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9126"/>
  <workbookPr defaultThemeVersion="166925"/>
  <mc:AlternateContent xmlns:mc="http://schemas.openxmlformats.org/markup-compatibility/2006">
    <mc:Choice Requires="x15">
      <x15ac:absPath xmlns:x15ac="http://schemas.microsoft.com/office/spreadsheetml/2010/11/ac" url="\\vf-d4-home\d4home$\kmadunic\MyDocs\CRC Cell lines paper\Submission package Cellular and Molecular life sciences 21112019\"/>
    </mc:Choice>
  </mc:AlternateContent>
  <xr:revisionPtr revIDLastSave="0" documentId="10_ncr:100000_{942FF1A4-51A0-4EAC-AA77-1DDB11913B2C}" xr6:coauthVersionLast="31" xr6:coauthVersionMax="31" xr10:uidLastSave="{00000000-0000-0000-0000-000000000000}"/>
  <bookViews>
    <workbookView xWindow="0" yWindow="0" windowWidth="21570" windowHeight="7830" activeTab="3" xr2:uid="{00000000-000D-0000-FFFF-FFFF00000000}"/>
  </bookViews>
  <sheets>
    <sheet name="S1 MSAC" sheetId="42" r:id="rId1"/>
    <sheet name="S2 Fetuin_standard" sheetId="43" r:id="rId2"/>
    <sheet name="S3 C10" sheetId="31" r:id="rId3"/>
    <sheet name="S4 COLO205 " sheetId="40" r:id="rId4"/>
    <sheet name="S5 HT29" sheetId="23" r:id="rId5"/>
    <sheet name="S6 HT29_Vumc " sheetId="24" r:id="rId6"/>
    <sheet name="S7 WiDr" sheetId="12" r:id="rId7"/>
    <sheet name="S8 KM12" sheetId="19" r:id="rId8"/>
    <sheet name="S9 T84 " sheetId="26" r:id="rId9"/>
    <sheet name="S10 LS174T" sheetId="27" r:id="rId10"/>
    <sheet name="S11 LS180" sheetId="32" r:id="rId11"/>
    <sheet name="S12 SW1116" sheetId="7" r:id="rId12"/>
    <sheet name="S13 SW1463" sheetId="15" r:id="rId13"/>
    <sheet name="S14 SW948" sheetId="18" r:id="rId14"/>
    <sheet name="S15 SW1398" sheetId="11" r:id="rId15"/>
    <sheet name="S16 SW48" sheetId="6" r:id="rId16"/>
    <sheet name="S17 SW480" sheetId="29" r:id="rId17"/>
    <sheet name="S18 SW480_Vumc " sheetId="30" r:id="rId18"/>
    <sheet name="S19 SW620" sheetId="28" r:id="rId19"/>
    <sheet name="S20 SW837" sheetId="13" r:id="rId20"/>
    <sheet name="S21 CaCo-2" sheetId="8" r:id="rId21"/>
    <sheet name="S22 Co115 " sheetId="10" r:id="rId22"/>
    <sheet name="S23 Colo320" sheetId="14" r:id="rId23"/>
    <sheet name="S24 DLD-1" sheetId="16" r:id="rId24"/>
    <sheet name="S25 HCT116" sheetId="33" r:id="rId25"/>
    <sheet name="S26 HCT116 Vumc" sheetId="34" r:id="rId26"/>
    <sheet name="S27 HCT 15" sheetId="17" r:id="rId27"/>
    <sheet name="S28 HCT 8 " sheetId="22" r:id="rId28"/>
    <sheet name="S29 LOVO" sheetId="5" r:id="rId29"/>
    <sheet name="S30 LS411N" sheetId="25" r:id="rId30"/>
    <sheet name="S31 RKO " sheetId="9" r:id="rId31"/>
  </sheets>
  <calcPr calcId="179017"/>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5" i="43" l="1"/>
  <c r="D5" i="43"/>
  <c r="F5" i="43"/>
  <c r="AQ5" i="43"/>
  <c r="B6" i="43"/>
  <c r="D6" i="43"/>
  <c r="F6" i="43"/>
  <c r="AQ6" i="43"/>
  <c r="B7" i="43"/>
  <c r="D7" i="43"/>
  <c r="F7" i="43"/>
  <c r="AQ7" i="43"/>
  <c r="Q8" i="43"/>
  <c r="S6" i="43" s="1"/>
  <c r="Z8" i="43"/>
  <c r="AB5" i="43" s="1"/>
  <c r="AI8" i="43"/>
  <c r="AK6" i="43" s="1"/>
  <c r="B5" i="31"/>
  <c r="D5" i="31"/>
  <c r="F5" i="31"/>
  <c r="AH5" i="31"/>
  <c r="B6" i="31"/>
  <c r="D6" i="31"/>
  <c r="F6" i="31"/>
  <c r="AH6" i="31"/>
  <c r="B7" i="31"/>
  <c r="D7" i="31"/>
  <c r="F7" i="31"/>
  <c r="AH7" i="31"/>
  <c r="B8" i="31"/>
  <c r="D8" i="31"/>
  <c r="F8" i="31"/>
  <c r="AH8" i="31"/>
  <c r="AK5" i="43" l="1"/>
  <c r="AL5" i="43" s="1"/>
  <c r="AB7" i="43"/>
  <c r="AC7" i="43" s="1"/>
  <c r="W6" i="43"/>
  <c r="T6" i="43"/>
  <c r="X6" i="43"/>
  <c r="U6" i="43"/>
  <c r="V6" i="43"/>
  <c r="AE5" i="43"/>
  <c r="AD5" i="43"/>
  <c r="AF5" i="43"/>
  <c r="AC5" i="43"/>
  <c r="AG5" i="43"/>
  <c r="AO6" i="43"/>
  <c r="AN6" i="43"/>
  <c r="AL6" i="43"/>
  <c r="AP6" i="43"/>
  <c r="AM6" i="43"/>
  <c r="AO5" i="43"/>
  <c r="S5" i="43"/>
  <c r="AE7" i="43"/>
  <c r="AB6" i="43"/>
  <c r="AS6" i="43" s="1"/>
  <c r="AN5" i="43"/>
  <c r="AF7" i="43"/>
  <c r="AK7" i="43"/>
  <c r="S7" i="43"/>
  <c r="AM5" i="43"/>
  <c r="AG7" i="43"/>
  <c r="AP5" i="43"/>
  <c r="AD7" i="43" l="1"/>
  <c r="AN7" i="43"/>
  <c r="AO7" i="43"/>
  <c r="AO8" i="43" s="1"/>
  <c r="AL7" i="43"/>
  <c r="AL8" i="43" s="1"/>
  <c r="AP7" i="43"/>
  <c r="AP8" i="43" s="1"/>
  <c r="AM7" i="43"/>
  <c r="AM8" i="43" s="1"/>
  <c r="AD6" i="43"/>
  <c r="AE6" i="43"/>
  <c r="AC6" i="43"/>
  <c r="AF6" i="43"/>
  <c r="AF8" i="43" s="1"/>
  <c r="AG6" i="43"/>
  <c r="AG8" i="43" s="1"/>
  <c r="AE8" i="43"/>
  <c r="AC8" i="43"/>
  <c r="AK8" i="43"/>
  <c r="V7" i="43"/>
  <c r="AR7" i="43"/>
  <c r="U7" i="43"/>
  <c r="W7" i="43"/>
  <c r="AS7" i="43"/>
  <c r="T7" i="43"/>
  <c r="X7" i="43"/>
  <c r="AN8" i="43"/>
  <c r="T5" i="43"/>
  <c r="X5" i="43"/>
  <c r="S8" i="43"/>
  <c r="U5" i="43"/>
  <c r="W5" i="43"/>
  <c r="V5" i="43"/>
  <c r="AR5" i="43"/>
  <c r="AS5" i="43"/>
  <c r="AB8" i="43"/>
  <c r="AD8" i="43"/>
  <c r="AR6" i="43"/>
  <c r="AT6" i="43" s="1"/>
  <c r="D5" i="14"/>
  <c r="Q12" i="40"/>
  <c r="Z12" i="40"/>
  <c r="AT5" i="43" l="1"/>
  <c r="U8" i="43"/>
  <c r="T8" i="43"/>
  <c r="AT7" i="43"/>
  <c r="W8" i="43"/>
  <c r="AR8" i="43"/>
  <c r="V8" i="43"/>
  <c r="X8" i="43"/>
  <c r="D11" i="40"/>
  <c r="D7" i="40"/>
  <c r="D8" i="40"/>
  <c r="D9" i="40"/>
  <c r="D10" i="40"/>
  <c r="B8" i="40"/>
  <c r="F8" i="40"/>
  <c r="AH8" i="40"/>
  <c r="AB11" i="40"/>
  <c r="AG11" i="40" s="1"/>
  <c r="S7" i="40"/>
  <c r="AH11" i="40"/>
  <c r="F11" i="40"/>
  <c r="B11" i="40"/>
  <c r="AH10" i="40"/>
  <c r="F10" i="40"/>
  <c r="B10" i="40"/>
  <c r="AH9" i="40"/>
  <c r="F9" i="40"/>
  <c r="B9" i="40"/>
  <c r="AH7" i="40"/>
  <c r="F7" i="40"/>
  <c r="B7" i="40"/>
  <c r="AH6" i="40"/>
  <c r="S6" i="40"/>
  <c r="F6" i="40"/>
  <c r="D6" i="40"/>
  <c r="B6" i="40"/>
  <c r="AH5" i="40"/>
  <c r="AB5" i="40"/>
  <c r="F5" i="40"/>
  <c r="D5" i="40"/>
  <c r="B5" i="40"/>
  <c r="AF5" i="40" l="1"/>
  <c r="AB8" i="40"/>
  <c r="AF8" i="40" s="1"/>
  <c r="AB6" i="40"/>
  <c r="AG6" i="40" s="1"/>
  <c r="AB7" i="40"/>
  <c r="AD7" i="40" s="1"/>
  <c r="AB9" i="40"/>
  <c r="AE9" i="40" s="1"/>
  <c r="AB10" i="40"/>
  <c r="AF10" i="40" s="1"/>
  <c r="S11" i="40"/>
  <c r="V11" i="40" s="1"/>
  <c r="S8" i="40"/>
  <c r="AD11" i="40"/>
  <c r="AE5" i="40"/>
  <c r="AE11" i="40"/>
  <c r="AG5" i="40"/>
  <c r="AC5" i="40"/>
  <c r="AD5" i="40"/>
  <c r="W7" i="40"/>
  <c r="V7" i="40"/>
  <c r="U7" i="40"/>
  <c r="X7" i="40"/>
  <c r="T7" i="40"/>
  <c r="V6" i="40"/>
  <c r="U6" i="40"/>
  <c r="X6" i="40"/>
  <c r="T6" i="40"/>
  <c r="W6" i="40"/>
  <c r="S5" i="40"/>
  <c r="S10" i="40"/>
  <c r="S9" i="40"/>
  <c r="AF11" i="40"/>
  <c r="AC11" i="40"/>
  <c r="AH5" i="18"/>
  <c r="AH6" i="18"/>
  <c r="AH7" i="18"/>
  <c r="AH8" i="18"/>
  <c r="AH9" i="18"/>
  <c r="AH10" i="18"/>
  <c r="AH11" i="18"/>
  <c r="AH12" i="18"/>
  <c r="AH13" i="18"/>
  <c r="AH14" i="18"/>
  <c r="AH15" i="18"/>
  <c r="AH16" i="18"/>
  <c r="AH17" i="18"/>
  <c r="AH18" i="18"/>
  <c r="AH19" i="18"/>
  <c r="AH20" i="18"/>
  <c r="AH21" i="18"/>
  <c r="AH22" i="18"/>
  <c r="AH23" i="18"/>
  <c r="AH24" i="18"/>
  <c r="AH25" i="18"/>
  <c r="AH26" i="18"/>
  <c r="AH27" i="18"/>
  <c r="AH28" i="18"/>
  <c r="AH29" i="18"/>
  <c r="AF7" i="40" l="1"/>
  <c r="AI7" i="40"/>
  <c r="AE7" i="40"/>
  <c r="S12" i="40"/>
  <c r="AI6" i="40"/>
  <c r="AE6" i="40"/>
  <c r="AF6" i="40"/>
  <c r="AB12" i="40"/>
  <c r="AC6" i="40"/>
  <c r="AI11" i="40"/>
  <c r="AJ6" i="40"/>
  <c r="AE10" i="40"/>
  <c r="AJ8" i="40"/>
  <c r="AD9" i="40"/>
  <c r="AJ7" i="40"/>
  <c r="AK7" i="40" s="1"/>
  <c r="AE8" i="40"/>
  <c r="AG8" i="40"/>
  <c r="AF9" i="40"/>
  <c r="AC8" i="40"/>
  <c r="AJ11" i="40"/>
  <c r="AG7" i="40"/>
  <c r="AC9" i="40"/>
  <c r="AD6" i="40"/>
  <c r="AD8" i="40"/>
  <c r="AC7" i="40"/>
  <c r="AG9" i="40"/>
  <c r="AD10" i="40"/>
  <c r="AC10" i="40"/>
  <c r="AG10" i="40"/>
  <c r="T8" i="40"/>
  <c r="W8" i="40"/>
  <c r="X11" i="40"/>
  <c r="W11" i="40"/>
  <c r="X8" i="40"/>
  <c r="U11" i="40"/>
  <c r="T11" i="40"/>
  <c r="AI8" i="40"/>
  <c r="U8" i="40"/>
  <c r="V8" i="40"/>
  <c r="AJ10" i="40"/>
  <c r="U10" i="40"/>
  <c r="AI10" i="40"/>
  <c r="X10" i="40"/>
  <c r="T10" i="40"/>
  <c r="W10" i="40"/>
  <c r="V10" i="40"/>
  <c r="AJ5" i="40"/>
  <c r="U5" i="40"/>
  <c r="AI5" i="40"/>
  <c r="X5" i="40"/>
  <c r="T5" i="40"/>
  <c r="W5" i="40"/>
  <c r="V5" i="40"/>
  <c r="AI9" i="40"/>
  <c r="X9" i="40"/>
  <c r="T9" i="40"/>
  <c r="W9" i="40"/>
  <c r="V9" i="40"/>
  <c r="AJ9" i="40"/>
  <c r="U9" i="40"/>
  <c r="AF12" i="40" l="1"/>
  <c r="V12" i="40"/>
  <c r="AI12" i="40"/>
  <c r="AK6" i="40"/>
  <c r="AG12" i="40"/>
  <c r="AC12" i="40"/>
  <c r="AD12" i="40"/>
  <c r="AE12" i="40"/>
  <c r="W12" i="40"/>
  <c r="U12" i="40"/>
  <c r="AK8" i="40"/>
  <c r="T12" i="40"/>
  <c r="X12" i="40"/>
  <c r="AK11" i="40"/>
  <c r="AK9" i="40"/>
  <c r="AK10" i="40"/>
  <c r="AK5" i="40"/>
  <c r="Z13" i="34" l="1"/>
  <c r="AB7" i="34" s="1"/>
  <c r="AD7" i="34" s="1"/>
  <c r="Q13" i="34"/>
  <c r="S10" i="34" s="1"/>
  <c r="AH12" i="34"/>
  <c r="D12" i="34"/>
  <c r="B12" i="34"/>
  <c r="AH11" i="34"/>
  <c r="D11" i="34"/>
  <c r="B11" i="34"/>
  <c r="AH10" i="34"/>
  <c r="D10" i="34"/>
  <c r="B10" i="34"/>
  <c r="AH9" i="34"/>
  <c r="D9" i="34"/>
  <c r="B9" i="34"/>
  <c r="AH8" i="34"/>
  <c r="D8" i="34"/>
  <c r="B8" i="34"/>
  <c r="AH7" i="34"/>
  <c r="D7" i="34"/>
  <c r="B7" i="34"/>
  <c r="AH6" i="34"/>
  <c r="D6" i="34"/>
  <c r="B6" i="34"/>
  <c r="AH5" i="34"/>
  <c r="D5" i="34"/>
  <c r="B5" i="34"/>
  <c r="AI24" i="33"/>
  <c r="AK14" i="33" s="1"/>
  <c r="Z24" i="33"/>
  <c r="AB21" i="33" s="1"/>
  <c r="AF21" i="33" s="1"/>
  <c r="Q24" i="33"/>
  <c r="S22" i="33" s="1"/>
  <c r="AQ23" i="33"/>
  <c r="F23" i="33"/>
  <c r="D23" i="33"/>
  <c r="B23" i="33"/>
  <c r="AQ22" i="33"/>
  <c r="F22" i="33"/>
  <c r="D22" i="33"/>
  <c r="B22" i="33"/>
  <c r="AQ21" i="33"/>
  <c r="F21" i="33"/>
  <c r="D21" i="33"/>
  <c r="B21" i="33"/>
  <c r="AQ20" i="33"/>
  <c r="F20" i="33"/>
  <c r="D20" i="33"/>
  <c r="B20" i="33"/>
  <c r="AQ19" i="33"/>
  <c r="F19" i="33"/>
  <c r="D19" i="33"/>
  <c r="B19" i="33"/>
  <c r="AQ18" i="33"/>
  <c r="F18" i="33"/>
  <c r="D18" i="33"/>
  <c r="B18" i="33"/>
  <c r="AQ17" i="33"/>
  <c r="F17" i="33"/>
  <c r="D17" i="33"/>
  <c r="B17" i="33"/>
  <c r="AQ16" i="33"/>
  <c r="F16" i="33"/>
  <c r="D16" i="33"/>
  <c r="B16" i="33"/>
  <c r="AQ15" i="33"/>
  <c r="F15" i="33"/>
  <c r="D15" i="33"/>
  <c r="B15" i="33"/>
  <c r="AQ14" i="33"/>
  <c r="F14" i="33"/>
  <c r="D14" i="33"/>
  <c r="B14" i="33"/>
  <c r="AQ13" i="33"/>
  <c r="F13" i="33"/>
  <c r="D13" i="33"/>
  <c r="B13" i="33"/>
  <c r="AQ12" i="33"/>
  <c r="F12" i="33"/>
  <c r="D12" i="33"/>
  <c r="B12" i="33"/>
  <c r="AQ11" i="33"/>
  <c r="F11" i="33"/>
  <c r="D11" i="33"/>
  <c r="B11" i="33"/>
  <c r="AQ10" i="33"/>
  <c r="F10" i="33"/>
  <c r="D10" i="33"/>
  <c r="B10" i="33"/>
  <c r="AQ9" i="33"/>
  <c r="F9" i="33"/>
  <c r="D9" i="33"/>
  <c r="B9" i="33"/>
  <c r="AQ8" i="33"/>
  <c r="F8" i="33"/>
  <c r="D8" i="33"/>
  <c r="B8" i="33"/>
  <c r="AQ7" i="33"/>
  <c r="F7" i="33"/>
  <c r="D7" i="33"/>
  <c r="B7" i="33"/>
  <c r="AQ6" i="33"/>
  <c r="F6" i="33"/>
  <c r="D6" i="33"/>
  <c r="B6" i="33"/>
  <c r="AQ5" i="33"/>
  <c r="D5" i="33"/>
  <c r="B5" i="33"/>
  <c r="Z36" i="31"/>
  <c r="Q36" i="31"/>
  <c r="AH35" i="31"/>
  <c r="F35" i="31"/>
  <c r="D35" i="31"/>
  <c r="B35" i="31"/>
  <c r="AH34" i="31"/>
  <c r="F34" i="31"/>
  <c r="D34" i="31"/>
  <c r="B34" i="31"/>
  <c r="AH33" i="31"/>
  <c r="F33" i="31"/>
  <c r="D33" i="31"/>
  <c r="B33" i="31"/>
  <c r="AH32" i="31"/>
  <c r="F32" i="31"/>
  <c r="D32" i="31"/>
  <c r="B32" i="31"/>
  <c r="AH31" i="31"/>
  <c r="F31" i="31"/>
  <c r="D31" i="31"/>
  <c r="B31" i="31"/>
  <c r="AH30" i="31"/>
  <c r="F30" i="31"/>
  <c r="D30" i="31"/>
  <c r="B30" i="31"/>
  <c r="AH29" i="31"/>
  <c r="F29" i="31"/>
  <c r="D29" i="31"/>
  <c r="B29" i="31"/>
  <c r="AH28" i="31"/>
  <c r="F28" i="31"/>
  <c r="D28" i="31"/>
  <c r="B28" i="31"/>
  <c r="AH27" i="31"/>
  <c r="F27" i="31"/>
  <c r="D27" i="31"/>
  <c r="B27" i="31"/>
  <c r="AH26" i="31"/>
  <c r="F26" i="31"/>
  <c r="D26" i="31"/>
  <c r="B26" i="31"/>
  <c r="AH25" i="31"/>
  <c r="F25" i="31"/>
  <c r="D25" i="31"/>
  <c r="B25" i="31"/>
  <c r="AH24" i="31"/>
  <c r="F24" i="31"/>
  <c r="D24" i="31"/>
  <c r="B24" i="31"/>
  <c r="AH23" i="31"/>
  <c r="F23" i="31"/>
  <c r="D23" i="31"/>
  <c r="B23" i="31"/>
  <c r="AH22" i="31"/>
  <c r="F22" i="31"/>
  <c r="D22" i="31"/>
  <c r="B22" i="31"/>
  <c r="AH21" i="31"/>
  <c r="F21" i="31"/>
  <c r="D21" i="31"/>
  <c r="B21" i="31"/>
  <c r="AH20" i="31"/>
  <c r="F20" i="31"/>
  <c r="D20" i="31"/>
  <c r="B20" i="31"/>
  <c r="AH19" i="31"/>
  <c r="F19" i="31"/>
  <c r="D19" i="31"/>
  <c r="B19" i="31"/>
  <c r="AH18" i="31"/>
  <c r="F18" i="31"/>
  <c r="D18" i="31"/>
  <c r="B18" i="31"/>
  <c r="AH17" i="31"/>
  <c r="F17" i="31"/>
  <c r="D17" i="31"/>
  <c r="B17" i="31"/>
  <c r="AH16" i="31"/>
  <c r="F16" i="31"/>
  <c r="D16" i="31"/>
  <c r="B16" i="31"/>
  <c r="AH15" i="31"/>
  <c r="F15" i="31"/>
  <c r="D15" i="31"/>
  <c r="B15" i="31"/>
  <c r="AH14" i="31"/>
  <c r="F14" i="31"/>
  <c r="D14" i="31"/>
  <c r="B14" i="31"/>
  <c r="AH13" i="31"/>
  <c r="F13" i="31"/>
  <c r="D13" i="31"/>
  <c r="B13" i="31"/>
  <c r="AH12" i="31"/>
  <c r="F12" i="31"/>
  <c r="D12" i="31"/>
  <c r="B12" i="31"/>
  <c r="AH11" i="31"/>
  <c r="F11" i="31"/>
  <c r="D11" i="31"/>
  <c r="B11" i="31"/>
  <c r="AH10" i="31"/>
  <c r="F10" i="31"/>
  <c r="D10" i="31"/>
  <c r="B10" i="31"/>
  <c r="AH9" i="31"/>
  <c r="F9" i="31"/>
  <c r="D9" i="31"/>
  <c r="B9" i="31"/>
  <c r="Z8" i="30"/>
  <c r="Q8" i="30"/>
  <c r="S7" i="30" s="1"/>
  <c r="V7" i="30" s="1"/>
  <c r="AH7" i="30"/>
  <c r="F7" i="30"/>
  <c r="D7" i="30"/>
  <c r="B7" i="30"/>
  <c r="AH6" i="30"/>
  <c r="F6" i="30"/>
  <c r="D6" i="30"/>
  <c r="B6" i="30"/>
  <c r="AH5" i="30"/>
  <c r="F5" i="30"/>
  <c r="D5" i="30"/>
  <c r="B5" i="30"/>
  <c r="AI11" i="29"/>
  <c r="AK9" i="29" s="1"/>
  <c r="Z11" i="29"/>
  <c r="AB10" i="29" s="1"/>
  <c r="AD10" i="29" s="1"/>
  <c r="Q11" i="29"/>
  <c r="S7" i="29" s="1"/>
  <c r="AQ10" i="29"/>
  <c r="D10" i="29"/>
  <c r="B10" i="29"/>
  <c r="AQ9" i="29"/>
  <c r="D9" i="29"/>
  <c r="B9" i="29"/>
  <c r="AQ8" i="29"/>
  <c r="D8" i="29"/>
  <c r="B8" i="29"/>
  <c r="AQ7" i="29"/>
  <c r="D7" i="29"/>
  <c r="B7" i="29"/>
  <c r="AQ6" i="29"/>
  <c r="D6" i="29"/>
  <c r="B6" i="29"/>
  <c r="AQ5" i="29"/>
  <c r="D5" i="29"/>
  <c r="B5" i="29"/>
  <c r="AI15" i="28"/>
  <c r="AK14" i="28" s="1"/>
  <c r="AP14" i="28" s="1"/>
  <c r="Z15" i="28"/>
  <c r="AB5" i="28" s="1"/>
  <c r="Q15" i="28"/>
  <c r="F14" i="28"/>
  <c r="D14" i="28"/>
  <c r="B14" i="28"/>
  <c r="F13" i="28"/>
  <c r="D13" i="28"/>
  <c r="B13" i="28"/>
  <c r="F12" i="28"/>
  <c r="D12" i="28"/>
  <c r="B12" i="28"/>
  <c r="F11" i="28"/>
  <c r="D11" i="28"/>
  <c r="B11" i="28"/>
  <c r="F10" i="28"/>
  <c r="D10" i="28"/>
  <c r="B10" i="28"/>
  <c r="F9" i="28"/>
  <c r="D9" i="28"/>
  <c r="B9" i="28"/>
  <c r="F8" i="28"/>
  <c r="D8" i="28"/>
  <c r="B8" i="28"/>
  <c r="F7" i="28"/>
  <c r="D7" i="28"/>
  <c r="B7" i="28"/>
  <c r="F6" i="28"/>
  <c r="D6" i="28"/>
  <c r="B6" i="28"/>
  <c r="F5" i="28"/>
  <c r="D5" i="28"/>
  <c r="B5" i="28"/>
  <c r="Z42" i="27"/>
  <c r="AB17" i="27" s="1"/>
  <c r="AF17" i="27" s="1"/>
  <c r="Q42" i="27"/>
  <c r="AH41" i="27"/>
  <c r="F41" i="27"/>
  <c r="D41" i="27"/>
  <c r="B41" i="27"/>
  <c r="AH40" i="27"/>
  <c r="F40" i="27"/>
  <c r="D40" i="27"/>
  <c r="B40" i="27"/>
  <c r="AH39" i="27"/>
  <c r="F39" i="27"/>
  <c r="D39" i="27"/>
  <c r="B39" i="27"/>
  <c r="AH38" i="27"/>
  <c r="F38" i="27"/>
  <c r="D38" i="27"/>
  <c r="B38" i="27"/>
  <c r="AH37" i="27"/>
  <c r="F37" i="27"/>
  <c r="D37" i="27"/>
  <c r="B37" i="27"/>
  <c r="AH36" i="27"/>
  <c r="F36" i="27"/>
  <c r="D36" i="27"/>
  <c r="B36" i="27"/>
  <c r="AH35" i="27"/>
  <c r="F35" i="27"/>
  <c r="D35" i="27"/>
  <c r="B35" i="27"/>
  <c r="AH34" i="27"/>
  <c r="F34" i="27"/>
  <c r="D34" i="27"/>
  <c r="B34" i="27"/>
  <c r="AH33" i="27"/>
  <c r="F33" i="27"/>
  <c r="D33" i="27"/>
  <c r="B33" i="27"/>
  <c r="AH32" i="27"/>
  <c r="F32" i="27"/>
  <c r="D32" i="27"/>
  <c r="B32" i="27"/>
  <c r="AH31" i="27"/>
  <c r="F31" i="27"/>
  <c r="D31" i="27"/>
  <c r="B31" i="27"/>
  <c r="AH30" i="27"/>
  <c r="F30" i="27"/>
  <c r="D30" i="27"/>
  <c r="B30" i="27"/>
  <c r="AH29" i="27"/>
  <c r="F29" i="27"/>
  <c r="D29" i="27"/>
  <c r="B29" i="27"/>
  <c r="AH28" i="27"/>
  <c r="F28" i="27"/>
  <c r="D28" i="27"/>
  <c r="B28" i="27"/>
  <c r="AH27" i="27"/>
  <c r="F27" i="27"/>
  <c r="D27" i="27"/>
  <c r="B27" i="27"/>
  <c r="AH26" i="27"/>
  <c r="F26" i="27"/>
  <c r="D26" i="27"/>
  <c r="B26" i="27"/>
  <c r="AH25" i="27"/>
  <c r="F25" i="27"/>
  <c r="D25" i="27"/>
  <c r="B25" i="27"/>
  <c r="AH24" i="27"/>
  <c r="F24" i="27"/>
  <c r="D24" i="27"/>
  <c r="B24" i="27"/>
  <c r="AH23" i="27"/>
  <c r="F23" i="27"/>
  <c r="D23" i="27"/>
  <c r="B23" i="27"/>
  <c r="AH22" i="27"/>
  <c r="F22" i="27"/>
  <c r="D22" i="27"/>
  <c r="B22" i="27"/>
  <c r="AH21" i="27"/>
  <c r="F21" i="27"/>
  <c r="D21" i="27"/>
  <c r="B21" i="27"/>
  <c r="AH20" i="27"/>
  <c r="F20" i="27"/>
  <c r="D20" i="27"/>
  <c r="B20" i="27"/>
  <c r="AH19" i="27"/>
  <c r="F19" i="27"/>
  <c r="D19" i="27"/>
  <c r="B19" i="27"/>
  <c r="AH18" i="27"/>
  <c r="F18" i="27"/>
  <c r="D18" i="27"/>
  <c r="B18" i="27"/>
  <c r="AH17" i="27"/>
  <c r="F17" i="27"/>
  <c r="D17" i="27"/>
  <c r="B17" i="27"/>
  <c r="AH16" i="27"/>
  <c r="F16" i="27"/>
  <c r="D16" i="27"/>
  <c r="B16" i="27"/>
  <c r="AH15" i="27"/>
  <c r="F15" i="27"/>
  <c r="D15" i="27"/>
  <c r="B15" i="27"/>
  <c r="AH14" i="27"/>
  <c r="F14" i="27"/>
  <c r="D14" i="27"/>
  <c r="B14" i="27"/>
  <c r="AH13" i="27"/>
  <c r="F13" i="27"/>
  <c r="D13" i="27"/>
  <c r="B13" i="27"/>
  <c r="AH12" i="27"/>
  <c r="F12" i="27"/>
  <c r="D12" i="27"/>
  <c r="B12" i="27"/>
  <c r="AH11" i="27"/>
  <c r="F11" i="27"/>
  <c r="D11" i="27"/>
  <c r="B11" i="27"/>
  <c r="AH10" i="27"/>
  <c r="F10" i="27"/>
  <c r="D10" i="27"/>
  <c r="B10" i="27"/>
  <c r="AH9" i="27"/>
  <c r="F9" i="27"/>
  <c r="D9" i="27"/>
  <c r="B9" i="27"/>
  <c r="AH8" i="27"/>
  <c r="F8" i="27"/>
  <c r="D8" i="27"/>
  <c r="B8" i="27"/>
  <c r="AH7" i="27"/>
  <c r="F7" i="27"/>
  <c r="D7" i="27"/>
  <c r="B7" i="27"/>
  <c r="AH6" i="27"/>
  <c r="F6" i="27"/>
  <c r="D6" i="27"/>
  <c r="B6" i="27"/>
  <c r="AH5" i="27"/>
  <c r="F5" i="27"/>
  <c r="D5" i="27"/>
  <c r="B5" i="27"/>
  <c r="Z56" i="26"/>
  <c r="AB44" i="26" s="1"/>
  <c r="AF44" i="26" s="1"/>
  <c r="Q56" i="26"/>
  <c r="S45" i="26" s="1"/>
  <c r="U45" i="26" s="1"/>
  <c r="AH55" i="26"/>
  <c r="F55" i="26"/>
  <c r="D55" i="26"/>
  <c r="B55" i="26"/>
  <c r="AH54" i="26"/>
  <c r="F54" i="26"/>
  <c r="D54" i="26"/>
  <c r="B54" i="26"/>
  <c r="AH53" i="26"/>
  <c r="F53" i="26"/>
  <c r="D53" i="26"/>
  <c r="B53" i="26"/>
  <c r="AH52" i="26"/>
  <c r="F52" i="26"/>
  <c r="D52" i="26"/>
  <c r="B52" i="26"/>
  <c r="AH51" i="26"/>
  <c r="F51" i="26"/>
  <c r="D51" i="26"/>
  <c r="B51" i="26"/>
  <c r="AH50" i="26"/>
  <c r="F50" i="26"/>
  <c r="D50" i="26"/>
  <c r="B50" i="26"/>
  <c r="AH49" i="26"/>
  <c r="F49" i="26"/>
  <c r="D49" i="26"/>
  <c r="B49" i="26"/>
  <c r="AH48" i="26"/>
  <c r="F48" i="26"/>
  <c r="D48" i="26"/>
  <c r="B48" i="26"/>
  <c r="AH47" i="26"/>
  <c r="F47" i="26"/>
  <c r="D47" i="26"/>
  <c r="B47" i="26"/>
  <c r="AH46" i="26"/>
  <c r="F46" i="26"/>
  <c r="D46" i="26"/>
  <c r="B46" i="26"/>
  <c r="AH45" i="26"/>
  <c r="F45" i="26"/>
  <c r="D45" i="26"/>
  <c r="B45" i="26"/>
  <c r="AH44" i="26"/>
  <c r="F44" i="26"/>
  <c r="D44" i="26"/>
  <c r="B44" i="26"/>
  <c r="AH43" i="26"/>
  <c r="F43" i="26"/>
  <c r="D43" i="26"/>
  <c r="B43" i="26"/>
  <c r="AH42" i="26"/>
  <c r="F42" i="26"/>
  <c r="D42" i="26"/>
  <c r="B42" i="26"/>
  <c r="AH41" i="26"/>
  <c r="F41" i="26"/>
  <c r="D41" i="26"/>
  <c r="B41" i="26"/>
  <c r="AH40" i="26"/>
  <c r="F40" i="26"/>
  <c r="D40" i="26"/>
  <c r="B40" i="26"/>
  <c r="AH39" i="26"/>
  <c r="F39" i="26"/>
  <c r="D39" i="26"/>
  <c r="B39" i="26"/>
  <c r="AH38" i="26"/>
  <c r="F38" i="26"/>
  <c r="D38" i="26"/>
  <c r="B38" i="26"/>
  <c r="AH37" i="26"/>
  <c r="F37" i="26"/>
  <c r="D37" i="26"/>
  <c r="B37" i="26"/>
  <c r="AH36" i="26"/>
  <c r="F36" i="26"/>
  <c r="D36" i="26"/>
  <c r="B36" i="26"/>
  <c r="AH35" i="26"/>
  <c r="F35" i="26"/>
  <c r="D35" i="26"/>
  <c r="B35" i="26"/>
  <c r="AH34" i="26"/>
  <c r="F34" i="26"/>
  <c r="D34" i="26"/>
  <c r="B34" i="26"/>
  <c r="AH33" i="26"/>
  <c r="F33" i="26"/>
  <c r="D33" i="26"/>
  <c r="B33" i="26"/>
  <c r="AH32" i="26"/>
  <c r="F32" i="26"/>
  <c r="D32" i="26"/>
  <c r="B32" i="26"/>
  <c r="AH31" i="26"/>
  <c r="F31" i="26"/>
  <c r="D31" i="26"/>
  <c r="B31" i="26"/>
  <c r="AH30" i="26"/>
  <c r="F30" i="26"/>
  <c r="D30" i="26"/>
  <c r="B30" i="26"/>
  <c r="AH29" i="26"/>
  <c r="F29" i="26"/>
  <c r="D29" i="26"/>
  <c r="B29" i="26"/>
  <c r="AH28" i="26"/>
  <c r="F28" i="26"/>
  <c r="D28" i="26"/>
  <c r="B28" i="26"/>
  <c r="AH27" i="26"/>
  <c r="F27" i="26"/>
  <c r="D27" i="26"/>
  <c r="B27" i="26"/>
  <c r="AH26" i="26"/>
  <c r="F26" i="26"/>
  <c r="D26" i="26"/>
  <c r="B26" i="26"/>
  <c r="AH25" i="26"/>
  <c r="F25" i="26"/>
  <c r="D25" i="26"/>
  <c r="B25" i="26"/>
  <c r="AH24" i="26"/>
  <c r="F24" i="26"/>
  <c r="D24" i="26"/>
  <c r="B24" i="26"/>
  <c r="AH23" i="26"/>
  <c r="F23" i="26"/>
  <c r="D23" i="26"/>
  <c r="B23" i="26"/>
  <c r="AH22" i="26"/>
  <c r="F22" i="26"/>
  <c r="D22" i="26"/>
  <c r="B22" i="26"/>
  <c r="AH21" i="26"/>
  <c r="F21" i="26"/>
  <c r="D21" i="26"/>
  <c r="B21" i="26"/>
  <c r="AH20" i="26"/>
  <c r="F20" i="26"/>
  <c r="D20" i="26"/>
  <c r="B20" i="26"/>
  <c r="AH19" i="26"/>
  <c r="F19" i="26"/>
  <c r="D19" i="26"/>
  <c r="B19" i="26"/>
  <c r="AH18" i="26"/>
  <c r="F18" i="26"/>
  <c r="D18" i="26"/>
  <c r="B18" i="26"/>
  <c r="AH17" i="26"/>
  <c r="F17" i="26"/>
  <c r="D17" i="26"/>
  <c r="B17" i="26"/>
  <c r="AH16" i="26"/>
  <c r="F16" i="26"/>
  <c r="D16" i="26"/>
  <c r="B16" i="26"/>
  <c r="AH15" i="26"/>
  <c r="F15" i="26"/>
  <c r="D15" i="26"/>
  <c r="B15" i="26"/>
  <c r="AH14" i="26"/>
  <c r="F14" i="26"/>
  <c r="D14" i="26"/>
  <c r="B14" i="26"/>
  <c r="AH13" i="26"/>
  <c r="F13" i="26"/>
  <c r="D13" i="26"/>
  <c r="B13" i="26"/>
  <c r="AH12" i="26"/>
  <c r="F12" i="26"/>
  <c r="D12" i="26"/>
  <c r="B12" i="26"/>
  <c r="AH11" i="26"/>
  <c r="F11" i="26"/>
  <c r="D11" i="26"/>
  <c r="B11" i="26"/>
  <c r="AH10" i="26"/>
  <c r="F10" i="26"/>
  <c r="D10" i="26"/>
  <c r="B10" i="26"/>
  <c r="AH9" i="26"/>
  <c r="F9" i="26"/>
  <c r="D9" i="26"/>
  <c r="B9" i="26"/>
  <c r="AH8" i="26"/>
  <c r="F8" i="26"/>
  <c r="D8" i="26"/>
  <c r="B8" i="26"/>
  <c r="AH7" i="26"/>
  <c r="F7" i="26"/>
  <c r="D7" i="26"/>
  <c r="B7" i="26"/>
  <c r="AH6" i="26"/>
  <c r="F6" i="26"/>
  <c r="D6" i="26"/>
  <c r="B6" i="26"/>
  <c r="AH5" i="26"/>
  <c r="F5" i="26"/>
  <c r="D5" i="26"/>
  <c r="B5" i="26"/>
  <c r="Z46" i="25"/>
  <c r="AB39" i="25" s="1"/>
  <c r="AF39" i="25" s="1"/>
  <c r="Q46" i="25"/>
  <c r="AH45" i="25"/>
  <c r="F45" i="25"/>
  <c r="D45" i="25"/>
  <c r="B45" i="25"/>
  <c r="AH44" i="25"/>
  <c r="F44" i="25"/>
  <c r="D44" i="25"/>
  <c r="B44" i="25"/>
  <c r="AH43" i="25"/>
  <c r="F43" i="25"/>
  <c r="D43" i="25"/>
  <c r="B43" i="25"/>
  <c r="AH42" i="25"/>
  <c r="F42" i="25"/>
  <c r="D42" i="25"/>
  <c r="B42" i="25"/>
  <c r="AH41" i="25"/>
  <c r="F41" i="25"/>
  <c r="D41" i="25"/>
  <c r="B41" i="25"/>
  <c r="AH40" i="25"/>
  <c r="F40" i="25"/>
  <c r="D40" i="25"/>
  <c r="B40" i="25"/>
  <c r="AH39" i="25"/>
  <c r="F39" i="25"/>
  <c r="D39" i="25"/>
  <c r="B39" i="25"/>
  <c r="AH38" i="25"/>
  <c r="F38" i="25"/>
  <c r="D38" i="25"/>
  <c r="B38" i="25"/>
  <c r="AH37" i="25"/>
  <c r="F37" i="25"/>
  <c r="D37" i="25"/>
  <c r="B37" i="25"/>
  <c r="AH36" i="25"/>
  <c r="F36" i="25"/>
  <c r="D36" i="25"/>
  <c r="B36" i="25"/>
  <c r="AH35" i="25"/>
  <c r="F35" i="25"/>
  <c r="D35" i="25"/>
  <c r="B35" i="25"/>
  <c r="AH34" i="25"/>
  <c r="F34" i="25"/>
  <c r="D34" i="25"/>
  <c r="B34" i="25"/>
  <c r="AH33" i="25"/>
  <c r="F33" i="25"/>
  <c r="D33" i="25"/>
  <c r="B33" i="25"/>
  <c r="AH32" i="25"/>
  <c r="F32" i="25"/>
  <c r="D32" i="25"/>
  <c r="B32" i="25"/>
  <c r="AH31" i="25"/>
  <c r="F31" i="25"/>
  <c r="D31" i="25"/>
  <c r="B31" i="25"/>
  <c r="AH30" i="25"/>
  <c r="F30" i="25"/>
  <c r="D30" i="25"/>
  <c r="B30" i="25"/>
  <c r="AH29" i="25"/>
  <c r="F29" i="25"/>
  <c r="D29" i="25"/>
  <c r="B29" i="25"/>
  <c r="AH28" i="25"/>
  <c r="F28" i="25"/>
  <c r="D28" i="25"/>
  <c r="B28" i="25"/>
  <c r="AH27" i="25"/>
  <c r="F27" i="25"/>
  <c r="D27" i="25"/>
  <c r="B27" i="25"/>
  <c r="AH26" i="25"/>
  <c r="F26" i="25"/>
  <c r="D26" i="25"/>
  <c r="AH25" i="25"/>
  <c r="F25" i="25"/>
  <c r="D25" i="25"/>
  <c r="B25" i="25"/>
  <c r="AH24" i="25"/>
  <c r="F24" i="25"/>
  <c r="D24" i="25"/>
  <c r="B24" i="25"/>
  <c r="AH23" i="25"/>
  <c r="F23" i="25"/>
  <c r="D23" i="25"/>
  <c r="B23" i="25"/>
  <c r="AH22" i="25"/>
  <c r="F22" i="25"/>
  <c r="D22" i="25"/>
  <c r="B22" i="25"/>
  <c r="AH21" i="25"/>
  <c r="F21" i="25"/>
  <c r="D21" i="25"/>
  <c r="B21" i="25"/>
  <c r="AH20" i="25"/>
  <c r="F20" i="25"/>
  <c r="D20" i="25"/>
  <c r="B20" i="25"/>
  <c r="AH19" i="25"/>
  <c r="F19" i="25"/>
  <c r="D19" i="25"/>
  <c r="B19" i="25"/>
  <c r="AH18" i="25"/>
  <c r="F18" i="25"/>
  <c r="D18" i="25"/>
  <c r="B18" i="25"/>
  <c r="AH17" i="25"/>
  <c r="F17" i="25"/>
  <c r="D17" i="25"/>
  <c r="B17" i="25"/>
  <c r="AH16" i="25"/>
  <c r="F16" i="25"/>
  <c r="D16" i="25"/>
  <c r="B16" i="25"/>
  <c r="AH15" i="25"/>
  <c r="F15" i="25"/>
  <c r="D15" i="25"/>
  <c r="B15" i="25"/>
  <c r="AH14" i="25"/>
  <c r="F14" i="25"/>
  <c r="D14" i="25"/>
  <c r="B14" i="25"/>
  <c r="AH13" i="25"/>
  <c r="F13" i="25"/>
  <c r="D13" i="25"/>
  <c r="B13" i="25"/>
  <c r="AH12" i="25"/>
  <c r="F12" i="25"/>
  <c r="D12" i="25"/>
  <c r="B12" i="25"/>
  <c r="AH11" i="25"/>
  <c r="F11" i="25"/>
  <c r="D11" i="25"/>
  <c r="B11" i="25"/>
  <c r="AH10" i="25"/>
  <c r="F10" i="25"/>
  <c r="D10" i="25"/>
  <c r="B10" i="25"/>
  <c r="AH9" i="25"/>
  <c r="F9" i="25"/>
  <c r="D9" i="25"/>
  <c r="B9" i="25"/>
  <c r="AH8" i="25"/>
  <c r="F8" i="25"/>
  <c r="D8" i="25"/>
  <c r="B8" i="25"/>
  <c r="AH7" i="25"/>
  <c r="F7" i="25"/>
  <c r="D7" i="25"/>
  <c r="B7" i="25"/>
  <c r="AH6" i="25"/>
  <c r="F6" i="25"/>
  <c r="D6" i="25"/>
  <c r="B6" i="25"/>
  <c r="AH5" i="25"/>
  <c r="F5" i="25"/>
  <c r="D5" i="25"/>
  <c r="B5" i="25"/>
  <c r="Z17" i="24"/>
  <c r="Q17" i="24"/>
  <c r="AH16" i="24"/>
  <c r="F16" i="24"/>
  <c r="D16" i="24"/>
  <c r="B16" i="24"/>
  <c r="AH15" i="24"/>
  <c r="F15" i="24"/>
  <c r="D15" i="24"/>
  <c r="B15" i="24"/>
  <c r="AH14" i="24"/>
  <c r="F14" i="24"/>
  <c r="D14" i="24"/>
  <c r="B14" i="24"/>
  <c r="AH13" i="24"/>
  <c r="F13" i="24"/>
  <c r="D13" i="24"/>
  <c r="B13" i="24"/>
  <c r="AH12" i="24"/>
  <c r="F12" i="24"/>
  <c r="D12" i="24"/>
  <c r="B12" i="24"/>
  <c r="AH11" i="24"/>
  <c r="F11" i="24"/>
  <c r="D11" i="24"/>
  <c r="B11" i="24"/>
  <c r="AH10" i="24"/>
  <c r="F10" i="24"/>
  <c r="D10" i="24"/>
  <c r="B10" i="24"/>
  <c r="AH9" i="24"/>
  <c r="F9" i="24"/>
  <c r="D9" i="24"/>
  <c r="B9" i="24"/>
  <c r="AH8" i="24"/>
  <c r="F8" i="24"/>
  <c r="D8" i="24"/>
  <c r="B8" i="24"/>
  <c r="AH7" i="24"/>
  <c r="F7" i="24"/>
  <c r="D7" i="24"/>
  <c r="B7" i="24"/>
  <c r="AH6" i="24"/>
  <c r="F6" i="24"/>
  <c r="D6" i="24"/>
  <c r="B6" i="24"/>
  <c r="AH5" i="24"/>
  <c r="F5" i="24"/>
  <c r="D5" i="24"/>
  <c r="B5" i="24"/>
  <c r="AI22" i="23"/>
  <c r="Z22" i="23"/>
  <c r="Q22" i="23"/>
  <c r="AQ21" i="23"/>
  <c r="F21" i="23"/>
  <c r="D21" i="23"/>
  <c r="B21" i="23"/>
  <c r="AQ20" i="23"/>
  <c r="F20" i="23"/>
  <c r="D20" i="23"/>
  <c r="B20" i="23"/>
  <c r="AQ19" i="23"/>
  <c r="F19" i="23"/>
  <c r="D19" i="23"/>
  <c r="B19" i="23"/>
  <c r="AQ18" i="23"/>
  <c r="F18" i="23"/>
  <c r="D18" i="23"/>
  <c r="B18" i="23"/>
  <c r="AQ17" i="23"/>
  <c r="F17" i="23"/>
  <c r="D17" i="23"/>
  <c r="B17" i="23"/>
  <c r="AQ16" i="23"/>
  <c r="F16" i="23"/>
  <c r="D16" i="23"/>
  <c r="B16" i="23"/>
  <c r="AQ15" i="23"/>
  <c r="F15" i="23"/>
  <c r="D15" i="23"/>
  <c r="B15" i="23"/>
  <c r="AQ14" i="23"/>
  <c r="F14" i="23"/>
  <c r="D14" i="23"/>
  <c r="B14" i="23"/>
  <c r="AQ13" i="23"/>
  <c r="F13" i="23"/>
  <c r="D13" i="23"/>
  <c r="B13" i="23"/>
  <c r="AQ12" i="23"/>
  <c r="F12" i="23"/>
  <c r="D12" i="23"/>
  <c r="B12" i="23"/>
  <c r="AQ11" i="23"/>
  <c r="F11" i="23"/>
  <c r="D11" i="23"/>
  <c r="B11" i="23"/>
  <c r="AQ10" i="23"/>
  <c r="AQ9" i="23"/>
  <c r="F9" i="23"/>
  <c r="D9" i="23"/>
  <c r="B9" i="23"/>
  <c r="AQ8" i="23"/>
  <c r="F8" i="23"/>
  <c r="D8" i="23"/>
  <c r="B8" i="23"/>
  <c r="AQ7" i="23"/>
  <c r="F7" i="23"/>
  <c r="D7" i="23"/>
  <c r="B7" i="23"/>
  <c r="AQ6" i="23"/>
  <c r="F6" i="23"/>
  <c r="D6" i="23"/>
  <c r="B6" i="23"/>
  <c r="AQ5" i="23"/>
  <c r="F5" i="23"/>
  <c r="D5" i="23"/>
  <c r="B5" i="23"/>
  <c r="AI18" i="22"/>
  <c r="AK13" i="22" s="1"/>
  <c r="AN13" i="22" s="1"/>
  <c r="Z18" i="22"/>
  <c r="AB11" i="22" s="1"/>
  <c r="AG11" i="22" s="1"/>
  <c r="Q18" i="22"/>
  <c r="S16" i="22" s="1"/>
  <c r="W16" i="22" s="1"/>
  <c r="AQ17" i="22"/>
  <c r="D17" i="22"/>
  <c r="B17" i="22"/>
  <c r="AQ16" i="22"/>
  <c r="D16" i="22"/>
  <c r="B16" i="22"/>
  <c r="AQ15" i="22"/>
  <c r="D15" i="22"/>
  <c r="B15" i="22"/>
  <c r="AQ14" i="22"/>
  <c r="D14" i="22"/>
  <c r="B14" i="22"/>
  <c r="AQ13" i="22"/>
  <c r="D13" i="22"/>
  <c r="B13" i="22"/>
  <c r="AQ12" i="22"/>
  <c r="D12" i="22"/>
  <c r="B12" i="22"/>
  <c r="AQ11" i="22"/>
  <c r="D11" i="22"/>
  <c r="B11" i="22"/>
  <c r="AQ10" i="22"/>
  <c r="D10" i="22"/>
  <c r="B10" i="22"/>
  <c r="AQ9" i="22"/>
  <c r="D9" i="22"/>
  <c r="B9" i="22"/>
  <c r="AQ8" i="22"/>
  <c r="D8" i="22"/>
  <c r="B8" i="22"/>
  <c r="AQ7" i="22"/>
  <c r="D7" i="22"/>
  <c r="B7" i="22"/>
  <c r="AQ6" i="22"/>
  <c r="D6" i="22"/>
  <c r="B6" i="22"/>
  <c r="AQ5" i="22"/>
  <c r="D5" i="22"/>
  <c r="B5" i="22"/>
  <c r="S19" i="23" l="1"/>
  <c r="AB10" i="23"/>
  <c r="AE10" i="23" s="1"/>
  <c r="AK19" i="23"/>
  <c r="AM19" i="23" s="1"/>
  <c r="S6" i="31"/>
  <c r="S5" i="31"/>
  <c r="S8" i="31"/>
  <c r="S7" i="31"/>
  <c r="AB6" i="31"/>
  <c r="AB8" i="31"/>
  <c r="AB7" i="31"/>
  <c r="AB5" i="31"/>
  <c r="AB9" i="25"/>
  <c r="AF9" i="25" s="1"/>
  <c r="AB16" i="25"/>
  <c r="AG16" i="25" s="1"/>
  <c r="AK9" i="22"/>
  <c r="AN9" i="22" s="1"/>
  <c r="AK5" i="22"/>
  <c r="AP5" i="22" s="1"/>
  <c r="AK7" i="22"/>
  <c r="AN7" i="22" s="1"/>
  <c r="AK17" i="22"/>
  <c r="AM17" i="22" s="1"/>
  <c r="AK10" i="22"/>
  <c r="AP10" i="22" s="1"/>
  <c r="AK11" i="22"/>
  <c r="AN11" i="22" s="1"/>
  <c r="AK6" i="22"/>
  <c r="AN6" i="22" s="1"/>
  <c r="AK15" i="22"/>
  <c r="AL15" i="22" s="1"/>
  <c r="S5" i="22"/>
  <c r="V5" i="22" s="1"/>
  <c r="S10" i="22"/>
  <c r="V10" i="22" s="1"/>
  <c r="S11" i="22"/>
  <c r="T11" i="22" s="1"/>
  <c r="S14" i="22"/>
  <c r="W14" i="22" s="1"/>
  <c r="S15" i="22"/>
  <c r="U15" i="22" s="1"/>
  <c r="S7" i="22"/>
  <c r="X7" i="22" s="1"/>
  <c r="S17" i="22"/>
  <c r="V17" i="22" s="1"/>
  <c r="S8" i="22"/>
  <c r="W8" i="22" s="1"/>
  <c r="S9" i="22"/>
  <c r="X9" i="22" s="1"/>
  <c r="AB16" i="22"/>
  <c r="AD16" i="22" s="1"/>
  <c r="S6" i="22"/>
  <c r="W6" i="22" s="1"/>
  <c r="S12" i="22"/>
  <c r="U12" i="22" s="1"/>
  <c r="S13" i="22"/>
  <c r="U13" i="22" s="1"/>
  <c r="AB6" i="22"/>
  <c r="AG6" i="22" s="1"/>
  <c r="U16" i="22"/>
  <c r="AB7" i="22"/>
  <c r="AD7" i="22" s="1"/>
  <c r="AB13" i="22"/>
  <c r="AF13" i="22" s="1"/>
  <c r="V16" i="22"/>
  <c r="AB17" i="22"/>
  <c r="AF17" i="22" s="1"/>
  <c r="T16" i="22"/>
  <c r="AO13" i="22"/>
  <c r="X16" i="22"/>
  <c r="S14" i="33"/>
  <c r="T14" i="33" s="1"/>
  <c r="AB18" i="33"/>
  <c r="AF18" i="33" s="1"/>
  <c r="S5" i="33"/>
  <c r="U5" i="33" s="1"/>
  <c r="S13" i="33"/>
  <c r="T13" i="33" s="1"/>
  <c r="S18" i="33"/>
  <c r="V18" i="33" s="1"/>
  <c r="AB22" i="33"/>
  <c r="AC22" i="33" s="1"/>
  <c r="AB15" i="33"/>
  <c r="AF15" i="33" s="1"/>
  <c r="AB7" i="33"/>
  <c r="AE7" i="33" s="1"/>
  <c r="AB5" i="33"/>
  <c r="AE5" i="33" s="1"/>
  <c r="AB10" i="33"/>
  <c r="AF10" i="33" s="1"/>
  <c r="AB13" i="33"/>
  <c r="AE13" i="33" s="1"/>
  <c r="AB8" i="33"/>
  <c r="AD8" i="33" s="1"/>
  <c r="AB11" i="33"/>
  <c r="AE11" i="33" s="1"/>
  <c r="AB17" i="33"/>
  <c r="AF17" i="33" s="1"/>
  <c r="AB20" i="33"/>
  <c r="AE20" i="33" s="1"/>
  <c r="AF7" i="33"/>
  <c r="AB16" i="33"/>
  <c r="AE16" i="33" s="1"/>
  <c r="AB19" i="33"/>
  <c r="AG19" i="33" s="1"/>
  <c r="AB23" i="33"/>
  <c r="AC23" i="33" s="1"/>
  <c r="AB6" i="33"/>
  <c r="AF6" i="33" s="1"/>
  <c r="AB9" i="33"/>
  <c r="AC9" i="33" s="1"/>
  <c r="AB12" i="33"/>
  <c r="AD12" i="33" s="1"/>
  <c r="AB14" i="33"/>
  <c r="AF14" i="33" s="1"/>
  <c r="S21" i="33"/>
  <c r="U21" i="33" s="1"/>
  <c r="AK22" i="33"/>
  <c r="AL22" i="33" s="1"/>
  <c r="S6" i="33"/>
  <c r="U6" i="33" s="1"/>
  <c r="S9" i="33"/>
  <c r="U9" i="33" s="1"/>
  <c r="S10" i="33"/>
  <c r="T10" i="33" s="1"/>
  <c r="AK18" i="33"/>
  <c r="AP18" i="33" s="1"/>
  <c r="AK13" i="33"/>
  <c r="AK12" i="33"/>
  <c r="AK23" i="33"/>
  <c r="AL23" i="33" s="1"/>
  <c r="AK17" i="33"/>
  <c r="AM17" i="33" s="1"/>
  <c r="AK16" i="33"/>
  <c r="AK10" i="33"/>
  <c r="AM10" i="33" s="1"/>
  <c r="AK6" i="33"/>
  <c r="AM6" i="33" s="1"/>
  <c r="AK20" i="33"/>
  <c r="AK15" i="33"/>
  <c r="AP15" i="33" s="1"/>
  <c r="AK11" i="33"/>
  <c r="AK9" i="33"/>
  <c r="AP9" i="33" s="1"/>
  <c r="AK8" i="33"/>
  <c r="AK7" i="33"/>
  <c r="AN7" i="33" s="1"/>
  <c r="AK5" i="33"/>
  <c r="AK21" i="33"/>
  <c r="AK19" i="33"/>
  <c r="AL19" i="33" s="1"/>
  <c r="AG18" i="33"/>
  <c r="AD21" i="33"/>
  <c r="S7" i="33"/>
  <c r="U7" i="33" s="1"/>
  <c r="S11" i="33"/>
  <c r="T11" i="33" s="1"/>
  <c r="S17" i="33"/>
  <c r="AE21" i="33"/>
  <c r="S8" i="34"/>
  <c r="W8" i="34" s="1"/>
  <c r="S5" i="34"/>
  <c r="U5" i="34" s="1"/>
  <c r="S12" i="34"/>
  <c r="W12" i="34" s="1"/>
  <c r="AB12" i="34"/>
  <c r="AF12" i="34" s="1"/>
  <c r="S8" i="29"/>
  <c r="T8" i="29" s="1"/>
  <c r="S9" i="29"/>
  <c r="X9" i="29" s="1"/>
  <c r="S10" i="29"/>
  <c r="U10" i="29" s="1"/>
  <c r="AK10" i="29"/>
  <c r="T7" i="29"/>
  <c r="W7" i="29"/>
  <c r="S5" i="29"/>
  <c r="X5" i="29" s="1"/>
  <c r="S6" i="29"/>
  <c r="W6" i="29" s="1"/>
  <c r="AK7" i="29"/>
  <c r="AP7" i="29" s="1"/>
  <c r="AK8" i="29"/>
  <c r="AO8" i="29" s="1"/>
  <c r="AB41" i="26"/>
  <c r="AF41" i="26" s="1"/>
  <c r="AB7" i="26"/>
  <c r="AG7" i="26" s="1"/>
  <c r="AB46" i="26"/>
  <c r="AF46" i="26" s="1"/>
  <c r="AB26" i="26"/>
  <c r="AF26" i="26" s="1"/>
  <c r="AB33" i="26"/>
  <c r="AG33" i="26" s="1"/>
  <c r="AB9" i="26"/>
  <c r="AD9" i="26" s="1"/>
  <c r="AB38" i="26"/>
  <c r="AF38" i="26" s="1"/>
  <c r="AB49" i="26"/>
  <c r="AD49" i="26" s="1"/>
  <c r="AB31" i="26"/>
  <c r="AE31" i="26" s="1"/>
  <c r="AK20" i="23"/>
  <c r="AN20" i="23" s="1"/>
  <c r="AK7" i="23"/>
  <c r="AO7" i="23" s="1"/>
  <c r="AK18" i="23"/>
  <c r="AO18" i="23" s="1"/>
  <c r="AK10" i="23"/>
  <c r="AP10" i="23" s="1"/>
  <c r="AK6" i="23"/>
  <c r="AP6" i="23" s="1"/>
  <c r="AK15" i="23"/>
  <c r="AM15" i="23" s="1"/>
  <c r="AK8" i="23"/>
  <c r="AN8" i="23" s="1"/>
  <c r="AK17" i="23"/>
  <c r="AO17" i="23" s="1"/>
  <c r="AB18" i="23"/>
  <c r="AF18" i="23" s="1"/>
  <c r="S8" i="23"/>
  <c r="X8" i="23" s="1"/>
  <c r="S11" i="23"/>
  <c r="X11" i="23" s="1"/>
  <c r="S16" i="23"/>
  <c r="W16" i="23" s="1"/>
  <c r="S12" i="23"/>
  <c r="X12" i="23" s="1"/>
  <c r="AB7" i="23"/>
  <c r="AD7" i="23" s="1"/>
  <c r="AK14" i="23"/>
  <c r="AL14" i="23" s="1"/>
  <c r="S18" i="23"/>
  <c r="W18" i="23" s="1"/>
  <c r="AB9" i="23"/>
  <c r="AD9" i="23" s="1"/>
  <c r="AK5" i="23"/>
  <c r="AN5" i="23" s="1"/>
  <c r="AK9" i="23"/>
  <c r="AN9" i="23" s="1"/>
  <c r="AK11" i="23"/>
  <c r="AB12" i="23"/>
  <c r="AC12" i="23" s="1"/>
  <c r="AK13" i="23"/>
  <c r="AO13" i="23" s="1"/>
  <c r="AK21" i="23"/>
  <c r="AB6" i="23"/>
  <c r="AD6" i="23" s="1"/>
  <c r="AK12" i="23"/>
  <c r="AN12" i="23" s="1"/>
  <c r="AB14" i="23"/>
  <c r="AG14" i="23" s="1"/>
  <c r="AK16" i="23"/>
  <c r="AN16" i="23" s="1"/>
  <c r="AB24" i="25"/>
  <c r="AE24" i="25" s="1"/>
  <c r="AB27" i="25"/>
  <c r="AE27" i="25" s="1"/>
  <c r="AB8" i="34"/>
  <c r="AF8" i="34" s="1"/>
  <c r="AB9" i="34"/>
  <c r="AD9" i="34" s="1"/>
  <c r="AB10" i="34"/>
  <c r="AF10" i="34" s="1"/>
  <c r="AB11" i="34"/>
  <c r="AD11" i="34" s="1"/>
  <c r="AB5" i="34"/>
  <c r="AF5" i="34" s="1"/>
  <c r="AB6" i="34"/>
  <c r="AD6" i="34" s="1"/>
  <c r="S5" i="30"/>
  <c r="T5" i="30" s="1"/>
  <c r="AB25" i="31"/>
  <c r="AF25" i="31" s="1"/>
  <c r="AB29" i="31"/>
  <c r="AF29" i="31" s="1"/>
  <c r="U19" i="23"/>
  <c r="W19" i="23"/>
  <c r="AG10" i="23"/>
  <c r="AC10" i="23"/>
  <c r="S5" i="23"/>
  <c r="W5" i="23" s="1"/>
  <c r="S9" i="23"/>
  <c r="V9" i="23" s="1"/>
  <c r="S10" i="23"/>
  <c r="X10" i="23" s="1"/>
  <c r="S15" i="23"/>
  <c r="X15" i="23" s="1"/>
  <c r="S20" i="23"/>
  <c r="W20" i="23" s="1"/>
  <c r="AB5" i="23"/>
  <c r="S6" i="23"/>
  <c r="S7" i="23"/>
  <c r="U7" i="23" s="1"/>
  <c r="S14" i="23"/>
  <c r="V14" i="23" s="1"/>
  <c r="AB35" i="25"/>
  <c r="AF35" i="25" s="1"/>
  <c r="AB42" i="25"/>
  <c r="AG42" i="25" s="1"/>
  <c r="AB12" i="25"/>
  <c r="AG12" i="25" s="1"/>
  <c r="AB6" i="25"/>
  <c r="AF6" i="25" s="1"/>
  <c r="AB13" i="25"/>
  <c r="AF13" i="25" s="1"/>
  <c r="AB38" i="25"/>
  <c r="AG38" i="25" s="1"/>
  <c r="AB19" i="25"/>
  <c r="AG19" i="25" s="1"/>
  <c r="AB28" i="25"/>
  <c r="AF28" i="25" s="1"/>
  <c r="AB36" i="25"/>
  <c r="AF36" i="25" s="1"/>
  <c r="AB43" i="25"/>
  <c r="AF43" i="25" s="1"/>
  <c r="AB20" i="25"/>
  <c r="AF20" i="25" s="1"/>
  <c r="AB31" i="25"/>
  <c r="AE31" i="25" s="1"/>
  <c r="AB7" i="25"/>
  <c r="AF7" i="25" s="1"/>
  <c r="AB15" i="25"/>
  <c r="AF15" i="25" s="1"/>
  <c r="AB23" i="25"/>
  <c r="AD23" i="25" s="1"/>
  <c r="AB32" i="25"/>
  <c r="AF32" i="25" s="1"/>
  <c r="S6" i="30"/>
  <c r="V6" i="30" s="1"/>
  <c r="S32" i="26"/>
  <c r="U32" i="26" s="1"/>
  <c r="S35" i="26"/>
  <c r="T35" i="26" s="1"/>
  <c r="S23" i="26"/>
  <c r="W23" i="26" s="1"/>
  <c r="S33" i="26"/>
  <c r="V33" i="26" s="1"/>
  <c r="S37" i="26"/>
  <c r="V37" i="26" s="1"/>
  <c r="S43" i="26"/>
  <c r="W43" i="26" s="1"/>
  <c r="S7" i="26"/>
  <c r="W7" i="26" s="1"/>
  <c r="S9" i="26"/>
  <c r="X9" i="26" s="1"/>
  <c r="S12" i="26"/>
  <c r="V12" i="26" s="1"/>
  <c r="S15" i="26"/>
  <c r="W15" i="26" s="1"/>
  <c r="S20" i="26"/>
  <c r="W20" i="26" s="1"/>
  <c r="S24" i="26"/>
  <c r="X24" i="26" s="1"/>
  <c r="S31" i="26"/>
  <c r="W31" i="26" s="1"/>
  <c r="S49" i="26"/>
  <c r="T49" i="26" s="1"/>
  <c r="S5" i="26"/>
  <c r="W5" i="26" s="1"/>
  <c r="S10" i="26"/>
  <c r="W10" i="26" s="1"/>
  <c r="S13" i="26"/>
  <c r="U13" i="26" s="1"/>
  <c r="S17" i="26"/>
  <c r="S19" i="26"/>
  <c r="X19" i="26" s="1"/>
  <c r="S21" i="26"/>
  <c r="V21" i="26" s="1"/>
  <c r="S29" i="26"/>
  <c r="U29" i="26" s="1"/>
  <c r="S6" i="26"/>
  <c r="X6" i="26" s="1"/>
  <c r="S8" i="26"/>
  <c r="W8" i="26" s="1"/>
  <c r="S11" i="26"/>
  <c r="X11" i="26" s="1"/>
  <c r="S14" i="26"/>
  <c r="V14" i="26" s="1"/>
  <c r="S27" i="26"/>
  <c r="U27" i="26" s="1"/>
  <c r="S47" i="26"/>
  <c r="X47" i="26" s="1"/>
  <c r="S16" i="26"/>
  <c r="W16" i="26" s="1"/>
  <c r="S18" i="26"/>
  <c r="W18" i="26" s="1"/>
  <c r="S25" i="26"/>
  <c r="V25" i="26" s="1"/>
  <c r="S28" i="26"/>
  <c r="W28" i="26" s="1"/>
  <c r="S34" i="26"/>
  <c r="X34" i="26" s="1"/>
  <c r="S41" i="26"/>
  <c r="W41" i="26" s="1"/>
  <c r="AB55" i="26"/>
  <c r="AF55" i="26" s="1"/>
  <c r="S12" i="27"/>
  <c r="W12" i="27" s="1"/>
  <c r="S17" i="27"/>
  <c r="W17" i="27" s="1"/>
  <c r="S37" i="27"/>
  <c r="V37" i="27" s="1"/>
  <c r="S8" i="27"/>
  <c r="W8" i="27" s="1"/>
  <c r="S16" i="27"/>
  <c r="W16" i="27" s="1"/>
  <c r="S9" i="27"/>
  <c r="W9" i="27" s="1"/>
  <c r="S33" i="27"/>
  <c r="W33" i="27" s="1"/>
  <c r="S13" i="27"/>
  <c r="W13" i="27" s="1"/>
  <c r="S20" i="27"/>
  <c r="W20" i="27" s="1"/>
  <c r="AB40" i="27"/>
  <c r="AG40" i="27" s="1"/>
  <c r="S11" i="34"/>
  <c r="T11" i="34" s="1"/>
  <c r="S27" i="25"/>
  <c r="T27" i="25" s="1"/>
  <c r="AB5" i="25"/>
  <c r="AC5" i="25" s="1"/>
  <c r="AB8" i="25"/>
  <c r="AF8" i="25" s="1"/>
  <c r="AB11" i="25"/>
  <c r="AF11" i="25" s="1"/>
  <c r="AB14" i="25"/>
  <c r="AF14" i="25" s="1"/>
  <c r="AB18" i="25"/>
  <c r="AF18" i="25" s="1"/>
  <c r="AB22" i="25"/>
  <c r="AE22" i="25" s="1"/>
  <c r="AB30" i="25"/>
  <c r="AG30" i="25" s="1"/>
  <c r="AB34" i="25"/>
  <c r="AG34" i="25" s="1"/>
  <c r="AB37" i="25"/>
  <c r="AF37" i="25" s="1"/>
  <c r="AB41" i="25"/>
  <c r="AF41" i="25" s="1"/>
  <c r="S45" i="25"/>
  <c r="U45" i="25" s="1"/>
  <c r="S10" i="25"/>
  <c r="U10" i="25" s="1"/>
  <c r="S8" i="25"/>
  <c r="W8" i="25" s="1"/>
  <c r="AB10" i="25"/>
  <c r="AF10" i="25" s="1"/>
  <c r="S14" i="25"/>
  <c r="X14" i="25" s="1"/>
  <c r="AB17" i="25"/>
  <c r="AD17" i="25" s="1"/>
  <c r="AB21" i="25"/>
  <c r="AF21" i="25" s="1"/>
  <c r="AB25" i="25"/>
  <c r="AF25" i="25" s="1"/>
  <c r="AB26" i="25"/>
  <c r="AD26" i="25" s="1"/>
  <c r="AB29" i="25"/>
  <c r="AF29" i="25" s="1"/>
  <c r="AB33" i="25"/>
  <c r="AF33" i="25" s="1"/>
  <c r="S37" i="25"/>
  <c r="W37" i="25" s="1"/>
  <c r="AB40" i="25"/>
  <c r="AF40" i="25" s="1"/>
  <c r="AB44" i="25"/>
  <c r="AF44" i="25" s="1"/>
  <c r="AD28" i="25"/>
  <c r="S18" i="25"/>
  <c r="W18" i="25" s="1"/>
  <c r="S28" i="25"/>
  <c r="W28" i="25" s="1"/>
  <c r="S41" i="25"/>
  <c r="S33" i="25"/>
  <c r="W33" i="25" s="1"/>
  <c r="AB45" i="25"/>
  <c r="AF45" i="25" s="1"/>
  <c r="S5" i="25"/>
  <c r="W5" i="25" s="1"/>
  <c r="S6" i="25"/>
  <c r="X6" i="25" s="1"/>
  <c r="S7" i="25"/>
  <c r="X7" i="25" s="1"/>
  <c r="S9" i="25"/>
  <c r="S21" i="25"/>
  <c r="W21" i="25" s="1"/>
  <c r="S24" i="25"/>
  <c r="X24" i="25" s="1"/>
  <c r="S11" i="25"/>
  <c r="W11" i="25" s="1"/>
  <c r="S12" i="25"/>
  <c r="S13" i="25"/>
  <c r="S15" i="25"/>
  <c r="U15" i="25" s="1"/>
  <c r="S16" i="25"/>
  <c r="S17" i="25"/>
  <c r="S19" i="25"/>
  <c r="S20" i="25"/>
  <c r="S22" i="25"/>
  <c r="S25" i="25"/>
  <c r="U25" i="25" s="1"/>
  <c r="S29" i="25"/>
  <c r="V29" i="25" s="1"/>
  <c r="AE40" i="25"/>
  <c r="AB5" i="30"/>
  <c r="AG5" i="30" s="1"/>
  <c r="AB7" i="30"/>
  <c r="AE7" i="30" s="1"/>
  <c r="U7" i="30"/>
  <c r="AB37" i="27"/>
  <c r="AF37" i="27" s="1"/>
  <c r="AB10" i="27"/>
  <c r="AF10" i="27" s="1"/>
  <c r="AB16" i="27"/>
  <c r="AE16" i="27" s="1"/>
  <c r="AB22" i="27"/>
  <c r="AD22" i="27" s="1"/>
  <c r="AB27" i="27"/>
  <c r="AF27" i="27" s="1"/>
  <c r="AB5" i="27"/>
  <c r="AG5" i="27" s="1"/>
  <c r="AB6" i="27"/>
  <c r="AF6" i="27" s="1"/>
  <c r="AB20" i="27"/>
  <c r="AF20" i="27" s="1"/>
  <c r="AB24" i="27"/>
  <c r="AF24" i="27" s="1"/>
  <c r="AB7" i="27"/>
  <c r="AD7" i="27" s="1"/>
  <c r="AB8" i="27"/>
  <c r="AF8" i="27" s="1"/>
  <c r="AB9" i="27"/>
  <c r="AG9" i="27" s="1"/>
  <c r="AB15" i="27"/>
  <c r="AD15" i="27" s="1"/>
  <c r="AB18" i="27"/>
  <c r="AF18" i="27" s="1"/>
  <c r="AB25" i="27"/>
  <c r="AD25" i="27" s="1"/>
  <c r="AB28" i="27"/>
  <c r="AF28" i="27" s="1"/>
  <c r="AB29" i="27"/>
  <c r="AF29" i="27" s="1"/>
  <c r="AB31" i="27"/>
  <c r="AF31" i="27" s="1"/>
  <c r="AB33" i="27"/>
  <c r="AF33" i="27" s="1"/>
  <c r="AB39" i="27"/>
  <c r="AC39" i="27" s="1"/>
  <c r="AB11" i="27"/>
  <c r="AE11" i="27" s="1"/>
  <c r="AB14" i="27"/>
  <c r="AF14" i="27" s="1"/>
  <c r="AE17" i="27"/>
  <c r="AB36" i="27"/>
  <c r="AC36" i="27" s="1"/>
  <c r="AB38" i="27"/>
  <c r="AF38" i="27" s="1"/>
  <c r="AB41" i="27"/>
  <c r="AF41" i="27" s="1"/>
  <c r="AB12" i="27"/>
  <c r="AF12" i="27" s="1"/>
  <c r="AB13" i="27"/>
  <c r="AG13" i="27" s="1"/>
  <c r="AB19" i="27"/>
  <c r="AC19" i="27" s="1"/>
  <c r="AB21" i="27"/>
  <c r="AE21" i="27" s="1"/>
  <c r="AB23" i="27"/>
  <c r="AE23" i="27" s="1"/>
  <c r="AB26" i="27"/>
  <c r="AC26" i="27" s="1"/>
  <c r="AB30" i="27"/>
  <c r="AC30" i="27" s="1"/>
  <c r="AB32" i="27"/>
  <c r="AG32" i="27" s="1"/>
  <c r="AB34" i="27"/>
  <c r="AB35" i="27"/>
  <c r="AF35" i="27" s="1"/>
  <c r="AB23" i="26"/>
  <c r="AG23" i="26" s="1"/>
  <c r="AB27" i="26"/>
  <c r="AE27" i="26" s="1"/>
  <c r="AB29" i="26"/>
  <c r="AF29" i="26" s="1"/>
  <c r="AB39" i="26"/>
  <c r="AG39" i="26" s="1"/>
  <c r="AC44" i="26"/>
  <c r="AB52" i="26"/>
  <c r="AB53" i="26"/>
  <c r="AE53" i="26" s="1"/>
  <c r="AB5" i="26"/>
  <c r="AD5" i="26" s="1"/>
  <c r="AB11" i="26"/>
  <c r="AG11" i="26" s="1"/>
  <c r="AB13" i="26"/>
  <c r="AC13" i="26" s="1"/>
  <c r="AB15" i="26"/>
  <c r="AF15" i="26" s="1"/>
  <c r="AB17" i="26"/>
  <c r="AF17" i="26" s="1"/>
  <c r="AB18" i="26"/>
  <c r="AF18" i="26" s="1"/>
  <c r="AB19" i="26"/>
  <c r="AG19" i="26" s="1"/>
  <c r="AB21" i="26"/>
  <c r="AG21" i="26" s="1"/>
  <c r="AB30" i="26"/>
  <c r="AC30" i="26" s="1"/>
  <c r="AB35" i="26"/>
  <c r="AE35" i="26" s="1"/>
  <c r="AB37" i="26"/>
  <c r="AC37" i="26" s="1"/>
  <c r="AB40" i="26"/>
  <c r="AD40" i="26" s="1"/>
  <c r="AE44" i="26"/>
  <c r="AB45" i="26"/>
  <c r="AF45" i="26" s="1"/>
  <c r="AB47" i="26"/>
  <c r="AE47" i="26" s="1"/>
  <c r="AB50" i="26"/>
  <c r="AB54" i="26"/>
  <c r="AB6" i="26"/>
  <c r="AF6" i="26" s="1"/>
  <c r="AB8" i="26"/>
  <c r="AB16" i="26"/>
  <c r="AB20" i="26"/>
  <c r="AB25" i="26"/>
  <c r="AD25" i="26" s="1"/>
  <c r="AB32" i="26"/>
  <c r="AC32" i="26" s="1"/>
  <c r="AB36" i="26"/>
  <c r="AF36" i="26" s="1"/>
  <c r="AB43" i="26"/>
  <c r="AE43" i="26" s="1"/>
  <c r="AB10" i="26"/>
  <c r="AD10" i="26" s="1"/>
  <c r="AB12" i="26"/>
  <c r="AB14" i="26"/>
  <c r="AE14" i="26" s="1"/>
  <c r="AB22" i="26"/>
  <c r="AB24" i="26"/>
  <c r="AB28" i="26"/>
  <c r="AB34" i="26"/>
  <c r="AB42" i="26"/>
  <c r="AG44" i="26"/>
  <c r="AB48" i="26"/>
  <c r="AD48" i="26" s="1"/>
  <c r="AB51" i="26"/>
  <c r="AF51" i="26" s="1"/>
  <c r="AB30" i="31"/>
  <c r="AF30" i="31" s="1"/>
  <c r="AB13" i="31"/>
  <c r="AF13" i="31" s="1"/>
  <c r="S8" i="28"/>
  <c r="V8" i="28" s="1"/>
  <c r="S12" i="28"/>
  <c r="X12" i="28" s="1"/>
  <c r="S5" i="28"/>
  <c r="T5" i="28" s="1"/>
  <c r="S9" i="28"/>
  <c r="X9" i="28" s="1"/>
  <c r="S13" i="28"/>
  <c r="X13" i="28" s="1"/>
  <c r="S11" i="28"/>
  <c r="X11" i="28" s="1"/>
  <c r="S6" i="28"/>
  <c r="S10" i="28"/>
  <c r="X10" i="28" s="1"/>
  <c r="S14" i="28"/>
  <c r="X14" i="28" s="1"/>
  <c r="S7" i="28"/>
  <c r="T7" i="28" s="1"/>
  <c r="AK5" i="28"/>
  <c r="AO5" i="28" s="1"/>
  <c r="AK6" i="28"/>
  <c r="AO6" i="28" s="1"/>
  <c r="AK8" i="28"/>
  <c r="AL8" i="28" s="1"/>
  <c r="AK7" i="28"/>
  <c r="AK9" i="28"/>
  <c r="AO9" i="28" s="1"/>
  <c r="AK10" i="28"/>
  <c r="AO10" i="28" s="1"/>
  <c r="AK11" i="28"/>
  <c r="AP11" i="28" s="1"/>
  <c r="AK12" i="28"/>
  <c r="AP12" i="28" s="1"/>
  <c r="AK13" i="28"/>
  <c r="AP13" i="28" s="1"/>
  <c r="AN14" i="28"/>
  <c r="AG17" i="27"/>
  <c r="S5" i="27"/>
  <c r="W5" i="27" s="1"/>
  <c r="S6" i="27"/>
  <c r="W6" i="27" s="1"/>
  <c r="S7" i="27"/>
  <c r="T17" i="27"/>
  <c r="AC17" i="27"/>
  <c r="S41" i="27"/>
  <c r="X41" i="27" s="1"/>
  <c r="S10" i="27"/>
  <c r="W10" i="27" s="1"/>
  <c r="S11" i="27"/>
  <c r="S14" i="27"/>
  <c r="W14" i="27" s="1"/>
  <c r="S15" i="27"/>
  <c r="AD17" i="27"/>
  <c r="S18" i="27"/>
  <c r="W18" i="27" s="1"/>
  <c r="S19" i="27"/>
  <c r="S21" i="27"/>
  <c r="S23" i="27"/>
  <c r="S29" i="27"/>
  <c r="W29" i="27" s="1"/>
  <c r="S6" i="24"/>
  <c r="S7" i="24"/>
  <c r="S10" i="24"/>
  <c r="S14" i="24"/>
  <c r="S12" i="24"/>
  <c r="S13" i="24"/>
  <c r="S8" i="24"/>
  <c r="S11" i="24"/>
  <c r="S15" i="24"/>
  <c r="S16" i="24"/>
  <c r="S5" i="24"/>
  <c r="S9" i="24"/>
  <c r="AB6" i="24"/>
  <c r="AB7" i="24"/>
  <c r="AB10" i="24"/>
  <c r="AB14" i="24"/>
  <c r="AB12" i="24"/>
  <c r="AB5" i="24"/>
  <c r="AB13" i="24"/>
  <c r="AB8" i="24"/>
  <c r="AB11" i="24"/>
  <c r="AB15" i="24"/>
  <c r="AB16" i="24"/>
  <c r="AB9" i="24"/>
  <c r="AB18" i="31"/>
  <c r="AF18" i="31" s="1"/>
  <c r="AB9" i="31"/>
  <c r="AD9" i="31" s="1"/>
  <c r="AB22" i="31"/>
  <c r="AC22" i="31" s="1"/>
  <c r="AB33" i="31"/>
  <c r="AD33" i="31" s="1"/>
  <c r="AB11" i="31"/>
  <c r="AF11" i="31" s="1"/>
  <c r="AB16" i="31"/>
  <c r="AF16" i="31" s="1"/>
  <c r="S35" i="31"/>
  <c r="U35" i="31" s="1"/>
  <c r="AB34" i="31"/>
  <c r="AE34" i="31" s="1"/>
  <c r="S12" i="31"/>
  <c r="AB14" i="31"/>
  <c r="AC14" i="31" s="1"/>
  <c r="AB19" i="31"/>
  <c r="AD19" i="31" s="1"/>
  <c r="AB23" i="31"/>
  <c r="AC23" i="31" s="1"/>
  <c r="AB26" i="31"/>
  <c r="AE26" i="31" s="1"/>
  <c r="S32" i="31"/>
  <c r="T32" i="31" s="1"/>
  <c r="S17" i="31"/>
  <c r="AB10" i="31"/>
  <c r="AF10" i="31" s="1"/>
  <c r="AB12" i="31"/>
  <c r="AE12" i="31" s="1"/>
  <c r="AB15" i="31"/>
  <c r="AD15" i="31" s="1"/>
  <c r="AB20" i="31"/>
  <c r="AE20" i="31" s="1"/>
  <c r="AB28" i="31"/>
  <c r="AE28" i="31" s="1"/>
  <c r="AB32" i="31"/>
  <c r="AD32" i="31" s="1"/>
  <c r="S23" i="31"/>
  <c r="S31" i="31"/>
  <c r="S11" i="31"/>
  <c r="T11" i="31" s="1"/>
  <c r="S15" i="31"/>
  <c r="S18" i="31"/>
  <c r="S21" i="31"/>
  <c r="T21" i="31" s="1"/>
  <c r="X5" i="34"/>
  <c r="AF7" i="34"/>
  <c r="W10" i="34"/>
  <c r="AC7" i="34"/>
  <c r="AG7" i="34"/>
  <c r="T10" i="34"/>
  <c r="X10" i="34"/>
  <c r="AE7" i="34"/>
  <c r="V10" i="34"/>
  <c r="S6" i="34"/>
  <c r="S7" i="34"/>
  <c r="U8" i="34"/>
  <c r="S9" i="34"/>
  <c r="U10" i="34"/>
  <c r="X22" i="33"/>
  <c r="T22" i="33"/>
  <c r="U22" i="33"/>
  <c r="V22" i="33"/>
  <c r="S23" i="33"/>
  <c r="S19" i="33"/>
  <c r="S15" i="33"/>
  <c r="S20" i="33"/>
  <c r="S16" i="33"/>
  <c r="S12" i="33"/>
  <c r="S8" i="33"/>
  <c r="AP14" i="33"/>
  <c r="AL14" i="33"/>
  <c r="AM14" i="33"/>
  <c r="AN14" i="33"/>
  <c r="AO14" i="33"/>
  <c r="W22" i="33"/>
  <c r="AC21" i="33"/>
  <c r="AG21" i="33"/>
  <c r="S33" i="31"/>
  <c r="S29" i="31"/>
  <c r="S25" i="31"/>
  <c r="S22" i="31"/>
  <c r="S19" i="31"/>
  <c r="S34" i="31"/>
  <c r="S28" i="31"/>
  <c r="S24" i="31"/>
  <c r="S20" i="31"/>
  <c r="S14" i="31"/>
  <c r="S30" i="31"/>
  <c r="S16" i="31"/>
  <c r="S9" i="31"/>
  <c r="S27" i="31"/>
  <c r="S26" i="31"/>
  <c r="S13" i="31"/>
  <c r="S10" i="31"/>
  <c r="AB35" i="31"/>
  <c r="AB31" i="31"/>
  <c r="AB27" i="31"/>
  <c r="AB24" i="31"/>
  <c r="AB21" i="31"/>
  <c r="AB17" i="31"/>
  <c r="T6" i="30"/>
  <c r="AB6" i="30"/>
  <c r="W7" i="30"/>
  <c r="T7" i="30"/>
  <c r="X7" i="30"/>
  <c r="AN9" i="29"/>
  <c r="AM9" i="29"/>
  <c r="AP9" i="29"/>
  <c r="AL9" i="29"/>
  <c r="AO9" i="29"/>
  <c r="U5" i="29"/>
  <c r="V10" i="29"/>
  <c r="T10" i="29"/>
  <c r="AK6" i="29"/>
  <c r="X7" i="29"/>
  <c r="AL10" i="29"/>
  <c r="AK5" i="29"/>
  <c r="V7" i="29"/>
  <c r="U7" i="29"/>
  <c r="AG10" i="29"/>
  <c r="AC10" i="29"/>
  <c r="AF10" i="29"/>
  <c r="AE10" i="29"/>
  <c r="AB5" i="29"/>
  <c r="AB6" i="29"/>
  <c r="AB7" i="29"/>
  <c r="AB8" i="29"/>
  <c r="AB9" i="29"/>
  <c r="AG5" i="28"/>
  <c r="AC5" i="28"/>
  <c r="AD5" i="28"/>
  <c r="AE5" i="28"/>
  <c r="AF5" i="28"/>
  <c r="AB14" i="28"/>
  <c r="AB13" i="28"/>
  <c r="AB12" i="28"/>
  <c r="AB11" i="28"/>
  <c r="AB6" i="28"/>
  <c r="AB7" i="28"/>
  <c r="AB8" i="28"/>
  <c r="AB9" i="28"/>
  <c r="AB10" i="28"/>
  <c r="AO14" i="28"/>
  <c r="AM14" i="28"/>
  <c r="AL14" i="28"/>
  <c r="S39" i="27"/>
  <c r="S35" i="27"/>
  <c r="S31" i="27"/>
  <c r="S28" i="27"/>
  <c r="S25" i="27"/>
  <c r="S40" i="27"/>
  <c r="S36" i="27"/>
  <c r="S32" i="27"/>
  <c r="S26" i="27"/>
  <c r="S22" i="27"/>
  <c r="S38" i="27"/>
  <c r="S34" i="27"/>
  <c r="S30" i="27"/>
  <c r="S27" i="27"/>
  <c r="S24" i="27"/>
  <c r="V9" i="26"/>
  <c r="V45" i="26"/>
  <c r="X45" i="26"/>
  <c r="T45" i="26"/>
  <c r="W45" i="26"/>
  <c r="S54" i="26"/>
  <c r="S50" i="26"/>
  <c r="S46" i="26"/>
  <c r="S42" i="26"/>
  <c r="S52" i="26"/>
  <c r="S48" i="26"/>
  <c r="S44" i="26"/>
  <c r="S40" i="26"/>
  <c r="S36" i="26"/>
  <c r="S53" i="26"/>
  <c r="S51" i="26"/>
  <c r="S39" i="26"/>
  <c r="S38" i="26"/>
  <c r="S30" i="26"/>
  <c r="S26" i="26"/>
  <c r="S22" i="26"/>
  <c r="S55" i="26"/>
  <c r="AD44" i="26"/>
  <c r="AD39" i="25"/>
  <c r="AG39" i="25"/>
  <c r="AC39" i="25"/>
  <c r="AE39" i="25"/>
  <c r="AC43" i="25"/>
  <c r="S43" i="25"/>
  <c r="S39" i="25"/>
  <c r="S35" i="25"/>
  <c r="S31" i="25"/>
  <c r="S44" i="25"/>
  <c r="S40" i="25"/>
  <c r="S36" i="25"/>
  <c r="S32" i="25"/>
  <c r="S42" i="25"/>
  <c r="S38" i="25"/>
  <c r="S34" i="25"/>
  <c r="S30" i="25"/>
  <c r="S26" i="25"/>
  <c r="S23" i="25"/>
  <c r="AF30" i="25"/>
  <c r="AF10" i="23"/>
  <c r="AD10" i="23"/>
  <c r="AB19" i="23"/>
  <c r="AB15" i="23"/>
  <c r="AB11" i="23"/>
  <c r="AB8" i="23"/>
  <c r="AB21" i="23"/>
  <c r="AB17" i="23"/>
  <c r="AB13" i="23"/>
  <c r="AB20" i="23"/>
  <c r="AB16" i="23"/>
  <c r="X19" i="23"/>
  <c r="T19" i="23"/>
  <c r="V19" i="23"/>
  <c r="S21" i="23"/>
  <c r="S17" i="23"/>
  <c r="S13" i="23"/>
  <c r="AN10" i="22"/>
  <c r="AE11" i="22"/>
  <c r="AF11" i="22"/>
  <c r="AD11" i="22"/>
  <c r="AC11" i="22"/>
  <c r="AP13" i="22"/>
  <c r="AB14" i="22"/>
  <c r="AB10" i="22"/>
  <c r="AB9" i="22"/>
  <c r="AB12" i="22"/>
  <c r="AL13" i="22"/>
  <c r="AK16" i="22"/>
  <c r="AK12" i="22"/>
  <c r="AK8" i="22"/>
  <c r="AB5" i="22"/>
  <c r="AB8" i="22"/>
  <c r="AM13" i="22"/>
  <c r="AK14" i="22"/>
  <c r="AB15" i="22"/>
  <c r="Z22" i="19"/>
  <c r="AB21" i="19" s="1"/>
  <c r="AE21" i="19" s="1"/>
  <c r="Q22" i="19"/>
  <c r="S20" i="19" s="1"/>
  <c r="V20" i="19" s="1"/>
  <c r="AH21" i="19"/>
  <c r="F21" i="19"/>
  <c r="D21" i="19"/>
  <c r="B21" i="19"/>
  <c r="AH20" i="19"/>
  <c r="F20" i="19"/>
  <c r="D20" i="19"/>
  <c r="B20" i="19"/>
  <c r="AH19" i="19"/>
  <c r="F19" i="19"/>
  <c r="D19" i="19"/>
  <c r="B19" i="19"/>
  <c r="AH18" i="19"/>
  <c r="F18" i="19"/>
  <c r="D18" i="19"/>
  <c r="B18" i="19"/>
  <c r="AH17" i="19"/>
  <c r="F17" i="19"/>
  <c r="D17" i="19"/>
  <c r="B17" i="19"/>
  <c r="AH16" i="19"/>
  <c r="F16" i="19"/>
  <c r="D16" i="19"/>
  <c r="B16" i="19"/>
  <c r="AH15" i="19"/>
  <c r="F15" i="19"/>
  <c r="D15" i="19"/>
  <c r="B15" i="19"/>
  <c r="AH14" i="19"/>
  <c r="F14" i="19"/>
  <c r="D14" i="19"/>
  <c r="B14" i="19"/>
  <c r="AH13" i="19"/>
  <c r="F13" i="19"/>
  <c r="D13" i="19"/>
  <c r="B13" i="19"/>
  <c r="AH12" i="19"/>
  <c r="F12" i="19"/>
  <c r="D12" i="19"/>
  <c r="B12" i="19"/>
  <c r="AH11" i="19"/>
  <c r="F11" i="19"/>
  <c r="D11" i="19"/>
  <c r="B11" i="19"/>
  <c r="AH10" i="19"/>
  <c r="F10" i="19"/>
  <c r="D10" i="19"/>
  <c r="B10" i="19"/>
  <c r="AH9" i="19"/>
  <c r="F9" i="19"/>
  <c r="D9" i="19"/>
  <c r="B9" i="19"/>
  <c r="AH8" i="19"/>
  <c r="AB8" i="19"/>
  <c r="AG8" i="19" s="1"/>
  <c r="F8" i="19"/>
  <c r="D8" i="19"/>
  <c r="B8" i="19"/>
  <c r="AH7" i="19"/>
  <c r="AB7" i="19"/>
  <c r="AG7" i="19" s="1"/>
  <c r="F7" i="19"/>
  <c r="D7" i="19"/>
  <c r="B7" i="19"/>
  <c r="AH6" i="19"/>
  <c r="F6" i="19"/>
  <c r="D6" i="19"/>
  <c r="B6" i="19"/>
  <c r="AH5" i="19"/>
  <c r="F5" i="19"/>
  <c r="D5" i="19"/>
  <c r="B5" i="19"/>
  <c r="Z30" i="18"/>
  <c r="AB21" i="18" s="1"/>
  <c r="Q30" i="18"/>
  <c r="S11" i="18" s="1"/>
  <c r="U11" i="18" s="1"/>
  <c r="F29" i="18"/>
  <c r="D29" i="18"/>
  <c r="B29" i="18"/>
  <c r="F28" i="18"/>
  <c r="D28" i="18"/>
  <c r="B28" i="18"/>
  <c r="F27" i="18"/>
  <c r="D27" i="18"/>
  <c r="B27" i="18"/>
  <c r="F26" i="18"/>
  <c r="D26" i="18"/>
  <c r="B26" i="18"/>
  <c r="F25" i="18"/>
  <c r="D25" i="18"/>
  <c r="B25" i="18"/>
  <c r="F24" i="18"/>
  <c r="D24" i="18"/>
  <c r="B24" i="18"/>
  <c r="F23" i="18"/>
  <c r="D23" i="18"/>
  <c r="B23" i="18"/>
  <c r="F22" i="18"/>
  <c r="D22" i="18"/>
  <c r="B22" i="18"/>
  <c r="F21" i="18"/>
  <c r="D21" i="18"/>
  <c r="B21" i="18"/>
  <c r="F20" i="18"/>
  <c r="D20" i="18"/>
  <c r="B20" i="18"/>
  <c r="F19" i="18"/>
  <c r="D19" i="18"/>
  <c r="B19" i="18"/>
  <c r="F18" i="18"/>
  <c r="D18" i="18"/>
  <c r="B18" i="18"/>
  <c r="F17" i="18"/>
  <c r="D17" i="18"/>
  <c r="B17" i="18"/>
  <c r="F16" i="18"/>
  <c r="D16" i="18"/>
  <c r="B16" i="18"/>
  <c r="F15" i="18"/>
  <c r="D15" i="18"/>
  <c r="B15" i="18"/>
  <c r="F14" i="18"/>
  <c r="D14" i="18"/>
  <c r="B14" i="18"/>
  <c r="F13" i="18"/>
  <c r="D13" i="18"/>
  <c r="B13" i="18"/>
  <c r="F12" i="18"/>
  <c r="D12" i="18"/>
  <c r="B12" i="18"/>
  <c r="F11" i="18"/>
  <c r="D11" i="18"/>
  <c r="B11" i="18"/>
  <c r="F10" i="18"/>
  <c r="D10" i="18"/>
  <c r="B10" i="18"/>
  <c r="F9" i="18"/>
  <c r="D9" i="18"/>
  <c r="B9" i="18"/>
  <c r="F8" i="18"/>
  <c r="D8" i="18"/>
  <c r="B8" i="18"/>
  <c r="F7" i="18"/>
  <c r="D7" i="18"/>
  <c r="B7" i="18"/>
  <c r="F6" i="18"/>
  <c r="D6" i="18"/>
  <c r="B6" i="18"/>
  <c r="F5" i="18"/>
  <c r="D5" i="18"/>
  <c r="B5" i="18"/>
  <c r="AB15" i="19" l="1"/>
  <c r="AE15" i="19" s="1"/>
  <c r="AR10" i="29"/>
  <c r="AB18" i="19"/>
  <c r="AG18" i="19" s="1"/>
  <c r="W14" i="33"/>
  <c r="AB11" i="19"/>
  <c r="AE11" i="19" s="1"/>
  <c r="AB19" i="19"/>
  <c r="AE19" i="19" s="1"/>
  <c r="AM7" i="22"/>
  <c r="T18" i="33"/>
  <c r="V14" i="33"/>
  <c r="X14" i="33"/>
  <c r="AB12" i="19"/>
  <c r="AG12" i="19" s="1"/>
  <c r="AF10" i="26"/>
  <c r="AL19" i="23"/>
  <c r="AN19" i="23"/>
  <c r="AO19" i="23"/>
  <c r="AP19" i="23"/>
  <c r="S16" i="19"/>
  <c r="V16" i="19" s="1"/>
  <c r="AP15" i="23"/>
  <c r="V8" i="34"/>
  <c r="X8" i="34"/>
  <c r="AB5" i="19"/>
  <c r="AE5" i="19" s="1"/>
  <c r="AB9" i="19"/>
  <c r="AE9" i="19" s="1"/>
  <c r="AB13" i="19"/>
  <c r="AE13" i="19" s="1"/>
  <c r="AB16" i="19"/>
  <c r="AG16" i="19" s="1"/>
  <c r="AB20" i="19"/>
  <c r="AG20" i="19" s="1"/>
  <c r="AG55" i="26"/>
  <c r="AC46" i="26"/>
  <c r="AB6" i="19"/>
  <c r="AG6" i="19" s="1"/>
  <c r="AB10" i="19"/>
  <c r="AG10" i="19" s="1"/>
  <c r="AB14" i="19"/>
  <c r="AG14" i="19" s="1"/>
  <c r="AB17" i="19"/>
  <c r="AE17" i="19" s="1"/>
  <c r="AG41" i="26"/>
  <c r="W5" i="29"/>
  <c r="T5" i="29"/>
  <c r="V5" i="29"/>
  <c r="AG13" i="33"/>
  <c r="V9" i="33"/>
  <c r="AC10" i="34"/>
  <c r="AD10" i="34"/>
  <c r="V15" i="26"/>
  <c r="AF16" i="25"/>
  <c r="AI22" i="25"/>
  <c r="AE15" i="25"/>
  <c r="AC38" i="25"/>
  <c r="AE34" i="25"/>
  <c r="AE38" i="25"/>
  <c r="AM11" i="22"/>
  <c r="T10" i="22"/>
  <c r="AO5" i="22"/>
  <c r="AP9" i="22"/>
  <c r="AL5" i="22"/>
  <c r="AD20" i="33"/>
  <c r="W5" i="33"/>
  <c r="AD14" i="33"/>
  <c r="AE6" i="34"/>
  <c r="T8" i="34"/>
  <c r="AJ12" i="34"/>
  <c r="U11" i="34"/>
  <c r="AG14" i="33"/>
  <c r="AG23" i="33"/>
  <c r="AD23" i="33"/>
  <c r="AD15" i="33"/>
  <c r="AC15" i="33"/>
  <c r="AF13" i="33"/>
  <c r="AF23" i="33"/>
  <c r="V5" i="33"/>
  <c r="AC13" i="33"/>
  <c r="AG20" i="33"/>
  <c r="AE15" i="33"/>
  <c r="AD13" i="33"/>
  <c r="V6" i="33"/>
  <c r="AC18" i="33"/>
  <c r="AF20" i="33"/>
  <c r="V5" i="30"/>
  <c r="V8" i="30" s="1"/>
  <c r="U8" i="29"/>
  <c r="V8" i="29"/>
  <c r="U9" i="29"/>
  <c r="V6" i="29"/>
  <c r="V9" i="29"/>
  <c r="X8" i="29"/>
  <c r="T9" i="29"/>
  <c r="W8" i="29"/>
  <c r="U6" i="27"/>
  <c r="V28" i="26"/>
  <c r="AD7" i="26"/>
  <c r="AJ34" i="26"/>
  <c r="AD41" i="26"/>
  <c r="T21" i="26"/>
  <c r="X10" i="26"/>
  <c r="U15" i="23"/>
  <c r="T20" i="23"/>
  <c r="AL20" i="23"/>
  <c r="AP20" i="23"/>
  <c r="AM20" i="23"/>
  <c r="X16" i="23"/>
  <c r="AO20" i="23"/>
  <c r="AD25" i="31"/>
  <c r="V7" i="31"/>
  <c r="W7" i="31"/>
  <c r="T7" i="31"/>
  <c r="X7" i="31"/>
  <c r="AI7" i="31"/>
  <c r="U7" i="31"/>
  <c r="AJ7" i="31"/>
  <c r="AC7" i="31"/>
  <c r="AG7" i="31"/>
  <c r="AE7" i="31"/>
  <c r="AF7" i="31"/>
  <c r="AD7" i="31"/>
  <c r="W8" i="31"/>
  <c r="T8" i="31"/>
  <c r="U8" i="31"/>
  <c r="AJ8" i="31"/>
  <c r="V8" i="31"/>
  <c r="X8" i="31"/>
  <c r="AI8" i="31"/>
  <c r="AE8" i="31"/>
  <c r="AF8" i="31"/>
  <c r="AC8" i="31"/>
  <c r="AG8" i="31"/>
  <c r="AD8" i="31"/>
  <c r="T5" i="31"/>
  <c r="X5" i="31"/>
  <c r="AI5" i="31"/>
  <c r="V5" i="31"/>
  <c r="W5" i="31"/>
  <c r="U5" i="31"/>
  <c r="AJ5" i="31"/>
  <c r="AK5" i="31" s="1"/>
  <c r="AE5" i="31"/>
  <c r="AF5" i="31"/>
  <c r="AC5" i="31"/>
  <c r="AG5" i="31"/>
  <c r="AD5" i="31"/>
  <c r="AF6" i="31"/>
  <c r="AD6" i="31"/>
  <c r="AE6" i="31"/>
  <c r="AC6" i="31"/>
  <c r="AG6" i="31"/>
  <c r="U6" i="31"/>
  <c r="AJ6" i="31"/>
  <c r="W6" i="31"/>
  <c r="T6" i="31"/>
  <c r="X6" i="31"/>
  <c r="AI6" i="31"/>
  <c r="V6" i="31"/>
  <c r="AI29" i="31"/>
  <c r="AI16" i="31"/>
  <c r="AD16" i="31"/>
  <c r="AE10" i="31"/>
  <c r="AC25" i="31"/>
  <c r="AC41" i="25"/>
  <c r="AC9" i="25"/>
  <c r="AC7" i="25"/>
  <c r="AC35" i="25"/>
  <c r="AG13" i="25"/>
  <c r="AD36" i="25"/>
  <c r="AD42" i="25"/>
  <c r="AD16" i="25"/>
  <c r="AJ16" i="25"/>
  <c r="AG40" i="25"/>
  <c r="V28" i="25"/>
  <c r="AD40" i="25"/>
  <c r="AC40" i="25"/>
  <c r="T10" i="25"/>
  <c r="U27" i="25"/>
  <c r="AG35" i="25"/>
  <c r="AD22" i="25"/>
  <c r="U37" i="25"/>
  <c r="AC8" i="25"/>
  <c r="AD13" i="25"/>
  <c r="AG9" i="25"/>
  <c r="AD41" i="25"/>
  <c r="AC25" i="25"/>
  <c r="AE7" i="25"/>
  <c r="AG7" i="25"/>
  <c r="AF24" i="25"/>
  <c r="AD35" i="25"/>
  <c r="X18" i="25"/>
  <c r="AC31" i="25"/>
  <c r="AE13" i="25"/>
  <c r="AG6" i="25"/>
  <c r="AD9" i="25"/>
  <c r="AI13" i="25"/>
  <c r="AI9" i="25"/>
  <c r="AE36" i="25"/>
  <c r="AC36" i="25"/>
  <c r="AI41" i="25"/>
  <c r="AE35" i="25"/>
  <c r="AG22" i="25"/>
  <c r="AG24" i="25"/>
  <c r="AC13" i="25"/>
  <c r="AE9" i="25"/>
  <c r="AG36" i="25"/>
  <c r="AC24" i="25"/>
  <c r="AF22" i="25"/>
  <c r="AD7" i="25"/>
  <c r="AE8" i="25"/>
  <c r="AD24" i="25"/>
  <c r="AF31" i="25"/>
  <c r="AG31" i="25"/>
  <c r="AI33" i="25"/>
  <c r="AD6" i="25"/>
  <c r="AC28" i="25"/>
  <c r="AG32" i="25"/>
  <c r="AD31" i="25"/>
  <c r="AJ28" i="25"/>
  <c r="AE6" i="25"/>
  <c r="AG28" i="25"/>
  <c r="AJ27" i="25"/>
  <c r="AE32" i="25"/>
  <c r="AI28" i="25"/>
  <c r="AF42" i="25"/>
  <c r="AC27" i="25"/>
  <c r="AC16" i="25"/>
  <c r="AG26" i="25"/>
  <c r="AE43" i="25"/>
  <c r="AC6" i="25"/>
  <c r="AC32" i="25"/>
  <c r="AE42" i="25"/>
  <c r="W27" i="25"/>
  <c r="AE11" i="25"/>
  <c r="AE16" i="25"/>
  <c r="AE28" i="25"/>
  <c r="AD32" i="25"/>
  <c r="AO11" i="22"/>
  <c r="V15" i="22"/>
  <c r="AP11" i="22"/>
  <c r="T5" i="22"/>
  <c r="AO10" i="22"/>
  <c r="W5" i="22"/>
  <c r="T15" i="22"/>
  <c r="AE13" i="22"/>
  <c r="AR5" i="22"/>
  <c r="AL10" i="22"/>
  <c r="X5" i="22"/>
  <c r="AM10" i="22"/>
  <c r="AO17" i="22"/>
  <c r="X15" i="22"/>
  <c r="AL9" i="22"/>
  <c r="W9" i="22"/>
  <c r="U5" i="22"/>
  <c r="AO9" i="22"/>
  <c r="AM9" i="22"/>
  <c r="AL7" i="22"/>
  <c r="AP17" i="22"/>
  <c r="AL17" i="22"/>
  <c r="AM15" i="22"/>
  <c r="AM6" i="22"/>
  <c r="AO7" i="22"/>
  <c r="T6" i="22"/>
  <c r="AN17" i="22"/>
  <c r="AE17" i="22"/>
  <c r="AP15" i="22"/>
  <c r="AC13" i="22"/>
  <c r="AN5" i="22"/>
  <c r="AL11" i="22"/>
  <c r="AM5" i="22"/>
  <c r="T7" i="22"/>
  <c r="AP6" i="22"/>
  <c r="AP7" i="22"/>
  <c r="AL6" i="22"/>
  <c r="AO6" i="22"/>
  <c r="AN15" i="22"/>
  <c r="AO15" i="22"/>
  <c r="AF16" i="22"/>
  <c r="AG13" i="22"/>
  <c r="V14" i="22"/>
  <c r="AR7" i="22"/>
  <c r="AG17" i="22"/>
  <c r="U9" i="22"/>
  <c r="W15" i="22"/>
  <c r="T9" i="22"/>
  <c r="AR11" i="22"/>
  <c r="W10" i="22"/>
  <c r="V11" i="22"/>
  <c r="U10" i="22"/>
  <c r="W7" i="22"/>
  <c r="AS10" i="22"/>
  <c r="X11" i="22"/>
  <c r="AS7" i="22"/>
  <c r="AT7" i="22" s="1"/>
  <c r="V7" i="22"/>
  <c r="X10" i="22"/>
  <c r="V9" i="22"/>
  <c r="W11" i="22"/>
  <c r="U7" i="22"/>
  <c r="T14" i="22"/>
  <c r="X14" i="22"/>
  <c r="U11" i="22"/>
  <c r="AS11" i="22"/>
  <c r="U14" i="22"/>
  <c r="T8" i="22"/>
  <c r="W17" i="22"/>
  <c r="U17" i="22"/>
  <c r="X8" i="22"/>
  <c r="V8" i="22"/>
  <c r="X17" i="22"/>
  <c r="AD13" i="22"/>
  <c r="AR13" i="22"/>
  <c r="U8" i="22"/>
  <c r="T17" i="22"/>
  <c r="AE16" i="22"/>
  <c r="AG16" i="22"/>
  <c r="S18" i="22"/>
  <c r="AS17" i="22"/>
  <c r="AR17" i="22"/>
  <c r="X13" i="22"/>
  <c r="V13" i="22"/>
  <c r="X6" i="22"/>
  <c r="AC16" i="22"/>
  <c r="AD17" i="22"/>
  <c r="AC17" i="22"/>
  <c r="AC7" i="22"/>
  <c r="AS13" i="22"/>
  <c r="W13" i="22"/>
  <c r="AE7" i="22"/>
  <c r="T13" i="22"/>
  <c r="AF7" i="22"/>
  <c r="W12" i="22"/>
  <c r="T12" i="22"/>
  <c r="V12" i="22"/>
  <c r="AF6" i="22"/>
  <c r="X12" i="22"/>
  <c r="V6" i="22"/>
  <c r="U6" i="22"/>
  <c r="AC6" i="22"/>
  <c r="AD6" i="22"/>
  <c r="AR6" i="22"/>
  <c r="AS6" i="22"/>
  <c r="AE6" i="22"/>
  <c r="AG7" i="22"/>
  <c r="AE19" i="33"/>
  <c r="AP19" i="33"/>
  <c r="AS21" i="33"/>
  <c r="AE18" i="33"/>
  <c r="AD18" i="33"/>
  <c r="W18" i="33"/>
  <c r="X18" i="33"/>
  <c r="AR14" i="33"/>
  <c r="AG16" i="33"/>
  <c r="AC5" i="33"/>
  <c r="U14" i="33"/>
  <c r="AE23" i="33"/>
  <c r="AC20" i="33"/>
  <c r="U13" i="33"/>
  <c r="AS14" i="33"/>
  <c r="T5" i="33"/>
  <c r="X5" i="33"/>
  <c r="AG15" i="33"/>
  <c r="AE14" i="33"/>
  <c r="AL10" i="33"/>
  <c r="AD22" i="33"/>
  <c r="AR18" i="33"/>
  <c r="AD17" i="33"/>
  <c r="AE10" i="33"/>
  <c r="AF22" i="33"/>
  <c r="AG17" i="33"/>
  <c r="U18" i="33"/>
  <c r="AM22" i="33"/>
  <c r="AG7" i="33"/>
  <c r="AS13" i="33"/>
  <c r="W13" i="33"/>
  <c r="AC14" i="33"/>
  <c r="AN22" i="33"/>
  <c r="AP22" i="33"/>
  <c r="V13" i="33"/>
  <c r="AD7" i="33"/>
  <c r="X13" i="33"/>
  <c r="AC8" i="33"/>
  <c r="AC7" i="33"/>
  <c r="AC17" i="33"/>
  <c r="AD19" i="33"/>
  <c r="AG22" i="33"/>
  <c r="AC19" i="33"/>
  <c r="AC12" i="33"/>
  <c r="AN18" i="33"/>
  <c r="AG12" i="33"/>
  <c r="AC11" i="33"/>
  <c r="AD10" i="33"/>
  <c r="AC10" i="33"/>
  <c r="AG10" i="33"/>
  <c r="AE22" i="33"/>
  <c r="AF19" i="33"/>
  <c r="AE17" i="33"/>
  <c r="AE12" i="33"/>
  <c r="AD11" i="33"/>
  <c r="V21" i="33"/>
  <c r="AF11" i="33"/>
  <c r="AC6" i="33"/>
  <c r="AL18" i="33"/>
  <c r="AE8" i="33"/>
  <c r="AD9" i="33"/>
  <c r="AF12" i="33"/>
  <c r="W11" i="33"/>
  <c r="AD16" i="33"/>
  <c r="AG8" i="33"/>
  <c r="X11" i="33"/>
  <c r="AD5" i="33"/>
  <c r="AM7" i="33"/>
  <c r="AG11" i="33"/>
  <c r="AR17" i="33"/>
  <c r="V10" i="33"/>
  <c r="AR7" i="33"/>
  <c r="AF16" i="33"/>
  <c r="AD6" i="33"/>
  <c r="AF8" i="33"/>
  <c r="AE9" i="33"/>
  <c r="AF9" i="33"/>
  <c r="AL15" i="33"/>
  <c r="X21" i="33"/>
  <c r="AO18" i="33"/>
  <c r="AC16" i="33"/>
  <c r="AR11" i="33"/>
  <c r="AG5" i="33"/>
  <c r="AF5" i="33"/>
  <c r="AG9" i="33"/>
  <c r="AG6" i="33"/>
  <c r="AB24" i="33"/>
  <c r="AM18" i="33"/>
  <c r="AP7" i="33"/>
  <c r="AS18" i="33"/>
  <c r="AT18" i="33" s="1"/>
  <c r="AE6" i="33"/>
  <c r="AP23" i="33"/>
  <c r="AN6" i="33"/>
  <c r="W6" i="33"/>
  <c r="AR10" i="33"/>
  <c r="X7" i="33"/>
  <c r="AO10" i="33"/>
  <c r="X6" i="33"/>
  <c r="AM21" i="33"/>
  <c r="X10" i="33"/>
  <c r="T6" i="33"/>
  <c r="T9" i="33"/>
  <c r="W9" i="33"/>
  <c r="X9" i="33"/>
  <c r="AO6" i="33"/>
  <c r="AR22" i="33"/>
  <c r="AP6" i="33"/>
  <c r="AS22" i="33"/>
  <c r="AL7" i="33"/>
  <c r="AS9" i="33"/>
  <c r="AO22" i="33"/>
  <c r="AR9" i="33"/>
  <c r="AL6" i="33"/>
  <c r="AR6" i="33"/>
  <c r="AS6" i="33"/>
  <c r="U10" i="33"/>
  <c r="W10" i="33"/>
  <c r="T21" i="33"/>
  <c r="W21" i="33"/>
  <c r="X17" i="33"/>
  <c r="W17" i="33"/>
  <c r="T17" i="33"/>
  <c r="AS7" i="33"/>
  <c r="V7" i="33"/>
  <c r="AM5" i="33"/>
  <c r="AL5" i="33"/>
  <c r="AP5" i="33"/>
  <c r="AN5" i="33"/>
  <c r="AN11" i="33"/>
  <c r="AO11" i="33"/>
  <c r="AO12" i="33"/>
  <c r="AP12" i="33"/>
  <c r="AN12" i="33"/>
  <c r="AM12" i="33"/>
  <c r="AL12" i="33"/>
  <c r="AM11" i="33"/>
  <c r="AN10" i="33"/>
  <c r="T7" i="33"/>
  <c r="U17" i="33"/>
  <c r="AR5" i="33"/>
  <c r="AL21" i="33"/>
  <c r="AP21" i="33"/>
  <c r="AO21" i="33"/>
  <c r="AO15" i="33"/>
  <c r="AN15" i="33"/>
  <c r="AM15" i="33"/>
  <c r="AO16" i="33"/>
  <c r="AL16" i="33"/>
  <c r="AP16" i="33"/>
  <c r="AN16" i="33"/>
  <c r="AM16" i="33"/>
  <c r="AL13" i="33"/>
  <c r="AP13" i="33"/>
  <c r="AO13" i="33"/>
  <c r="AN13" i="33"/>
  <c r="AL11" i="33"/>
  <c r="AR21" i="33"/>
  <c r="AS17" i="33"/>
  <c r="AT17" i="33" s="1"/>
  <c r="AR13" i="33"/>
  <c r="AO7" i="33"/>
  <c r="AO5" i="33"/>
  <c r="W7" i="33"/>
  <c r="AS11" i="33"/>
  <c r="AO19" i="33"/>
  <c r="AN19" i="33"/>
  <c r="AM19" i="33"/>
  <c r="AO8" i="33"/>
  <c r="AM8" i="33"/>
  <c r="AL8" i="33"/>
  <c r="AP8" i="33"/>
  <c r="AN8" i="33"/>
  <c r="AO20" i="33"/>
  <c r="AM20" i="33"/>
  <c r="AL20" i="33"/>
  <c r="AP20" i="33"/>
  <c r="AN20" i="33"/>
  <c r="AL17" i="33"/>
  <c r="AO17" i="33"/>
  <c r="AP17" i="33"/>
  <c r="AN21" i="33"/>
  <c r="AN17" i="33"/>
  <c r="AM13" i="33"/>
  <c r="V11" i="33"/>
  <c r="AP11" i="33"/>
  <c r="AP10" i="33"/>
  <c r="V17" i="33"/>
  <c r="AS10" i="33"/>
  <c r="AK24" i="33"/>
  <c r="U11" i="33"/>
  <c r="AS5" i="33"/>
  <c r="AN9" i="33"/>
  <c r="AM9" i="33"/>
  <c r="AL9" i="33"/>
  <c r="AO9" i="33"/>
  <c r="AO23" i="33"/>
  <c r="AM23" i="33"/>
  <c r="AN23" i="33"/>
  <c r="U12" i="34"/>
  <c r="T5" i="34"/>
  <c r="AJ10" i="34"/>
  <c r="AG6" i="34"/>
  <c r="AF6" i="34"/>
  <c r="V5" i="34"/>
  <c r="V12" i="34"/>
  <c r="AC11" i="34"/>
  <c r="AF11" i="34"/>
  <c r="AJ8" i="34"/>
  <c r="AC6" i="34"/>
  <c r="AD8" i="34"/>
  <c r="AE11" i="34"/>
  <c r="AG8" i="34"/>
  <c r="T12" i="34"/>
  <c r="AI10" i="34"/>
  <c r="AG10" i="34"/>
  <c r="AG11" i="34"/>
  <c r="AI8" i="34"/>
  <c r="W5" i="34"/>
  <c r="AD12" i="34"/>
  <c r="AE10" i="34"/>
  <c r="AB13" i="34"/>
  <c r="AG12" i="34"/>
  <c r="AC8" i="34"/>
  <c r="AI12" i="34"/>
  <c r="AK12" i="34" s="1"/>
  <c r="AF9" i="34"/>
  <c r="AE5" i="34"/>
  <c r="AE12" i="34"/>
  <c r="AC12" i="34"/>
  <c r="X12" i="34"/>
  <c r="AI5" i="34"/>
  <c r="AE8" i="34"/>
  <c r="X8" i="28"/>
  <c r="W13" i="28"/>
  <c r="T14" i="28"/>
  <c r="X6" i="28"/>
  <c r="W6" i="28"/>
  <c r="W12" i="28"/>
  <c r="W11" i="28"/>
  <c r="V12" i="28"/>
  <c r="AP10" i="28"/>
  <c r="T11" i="28"/>
  <c r="U11" i="28"/>
  <c r="V13" i="28"/>
  <c r="AM6" i="28"/>
  <c r="T13" i="28"/>
  <c r="AL10" i="28"/>
  <c r="U14" i="28"/>
  <c r="W8" i="28"/>
  <c r="T8" i="28"/>
  <c r="AN10" i="28"/>
  <c r="U13" i="28"/>
  <c r="U8" i="28"/>
  <c r="V14" i="28"/>
  <c r="AN6" i="28"/>
  <c r="AS5" i="28"/>
  <c r="AM10" i="28"/>
  <c r="AN11" i="28"/>
  <c r="AM5" i="28"/>
  <c r="AO11" i="28"/>
  <c r="W5" i="28"/>
  <c r="AL13" i="28"/>
  <c r="V5" i="28"/>
  <c r="AP5" i="28"/>
  <c r="AN5" i="28"/>
  <c r="T12" i="28"/>
  <c r="AM13" i="28"/>
  <c r="X5" i="28"/>
  <c r="V11" i="28"/>
  <c r="AP6" i="28"/>
  <c r="U12" i="28"/>
  <c r="AN9" i="28"/>
  <c r="AL6" i="28"/>
  <c r="AL5" i="28"/>
  <c r="X5" i="30"/>
  <c r="W5" i="30"/>
  <c r="U5" i="30"/>
  <c r="AJ7" i="30"/>
  <c r="AC7" i="30"/>
  <c r="U6" i="30"/>
  <c r="X6" i="30"/>
  <c r="W6" i="30"/>
  <c r="AM10" i="29"/>
  <c r="AL8" i="29"/>
  <c r="AO10" i="29"/>
  <c r="X10" i="29"/>
  <c r="AN7" i="29"/>
  <c r="W9" i="29"/>
  <c r="W10" i="29"/>
  <c r="T6" i="29"/>
  <c r="AS10" i="29"/>
  <c r="AP10" i="29"/>
  <c r="S11" i="29"/>
  <c r="AN10" i="29"/>
  <c r="X6" i="29"/>
  <c r="AP8" i="29"/>
  <c r="AM8" i="29"/>
  <c r="AR6" i="29"/>
  <c r="AN8" i="29"/>
  <c r="U6" i="29"/>
  <c r="AO7" i="29"/>
  <c r="AL7" i="29"/>
  <c r="AT10" i="29"/>
  <c r="AM7" i="29"/>
  <c r="AD39" i="27"/>
  <c r="X12" i="27"/>
  <c r="AC55" i="26"/>
  <c r="V34" i="26"/>
  <c r="AF9" i="26"/>
  <c r="V10" i="26"/>
  <c r="AC9" i="26"/>
  <c r="T5" i="26"/>
  <c r="AE41" i="26"/>
  <c r="AG31" i="26"/>
  <c r="AD21" i="26"/>
  <c r="AI20" i="26"/>
  <c r="AF31" i="26"/>
  <c r="AC41" i="26"/>
  <c r="W9" i="26"/>
  <c r="AJ21" i="26"/>
  <c r="AC43" i="26"/>
  <c r="AD51" i="26"/>
  <c r="AD36" i="26"/>
  <c r="T9" i="26"/>
  <c r="T16" i="26"/>
  <c r="AG46" i="26"/>
  <c r="AD46" i="26"/>
  <c r="AI21" i="26"/>
  <c r="AK21" i="26" s="1"/>
  <c r="V24" i="26"/>
  <c r="V16" i="26"/>
  <c r="AF21" i="26"/>
  <c r="AJ16" i="26"/>
  <c r="AE9" i="26"/>
  <c r="AC25" i="26"/>
  <c r="AD6" i="26"/>
  <c r="AE55" i="26"/>
  <c r="AC17" i="26"/>
  <c r="AC7" i="26"/>
  <c r="AJ7" i="26"/>
  <c r="AG9" i="26"/>
  <c r="AG5" i="26"/>
  <c r="AC14" i="26"/>
  <c r="AD55" i="26"/>
  <c r="AF47" i="26"/>
  <c r="AI49" i="26"/>
  <c r="AC26" i="26"/>
  <c r="T41" i="26"/>
  <c r="AF14" i="26"/>
  <c r="AE5" i="26"/>
  <c r="W27" i="26"/>
  <c r="AD14" i="26"/>
  <c r="T43" i="26"/>
  <c r="AC21" i="26"/>
  <c r="AE46" i="26"/>
  <c r="AJ31" i="26"/>
  <c r="AG49" i="26"/>
  <c r="X29" i="26"/>
  <c r="T33" i="26"/>
  <c r="AF7" i="26"/>
  <c r="AD26" i="26"/>
  <c r="T11" i="26"/>
  <c r="AE7" i="26"/>
  <c r="AE21" i="26"/>
  <c r="U9" i="26"/>
  <c r="U28" i="26"/>
  <c r="AI41" i="26"/>
  <c r="V32" i="26"/>
  <c r="X37" i="26"/>
  <c r="AG14" i="26"/>
  <c r="AE38" i="26"/>
  <c r="V8" i="26"/>
  <c r="AD33" i="26"/>
  <c r="AJ17" i="26"/>
  <c r="AC33" i="26"/>
  <c r="X32" i="26"/>
  <c r="AJ14" i="26"/>
  <c r="V31" i="26"/>
  <c r="W14" i="26"/>
  <c r="AE33" i="26"/>
  <c r="U47" i="26"/>
  <c r="AI7" i="26"/>
  <c r="T20" i="26"/>
  <c r="AC31" i="26"/>
  <c r="T19" i="26"/>
  <c r="T23" i="26"/>
  <c r="U35" i="26"/>
  <c r="AE13" i="26"/>
  <c r="T47" i="26"/>
  <c r="AC18" i="26"/>
  <c r="AE26" i="26"/>
  <c r="AI17" i="26"/>
  <c r="AC53" i="26"/>
  <c r="AE32" i="26"/>
  <c r="U20" i="26"/>
  <c r="AG13" i="26"/>
  <c r="AJ5" i="26"/>
  <c r="AD31" i="26"/>
  <c r="AJ13" i="26"/>
  <c r="V6" i="26"/>
  <c r="AG26" i="26"/>
  <c r="U23" i="26"/>
  <c r="AG47" i="26"/>
  <c r="W47" i="26"/>
  <c r="W19" i="26"/>
  <c r="AI47" i="26"/>
  <c r="AJ49" i="26"/>
  <c r="X7" i="26"/>
  <c r="U43" i="26"/>
  <c r="U25" i="26"/>
  <c r="U5" i="26"/>
  <c r="AF33" i="26"/>
  <c r="AG25" i="26"/>
  <c r="U49" i="26"/>
  <c r="AI25" i="26"/>
  <c r="U15" i="26"/>
  <c r="W6" i="26"/>
  <c r="AC49" i="26"/>
  <c r="X31" i="26"/>
  <c r="X35" i="26"/>
  <c r="T13" i="26"/>
  <c r="X25" i="26"/>
  <c r="W49" i="26"/>
  <c r="X49" i="26"/>
  <c r="V27" i="26"/>
  <c r="V17" i="26"/>
  <c r="V13" i="26"/>
  <c r="V43" i="26"/>
  <c r="W37" i="26"/>
  <c r="T25" i="26"/>
  <c r="AJ12" i="26"/>
  <c r="AI43" i="26"/>
  <c r="X15" i="26"/>
  <c r="AD38" i="26"/>
  <c r="AC38" i="26"/>
  <c r="AG38" i="26"/>
  <c r="T6" i="26"/>
  <c r="AF49" i="26"/>
  <c r="V35" i="26"/>
  <c r="V49" i="26"/>
  <c r="T27" i="26"/>
  <c r="U17" i="26"/>
  <c r="AJ43" i="26"/>
  <c r="X43" i="26"/>
  <c r="T15" i="26"/>
  <c r="AI27" i="26"/>
  <c r="AE49" i="26"/>
  <c r="W35" i="26"/>
  <c r="AJ25" i="26"/>
  <c r="W32" i="26"/>
  <c r="W13" i="26"/>
  <c r="AC35" i="26"/>
  <c r="X27" i="26"/>
  <c r="W25" i="26"/>
  <c r="U14" i="26"/>
  <c r="AC5" i="26"/>
  <c r="U37" i="26"/>
  <c r="AC29" i="26"/>
  <c r="AF5" i="26"/>
  <c r="T29" i="26"/>
  <c r="T18" i="26"/>
  <c r="U6" i="26"/>
  <c r="S11" i="19"/>
  <c r="S19" i="19"/>
  <c r="V19" i="19" s="1"/>
  <c r="AN15" i="23"/>
  <c r="AO15" i="23"/>
  <c r="AL7" i="23"/>
  <c r="AL6" i="23"/>
  <c r="AO6" i="23"/>
  <c r="X20" i="23"/>
  <c r="U10" i="23"/>
  <c r="AP7" i="23"/>
  <c r="AN7" i="23"/>
  <c r="AG18" i="23"/>
  <c r="AR12" i="23"/>
  <c r="AM7" i="23"/>
  <c r="AM6" i="23"/>
  <c r="T12" i="23"/>
  <c r="AG9" i="23"/>
  <c r="AN10" i="23"/>
  <c r="AM18" i="23"/>
  <c r="AL18" i="23"/>
  <c r="AE6" i="23"/>
  <c r="AL17" i="23"/>
  <c r="AN18" i="23"/>
  <c r="AO10" i="23"/>
  <c r="AM10" i="23"/>
  <c r="T18" i="23"/>
  <c r="AL10" i="23"/>
  <c r="U16" i="23"/>
  <c r="AP18" i="23"/>
  <c r="V16" i="23"/>
  <c r="AR5" i="23"/>
  <c r="AM17" i="23"/>
  <c r="AP14" i="23"/>
  <c r="AM8" i="23"/>
  <c r="AF14" i="23"/>
  <c r="AE14" i="23"/>
  <c r="AC18" i="23"/>
  <c r="U11" i="23"/>
  <c r="AR18" i="23"/>
  <c r="AM14" i="23"/>
  <c r="T14" i="23"/>
  <c r="W15" i="23"/>
  <c r="AN14" i="23"/>
  <c r="T11" i="23"/>
  <c r="AP8" i="23"/>
  <c r="AM9" i="23"/>
  <c r="AL8" i="23"/>
  <c r="AL15" i="23"/>
  <c r="AO14" i="23"/>
  <c r="W11" i="23"/>
  <c r="AE18" i="23"/>
  <c r="V11" i="23"/>
  <c r="AO8" i="23"/>
  <c r="AN6" i="23"/>
  <c r="U8" i="23"/>
  <c r="AC7" i="23"/>
  <c r="X7" i="23"/>
  <c r="AD18" i="23"/>
  <c r="U12" i="23"/>
  <c r="V20" i="23"/>
  <c r="AD12" i="23"/>
  <c r="W7" i="23"/>
  <c r="AL13" i="23"/>
  <c r="AS18" i="23"/>
  <c r="AC9" i="23"/>
  <c r="AS5" i="23"/>
  <c r="W12" i="23"/>
  <c r="V18" i="23"/>
  <c r="X18" i="23"/>
  <c r="AG12" i="23"/>
  <c r="T16" i="23"/>
  <c r="AD5" i="23"/>
  <c r="AR6" i="23"/>
  <c r="AP17" i="23"/>
  <c r="AM5" i="23"/>
  <c r="AN17" i="23"/>
  <c r="W10" i="23"/>
  <c r="AR7" i="23"/>
  <c r="AE7" i="23"/>
  <c r="T8" i="23"/>
  <c r="T6" i="23"/>
  <c r="W6" i="23"/>
  <c r="AL12" i="23"/>
  <c r="AE9" i="23"/>
  <c r="V8" i="23"/>
  <c r="AS12" i="23"/>
  <c r="AG7" i="23"/>
  <c r="AE12" i="23"/>
  <c r="AS10" i="23"/>
  <c r="AF7" i="23"/>
  <c r="AL16" i="23"/>
  <c r="AF9" i="23"/>
  <c r="W8" i="23"/>
  <c r="AC6" i="23"/>
  <c r="AF12" i="23"/>
  <c r="V12" i="23"/>
  <c r="U18" i="23"/>
  <c r="V7" i="23"/>
  <c r="AM13" i="23"/>
  <c r="AP13" i="23"/>
  <c r="AO21" i="23"/>
  <c r="AL21" i="23"/>
  <c r="AN21" i="23"/>
  <c r="AM21" i="23"/>
  <c r="AM11" i="23"/>
  <c r="AN11" i="23"/>
  <c r="AO11" i="23"/>
  <c r="AL11" i="23"/>
  <c r="AP16" i="23"/>
  <c r="AS9" i="23"/>
  <c r="AO16" i="23"/>
  <c r="AP5" i="23"/>
  <c r="X9" i="23"/>
  <c r="AO5" i="23"/>
  <c r="AP11" i="23"/>
  <c r="AR15" i="23"/>
  <c r="T15" i="23"/>
  <c r="T7" i="23"/>
  <c r="U20" i="23"/>
  <c r="AO9" i="23"/>
  <c r="AS7" i="23"/>
  <c r="AC5" i="23"/>
  <c r="AP21" i="23"/>
  <c r="AS14" i="23"/>
  <c r="AP12" i="23"/>
  <c r="AO12" i="23"/>
  <c r="AM16" i="23"/>
  <c r="AD14" i="23"/>
  <c r="AM12" i="23"/>
  <c r="AP9" i="23"/>
  <c r="AK22" i="23"/>
  <c r="V15" i="23"/>
  <c r="AL9" i="23"/>
  <c r="AG5" i="23"/>
  <c r="AN13" i="23"/>
  <c r="AC14" i="23"/>
  <c r="AL5" i="23"/>
  <c r="AF6" i="23"/>
  <c r="AG6" i="23"/>
  <c r="AI26" i="31"/>
  <c r="AG30" i="31"/>
  <c r="T35" i="31"/>
  <c r="AD20" i="25"/>
  <c r="AC42" i="25"/>
  <c r="AG29" i="25"/>
  <c r="AC19" i="25"/>
  <c r="AC12" i="25"/>
  <c r="X27" i="25"/>
  <c r="AD43" i="25"/>
  <c r="V27" i="25"/>
  <c r="AC15" i="25"/>
  <c r="AE29" i="25"/>
  <c r="AF27" i="25"/>
  <c r="AF38" i="25"/>
  <c r="AD38" i="25"/>
  <c r="AG27" i="25"/>
  <c r="AG43" i="25"/>
  <c r="AD27" i="25"/>
  <c r="AG15" i="25"/>
  <c r="AJ8" i="25"/>
  <c r="AD15" i="25"/>
  <c r="AG9" i="34"/>
  <c r="AC5" i="34"/>
  <c r="AC9" i="34"/>
  <c r="X11" i="34"/>
  <c r="AJ5" i="34"/>
  <c r="AD5" i="34"/>
  <c r="AE9" i="34"/>
  <c r="AI11" i="34"/>
  <c r="AG5" i="34"/>
  <c r="AJ11" i="34"/>
  <c r="S8" i="30"/>
  <c r="X17" i="27"/>
  <c r="AG45" i="26"/>
  <c r="AI15" i="26"/>
  <c r="AG51" i="26"/>
  <c r="T8" i="26"/>
  <c r="T28" i="26"/>
  <c r="AG43" i="26"/>
  <c r="U31" i="26"/>
  <c r="AJ28" i="26"/>
  <c r="AC47" i="26"/>
  <c r="AJ41" i="26"/>
  <c r="V41" i="26"/>
  <c r="AI31" i="26"/>
  <c r="X23" i="26"/>
  <c r="AE39" i="26"/>
  <c r="X14" i="26"/>
  <c r="X13" i="26"/>
  <c r="X5" i="26"/>
  <c r="V47" i="26"/>
  <c r="T32" i="26"/>
  <c r="AI13" i="26"/>
  <c r="AE51" i="26"/>
  <c r="AG37" i="26"/>
  <c r="V20" i="26"/>
  <c r="U8" i="26"/>
  <c r="T7" i="26"/>
  <c r="V5" i="26"/>
  <c r="T37" i="26"/>
  <c r="AF19" i="26"/>
  <c r="U18" i="26"/>
  <c r="X12" i="26"/>
  <c r="T14" i="26"/>
  <c r="V23" i="26"/>
  <c r="AD47" i="26"/>
  <c r="U41" i="26"/>
  <c r="X28" i="26"/>
  <c r="AC23" i="26"/>
  <c r="X41" i="26"/>
  <c r="T31" i="26"/>
  <c r="AI5" i="26"/>
  <c r="AJ47" i="26"/>
  <c r="AC51" i="26"/>
  <c r="AD29" i="26"/>
  <c r="U12" i="26"/>
  <c r="X20" i="26"/>
  <c r="X18" i="26"/>
  <c r="AJ8" i="26"/>
  <c r="V18" i="26"/>
  <c r="X8" i="26"/>
  <c r="S8" i="19"/>
  <c r="V8" i="19" s="1"/>
  <c r="S13" i="19"/>
  <c r="X13" i="19" s="1"/>
  <c r="S9" i="19"/>
  <c r="U9" i="19" s="1"/>
  <c r="S14" i="19"/>
  <c r="V14" i="19" s="1"/>
  <c r="AI30" i="31"/>
  <c r="AE30" i="31"/>
  <c r="AI15" i="31"/>
  <c r="AD29" i="31"/>
  <c r="AD14" i="31"/>
  <c r="AG29" i="31"/>
  <c r="AE25" i="31"/>
  <c r="AE29" i="31"/>
  <c r="AG25" i="31"/>
  <c r="AC13" i="31"/>
  <c r="AI25" i="31"/>
  <c r="AC29" i="31"/>
  <c r="AG16" i="31"/>
  <c r="AC16" i="31"/>
  <c r="AR14" i="23"/>
  <c r="X14" i="23"/>
  <c r="X6" i="23"/>
  <c r="V6" i="23"/>
  <c r="U6" i="23"/>
  <c r="W14" i="23"/>
  <c r="V10" i="23"/>
  <c r="T10" i="23"/>
  <c r="T9" i="23"/>
  <c r="W9" i="23"/>
  <c r="U9" i="23"/>
  <c r="AR9" i="23"/>
  <c r="AS6" i="23"/>
  <c r="U14" i="23"/>
  <c r="AF5" i="23"/>
  <c r="AR10" i="23"/>
  <c r="AE5" i="23"/>
  <c r="T5" i="23"/>
  <c r="X5" i="23"/>
  <c r="V5" i="23"/>
  <c r="U5" i="23"/>
  <c r="AC30" i="31"/>
  <c r="AF16" i="27"/>
  <c r="X20" i="27"/>
  <c r="AC28" i="27"/>
  <c r="AG28" i="27"/>
  <c r="AF39" i="27"/>
  <c r="V6" i="27"/>
  <c r="AG39" i="27"/>
  <c r="T6" i="27"/>
  <c r="V17" i="27"/>
  <c r="AD10" i="27"/>
  <c r="V16" i="27"/>
  <c r="T16" i="27"/>
  <c r="AG6" i="27"/>
  <c r="U16" i="27"/>
  <c r="X16" i="27"/>
  <c r="T12" i="27"/>
  <c r="AJ16" i="27"/>
  <c r="AD31" i="27"/>
  <c r="V12" i="27"/>
  <c r="AG14" i="27"/>
  <c r="U12" i="27"/>
  <c r="AG27" i="27"/>
  <c r="AD30" i="27"/>
  <c r="AE14" i="27"/>
  <c r="AC40" i="27"/>
  <c r="AG33" i="25"/>
  <c r="AI45" i="25"/>
  <c r="AD19" i="25"/>
  <c r="AD12" i="25"/>
  <c r="AE20" i="25"/>
  <c r="AI8" i="25"/>
  <c r="AJ20" i="25"/>
  <c r="AD33" i="25"/>
  <c r="AG18" i="25"/>
  <c r="AD18" i="25"/>
  <c r="AE23" i="25"/>
  <c r="AF12" i="25"/>
  <c r="T24" i="25"/>
  <c r="AG5" i="25"/>
  <c r="T15" i="25"/>
  <c r="AC18" i="25"/>
  <c r="AE21" i="25"/>
  <c r="AE19" i="25"/>
  <c r="AC37" i="25"/>
  <c r="AF5" i="25"/>
  <c r="AG21" i="25"/>
  <c r="W15" i="25"/>
  <c r="T8" i="25"/>
  <c r="AJ12" i="25"/>
  <c r="AE18" i="25"/>
  <c r="AI14" i="25"/>
  <c r="AC34" i="25"/>
  <c r="AD34" i="25"/>
  <c r="V37" i="25"/>
  <c r="AF19" i="25"/>
  <c r="AG23" i="25"/>
  <c r="AC20" i="25"/>
  <c r="AJ21" i="25"/>
  <c r="AJ19" i="25"/>
  <c r="V18" i="25"/>
  <c r="X37" i="25"/>
  <c r="W22" i="25"/>
  <c r="AG20" i="25"/>
  <c r="AC23" i="25"/>
  <c r="AE12" i="25"/>
  <c r="AD14" i="25"/>
  <c r="AF23" i="25"/>
  <c r="V11" i="34"/>
  <c r="W11" i="34"/>
  <c r="AI5" i="30"/>
  <c r="AE5" i="30"/>
  <c r="AB20" i="18"/>
  <c r="AE20" i="18" s="1"/>
  <c r="AF22" i="27"/>
  <c r="AD28" i="27"/>
  <c r="AJ9" i="27"/>
  <c r="AE39" i="27"/>
  <c r="AJ21" i="27"/>
  <c r="AD21" i="27"/>
  <c r="AD40" i="27"/>
  <c r="AE28" i="27"/>
  <c r="AC21" i="27"/>
  <c r="T33" i="27"/>
  <c r="AD12" i="27"/>
  <c r="AI16" i="27"/>
  <c r="AC14" i="27"/>
  <c r="AD33" i="27"/>
  <c r="AD14" i="27"/>
  <c r="V8" i="27"/>
  <c r="AE33" i="27"/>
  <c r="AJ19" i="27"/>
  <c r="V29" i="27"/>
  <c r="AC37" i="27"/>
  <c r="AI23" i="26"/>
  <c r="U34" i="26"/>
  <c r="X33" i="26"/>
  <c r="AJ18" i="26"/>
  <c r="U24" i="26"/>
  <c r="AD32" i="26"/>
  <c r="X16" i="26"/>
  <c r="W11" i="26"/>
  <c r="AJ33" i="26"/>
  <c r="U11" i="26"/>
  <c r="W21" i="26"/>
  <c r="U10" i="26"/>
  <c r="T10" i="26"/>
  <c r="V19" i="26"/>
  <c r="U19" i="26"/>
  <c r="V7" i="26"/>
  <c r="U7" i="26"/>
  <c r="X21" i="26"/>
  <c r="T34" i="26"/>
  <c r="W33" i="26"/>
  <c r="AI33" i="26"/>
  <c r="AK33" i="26" s="1"/>
  <c r="AI24" i="26"/>
  <c r="AE18" i="26"/>
  <c r="AI32" i="26"/>
  <c r="AJ24" i="26"/>
  <c r="AI11" i="26"/>
  <c r="AI16" i="26"/>
  <c r="AJ9" i="26"/>
  <c r="AI9" i="26"/>
  <c r="V11" i="26"/>
  <c r="T17" i="26"/>
  <c r="X17" i="26"/>
  <c r="W17" i="26"/>
  <c r="W34" i="26"/>
  <c r="U33" i="26"/>
  <c r="W24" i="26"/>
  <c r="T24" i="26"/>
  <c r="AI18" i="26"/>
  <c r="AD35" i="26"/>
  <c r="U16" i="26"/>
  <c r="U21" i="26"/>
  <c r="V29" i="26"/>
  <c r="W29" i="26"/>
  <c r="W12" i="26"/>
  <c r="T12" i="26"/>
  <c r="S56" i="26"/>
  <c r="AF40" i="27"/>
  <c r="AC6" i="27"/>
  <c r="U8" i="27"/>
  <c r="T29" i="27"/>
  <c r="AE6" i="27"/>
  <c r="AJ17" i="27"/>
  <c r="T8" i="27"/>
  <c r="AG16" i="27"/>
  <c r="T37" i="27"/>
  <c r="AE40" i="27"/>
  <c r="AI17" i="27"/>
  <c r="U20" i="27"/>
  <c r="AE15" i="27"/>
  <c r="AJ7" i="27"/>
  <c r="AD6" i="27"/>
  <c r="AF7" i="27"/>
  <c r="X8" i="27"/>
  <c r="AC16" i="27"/>
  <c r="U29" i="27"/>
  <c r="AG35" i="27"/>
  <c r="U17" i="27"/>
  <c r="AG10" i="27"/>
  <c r="AD16" i="27"/>
  <c r="AJ6" i="27"/>
  <c r="V18" i="27"/>
  <c r="AG38" i="27"/>
  <c r="V20" i="27"/>
  <c r="X33" i="27"/>
  <c r="T20" i="27"/>
  <c r="AC10" i="27"/>
  <c r="X37" i="27"/>
  <c r="AD13" i="27"/>
  <c r="AD27" i="27"/>
  <c r="AE10" i="27"/>
  <c r="AI33" i="27"/>
  <c r="W37" i="27"/>
  <c r="U37" i="27"/>
  <c r="AE27" i="27"/>
  <c r="AG15" i="27"/>
  <c r="AC15" i="27"/>
  <c r="AC13" i="27"/>
  <c r="AF15" i="27"/>
  <c r="V33" i="27"/>
  <c r="U33" i="27"/>
  <c r="AI14" i="27"/>
  <c r="AC27" i="27"/>
  <c r="AG33" i="27"/>
  <c r="AC23" i="27"/>
  <c r="AJ13" i="27"/>
  <c r="AD11" i="27"/>
  <c r="U9" i="27"/>
  <c r="U18" i="27"/>
  <c r="AI37" i="27"/>
  <c r="AD37" i="27"/>
  <c r="AI23" i="27"/>
  <c r="V13" i="27"/>
  <c r="AI9" i="27"/>
  <c r="AC38" i="27"/>
  <c r="T13" i="27"/>
  <c r="T9" i="27"/>
  <c r="X9" i="27"/>
  <c r="AD38" i="27"/>
  <c r="AC33" i="27"/>
  <c r="AG23" i="27"/>
  <c r="AJ33" i="27"/>
  <c r="U13" i="27"/>
  <c r="AG11" i="27"/>
  <c r="AD9" i="27"/>
  <c r="AC11" i="27"/>
  <c r="AE37" i="27"/>
  <c r="AG37" i="27"/>
  <c r="AF11" i="27"/>
  <c r="AE25" i="27"/>
  <c r="X10" i="27"/>
  <c r="AJ37" i="27"/>
  <c r="AI13" i="27"/>
  <c r="AJ11" i="27"/>
  <c r="V9" i="27"/>
  <c r="AE38" i="27"/>
  <c r="X13" i="27"/>
  <c r="S27" i="18"/>
  <c r="U27" i="18" s="1"/>
  <c r="AD30" i="25"/>
  <c r="W45" i="25"/>
  <c r="T45" i="25"/>
  <c r="AG17" i="25"/>
  <c r="AI17" i="25"/>
  <c r="AE30" i="25"/>
  <c r="AJ41" i="25"/>
  <c r="AB46" i="25"/>
  <c r="AC11" i="25"/>
  <c r="AE17" i="25"/>
  <c r="AD11" i="25"/>
  <c r="AC26" i="25"/>
  <c r="X10" i="25"/>
  <c r="X45" i="25"/>
  <c r="T28" i="25"/>
  <c r="AI27" i="25"/>
  <c r="W10" i="25"/>
  <c r="T33" i="25"/>
  <c r="AC21" i="25"/>
  <c r="AG11" i="25"/>
  <c r="AD5" i="25"/>
  <c r="V8" i="25"/>
  <c r="U8" i="25"/>
  <c r="AE37" i="25"/>
  <c r="AD21" i="25"/>
  <c r="V10" i="25"/>
  <c r="AD37" i="25"/>
  <c r="AE5" i="25"/>
  <c r="AF26" i="25"/>
  <c r="AI18" i="25"/>
  <c r="AC30" i="25"/>
  <c r="AG45" i="25"/>
  <c r="AG37" i="25"/>
  <c r="AC33" i="25"/>
  <c r="T14" i="25"/>
  <c r="V45" i="25"/>
  <c r="W14" i="25"/>
  <c r="U28" i="25"/>
  <c r="AJ33" i="25"/>
  <c r="AE26" i="25"/>
  <c r="AJ18" i="25"/>
  <c r="U14" i="25"/>
  <c r="X28" i="25"/>
  <c r="X8" i="25"/>
  <c r="AE33" i="25"/>
  <c r="V14" i="25"/>
  <c r="AE41" i="25"/>
  <c r="AC29" i="25"/>
  <c r="W41" i="25"/>
  <c r="AI37" i="25"/>
  <c r="AC22" i="25"/>
  <c r="AJ5" i="25"/>
  <c r="V33" i="25"/>
  <c r="U33" i="25"/>
  <c r="T13" i="25"/>
  <c r="AJ10" i="25"/>
  <c r="AF17" i="25"/>
  <c r="AC17" i="25"/>
  <c r="AJ15" i="25"/>
  <c r="AE44" i="25"/>
  <c r="AC14" i="25"/>
  <c r="AC10" i="25"/>
  <c r="AD29" i="25"/>
  <c r="AG44" i="25"/>
  <c r="AG14" i="25"/>
  <c r="AC44" i="25"/>
  <c r="AD8" i="25"/>
  <c r="AE25" i="25"/>
  <c r="AD25" i="25"/>
  <c r="AE14" i="25"/>
  <c r="AF34" i="25"/>
  <c r="AG41" i="25"/>
  <c r="AJ25" i="25"/>
  <c r="T18" i="25"/>
  <c r="T37" i="25"/>
  <c r="AJ37" i="25"/>
  <c r="X33" i="25"/>
  <c r="U18" i="25"/>
  <c r="AJ14" i="25"/>
  <c r="AG8" i="25"/>
  <c r="AI29" i="25"/>
  <c r="AI11" i="25"/>
  <c r="AD44" i="25"/>
  <c r="AG25" i="25"/>
  <c r="AG10" i="25"/>
  <c r="AE10" i="25"/>
  <c r="AD10" i="25"/>
  <c r="AI10" i="25"/>
  <c r="V41" i="25"/>
  <c r="V21" i="25"/>
  <c r="T41" i="25"/>
  <c r="T17" i="25"/>
  <c r="T21" i="25"/>
  <c r="U41" i="25"/>
  <c r="U21" i="25"/>
  <c r="X25" i="25"/>
  <c r="X41" i="25"/>
  <c r="AI24" i="25"/>
  <c r="T11" i="25"/>
  <c r="AJ11" i="25"/>
  <c r="AI15" i="25"/>
  <c r="V11" i="25"/>
  <c r="U11" i="25"/>
  <c r="X15" i="25"/>
  <c r="T9" i="25"/>
  <c r="X11" i="25"/>
  <c r="V15" i="25"/>
  <c r="AC45" i="25"/>
  <c r="T7" i="25"/>
  <c r="AJ7" i="25"/>
  <c r="AE45" i="25"/>
  <c r="AJ45" i="25"/>
  <c r="AD45" i="25"/>
  <c r="W7" i="25"/>
  <c r="T20" i="25"/>
  <c r="U7" i="25"/>
  <c r="AJ6" i="25"/>
  <c r="AI20" i="25"/>
  <c r="AJ29" i="25"/>
  <c r="X21" i="25"/>
  <c r="AJ22" i="25"/>
  <c r="AK22" i="25" s="1"/>
  <c r="X22" i="25"/>
  <c r="U22" i="25"/>
  <c r="T22" i="25"/>
  <c r="V22" i="25"/>
  <c r="W19" i="25"/>
  <c r="AI19" i="25"/>
  <c r="X19" i="25"/>
  <c r="T19" i="25"/>
  <c r="V19" i="25"/>
  <c r="U19" i="25"/>
  <c r="W16" i="25"/>
  <c r="AI16" i="25"/>
  <c r="X16" i="25"/>
  <c r="U16" i="25"/>
  <c r="V16" i="25"/>
  <c r="T16" i="25"/>
  <c r="W12" i="25"/>
  <c r="AI12" i="25"/>
  <c r="X12" i="25"/>
  <c r="U12" i="25"/>
  <c r="V12" i="25"/>
  <c r="T12" i="25"/>
  <c r="W6" i="25"/>
  <c r="U6" i="25"/>
  <c r="V6" i="25"/>
  <c r="T29" i="25"/>
  <c r="AI6" i="25"/>
  <c r="U29" i="25"/>
  <c r="W20" i="25"/>
  <c r="V20" i="25"/>
  <c r="U20" i="25"/>
  <c r="W17" i="25"/>
  <c r="AJ17" i="25"/>
  <c r="U17" i="25"/>
  <c r="V17" i="25"/>
  <c r="W13" i="25"/>
  <c r="AJ13" i="25"/>
  <c r="AK13" i="25" s="1"/>
  <c r="U13" i="25"/>
  <c r="V13" i="25"/>
  <c r="W9" i="25"/>
  <c r="U9" i="25"/>
  <c r="V9" i="25"/>
  <c r="AJ9" i="25"/>
  <c r="T5" i="25"/>
  <c r="U5" i="25"/>
  <c r="AI5" i="25"/>
  <c r="X5" i="25"/>
  <c r="V5" i="25"/>
  <c r="S46" i="25"/>
  <c r="W29" i="25"/>
  <c r="X29" i="25"/>
  <c r="X20" i="25"/>
  <c r="X17" i="25"/>
  <c r="X13" i="25"/>
  <c r="X9" i="25"/>
  <c r="T6" i="25"/>
  <c r="AI21" i="25"/>
  <c r="T25" i="25"/>
  <c r="W25" i="25"/>
  <c r="AI25" i="25"/>
  <c r="V25" i="25"/>
  <c r="AJ24" i="25"/>
  <c r="U24" i="25"/>
  <c r="W24" i="25"/>
  <c r="V24" i="25"/>
  <c r="AI7" i="25"/>
  <c r="V7" i="25"/>
  <c r="AJ5" i="30"/>
  <c r="AD5" i="30"/>
  <c r="AC5" i="30"/>
  <c r="AF5" i="30"/>
  <c r="AB8" i="30"/>
  <c r="AJ6" i="30"/>
  <c r="AF7" i="30"/>
  <c r="AD7" i="30"/>
  <c r="AG7" i="30"/>
  <c r="AI7" i="30"/>
  <c r="AK7" i="30" s="1"/>
  <c r="AB26" i="18"/>
  <c r="AF26" i="18" s="1"/>
  <c r="S28" i="18"/>
  <c r="U28" i="18" s="1"/>
  <c r="S19" i="18"/>
  <c r="X19" i="18" s="1"/>
  <c r="S6" i="18"/>
  <c r="X6" i="18" s="1"/>
  <c r="S7" i="18"/>
  <c r="X7" i="18" s="1"/>
  <c r="S8" i="18"/>
  <c r="V8" i="18" s="1"/>
  <c r="S24" i="18"/>
  <c r="V24" i="18" s="1"/>
  <c r="S17" i="18"/>
  <c r="V17" i="18" s="1"/>
  <c r="S18" i="18"/>
  <c r="X18" i="18" s="1"/>
  <c r="S23" i="18"/>
  <c r="X23" i="18" s="1"/>
  <c r="AF32" i="27"/>
  <c r="AG21" i="27"/>
  <c r="AI12" i="27"/>
  <c r="X21" i="27"/>
  <c r="W21" i="27"/>
  <c r="AG8" i="27"/>
  <c r="AE12" i="27"/>
  <c r="AD18" i="27"/>
  <c r="AF36" i="27"/>
  <c r="AC18" i="27"/>
  <c r="AI21" i="27"/>
  <c r="AG20" i="27"/>
  <c r="AC12" i="27"/>
  <c r="AI20" i="27"/>
  <c r="AJ12" i="27"/>
  <c r="X14" i="27"/>
  <c r="AG12" i="27"/>
  <c r="AE36" i="27"/>
  <c r="AJ8" i="27"/>
  <c r="AF21" i="27"/>
  <c r="AG29" i="27"/>
  <c r="AJ29" i="27"/>
  <c r="AE18" i="27"/>
  <c r="AJ20" i="27"/>
  <c r="AD8" i="27"/>
  <c r="AD20" i="27"/>
  <c r="AG22" i="27"/>
  <c r="AG41" i="27"/>
  <c r="AC29" i="27"/>
  <c r="X23" i="27"/>
  <c r="AE8" i="27"/>
  <c r="AE20" i="27"/>
  <c r="AC41" i="27"/>
  <c r="AG18" i="27"/>
  <c r="AI8" i="27"/>
  <c r="AC8" i="27"/>
  <c r="AC20" i="27"/>
  <c r="AD41" i="27"/>
  <c r="AE26" i="27"/>
  <c r="AJ41" i="27"/>
  <c r="AD29" i="27"/>
  <c r="AC22" i="27"/>
  <c r="AE22" i="27"/>
  <c r="T21" i="27"/>
  <c r="V21" i="27"/>
  <c r="AB42" i="27"/>
  <c r="AG19" i="27"/>
  <c r="AE29" i="27"/>
  <c r="AF26" i="27"/>
  <c r="S42" i="27"/>
  <c r="AC31" i="27"/>
  <c r="AE35" i="27"/>
  <c r="AD5" i="27"/>
  <c r="AG25" i="27"/>
  <c r="U21" i="27"/>
  <c r="V14" i="27"/>
  <c r="U14" i="27"/>
  <c r="AG24" i="27"/>
  <c r="AC24" i="27"/>
  <c r="AD32" i="27"/>
  <c r="AE32" i="27"/>
  <c r="AC32" i="27"/>
  <c r="AD23" i="27"/>
  <c r="AF23" i="27"/>
  <c r="AF13" i="27"/>
  <c r="AE13" i="27"/>
  <c r="AF5" i="27"/>
  <c r="AE5" i="27"/>
  <c r="AC5" i="27"/>
  <c r="AE31" i="27"/>
  <c r="AI41" i="27"/>
  <c r="AD35" i="27"/>
  <c r="AD19" i="27"/>
  <c r="AC25" i="27"/>
  <c r="AF34" i="27"/>
  <c r="AE34" i="27"/>
  <c r="AC34" i="27"/>
  <c r="AG34" i="27"/>
  <c r="AD26" i="27"/>
  <c r="AG26" i="27"/>
  <c r="AF9" i="27"/>
  <c r="AE9" i="27"/>
  <c r="AE41" i="27"/>
  <c r="AD34" i="27"/>
  <c r="AD24" i="27"/>
  <c r="AG31" i="27"/>
  <c r="AF19" i="27"/>
  <c r="AC35" i="27"/>
  <c r="AF25" i="27"/>
  <c r="T14" i="27"/>
  <c r="AJ14" i="27"/>
  <c r="AE24" i="27"/>
  <c r="AE19" i="27"/>
  <c r="AC9" i="27"/>
  <c r="AF30" i="27"/>
  <c r="AE30" i="27"/>
  <c r="AG30" i="27"/>
  <c r="AD36" i="27"/>
  <c r="AG36" i="27"/>
  <c r="AG7" i="27"/>
  <c r="AC7" i="27"/>
  <c r="AE7" i="27"/>
  <c r="AD22" i="26"/>
  <c r="AF22" i="26"/>
  <c r="AE22" i="26"/>
  <c r="AJ45" i="26"/>
  <c r="AE11" i="26"/>
  <c r="AG53" i="26"/>
  <c r="AE29" i="26"/>
  <c r="AG29" i="26"/>
  <c r="AJ10" i="26"/>
  <c r="AE10" i="26"/>
  <c r="AG10" i="26"/>
  <c r="AC10" i="26"/>
  <c r="AI10" i="26"/>
  <c r="AF8" i="26"/>
  <c r="AD8" i="26"/>
  <c r="AG8" i="26"/>
  <c r="AC8" i="26"/>
  <c r="AE8" i="26"/>
  <c r="AD30" i="26"/>
  <c r="AE30" i="26"/>
  <c r="AF30" i="26"/>
  <c r="AF52" i="26"/>
  <c r="AE52" i="26"/>
  <c r="AG52" i="26"/>
  <c r="AC52" i="26"/>
  <c r="AD52" i="26"/>
  <c r="AD45" i="26"/>
  <c r="AE45" i="26"/>
  <c r="AG30" i="26"/>
  <c r="AC39" i="26"/>
  <c r="AD27" i="26"/>
  <c r="AC19" i="26"/>
  <c r="AJ15" i="26"/>
  <c r="AJ32" i="26"/>
  <c r="AD19" i="26"/>
  <c r="AG18" i="26"/>
  <c r="AG15" i="26"/>
  <c r="AJ11" i="26"/>
  <c r="AE37" i="26"/>
  <c r="AG35" i="26"/>
  <c r="AJ27" i="26"/>
  <c r="AD53" i="26"/>
  <c r="AF32" i="26"/>
  <c r="AJ29" i="26"/>
  <c r="AD11" i="26"/>
  <c r="AF42" i="26"/>
  <c r="AG42" i="26"/>
  <c r="AD42" i="26"/>
  <c r="AE42" i="26"/>
  <c r="AC42" i="26"/>
  <c r="AF28" i="26"/>
  <c r="AG28" i="26"/>
  <c r="AD28" i="26"/>
  <c r="AE28" i="26"/>
  <c r="AI28" i="26"/>
  <c r="AC28" i="26"/>
  <c r="AF43" i="26"/>
  <c r="AD43" i="26"/>
  <c r="AF16" i="26"/>
  <c r="AD16" i="26"/>
  <c r="AG16" i="26"/>
  <c r="AC16" i="26"/>
  <c r="AE16" i="26"/>
  <c r="AJ6" i="26"/>
  <c r="AE6" i="26"/>
  <c r="AC6" i="26"/>
  <c r="AG6" i="26"/>
  <c r="AF40" i="26"/>
  <c r="AC40" i="26"/>
  <c r="AG40" i="26"/>
  <c r="AE40" i="26"/>
  <c r="AF13" i="26"/>
  <c r="AD13" i="26"/>
  <c r="AJ35" i="26"/>
  <c r="AE23" i="26"/>
  <c r="AF23" i="26"/>
  <c r="AJ23" i="26"/>
  <c r="AD23" i="26"/>
  <c r="AF34" i="26"/>
  <c r="AG34" i="26"/>
  <c r="AD34" i="26"/>
  <c r="AE34" i="26"/>
  <c r="AC34" i="26"/>
  <c r="AF12" i="26"/>
  <c r="AG12" i="26"/>
  <c r="AE12" i="26"/>
  <c r="AI12" i="26"/>
  <c r="AD12" i="26"/>
  <c r="AC12" i="26"/>
  <c r="AF20" i="26"/>
  <c r="AD20" i="26"/>
  <c r="AG20" i="26"/>
  <c r="AC20" i="26"/>
  <c r="AE20" i="26"/>
  <c r="AF54" i="26"/>
  <c r="AC54" i="26"/>
  <c r="AE54" i="26"/>
  <c r="AG54" i="26"/>
  <c r="AD54" i="26"/>
  <c r="AC22" i="26"/>
  <c r="AG22" i="26"/>
  <c r="AI45" i="26"/>
  <c r="AF39" i="26"/>
  <c r="AI29" i="26"/>
  <c r="AJ19" i="26"/>
  <c r="AC15" i="26"/>
  <c r="AF37" i="26"/>
  <c r="AJ37" i="26"/>
  <c r="AF50" i="26"/>
  <c r="AC50" i="26"/>
  <c r="AE50" i="26"/>
  <c r="AG50" i="26"/>
  <c r="AD50" i="26"/>
  <c r="AG27" i="26"/>
  <c r="AC27" i="26"/>
  <c r="AC45" i="26"/>
  <c r="AD39" i="26"/>
  <c r="AI35" i="26"/>
  <c r="AI34" i="26"/>
  <c r="AK34" i="26" s="1"/>
  <c r="AF27" i="26"/>
  <c r="AI19" i="26"/>
  <c r="AE15" i="26"/>
  <c r="AC11" i="26"/>
  <c r="AE19" i="26"/>
  <c r="AD18" i="26"/>
  <c r="AD15" i="26"/>
  <c r="AF11" i="26"/>
  <c r="AF53" i="26"/>
  <c r="AD37" i="26"/>
  <c r="AF35" i="26"/>
  <c r="AG32" i="26"/>
  <c r="AI37" i="26"/>
  <c r="AJ20" i="26"/>
  <c r="AB56" i="26"/>
  <c r="AF48" i="26"/>
  <c r="AE48" i="26"/>
  <c r="AG48" i="26"/>
  <c r="AC48" i="26"/>
  <c r="AF24" i="26"/>
  <c r="AG24" i="26"/>
  <c r="AD24" i="26"/>
  <c r="AE24" i="26"/>
  <c r="AC24" i="26"/>
  <c r="AI8" i="26"/>
  <c r="AE36" i="26"/>
  <c r="AG36" i="26"/>
  <c r="AC36" i="26"/>
  <c r="AF25" i="26"/>
  <c r="AE25" i="26"/>
  <c r="AG17" i="26"/>
  <c r="AD17" i="26"/>
  <c r="AE17" i="26"/>
  <c r="AI14" i="26"/>
  <c r="AI6" i="26"/>
  <c r="S6" i="19"/>
  <c r="V6" i="19" s="1"/>
  <c r="S15" i="19"/>
  <c r="T15" i="19" s="1"/>
  <c r="S18" i="19"/>
  <c r="V18" i="19" s="1"/>
  <c r="S21" i="19"/>
  <c r="U21" i="19" s="1"/>
  <c r="S5" i="19"/>
  <c r="U5" i="19" s="1"/>
  <c r="S7" i="19"/>
  <c r="V7" i="19" s="1"/>
  <c r="S10" i="19"/>
  <c r="V10" i="19" s="1"/>
  <c r="S12" i="19"/>
  <c r="V12" i="19" s="1"/>
  <c r="S17" i="19"/>
  <c r="U17" i="19" s="1"/>
  <c r="AD30" i="31"/>
  <c r="AI13" i="31"/>
  <c r="AI14" i="31"/>
  <c r="AI34" i="31"/>
  <c r="AD18" i="31"/>
  <c r="U11" i="31"/>
  <c r="AG13" i="31"/>
  <c r="AF33" i="31"/>
  <c r="AI28" i="31"/>
  <c r="X21" i="31"/>
  <c r="AI19" i="31"/>
  <c r="AC11" i="31"/>
  <c r="AD11" i="31"/>
  <c r="AD13" i="31"/>
  <c r="AE13" i="31"/>
  <c r="AF9" i="31"/>
  <c r="AI9" i="31"/>
  <c r="AG11" i="31"/>
  <c r="AC34" i="31"/>
  <c r="AG9" i="31"/>
  <c r="AI24" i="31"/>
  <c r="AI22" i="31"/>
  <c r="AG22" i="31"/>
  <c r="AI32" i="31"/>
  <c r="AI10" i="31"/>
  <c r="V32" i="31"/>
  <c r="AE11" i="31"/>
  <c r="AF22" i="31"/>
  <c r="AF14" i="31"/>
  <c r="AC9" i="31"/>
  <c r="AE9" i="31"/>
  <c r="V9" i="28"/>
  <c r="W14" i="28"/>
  <c r="AR5" i="28"/>
  <c r="U5" i="28"/>
  <c r="AL11" i="28"/>
  <c r="T10" i="28"/>
  <c r="V10" i="28"/>
  <c r="U9" i="28"/>
  <c r="W10" i="28"/>
  <c r="AM11" i="28"/>
  <c r="T9" i="28"/>
  <c r="W9" i="28"/>
  <c r="U10" i="28"/>
  <c r="AO13" i="28"/>
  <c r="AP9" i="28"/>
  <c r="AN13" i="28"/>
  <c r="AK15" i="28"/>
  <c r="AL9" i="28"/>
  <c r="AM9" i="28"/>
  <c r="AO8" i="28"/>
  <c r="AM8" i="28"/>
  <c r="AN8" i="28"/>
  <c r="AN12" i="28"/>
  <c r="AP7" i="28"/>
  <c r="AO12" i="28"/>
  <c r="AB15" i="28"/>
  <c r="AM7" i="28"/>
  <c r="AO7" i="28"/>
  <c r="AN7" i="28"/>
  <c r="AL12" i="28"/>
  <c r="AM12" i="28"/>
  <c r="AP8" i="28"/>
  <c r="AL7" i="28"/>
  <c r="T6" i="28"/>
  <c r="U6" i="28"/>
  <c r="AR6" i="28"/>
  <c r="X7" i="28"/>
  <c r="U7" i="28"/>
  <c r="V7" i="28"/>
  <c r="W7" i="28"/>
  <c r="S15" i="28"/>
  <c r="V6" i="28"/>
  <c r="AJ18" i="27"/>
  <c r="W23" i="27"/>
  <c r="U23" i="27"/>
  <c r="W15" i="27"/>
  <c r="X15" i="27"/>
  <c r="AI15" i="27"/>
  <c r="U15" i="27"/>
  <c r="V15" i="27"/>
  <c r="T15" i="27"/>
  <c r="AJ15" i="27"/>
  <c r="AK15" i="27" s="1"/>
  <c r="X29" i="27"/>
  <c r="AJ23" i="27"/>
  <c r="V41" i="27"/>
  <c r="U41" i="27"/>
  <c r="V23" i="27"/>
  <c r="X6" i="27"/>
  <c r="X18" i="27"/>
  <c r="V10" i="27"/>
  <c r="U10" i="27"/>
  <c r="AJ5" i="27"/>
  <c r="T5" i="27"/>
  <c r="V5" i="27"/>
  <c r="X5" i="27"/>
  <c r="AI5" i="27"/>
  <c r="U5" i="27"/>
  <c r="W7" i="27"/>
  <c r="T7" i="27"/>
  <c r="V7" i="27"/>
  <c r="X7" i="27"/>
  <c r="AI7" i="27"/>
  <c r="U7" i="27"/>
  <c r="T18" i="27"/>
  <c r="AI10" i="27"/>
  <c r="W41" i="27"/>
  <c r="AI29" i="27"/>
  <c r="T41" i="27"/>
  <c r="T23" i="27"/>
  <c r="AI6" i="27"/>
  <c r="AI18" i="27"/>
  <c r="T10" i="27"/>
  <c r="AJ10" i="27"/>
  <c r="W19" i="27"/>
  <c r="X19" i="27"/>
  <c r="AI19" i="27"/>
  <c r="V19" i="27"/>
  <c r="U19" i="27"/>
  <c r="T19" i="27"/>
  <c r="W11" i="27"/>
  <c r="X11" i="27"/>
  <c r="AI11" i="27"/>
  <c r="V11" i="27"/>
  <c r="U11" i="27"/>
  <c r="T11" i="27"/>
  <c r="AD10" i="19"/>
  <c r="AD8" i="19"/>
  <c r="AD14" i="19"/>
  <c r="AD18" i="19"/>
  <c r="AJ14" i="24"/>
  <c r="AI27" i="31"/>
  <c r="AE18" i="31"/>
  <c r="AC18" i="31"/>
  <c r="AI18" i="31"/>
  <c r="AG33" i="31"/>
  <c r="AI20" i="31"/>
  <c r="AI33" i="31"/>
  <c r="AG18" i="31"/>
  <c r="T31" i="31"/>
  <c r="AI31" i="31"/>
  <c r="W21" i="31"/>
  <c r="AI21" i="31"/>
  <c r="V11" i="31"/>
  <c r="AI11" i="31"/>
  <c r="V35" i="31"/>
  <c r="AI35" i="31"/>
  <c r="T23" i="31"/>
  <c r="AI23" i="31"/>
  <c r="T17" i="31"/>
  <c r="AI17" i="31"/>
  <c r="U12" i="31"/>
  <c r="AI12" i="31"/>
  <c r="X15" i="31"/>
  <c r="AE33" i="31"/>
  <c r="AC33" i="31"/>
  <c r="AG20" i="31"/>
  <c r="AE22" i="31"/>
  <c r="X35" i="31"/>
  <c r="AC26" i="31"/>
  <c r="AD22" i="31"/>
  <c r="AF20" i="31"/>
  <c r="T18" i="31"/>
  <c r="AE16" i="31"/>
  <c r="W35" i="31"/>
  <c r="U15" i="31"/>
  <c r="AF26" i="31"/>
  <c r="AD20" i="31"/>
  <c r="AC20" i="31"/>
  <c r="AE23" i="31"/>
  <c r="AJ32" i="31"/>
  <c r="AD23" i="31"/>
  <c r="V17" i="31"/>
  <c r="AF12" i="31"/>
  <c r="AG19" i="31"/>
  <c r="AG10" i="31"/>
  <c r="AD10" i="31"/>
  <c r="AG34" i="31"/>
  <c r="T12" i="31"/>
  <c r="V15" i="31"/>
  <c r="AG26" i="31"/>
  <c r="W15" i="31"/>
  <c r="AG15" i="31"/>
  <c r="AF28" i="31"/>
  <c r="AC15" i="31"/>
  <c r="X12" i="31"/>
  <c r="AD12" i="31"/>
  <c r="AD26" i="31"/>
  <c r="T15" i="31"/>
  <c r="V12" i="31"/>
  <c r="AF23" i="31"/>
  <c r="AC28" i="31"/>
  <c r="W12" i="31"/>
  <c r="U31" i="31"/>
  <c r="AJ23" i="31"/>
  <c r="AE32" i="31"/>
  <c r="AC10" i="31"/>
  <c r="AF34" i="31"/>
  <c r="AD34" i="31"/>
  <c r="AG23" i="31"/>
  <c r="W17" i="31"/>
  <c r="W23" i="31"/>
  <c r="AF19" i="31"/>
  <c r="AJ21" i="31"/>
  <c r="X32" i="31"/>
  <c r="W31" i="31"/>
  <c r="AG28" i="31"/>
  <c r="U21" i="31"/>
  <c r="AE15" i="31"/>
  <c r="AE14" i="31"/>
  <c r="X17" i="31"/>
  <c r="AF32" i="31"/>
  <c r="AG32" i="31"/>
  <c r="AC12" i="31"/>
  <c r="X23" i="31"/>
  <c r="AC19" i="31"/>
  <c r="AJ12" i="31"/>
  <c r="AF15" i="31"/>
  <c r="U17" i="31"/>
  <c r="AC32" i="31"/>
  <c r="W32" i="31"/>
  <c r="AD28" i="31"/>
  <c r="V21" i="31"/>
  <c r="AJ15" i="31"/>
  <c r="AG12" i="31"/>
  <c r="X31" i="31"/>
  <c r="AG14" i="31"/>
  <c r="V23" i="31"/>
  <c r="AE19" i="31"/>
  <c r="U32" i="31"/>
  <c r="AJ18" i="31"/>
  <c r="U23" i="31"/>
  <c r="AJ11" i="31"/>
  <c r="W11" i="31"/>
  <c r="W18" i="31"/>
  <c r="V31" i="31"/>
  <c r="X11" i="31"/>
  <c r="X18" i="31"/>
  <c r="V18" i="31"/>
  <c r="U18" i="31"/>
  <c r="W9" i="34"/>
  <c r="AI9" i="34"/>
  <c r="X9" i="34"/>
  <c r="T9" i="34"/>
  <c r="V9" i="34"/>
  <c r="AJ9" i="34"/>
  <c r="AK9" i="34" s="1"/>
  <c r="U9" i="34"/>
  <c r="W6" i="34"/>
  <c r="AI6" i="34"/>
  <c r="X6" i="34"/>
  <c r="T6" i="34"/>
  <c r="V6" i="34"/>
  <c r="AJ6" i="34"/>
  <c r="AK6" i="34" s="1"/>
  <c r="U6" i="34"/>
  <c r="S13" i="34"/>
  <c r="W7" i="34"/>
  <c r="AI7" i="34"/>
  <c r="X7" i="34"/>
  <c r="T7" i="34"/>
  <c r="V7" i="34"/>
  <c r="AJ7" i="34"/>
  <c r="U7" i="34"/>
  <c r="AR20" i="33"/>
  <c r="V20" i="33"/>
  <c r="AS20" i="33"/>
  <c r="W20" i="33"/>
  <c r="T20" i="33"/>
  <c r="X20" i="33"/>
  <c r="U20" i="33"/>
  <c r="AS8" i="33"/>
  <c r="W8" i="33"/>
  <c r="T8" i="33"/>
  <c r="AR8" i="33"/>
  <c r="U8" i="33"/>
  <c r="X8" i="33"/>
  <c r="V8" i="33"/>
  <c r="AS15" i="33"/>
  <c r="W15" i="33"/>
  <c r="X15" i="33"/>
  <c r="T15" i="33"/>
  <c r="V15" i="33"/>
  <c r="U15" i="33"/>
  <c r="AR15" i="33"/>
  <c r="AR16" i="33"/>
  <c r="V16" i="33"/>
  <c r="AS16" i="33"/>
  <c r="W16" i="33"/>
  <c r="X16" i="33"/>
  <c r="T16" i="33"/>
  <c r="U16" i="33"/>
  <c r="AS23" i="33"/>
  <c r="W23" i="33"/>
  <c r="X23" i="33"/>
  <c r="T23" i="33"/>
  <c r="AR23" i="33"/>
  <c r="V23" i="33"/>
  <c r="U23" i="33"/>
  <c r="S24" i="33"/>
  <c r="AS12" i="33"/>
  <c r="W12" i="33"/>
  <c r="AR12" i="33"/>
  <c r="X12" i="33"/>
  <c r="T12" i="33"/>
  <c r="V12" i="33"/>
  <c r="U12" i="33"/>
  <c r="AS19" i="33"/>
  <c r="W19" i="33"/>
  <c r="X19" i="33"/>
  <c r="T19" i="33"/>
  <c r="V19" i="33"/>
  <c r="U19" i="33"/>
  <c r="AR19" i="33"/>
  <c r="AF17" i="31"/>
  <c r="AD17" i="31"/>
  <c r="AE17" i="31"/>
  <c r="AG17" i="31"/>
  <c r="AC17" i="31"/>
  <c r="AF31" i="31"/>
  <c r="AD31" i="31"/>
  <c r="AE31" i="31"/>
  <c r="AC31" i="31"/>
  <c r="AG31" i="31"/>
  <c r="AJ13" i="31"/>
  <c r="U13" i="31"/>
  <c r="V13" i="31"/>
  <c r="X13" i="31"/>
  <c r="W13" i="31"/>
  <c r="T13" i="31"/>
  <c r="AJ27" i="31"/>
  <c r="U27" i="31"/>
  <c r="W27" i="31"/>
  <c r="V27" i="31"/>
  <c r="T27" i="31"/>
  <c r="X27" i="31"/>
  <c r="V16" i="31"/>
  <c r="X16" i="31"/>
  <c r="AJ16" i="31"/>
  <c r="U16" i="31"/>
  <c r="T16" i="31"/>
  <c r="W16" i="31"/>
  <c r="X20" i="31"/>
  <c r="T20" i="31"/>
  <c r="AJ20" i="31"/>
  <c r="U20" i="31"/>
  <c r="W20" i="31"/>
  <c r="V20" i="31"/>
  <c r="W19" i="31"/>
  <c r="T19" i="31"/>
  <c r="AJ19" i="31"/>
  <c r="V19" i="31"/>
  <c r="X19" i="31"/>
  <c r="U19" i="31"/>
  <c r="AJ31" i="31"/>
  <c r="S36" i="31"/>
  <c r="AF21" i="31"/>
  <c r="AC21" i="31"/>
  <c r="AE21" i="31"/>
  <c r="AD21" i="31"/>
  <c r="AG21" i="31"/>
  <c r="AF35" i="31"/>
  <c r="AC35" i="31"/>
  <c r="AE35" i="31"/>
  <c r="AD35" i="31"/>
  <c r="AG35" i="31"/>
  <c r="X30" i="31"/>
  <c r="T30" i="31"/>
  <c r="U30" i="31"/>
  <c r="AJ30" i="31"/>
  <c r="W30" i="31"/>
  <c r="V30" i="31"/>
  <c r="AJ24" i="31"/>
  <c r="U24" i="31"/>
  <c r="X24" i="31"/>
  <c r="V24" i="31"/>
  <c r="W24" i="31"/>
  <c r="T24" i="31"/>
  <c r="W22" i="31"/>
  <c r="AJ22" i="31"/>
  <c r="X22" i="31"/>
  <c r="V22" i="31"/>
  <c r="T22" i="31"/>
  <c r="U22" i="31"/>
  <c r="AJ35" i="31"/>
  <c r="AF24" i="31"/>
  <c r="AG24" i="31"/>
  <c r="AE24" i="31"/>
  <c r="AC24" i="31"/>
  <c r="AD24" i="31"/>
  <c r="W9" i="31"/>
  <c r="AJ9" i="31"/>
  <c r="U9" i="31"/>
  <c r="T9" i="31"/>
  <c r="X9" i="31"/>
  <c r="V9" i="31"/>
  <c r="V28" i="31"/>
  <c r="X28" i="31"/>
  <c r="W28" i="31"/>
  <c r="AJ28" i="31"/>
  <c r="T28" i="31"/>
  <c r="U28" i="31"/>
  <c r="W25" i="31"/>
  <c r="V25" i="31"/>
  <c r="U25" i="31"/>
  <c r="T25" i="31"/>
  <c r="AJ25" i="31"/>
  <c r="AK25" i="31" s="1"/>
  <c r="X25" i="31"/>
  <c r="AF27" i="31"/>
  <c r="AE27" i="31"/>
  <c r="AG27" i="31"/>
  <c r="AC27" i="31"/>
  <c r="AD27" i="31"/>
  <c r="AJ10" i="31"/>
  <c r="U10" i="31"/>
  <c r="W10" i="31"/>
  <c r="T10" i="31"/>
  <c r="X10" i="31"/>
  <c r="V10" i="31"/>
  <c r="X26" i="31"/>
  <c r="T26" i="31"/>
  <c r="AJ26" i="31"/>
  <c r="V26" i="31"/>
  <c r="W26" i="31"/>
  <c r="U26" i="31"/>
  <c r="W14" i="31"/>
  <c r="AJ14" i="31"/>
  <c r="X14" i="31"/>
  <c r="U14" i="31"/>
  <c r="V14" i="31"/>
  <c r="T14" i="31"/>
  <c r="X34" i="31"/>
  <c r="T34" i="31"/>
  <c r="W34" i="31"/>
  <c r="AJ34" i="31"/>
  <c r="U34" i="31"/>
  <c r="V34" i="31"/>
  <c r="W29" i="31"/>
  <c r="U29" i="31"/>
  <c r="X29" i="31"/>
  <c r="T29" i="31"/>
  <c r="AJ29" i="31"/>
  <c r="V29" i="31"/>
  <c r="AJ17" i="31"/>
  <c r="AB36" i="31"/>
  <c r="W33" i="31"/>
  <c r="T33" i="31"/>
  <c r="AJ33" i="31"/>
  <c r="V33" i="31"/>
  <c r="X33" i="31"/>
  <c r="U33" i="31"/>
  <c r="AG6" i="30"/>
  <c r="AC6" i="30"/>
  <c r="AF6" i="30"/>
  <c r="AE6" i="30"/>
  <c r="AD6" i="30"/>
  <c r="T8" i="30"/>
  <c r="AI6" i="30"/>
  <c r="AG9" i="29"/>
  <c r="AC9" i="29"/>
  <c r="AF9" i="29"/>
  <c r="AE9" i="29"/>
  <c r="AD9" i="29"/>
  <c r="AG5" i="29"/>
  <c r="AC5" i="29"/>
  <c r="AB11" i="29"/>
  <c r="AF5" i="29"/>
  <c r="AE5" i="29"/>
  <c r="AD5" i="29"/>
  <c r="AS5" i="29"/>
  <c r="AR9" i="29"/>
  <c r="AG8" i="29"/>
  <c r="AC8" i="29"/>
  <c r="AF8" i="29"/>
  <c r="AE8" i="29"/>
  <c r="AS8" i="29"/>
  <c r="AD8" i="29"/>
  <c r="AN5" i="29"/>
  <c r="AM5" i="29"/>
  <c r="AK11" i="29"/>
  <c r="AL5" i="29"/>
  <c r="AP5" i="29"/>
  <c r="AO5" i="29"/>
  <c r="AN6" i="29"/>
  <c r="AM6" i="29"/>
  <c r="AL6" i="29"/>
  <c r="AO6" i="29"/>
  <c r="AP6" i="29"/>
  <c r="AG7" i="29"/>
  <c r="AC7" i="29"/>
  <c r="AF7" i="29"/>
  <c r="AD7" i="29"/>
  <c r="AE7" i="29"/>
  <c r="AR7" i="29"/>
  <c r="AR8" i="29"/>
  <c r="AR5" i="29"/>
  <c r="AS7" i="29"/>
  <c r="AG6" i="29"/>
  <c r="AC6" i="29"/>
  <c r="AF6" i="29"/>
  <c r="AE6" i="29"/>
  <c r="AD6" i="29"/>
  <c r="AS6" i="29"/>
  <c r="AS9" i="29"/>
  <c r="AE14" i="28"/>
  <c r="AS14" i="28"/>
  <c r="AF14" i="28"/>
  <c r="AD14" i="28"/>
  <c r="AR14" i="28"/>
  <c r="AG14" i="28"/>
  <c r="AC14" i="28"/>
  <c r="AS10" i="28"/>
  <c r="AD10" i="28"/>
  <c r="AE10" i="28"/>
  <c r="AR10" i="28"/>
  <c r="AG10" i="28"/>
  <c r="AC10" i="28"/>
  <c r="AF10" i="28"/>
  <c r="AG6" i="28"/>
  <c r="AC6" i="28"/>
  <c r="AD6" i="28"/>
  <c r="AE6" i="28"/>
  <c r="AF6" i="28"/>
  <c r="AE11" i="28"/>
  <c r="AS11" i="28"/>
  <c r="AD11" i="28"/>
  <c r="AF11" i="28"/>
  <c r="AG11" i="28"/>
  <c r="AC11" i="28"/>
  <c r="AR11" i="28"/>
  <c r="AS8" i="28"/>
  <c r="AD8" i="28"/>
  <c r="AE8" i="28"/>
  <c r="AR8" i="28"/>
  <c r="AG8" i="28"/>
  <c r="AF8" i="28"/>
  <c r="AC8" i="28"/>
  <c r="AE13" i="28"/>
  <c r="AF13" i="28"/>
  <c r="AS13" i="28"/>
  <c r="AD13" i="28"/>
  <c r="AG13" i="28"/>
  <c r="AC13" i="28"/>
  <c r="AR13" i="28"/>
  <c r="AS7" i="28"/>
  <c r="AD7" i="28"/>
  <c r="AE7" i="28"/>
  <c r="AR7" i="28"/>
  <c r="AG7" i="28"/>
  <c r="AF7" i="28"/>
  <c r="AC7" i="28"/>
  <c r="AS9" i="28"/>
  <c r="AD9" i="28"/>
  <c r="AE9" i="28"/>
  <c r="AR9" i="28"/>
  <c r="AF9" i="28"/>
  <c r="AC9" i="28"/>
  <c r="AG9" i="28"/>
  <c r="AE12" i="28"/>
  <c r="AS12" i="28"/>
  <c r="AF12" i="28"/>
  <c r="AD12" i="28"/>
  <c r="AR12" i="28"/>
  <c r="AG12" i="28"/>
  <c r="AC12" i="28"/>
  <c r="AS6" i="28"/>
  <c r="V30" i="27"/>
  <c r="AJ30" i="27"/>
  <c r="U30" i="27"/>
  <c r="W30" i="27"/>
  <c r="T30" i="27"/>
  <c r="AI30" i="27"/>
  <c r="X30" i="27"/>
  <c r="AI26" i="27"/>
  <c r="X26" i="27"/>
  <c r="T26" i="27"/>
  <c r="W26" i="27"/>
  <c r="AJ26" i="27"/>
  <c r="AK26" i="27" s="1"/>
  <c r="U26" i="27"/>
  <c r="V26" i="27"/>
  <c r="AI40" i="27"/>
  <c r="X40" i="27"/>
  <c r="T40" i="27"/>
  <c r="W40" i="27"/>
  <c r="AJ40" i="27"/>
  <c r="U40" i="27"/>
  <c r="V40" i="27"/>
  <c r="W35" i="27"/>
  <c r="V35" i="27"/>
  <c r="AI35" i="27"/>
  <c r="X35" i="27"/>
  <c r="T35" i="27"/>
  <c r="AJ35" i="27"/>
  <c r="U35" i="27"/>
  <c r="W39" i="27"/>
  <c r="V39" i="27"/>
  <c r="AI39" i="27"/>
  <c r="X39" i="27"/>
  <c r="T39" i="27"/>
  <c r="AJ39" i="27"/>
  <c r="U39" i="27"/>
  <c r="AJ24" i="27"/>
  <c r="U24" i="27"/>
  <c r="W24" i="27"/>
  <c r="AI24" i="27"/>
  <c r="T24" i="27"/>
  <c r="V24" i="27"/>
  <c r="X24" i="27"/>
  <c r="V38" i="27"/>
  <c r="AJ38" i="27"/>
  <c r="U38" i="27"/>
  <c r="W38" i="27"/>
  <c r="X38" i="27"/>
  <c r="AI38" i="27"/>
  <c r="T38" i="27"/>
  <c r="AI32" i="27"/>
  <c r="X32" i="27"/>
  <c r="T32" i="27"/>
  <c r="W32" i="27"/>
  <c r="AJ32" i="27"/>
  <c r="AK32" i="27" s="1"/>
  <c r="U32" i="27"/>
  <c r="V32" i="27"/>
  <c r="W28" i="27"/>
  <c r="V28" i="27"/>
  <c r="AI28" i="27"/>
  <c r="X28" i="27"/>
  <c r="T28" i="27"/>
  <c r="AJ28" i="27"/>
  <c r="U28" i="27"/>
  <c r="V34" i="27"/>
  <c r="AJ34" i="27"/>
  <c r="U34" i="27"/>
  <c r="W34" i="27"/>
  <c r="AI34" i="27"/>
  <c r="T34" i="27"/>
  <c r="X34" i="27"/>
  <c r="W25" i="27"/>
  <c r="V25" i="27"/>
  <c r="AI25" i="27"/>
  <c r="X25" i="27"/>
  <c r="T25" i="27"/>
  <c r="AJ25" i="27"/>
  <c r="U25" i="27"/>
  <c r="V27" i="27"/>
  <c r="AJ27" i="27"/>
  <c r="U27" i="27"/>
  <c r="W27" i="27"/>
  <c r="X27" i="27"/>
  <c r="T27" i="27"/>
  <c r="AI27" i="27"/>
  <c r="W22" i="27"/>
  <c r="AJ22" i="27"/>
  <c r="U22" i="27"/>
  <c r="AI22" i="27"/>
  <c r="T22" i="27"/>
  <c r="V22" i="27"/>
  <c r="X22" i="27"/>
  <c r="AI36" i="27"/>
  <c r="X36" i="27"/>
  <c r="T36" i="27"/>
  <c r="W36" i="27"/>
  <c r="AJ36" i="27"/>
  <c r="AK36" i="27" s="1"/>
  <c r="U36" i="27"/>
  <c r="V36" i="27"/>
  <c r="W31" i="27"/>
  <c r="V31" i="27"/>
  <c r="AI31" i="27"/>
  <c r="X31" i="27"/>
  <c r="T31" i="27"/>
  <c r="AJ31" i="27"/>
  <c r="U31" i="27"/>
  <c r="W26" i="26"/>
  <c r="AJ26" i="26"/>
  <c r="X26" i="26"/>
  <c r="AI26" i="26"/>
  <c r="V26" i="26"/>
  <c r="T26" i="26"/>
  <c r="U26" i="26"/>
  <c r="AI51" i="26"/>
  <c r="X51" i="26"/>
  <c r="T51" i="26"/>
  <c r="V51" i="26"/>
  <c r="AJ51" i="26"/>
  <c r="AK51" i="26" s="1"/>
  <c r="W51" i="26"/>
  <c r="U51" i="26"/>
  <c r="W46" i="26"/>
  <c r="AJ46" i="26"/>
  <c r="U46" i="26"/>
  <c r="AI46" i="26"/>
  <c r="V46" i="26"/>
  <c r="T46" i="26"/>
  <c r="X46" i="26"/>
  <c r="AJ38" i="26"/>
  <c r="U38" i="26"/>
  <c r="X38" i="26"/>
  <c r="W38" i="26"/>
  <c r="AI38" i="26"/>
  <c r="V38" i="26"/>
  <c r="T38" i="26"/>
  <c r="W36" i="26"/>
  <c r="AJ36" i="26"/>
  <c r="X36" i="26"/>
  <c r="V36" i="26"/>
  <c r="AI36" i="26"/>
  <c r="U36" i="26"/>
  <c r="T36" i="26"/>
  <c r="AJ52" i="26"/>
  <c r="U52" i="26"/>
  <c r="W52" i="26"/>
  <c r="V52" i="26"/>
  <c r="T52" i="26"/>
  <c r="AI52" i="26"/>
  <c r="X52" i="26"/>
  <c r="W54" i="26"/>
  <c r="AJ54" i="26"/>
  <c r="U54" i="26"/>
  <c r="AI54" i="26"/>
  <c r="V54" i="26"/>
  <c r="T54" i="26"/>
  <c r="X54" i="26"/>
  <c r="AI55" i="26"/>
  <c r="X55" i="26"/>
  <c r="T55" i="26"/>
  <c r="V55" i="26"/>
  <c r="AJ55" i="26"/>
  <c r="AK55" i="26" s="1"/>
  <c r="W55" i="26"/>
  <c r="U55" i="26"/>
  <c r="W22" i="26"/>
  <c r="U22" i="26"/>
  <c r="T22" i="26"/>
  <c r="V22" i="26"/>
  <c r="AJ22" i="26"/>
  <c r="AI22" i="26"/>
  <c r="X22" i="26"/>
  <c r="V39" i="26"/>
  <c r="X39" i="26"/>
  <c r="U39" i="26"/>
  <c r="AJ39" i="26"/>
  <c r="T39" i="26"/>
  <c r="W39" i="26"/>
  <c r="AI39" i="26"/>
  <c r="AJ40" i="26"/>
  <c r="W40" i="26"/>
  <c r="AI40" i="26"/>
  <c r="U40" i="26"/>
  <c r="V40" i="26"/>
  <c r="T40" i="26"/>
  <c r="X40" i="26"/>
  <c r="W42" i="26"/>
  <c r="AJ42" i="26"/>
  <c r="U42" i="26"/>
  <c r="T42" i="26"/>
  <c r="AI42" i="26"/>
  <c r="V42" i="26"/>
  <c r="X42" i="26"/>
  <c r="AJ44" i="26"/>
  <c r="U44" i="26"/>
  <c r="W44" i="26"/>
  <c r="AI44" i="26"/>
  <c r="T44" i="26"/>
  <c r="X44" i="26"/>
  <c r="V44" i="26"/>
  <c r="W30" i="26"/>
  <c r="U30" i="26"/>
  <c r="T30" i="26"/>
  <c r="V30" i="26"/>
  <c r="AJ30" i="26"/>
  <c r="AI30" i="26"/>
  <c r="X30" i="26"/>
  <c r="V53" i="26"/>
  <c r="AI53" i="26"/>
  <c r="X53" i="26"/>
  <c r="T53" i="26"/>
  <c r="AJ53" i="26"/>
  <c r="W53" i="26"/>
  <c r="U53" i="26"/>
  <c r="AJ48" i="26"/>
  <c r="U48" i="26"/>
  <c r="W48" i="26"/>
  <c r="X48" i="26"/>
  <c r="V48" i="26"/>
  <c r="T48" i="26"/>
  <c r="AI48" i="26"/>
  <c r="W50" i="26"/>
  <c r="AJ50" i="26"/>
  <c r="U50" i="26"/>
  <c r="X50" i="26"/>
  <c r="V50" i="26"/>
  <c r="AI50" i="26"/>
  <c r="T50" i="26"/>
  <c r="V38" i="25"/>
  <c r="AJ38" i="25"/>
  <c r="U38" i="25"/>
  <c r="W38" i="25"/>
  <c r="AI38" i="25"/>
  <c r="X38" i="25"/>
  <c r="T38" i="25"/>
  <c r="AI40" i="25"/>
  <c r="X40" i="25"/>
  <c r="T40" i="25"/>
  <c r="W40" i="25"/>
  <c r="AJ40" i="25"/>
  <c r="U40" i="25"/>
  <c r="V40" i="25"/>
  <c r="W39" i="25"/>
  <c r="V39" i="25"/>
  <c r="AI39" i="25"/>
  <c r="X39" i="25"/>
  <c r="T39" i="25"/>
  <c r="AJ39" i="25"/>
  <c r="U39" i="25"/>
  <c r="W26" i="25"/>
  <c r="U26" i="25"/>
  <c r="T26" i="25"/>
  <c r="AI26" i="25"/>
  <c r="V26" i="25"/>
  <c r="AJ26" i="25"/>
  <c r="X26" i="25"/>
  <c r="AI44" i="25"/>
  <c r="X44" i="25"/>
  <c r="T44" i="25"/>
  <c r="W44" i="25"/>
  <c r="AJ44" i="25"/>
  <c r="AK44" i="25" s="1"/>
  <c r="U44" i="25"/>
  <c r="V44" i="25"/>
  <c r="W43" i="25"/>
  <c r="V43" i="25"/>
  <c r="AI43" i="25"/>
  <c r="X43" i="25"/>
  <c r="T43" i="25"/>
  <c r="AJ43" i="25"/>
  <c r="U43" i="25"/>
  <c r="V30" i="25"/>
  <c r="AJ30" i="25"/>
  <c r="U30" i="25"/>
  <c r="W30" i="25"/>
  <c r="AI30" i="25"/>
  <c r="X30" i="25"/>
  <c r="T30" i="25"/>
  <c r="AI32" i="25"/>
  <c r="X32" i="25"/>
  <c r="T32" i="25"/>
  <c r="W32" i="25"/>
  <c r="AJ32" i="25"/>
  <c r="AK32" i="25" s="1"/>
  <c r="U32" i="25"/>
  <c r="V32" i="25"/>
  <c r="V34" i="25"/>
  <c r="AJ34" i="25"/>
  <c r="U34" i="25"/>
  <c r="W34" i="25"/>
  <c r="AI34" i="25"/>
  <c r="X34" i="25"/>
  <c r="T34" i="25"/>
  <c r="AI36" i="25"/>
  <c r="X36" i="25"/>
  <c r="T36" i="25"/>
  <c r="W36" i="25"/>
  <c r="AJ36" i="25"/>
  <c r="AK36" i="25" s="1"/>
  <c r="U36" i="25"/>
  <c r="V36" i="25"/>
  <c r="W35" i="25"/>
  <c r="V35" i="25"/>
  <c r="AI35" i="25"/>
  <c r="X35" i="25"/>
  <c r="T35" i="25"/>
  <c r="AJ35" i="25"/>
  <c r="U35" i="25"/>
  <c r="W23" i="25"/>
  <c r="AJ23" i="25"/>
  <c r="X23" i="25"/>
  <c r="AI23" i="25"/>
  <c r="V23" i="25"/>
  <c r="T23" i="25"/>
  <c r="U23" i="25"/>
  <c r="V42" i="25"/>
  <c r="AJ42" i="25"/>
  <c r="U42" i="25"/>
  <c r="W42" i="25"/>
  <c r="AI42" i="25"/>
  <c r="X42" i="25"/>
  <c r="T42" i="25"/>
  <c r="W31" i="25"/>
  <c r="V31" i="25"/>
  <c r="AI31" i="25"/>
  <c r="X31" i="25"/>
  <c r="T31" i="25"/>
  <c r="U31" i="25"/>
  <c r="AJ31" i="25"/>
  <c r="AK31" i="25" s="1"/>
  <c r="AG10" i="24"/>
  <c r="AC10" i="24"/>
  <c r="AF10" i="24"/>
  <c r="AD10" i="24"/>
  <c r="AE10" i="24"/>
  <c r="X9" i="24"/>
  <c r="T9" i="24"/>
  <c r="W9" i="24"/>
  <c r="V9" i="24"/>
  <c r="AJ9" i="24"/>
  <c r="U9" i="24"/>
  <c r="W10" i="24"/>
  <c r="U10" i="24"/>
  <c r="X10" i="24"/>
  <c r="AJ10" i="24"/>
  <c r="AI10" i="24"/>
  <c r="V10" i="24"/>
  <c r="T10" i="24"/>
  <c r="U5" i="24"/>
  <c r="X5" i="24"/>
  <c r="W5" i="24"/>
  <c r="T5" i="24"/>
  <c r="V5" i="24"/>
  <c r="W14" i="24"/>
  <c r="U14" i="24"/>
  <c r="AF15" i="24"/>
  <c r="AE15" i="24"/>
  <c r="AD15" i="24"/>
  <c r="AC15" i="24"/>
  <c r="AG15" i="24"/>
  <c r="AI5" i="24"/>
  <c r="AS13" i="23"/>
  <c r="W13" i="23"/>
  <c r="U13" i="23"/>
  <c r="T13" i="23"/>
  <c r="AR13" i="23"/>
  <c r="X13" i="23"/>
  <c r="V13" i="23"/>
  <c r="AG16" i="23"/>
  <c r="AC16" i="23"/>
  <c r="AE16" i="23"/>
  <c r="AD16" i="23"/>
  <c r="AF16" i="23"/>
  <c r="AD21" i="23"/>
  <c r="AC21" i="23"/>
  <c r="AG21" i="23"/>
  <c r="AF21" i="23"/>
  <c r="AE21" i="23"/>
  <c r="AF11" i="23"/>
  <c r="AD11" i="23"/>
  <c r="AC11" i="23"/>
  <c r="AG11" i="23"/>
  <c r="AE11" i="23"/>
  <c r="AS11" i="23"/>
  <c r="AS17" i="23"/>
  <c r="W17" i="23"/>
  <c r="U17" i="23"/>
  <c r="T17" i="23"/>
  <c r="AR17" i="23"/>
  <c r="X17" i="23"/>
  <c r="V17" i="23"/>
  <c r="AG20" i="23"/>
  <c r="AC20" i="23"/>
  <c r="AE20" i="23"/>
  <c r="AD20" i="23"/>
  <c r="AF20" i="23"/>
  <c r="AF15" i="23"/>
  <c r="AD15" i="23"/>
  <c r="AC15" i="23"/>
  <c r="AG15" i="23"/>
  <c r="AE15" i="23"/>
  <c r="AR11" i="23"/>
  <c r="AS15" i="23"/>
  <c r="AS20" i="23"/>
  <c r="AS16" i="23"/>
  <c r="AB22" i="23"/>
  <c r="AS21" i="23"/>
  <c r="W21" i="23"/>
  <c r="U21" i="23"/>
  <c r="T21" i="23"/>
  <c r="AR21" i="23"/>
  <c r="X21" i="23"/>
  <c r="V21" i="23"/>
  <c r="AD13" i="23"/>
  <c r="AC13" i="23"/>
  <c r="AG13" i="23"/>
  <c r="AE13" i="23"/>
  <c r="AF13" i="23"/>
  <c r="AF19" i="23"/>
  <c r="AD19" i="23"/>
  <c r="AC19" i="23"/>
  <c r="AG19" i="23"/>
  <c r="AR19" i="23"/>
  <c r="AE19" i="23"/>
  <c r="S22" i="23"/>
  <c r="AS19" i="23"/>
  <c r="AD17" i="23"/>
  <c r="AC17" i="23"/>
  <c r="AG17" i="23"/>
  <c r="AF17" i="23"/>
  <c r="AE17" i="23"/>
  <c r="AF8" i="23"/>
  <c r="AE8" i="23"/>
  <c r="AD8" i="23"/>
  <c r="AG8" i="23"/>
  <c r="AC8" i="23"/>
  <c r="AS8" i="23"/>
  <c r="AR8" i="23"/>
  <c r="AR20" i="23"/>
  <c r="AR16" i="23"/>
  <c r="AE15" i="22"/>
  <c r="AG15" i="22"/>
  <c r="AS15" i="22"/>
  <c r="AF15" i="22"/>
  <c r="AD15" i="22"/>
  <c r="AC15" i="22"/>
  <c r="AM14" i="22"/>
  <c r="AP14" i="22"/>
  <c r="AO14" i="22"/>
  <c r="AN14" i="22"/>
  <c r="AL14" i="22"/>
  <c r="AO12" i="22"/>
  <c r="AL12" i="22"/>
  <c r="AP12" i="22"/>
  <c r="AN12" i="22"/>
  <c r="AM12" i="22"/>
  <c r="AG9" i="22"/>
  <c r="AC9" i="22"/>
  <c r="AD9" i="22"/>
  <c r="AF9" i="22"/>
  <c r="AE9" i="22"/>
  <c r="AS9" i="22"/>
  <c r="AR9" i="22"/>
  <c r="AD8" i="22"/>
  <c r="AS8" i="22"/>
  <c r="AG8" i="22"/>
  <c r="AR8" i="22"/>
  <c r="AF8" i="22"/>
  <c r="AE8" i="22"/>
  <c r="AC8" i="22"/>
  <c r="AO16" i="22"/>
  <c r="AM16" i="22"/>
  <c r="AL16" i="22"/>
  <c r="AP16" i="22"/>
  <c r="AR16" i="22"/>
  <c r="AN16" i="22"/>
  <c r="AD12" i="22"/>
  <c r="AC12" i="22"/>
  <c r="AS12" i="22"/>
  <c r="AG12" i="22"/>
  <c r="AR12" i="22"/>
  <c r="AF12" i="22"/>
  <c r="AE12" i="22"/>
  <c r="AF10" i="22"/>
  <c r="AG10" i="22"/>
  <c r="AR10" i="22"/>
  <c r="AE10" i="22"/>
  <c r="AD10" i="22"/>
  <c r="AC10" i="22"/>
  <c r="AS16" i="22"/>
  <c r="AK18" i="22"/>
  <c r="AB18" i="22"/>
  <c r="AF5" i="22"/>
  <c r="AE5" i="22"/>
  <c r="AD5" i="22"/>
  <c r="AC5" i="22"/>
  <c r="AG5" i="22"/>
  <c r="AF14" i="22"/>
  <c r="AC14" i="22"/>
  <c r="AG14" i="22"/>
  <c r="AR14" i="22"/>
  <c r="AE14" i="22"/>
  <c r="AD14" i="22"/>
  <c r="AR15" i="22"/>
  <c r="AO8" i="22"/>
  <c r="AP8" i="22"/>
  <c r="AN8" i="22"/>
  <c r="AM8" i="22"/>
  <c r="AL8" i="22"/>
  <c r="AS14" i="22"/>
  <c r="AS5" i="22"/>
  <c r="AD7" i="19"/>
  <c r="AF9" i="19"/>
  <c r="U11" i="19"/>
  <c r="AF15" i="19"/>
  <c r="W16" i="19"/>
  <c r="AF19" i="19"/>
  <c r="W20" i="19"/>
  <c r="AF21" i="19"/>
  <c r="AF5" i="19"/>
  <c r="AE7" i="19"/>
  <c r="AE8" i="19"/>
  <c r="AG9" i="19"/>
  <c r="V11" i="19"/>
  <c r="AC11" i="19"/>
  <c r="AE12" i="19"/>
  <c r="AE14" i="19"/>
  <c r="AC15" i="19"/>
  <c r="AG15" i="19"/>
  <c r="AI16" i="19"/>
  <c r="AE18" i="19"/>
  <c r="AC19" i="19"/>
  <c r="AG19" i="19"/>
  <c r="T20" i="19"/>
  <c r="X20" i="19"/>
  <c r="AI20" i="19"/>
  <c r="AC21" i="19"/>
  <c r="AG21" i="19"/>
  <c r="AF8" i="19"/>
  <c r="AD9" i="19"/>
  <c r="AF12" i="19"/>
  <c r="AD15" i="19"/>
  <c r="AF16" i="19"/>
  <c r="AF18" i="19"/>
  <c r="AD19" i="19"/>
  <c r="U20" i="19"/>
  <c r="AJ20" i="19"/>
  <c r="AK20" i="19" s="1"/>
  <c r="AD21" i="19"/>
  <c r="AF7" i="19"/>
  <c r="AC7" i="19"/>
  <c r="AC8" i="19"/>
  <c r="X11" i="19"/>
  <c r="AC12" i="19"/>
  <c r="AC14" i="19"/>
  <c r="AC18" i="19"/>
  <c r="AB9" i="18"/>
  <c r="AG9" i="18" s="1"/>
  <c r="AB10" i="18"/>
  <c r="AC10" i="18" s="1"/>
  <c r="AB8" i="18"/>
  <c r="AB16" i="18"/>
  <c r="AG16" i="18" s="1"/>
  <c r="AB5" i="18"/>
  <c r="AE5" i="18" s="1"/>
  <c r="AB14" i="18"/>
  <c r="AE14" i="18" s="1"/>
  <c r="S5" i="18"/>
  <c r="X5" i="18" s="1"/>
  <c r="S10" i="18"/>
  <c r="T10" i="18" s="1"/>
  <c r="T11" i="18"/>
  <c r="S13" i="18"/>
  <c r="W13" i="18" s="1"/>
  <c r="S14" i="18"/>
  <c r="W14" i="18" s="1"/>
  <c r="S22" i="18"/>
  <c r="T22" i="18" s="1"/>
  <c r="S29" i="18"/>
  <c r="W29" i="18" s="1"/>
  <c r="V11" i="18"/>
  <c r="S9" i="18"/>
  <c r="W11" i="18"/>
  <c r="S12" i="18"/>
  <c r="X12" i="18" s="1"/>
  <c r="S15" i="18"/>
  <c r="V15" i="18" s="1"/>
  <c r="S16" i="18"/>
  <c r="S20" i="18"/>
  <c r="S21" i="18"/>
  <c r="AJ21" i="18" s="1"/>
  <c r="S25" i="18"/>
  <c r="S26" i="18"/>
  <c r="AD21" i="18"/>
  <c r="AF21" i="18"/>
  <c r="AE21" i="18"/>
  <c r="AC21" i="18"/>
  <c r="AG21" i="18"/>
  <c r="AB27" i="18"/>
  <c r="AB23" i="18"/>
  <c r="AB19" i="18"/>
  <c r="AB15" i="18"/>
  <c r="AB11" i="18"/>
  <c r="AB28" i="18"/>
  <c r="AB22" i="18"/>
  <c r="AB17" i="18"/>
  <c r="AB12" i="18"/>
  <c r="AB6" i="18"/>
  <c r="AB29" i="18"/>
  <c r="AB24" i="18"/>
  <c r="AB18" i="18"/>
  <c r="AB13" i="18"/>
  <c r="AB7" i="18"/>
  <c r="AB25" i="18"/>
  <c r="X11" i="18"/>
  <c r="Z18" i="17"/>
  <c r="Q18" i="17"/>
  <c r="AH17" i="17"/>
  <c r="F17" i="17"/>
  <c r="D17" i="17"/>
  <c r="B17" i="17"/>
  <c r="AH16" i="17"/>
  <c r="F16" i="17"/>
  <c r="D16" i="17"/>
  <c r="B16" i="17"/>
  <c r="AH15" i="17"/>
  <c r="F15" i="17"/>
  <c r="D15" i="17"/>
  <c r="B15" i="17"/>
  <c r="AH14" i="17"/>
  <c r="F14" i="17"/>
  <c r="D14" i="17"/>
  <c r="B14" i="17"/>
  <c r="AH13" i="17"/>
  <c r="F13" i="17"/>
  <c r="D13" i="17"/>
  <c r="B13" i="17"/>
  <c r="AH12" i="17"/>
  <c r="F12" i="17"/>
  <c r="D12" i="17"/>
  <c r="B12" i="17"/>
  <c r="AH11" i="17"/>
  <c r="F11" i="17"/>
  <c r="D11" i="17"/>
  <c r="B11" i="17"/>
  <c r="AH10" i="17"/>
  <c r="F10" i="17"/>
  <c r="D10" i="17"/>
  <c r="B10" i="17"/>
  <c r="AH9" i="17"/>
  <c r="F9" i="17"/>
  <c r="D9" i="17"/>
  <c r="B9" i="17"/>
  <c r="AH8" i="17"/>
  <c r="F8" i="17"/>
  <c r="D8" i="17"/>
  <c r="B8" i="17"/>
  <c r="AH7" i="17"/>
  <c r="F7" i="17"/>
  <c r="D7" i="17"/>
  <c r="B7" i="17"/>
  <c r="AH6" i="17"/>
  <c r="F6" i="17"/>
  <c r="D6" i="17"/>
  <c r="B6" i="17"/>
  <c r="AH5" i="17"/>
  <c r="F5" i="17"/>
  <c r="D5" i="17"/>
  <c r="B5" i="17"/>
  <c r="Z23" i="16"/>
  <c r="Q23" i="16"/>
  <c r="S18" i="16" s="1"/>
  <c r="W18" i="16" s="1"/>
  <c r="AH22" i="16"/>
  <c r="F22" i="16"/>
  <c r="D22" i="16"/>
  <c r="B22" i="16"/>
  <c r="AH21" i="16"/>
  <c r="F21" i="16"/>
  <c r="D21" i="16"/>
  <c r="B21" i="16"/>
  <c r="AH20" i="16"/>
  <c r="F20" i="16"/>
  <c r="D20" i="16"/>
  <c r="B20" i="16"/>
  <c r="AH19" i="16"/>
  <c r="F19" i="16"/>
  <c r="D19" i="16"/>
  <c r="B19" i="16"/>
  <c r="AH18" i="16"/>
  <c r="F18" i="16"/>
  <c r="D18" i="16"/>
  <c r="B18" i="16"/>
  <c r="AH17" i="16"/>
  <c r="F17" i="16"/>
  <c r="D17" i="16"/>
  <c r="B17" i="16"/>
  <c r="AH16" i="16"/>
  <c r="F16" i="16"/>
  <c r="D16" i="16"/>
  <c r="B16" i="16"/>
  <c r="AH15" i="16"/>
  <c r="F15" i="16"/>
  <c r="D15" i="16"/>
  <c r="B15" i="16"/>
  <c r="AH14" i="16"/>
  <c r="F14" i="16"/>
  <c r="D14" i="16"/>
  <c r="B14" i="16"/>
  <c r="AH13" i="16"/>
  <c r="F13" i="16"/>
  <c r="D13" i="16"/>
  <c r="B13" i="16"/>
  <c r="AH12" i="16"/>
  <c r="F12" i="16"/>
  <c r="D12" i="16"/>
  <c r="B12" i="16"/>
  <c r="AH11" i="16"/>
  <c r="F11" i="16"/>
  <c r="D11" i="16"/>
  <c r="B11" i="16"/>
  <c r="AH10" i="16"/>
  <c r="F10" i="16"/>
  <c r="D10" i="16"/>
  <c r="B10" i="16"/>
  <c r="AH9" i="16"/>
  <c r="F9" i="16"/>
  <c r="D9" i="16"/>
  <c r="B9" i="16"/>
  <c r="AH8" i="16"/>
  <c r="F8" i="16"/>
  <c r="D8" i="16"/>
  <c r="B8" i="16"/>
  <c r="AH7" i="16"/>
  <c r="F7" i="16"/>
  <c r="D7" i="16"/>
  <c r="B7" i="16"/>
  <c r="AH6" i="16"/>
  <c r="F6" i="16"/>
  <c r="D6" i="16"/>
  <c r="B6" i="16"/>
  <c r="AH5" i="16"/>
  <c r="F5" i="16"/>
  <c r="D5" i="16"/>
  <c r="B5" i="16"/>
  <c r="Z11" i="15"/>
  <c r="AB7" i="15" s="1"/>
  <c r="AG7" i="15" s="1"/>
  <c r="Q11" i="15"/>
  <c r="AH10" i="15"/>
  <c r="F10" i="15"/>
  <c r="D10" i="15"/>
  <c r="B10" i="15"/>
  <c r="AH9" i="15"/>
  <c r="F9" i="15"/>
  <c r="D9" i="15"/>
  <c r="B9" i="15"/>
  <c r="AH8" i="15"/>
  <c r="F8" i="15"/>
  <c r="D8" i="15"/>
  <c r="B8" i="15"/>
  <c r="AH7" i="15"/>
  <c r="F7" i="15"/>
  <c r="D7" i="15"/>
  <c r="B7" i="15"/>
  <c r="AH6" i="15"/>
  <c r="S6" i="15"/>
  <c r="X6" i="15" s="1"/>
  <c r="F6" i="15"/>
  <c r="D6" i="15"/>
  <c r="B6" i="15"/>
  <c r="AH5" i="15"/>
  <c r="F5" i="15"/>
  <c r="D5" i="15"/>
  <c r="B5" i="15"/>
  <c r="Z7" i="14"/>
  <c r="AB6" i="14" s="1"/>
  <c r="Q7" i="14"/>
  <c r="S5" i="14" s="1"/>
  <c r="AH6" i="14"/>
  <c r="F6" i="14"/>
  <c r="D6" i="14"/>
  <c r="B6" i="14"/>
  <c r="AH5" i="14"/>
  <c r="F5" i="14"/>
  <c r="B5" i="14"/>
  <c r="Z22" i="13"/>
  <c r="AB16" i="13" s="1"/>
  <c r="AG16" i="13" s="1"/>
  <c r="Q22" i="13"/>
  <c r="AH21" i="13"/>
  <c r="F21" i="13"/>
  <c r="D21" i="13"/>
  <c r="B21" i="13"/>
  <c r="AH20" i="13"/>
  <c r="F20" i="13"/>
  <c r="D20" i="13"/>
  <c r="B20" i="13"/>
  <c r="AH19" i="13"/>
  <c r="F19" i="13"/>
  <c r="D19" i="13"/>
  <c r="B19" i="13"/>
  <c r="AH18" i="13"/>
  <c r="F18" i="13"/>
  <c r="D18" i="13"/>
  <c r="B18" i="13"/>
  <c r="AH17" i="13"/>
  <c r="F17" i="13"/>
  <c r="D17" i="13"/>
  <c r="B17" i="13"/>
  <c r="AH16" i="13"/>
  <c r="F16" i="13"/>
  <c r="D16" i="13"/>
  <c r="B16" i="13"/>
  <c r="AH15" i="13"/>
  <c r="F15" i="13"/>
  <c r="D15" i="13"/>
  <c r="B15" i="13"/>
  <c r="AH14" i="13"/>
  <c r="F14" i="13"/>
  <c r="D14" i="13"/>
  <c r="B14" i="13"/>
  <c r="AH13" i="13"/>
  <c r="F13" i="13"/>
  <c r="D13" i="13"/>
  <c r="B13" i="13"/>
  <c r="AH12" i="13"/>
  <c r="F12" i="13"/>
  <c r="D12" i="13"/>
  <c r="B12" i="13"/>
  <c r="AH11" i="13"/>
  <c r="F11" i="13"/>
  <c r="D11" i="13"/>
  <c r="B11" i="13"/>
  <c r="AH10" i="13"/>
  <c r="F10" i="13"/>
  <c r="D10" i="13"/>
  <c r="B10" i="13"/>
  <c r="AH9" i="13"/>
  <c r="F9" i="13"/>
  <c r="D9" i="13"/>
  <c r="B9" i="13"/>
  <c r="AH8" i="13"/>
  <c r="F8" i="13"/>
  <c r="D8" i="13"/>
  <c r="B8" i="13"/>
  <c r="AH7" i="13"/>
  <c r="F7" i="13"/>
  <c r="D7" i="13"/>
  <c r="B7" i="13"/>
  <c r="AH6" i="13"/>
  <c r="F6" i="13"/>
  <c r="D6" i="13"/>
  <c r="B6" i="13"/>
  <c r="AH5" i="13"/>
  <c r="F5" i="13"/>
  <c r="D5" i="13"/>
  <c r="B5" i="13"/>
  <c r="Z21" i="12"/>
  <c r="AB12" i="12" s="1"/>
  <c r="Q21" i="12"/>
  <c r="S19" i="12" s="1"/>
  <c r="U19" i="12" s="1"/>
  <c r="AH20" i="12"/>
  <c r="F20" i="12"/>
  <c r="D20" i="12"/>
  <c r="B20" i="12"/>
  <c r="AH19" i="12"/>
  <c r="F19" i="12"/>
  <c r="D19" i="12"/>
  <c r="B19" i="12"/>
  <c r="AH18" i="12"/>
  <c r="F18" i="12"/>
  <c r="D18" i="12"/>
  <c r="B18" i="12"/>
  <c r="AH17" i="12"/>
  <c r="F17" i="12"/>
  <c r="D17" i="12"/>
  <c r="B17" i="12"/>
  <c r="AH16" i="12"/>
  <c r="F16" i="12"/>
  <c r="D16" i="12"/>
  <c r="B16" i="12"/>
  <c r="AH15" i="12"/>
  <c r="F15" i="12"/>
  <c r="D15" i="12"/>
  <c r="B15" i="12"/>
  <c r="AH14" i="12"/>
  <c r="F14" i="12"/>
  <c r="D14" i="12"/>
  <c r="B14" i="12"/>
  <c r="AH13" i="12"/>
  <c r="F13" i="12"/>
  <c r="D13" i="12"/>
  <c r="B13" i="12"/>
  <c r="AH12" i="12"/>
  <c r="F12" i="12"/>
  <c r="D12" i="12"/>
  <c r="B12" i="12"/>
  <c r="AH11" i="12"/>
  <c r="F11" i="12"/>
  <c r="D11" i="12"/>
  <c r="B11" i="12"/>
  <c r="AH10" i="12"/>
  <c r="F10" i="12"/>
  <c r="D10" i="12"/>
  <c r="B10" i="12"/>
  <c r="AH9" i="12"/>
  <c r="F9" i="12"/>
  <c r="D9" i="12"/>
  <c r="B9" i="12"/>
  <c r="AH8" i="12"/>
  <c r="F8" i="12"/>
  <c r="D8" i="12"/>
  <c r="B8" i="12"/>
  <c r="AH7" i="12"/>
  <c r="F7" i="12"/>
  <c r="D7" i="12"/>
  <c r="B7" i="12"/>
  <c r="AH6" i="12"/>
  <c r="F6" i="12"/>
  <c r="D6" i="12"/>
  <c r="B6" i="12"/>
  <c r="AH5" i="12"/>
  <c r="F5" i="12"/>
  <c r="D5" i="12"/>
  <c r="B5" i="12"/>
  <c r="Z14" i="11"/>
  <c r="Q14" i="11"/>
  <c r="AH13" i="11"/>
  <c r="F13" i="11"/>
  <c r="D13" i="11"/>
  <c r="B13" i="11"/>
  <c r="AH12" i="11"/>
  <c r="F12" i="11"/>
  <c r="D12" i="11"/>
  <c r="B12" i="11"/>
  <c r="AH11" i="11"/>
  <c r="F11" i="11"/>
  <c r="D11" i="11"/>
  <c r="B11" i="11"/>
  <c r="AH10" i="11"/>
  <c r="F10" i="11"/>
  <c r="D10" i="11"/>
  <c r="B10" i="11"/>
  <c r="AH9" i="11"/>
  <c r="F9" i="11"/>
  <c r="D9" i="11"/>
  <c r="B9" i="11"/>
  <c r="AH8" i="11"/>
  <c r="F8" i="11"/>
  <c r="D8" i="11"/>
  <c r="B8" i="11"/>
  <c r="AH7" i="11"/>
  <c r="F7" i="11"/>
  <c r="D7" i="11"/>
  <c r="B7" i="11"/>
  <c r="AH6" i="11"/>
  <c r="F6" i="11"/>
  <c r="D6" i="11"/>
  <c r="B6" i="11"/>
  <c r="AH5" i="11"/>
  <c r="F5" i="11"/>
  <c r="D5" i="11"/>
  <c r="B5" i="11"/>
  <c r="Z17" i="10"/>
  <c r="AB13" i="10" s="1"/>
  <c r="AG13" i="10" s="1"/>
  <c r="Q17" i="10"/>
  <c r="AH16" i="10"/>
  <c r="F16" i="10"/>
  <c r="D16" i="10"/>
  <c r="B16" i="10"/>
  <c r="AH15" i="10"/>
  <c r="F15" i="10"/>
  <c r="D15" i="10"/>
  <c r="B15" i="10"/>
  <c r="AH14" i="10"/>
  <c r="F14" i="10"/>
  <c r="D14" i="10"/>
  <c r="B14" i="10"/>
  <c r="AH13" i="10"/>
  <c r="F13" i="10"/>
  <c r="D13" i="10"/>
  <c r="B13" i="10"/>
  <c r="AH12" i="10"/>
  <c r="F12" i="10"/>
  <c r="D12" i="10"/>
  <c r="B12" i="10"/>
  <c r="AH11" i="10"/>
  <c r="F11" i="10"/>
  <c r="D11" i="10"/>
  <c r="B11" i="10"/>
  <c r="AH10" i="10"/>
  <c r="F10" i="10"/>
  <c r="D10" i="10"/>
  <c r="B10" i="10"/>
  <c r="AH9" i="10"/>
  <c r="F9" i="10"/>
  <c r="D9" i="10"/>
  <c r="B9" i="10"/>
  <c r="AH8" i="10"/>
  <c r="F8" i="10"/>
  <c r="D8" i="10"/>
  <c r="B8" i="10"/>
  <c r="AH7" i="10"/>
  <c r="F7" i="10"/>
  <c r="D7" i="10"/>
  <c r="B7" i="10"/>
  <c r="AH6" i="10"/>
  <c r="F6" i="10"/>
  <c r="D6" i="10"/>
  <c r="B6" i="10"/>
  <c r="AH5" i="10"/>
  <c r="F5" i="10"/>
  <c r="D5" i="10"/>
  <c r="B5" i="10"/>
  <c r="Z10" i="9"/>
  <c r="AB8" i="9" s="1"/>
  <c r="AE8" i="9" s="1"/>
  <c r="Q10" i="9"/>
  <c r="S8" i="9" s="1"/>
  <c r="AH9" i="9"/>
  <c r="S9" i="9"/>
  <c r="V9" i="9" s="1"/>
  <c r="D9" i="9"/>
  <c r="B9" i="9"/>
  <c r="AH8" i="9"/>
  <c r="D8" i="9"/>
  <c r="B8" i="9"/>
  <c r="AH7" i="9"/>
  <c r="S7" i="9"/>
  <c r="V7" i="9" s="1"/>
  <c r="D7" i="9"/>
  <c r="B7" i="9"/>
  <c r="AH6" i="9"/>
  <c r="D6" i="9"/>
  <c r="B6" i="9"/>
  <c r="AH5" i="9"/>
  <c r="D5" i="9"/>
  <c r="B5" i="9"/>
  <c r="Z21" i="8"/>
  <c r="AB5" i="8" s="1"/>
  <c r="AF5" i="8" s="1"/>
  <c r="Q21" i="8"/>
  <c r="S9" i="8" s="1"/>
  <c r="W9" i="8" s="1"/>
  <c r="AH20" i="8"/>
  <c r="F20" i="8"/>
  <c r="D20" i="8"/>
  <c r="B20" i="8"/>
  <c r="AH19" i="8"/>
  <c r="F19" i="8"/>
  <c r="D19" i="8"/>
  <c r="B19" i="8"/>
  <c r="AH18" i="8"/>
  <c r="F18" i="8"/>
  <c r="D18" i="8"/>
  <c r="B18" i="8"/>
  <c r="AH17" i="8"/>
  <c r="F17" i="8"/>
  <c r="D17" i="8"/>
  <c r="B17" i="8"/>
  <c r="AH16" i="8"/>
  <c r="F16" i="8"/>
  <c r="D16" i="8"/>
  <c r="B16" i="8"/>
  <c r="AH15" i="8"/>
  <c r="F15" i="8"/>
  <c r="D15" i="8"/>
  <c r="B15" i="8"/>
  <c r="AH14" i="8"/>
  <c r="F14" i="8"/>
  <c r="D14" i="8"/>
  <c r="B14" i="8"/>
  <c r="AH13" i="8"/>
  <c r="F13" i="8"/>
  <c r="D13" i="8"/>
  <c r="B13" i="8"/>
  <c r="AH12" i="8"/>
  <c r="F12" i="8"/>
  <c r="D12" i="8"/>
  <c r="B12" i="8"/>
  <c r="AH11" i="8"/>
  <c r="F11" i="8"/>
  <c r="D11" i="8"/>
  <c r="B11" i="8"/>
  <c r="AH10" i="8"/>
  <c r="F10" i="8"/>
  <c r="D10" i="8"/>
  <c r="B10" i="8"/>
  <c r="AH9" i="8"/>
  <c r="F9" i="8"/>
  <c r="D9" i="8"/>
  <c r="B9" i="8"/>
  <c r="AH8" i="8"/>
  <c r="F8" i="8"/>
  <c r="D8" i="8"/>
  <c r="B8" i="8"/>
  <c r="AH7" i="8"/>
  <c r="F7" i="8"/>
  <c r="D7" i="8"/>
  <c r="B7" i="8"/>
  <c r="AH6" i="8"/>
  <c r="F6" i="8"/>
  <c r="D6" i="8"/>
  <c r="B6" i="8"/>
  <c r="AH5" i="8"/>
  <c r="F5" i="8"/>
  <c r="D5" i="8"/>
  <c r="B5" i="8"/>
  <c r="Z31" i="7"/>
  <c r="AB27" i="7" s="1"/>
  <c r="Q31" i="7"/>
  <c r="S30" i="7" s="1"/>
  <c r="W30" i="7" s="1"/>
  <c r="AH30" i="7"/>
  <c r="F30" i="7"/>
  <c r="D30" i="7"/>
  <c r="B30" i="7"/>
  <c r="AH29" i="7"/>
  <c r="F29" i="7"/>
  <c r="D29" i="7"/>
  <c r="B29" i="7"/>
  <c r="AH28" i="7"/>
  <c r="F28" i="7"/>
  <c r="D28" i="7"/>
  <c r="B28" i="7"/>
  <c r="AH27" i="7"/>
  <c r="F27" i="7"/>
  <c r="D27" i="7"/>
  <c r="B27" i="7"/>
  <c r="AH26" i="7"/>
  <c r="AB26" i="7"/>
  <c r="AF26" i="7" s="1"/>
  <c r="F26" i="7"/>
  <c r="D26" i="7"/>
  <c r="B26" i="7"/>
  <c r="AH25" i="7"/>
  <c r="F25" i="7"/>
  <c r="D25" i="7"/>
  <c r="B25" i="7"/>
  <c r="AH24" i="7"/>
  <c r="F24" i="7"/>
  <c r="D24" i="7"/>
  <c r="B24" i="7"/>
  <c r="AH23" i="7"/>
  <c r="F23" i="7"/>
  <c r="D23" i="7"/>
  <c r="B23" i="7"/>
  <c r="AH22" i="7"/>
  <c r="F22" i="7"/>
  <c r="D22" i="7"/>
  <c r="B22" i="7"/>
  <c r="AH21" i="7"/>
  <c r="AB21" i="7"/>
  <c r="AF21" i="7" s="1"/>
  <c r="F21" i="7"/>
  <c r="D21" i="7"/>
  <c r="B21" i="7"/>
  <c r="AH20" i="7"/>
  <c r="F20" i="7"/>
  <c r="D20" i="7"/>
  <c r="B20" i="7"/>
  <c r="AH19" i="7"/>
  <c r="F19" i="7"/>
  <c r="D19" i="7"/>
  <c r="B19" i="7"/>
  <c r="AH18" i="7"/>
  <c r="F18" i="7"/>
  <c r="D18" i="7"/>
  <c r="B18" i="7"/>
  <c r="AH17" i="7"/>
  <c r="F17" i="7"/>
  <c r="D17" i="7"/>
  <c r="B17" i="7"/>
  <c r="AH16" i="7"/>
  <c r="F16" i="7"/>
  <c r="D16" i="7"/>
  <c r="B16" i="7"/>
  <c r="AH15" i="7"/>
  <c r="F15" i="7"/>
  <c r="D15" i="7"/>
  <c r="B15" i="7"/>
  <c r="AH14" i="7"/>
  <c r="F14" i="7"/>
  <c r="D14" i="7"/>
  <c r="B14" i="7"/>
  <c r="AH13" i="7"/>
  <c r="AB13" i="7"/>
  <c r="AF13" i="7" s="1"/>
  <c r="F13" i="7"/>
  <c r="D13" i="7"/>
  <c r="B13" i="7"/>
  <c r="AH12" i="7"/>
  <c r="F12" i="7"/>
  <c r="D12" i="7"/>
  <c r="B12" i="7"/>
  <c r="AH11" i="7"/>
  <c r="F11" i="7"/>
  <c r="D11" i="7"/>
  <c r="B11" i="7"/>
  <c r="AH10" i="7"/>
  <c r="F10" i="7"/>
  <c r="D10" i="7"/>
  <c r="B10" i="7"/>
  <c r="AH9" i="7"/>
  <c r="F9" i="7"/>
  <c r="D9" i="7"/>
  <c r="B9" i="7"/>
  <c r="AH8" i="7"/>
  <c r="F8" i="7"/>
  <c r="D8" i="7"/>
  <c r="B8" i="7"/>
  <c r="AH7" i="7"/>
  <c r="AB7" i="7"/>
  <c r="AD7" i="7" s="1"/>
  <c r="F7" i="7"/>
  <c r="D7" i="7"/>
  <c r="B7" i="7"/>
  <c r="AH6" i="7"/>
  <c r="F6" i="7"/>
  <c r="D6" i="7"/>
  <c r="B6" i="7"/>
  <c r="AH5" i="7"/>
  <c r="AB5" i="7"/>
  <c r="AF5" i="7" s="1"/>
  <c r="F5" i="7"/>
  <c r="D5" i="7"/>
  <c r="B5" i="7"/>
  <c r="Z13" i="6"/>
  <c r="AB10" i="6" s="1"/>
  <c r="Q13" i="6"/>
  <c r="S6" i="6" s="1"/>
  <c r="V6" i="6" s="1"/>
  <c r="AH12" i="6"/>
  <c r="F12" i="6"/>
  <c r="D12" i="6"/>
  <c r="B12" i="6"/>
  <c r="AH11" i="6"/>
  <c r="F11" i="6"/>
  <c r="D11" i="6"/>
  <c r="B11" i="6"/>
  <c r="AH10" i="6"/>
  <c r="F10" i="6"/>
  <c r="D10" i="6"/>
  <c r="B10" i="6"/>
  <c r="AH9" i="6"/>
  <c r="F9" i="6"/>
  <c r="D9" i="6"/>
  <c r="B9" i="6"/>
  <c r="AH8" i="6"/>
  <c r="F8" i="6"/>
  <c r="D8" i="6"/>
  <c r="B8" i="6"/>
  <c r="AH7" i="6"/>
  <c r="F7" i="6"/>
  <c r="D7" i="6"/>
  <c r="B7" i="6"/>
  <c r="AH6" i="6"/>
  <c r="F6" i="6"/>
  <c r="D6" i="6"/>
  <c r="B6" i="6"/>
  <c r="AH5" i="6"/>
  <c r="S5" i="6"/>
  <c r="F5" i="6"/>
  <c r="D5" i="6"/>
  <c r="B5" i="6"/>
  <c r="Z15" i="5"/>
  <c r="AB10" i="5" s="1"/>
  <c r="AF10" i="5" s="1"/>
  <c r="Q15" i="5"/>
  <c r="S14" i="5" s="1"/>
  <c r="AH14" i="5"/>
  <c r="F14" i="5"/>
  <c r="D14" i="5"/>
  <c r="B14" i="5"/>
  <c r="AH13" i="5"/>
  <c r="F13" i="5"/>
  <c r="D13" i="5"/>
  <c r="B13" i="5"/>
  <c r="AH12" i="5"/>
  <c r="F12" i="5"/>
  <c r="D12" i="5"/>
  <c r="B12" i="5"/>
  <c r="AH11" i="5"/>
  <c r="F11" i="5"/>
  <c r="D11" i="5"/>
  <c r="B11" i="5"/>
  <c r="AH10" i="5"/>
  <c r="F10" i="5"/>
  <c r="D10" i="5"/>
  <c r="B10" i="5"/>
  <c r="AH9" i="5"/>
  <c r="F9" i="5"/>
  <c r="D9" i="5"/>
  <c r="B9" i="5"/>
  <c r="AH8" i="5"/>
  <c r="F8" i="5"/>
  <c r="D8" i="5"/>
  <c r="B8" i="5"/>
  <c r="AH7" i="5"/>
  <c r="F7" i="5"/>
  <c r="D7" i="5"/>
  <c r="B7" i="5"/>
  <c r="AH6" i="5"/>
  <c r="F6" i="5"/>
  <c r="D6" i="5"/>
  <c r="B6" i="5"/>
  <c r="AH5" i="5"/>
  <c r="F5" i="5"/>
  <c r="D5" i="5"/>
  <c r="B5" i="5"/>
  <c r="AF20" i="19" l="1"/>
  <c r="AD11" i="19"/>
  <c r="AD5" i="19"/>
  <c r="AE20" i="19"/>
  <c r="X16" i="19"/>
  <c r="AC10" i="19"/>
  <c r="T18" i="19"/>
  <c r="AG11" i="19"/>
  <c r="AC5" i="19"/>
  <c r="AD16" i="19"/>
  <c r="AI11" i="19"/>
  <c r="AC20" i="19"/>
  <c r="U16" i="19"/>
  <c r="AF10" i="19"/>
  <c r="T16" i="19"/>
  <c r="AE10" i="19"/>
  <c r="AG5" i="19"/>
  <c r="AF11" i="19"/>
  <c r="AD20" i="19"/>
  <c r="AK8" i="26"/>
  <c r="AC13" i="19"/>
  <c r="S28" i="7"/>
  <c r="W28" i="7" s="1"/>
  <c r="AF13" i="19"/>
  <c r="AD13" i="19"/>
  <c r="AB18" i="7"/>
  <c r="AF18" i="7" s="1"/>
  <c r="AB28" i="7"/>
  <c r="AF28" i="7" s="1"/>
  <c r="U17" i="18"/>
  <c r="T11" i="19"/>
  <c r="W11" i="19"/>
  <c r="W18" i="19"/>
  <c r="AD12" i="19"/>
  <c r="S11" i="6"/>
  <c r="V11" i="6" s="1"/>
  <c r="AC16" i="19"/>
  <c r="AC6" i="19"/>
  <c r="AE16" i="19"/>
  <c r="AB11" i="6"/>
  <c r="AG11" i="6" s="1"/>
  <c r="AG17" i="19"/>
  <c r="AD17" i="19"/>
  <c r="AE6" i="19"/>
  <c r="AF17" i="19"/>
  <c r="AD6" i="19"/>
  <c r="V11" i="29"/>
  <c r="AB10" i="7"/>
  <c r="AF10" i="7" s="1"/>
  <c r="AB23" i="7"/>
  <c r="AF23" i="7" s="1"/>
  <c r="AB30" i="7"/>
  <c r="AF30" i="7" s="1"/>
  <c r="AG20" i="18"/>
  <c r="AF6" i="19"/>
  <c r="AJ16" i="19"/>
  <c r="AK16" i="19" s="1"/>
  <c r="AF14" i="19"/>
  <c r="AB22" i="19"/>
  <c r="AC17" i="19"/>
  <c r="AG13" i="19"/>
  <c r="AC9" i="19"/>
  <c r="AJ11" i="19"/>
  <c r="AK21" i="27"/>
  <c r="AT5" i="23"/>
  <c r="U11" i="29"/>
  <c r="AK27" i="25"/>
  <c r="AT5" i="22"/>
  <c r="W8" i="30"/>
  <c r="W11" i="29"/>
  <c r="AT9" i="29"/>
  <c r="T11" i="29"/>
  <c r="AK41" i="26"/>
  <c r="AK23" i="26"/>
  <c r="T17" i="19"/>
  <c r="AT6" i="23"/>
  <c r="AK7" i="31"/>
  <c r="AK8" i="31"/>
  <c r="AK6" i="31"/>
  <c r="AB5" i="9"/>
  <c r="AG5" i="9" s="1"/>
  <c r="AB6" i="9"/>
  <c r="AE6" i="9" s="1"/>
  <c r="AB9" i="9"/>
  <c r="AG9" i="9" s="1"/>
  <c r="AB7" i="9"/>
  <c r="AI7" i="9" s="1"/>
  <c r="AK16" i="25"/>
  <c r="AK9" i="25"/>
  <c r="AK41" i="25"/>
  <c r="AK8" i="25"/>
  <c r="AK28" i="25"/>
  <c r="AK45" i="25"/>
  <c r="AK19" i="25"/>
  <c r="AK12" i="25"/>
  <c r="AK33" i="25"/>
  <c r="AK21" i="25"/>
  <c r="AG46" i="25"/>
  <c r="AB11" i="5"/>
  <c r="AF11" i="5" s="1"/>
  <c r="AT11" i="22"/>
  <c r="AT10" i="22"/>
  <c r="AT13" i="22"/>
  <c r="AT17" i="22"/>
  <c r="T18" i="22"/>
  <c r="AT6" i="22"/>
  <c r="W18" i="22"/>
  <c r="U18" i="22"/>
  <c r="X18" i="22"/>
  <c r="AM18" i="22"/>
  <c r="AN18" i="22"/>
  <c r="V18" i="22"/>
  <c r="AT16" i="22"/>
  <c r="AO18" i="22"/>
  <c r="AG18" i="22"/>
  <c r="AF18" i="22"/>
  <c r="AL18" i="22"/>
  <c r="AP18" i="22"/>
  <c r="AT21" i="33"/>
  <c r="AT11" i="33"/>
  <c r="AT13" i="33"/>
  <c r="AT14" i="33"/>
  <c r="AG24" i="33"/>
  <c r="AC24" i="33"/>
  <c r="AT7" i="33"/>
  <c r="AE24" i="33"/>
  <c r="AF24" i="33"/>
  <c r="AD24" i="33"/>
  <c r="AT6" i="33"/>
  <c r="AT22" i="33"/>
  <c r="AO24" i="33"/>
  <c r="AT15" i="33"/>
  <c r="AT10" i="33"/>
  <c r="AT9" i="33"/>
  <c r="AL24" i="33"/>
  <c r="AN24" i="33"/>
  <c r="AT5" i="33"/>
  <c r="AM24" i="33"/>
  <c r="T24" i="33"/>
  <c r="V24" i="33"/>
  <c r="W24" i="33"/>
  <c r="AT23" i="33"/>
  <c r="AP24" i="33"/>
  <c r="AT12" i="33"/>
  <c r="AT16" i="33"/>
  <c r="U24" i="33"/>
  <c r="AK11" i="34"/>
  <c r="AK5" i="34"/>
  <c r="AF13" i="34"/>
  <c r="AK10" i="34"/>
  <c r="AD13" i="34"/>
  <c r="AK7" i="34"/>
  <c r="AK8" i="34"/>
  <c r="AC13" i="34"/>
  <c r="AG13" i="34"/>
  <c r="AE13" i="34"/>
  <c r="S6" i="14"/>
  <c r="V6" i="14" s="1"/>
  <c r="AB13" i="13"/>
  <c r="AG13" i="13" s="1"/>
  <c r="X15" i="28"/>
  <c r="T15" i="28"/>
  <c r="AT5" i="28"/>
  <c r="AM15" i="28"/>
  <c r="AT12" i="28"/>
  <c r="AT9" i="28"/>
  <c r="AT10" i="28"/>
  <c r="AO15" i="28"/>
  <c r="W15" i="28"/>
  <c r="U8" i="30"/>
  <c r="X8" i="30"/>
  <c r="AK5" i="30"/>
  <c r="AF8" i="30"/>
  <c r="X11" i="29"/>
  <c r="AT7" i="29"/>
  <c r="AT6" i="29"/>
  <c r="AT8" i="29"/>
  <c r="AD11" i="29"/>
  <c r="AC11" i="29"/>
  <c r="AM11" i="29"/>
  <c r="S9" i="6"/>
  <c r="U9" i="6" s="1"/>
  <c r="S12" i="6"/>
  <c r="W12" i="6" s="1"/>
  <c r="S10" i="6"/>
  <c r="U10" i="6" s="1"/>
  <c r="S7" i="6"/>
  <c r="V7" i="6" s="1"/>
  <c r="S8" i="6"/>
  <c r="W8" i="6" s="1"/>
  <c r="AB5" i="6"/>
  <c r="AD5" i="6" s="1"/>
  <c r="AB7" i="6"/>
  <c r="AG7" i="6" s="1"/>
  <c r="AB9" i="6"/>
  <c r="AE9" i="6" s="1"/>
  <c r="X8" i="6"/>
  <c r="AC20" i="18"/>
  <c r="AJ20" i="18"/>
  <c r="AF20" i="18"/>
  <c r="X27" i="18"/>
  <c r="T17" i="18"/>
  <c r="T6" i="18"/>
  <c r="AC26" i="18"/>
  <c r="AD20" i="18"/>
  <c r="V19" i="18"/>
  <c r="W24" i="18"/>
  <c r="T18" i="18"/>
  <c r="AI18" i="18"/>
  <c r="AE26" i="18"/>
  <c r="W17" i="18"/>
  <c r="V6" i="18"/>
  <c r="AE16" i="18"/>
  <c r="V10" i="18"/>
  <c r="AE9" i="18"/>
  <c r="U7" i="18"/>
  <c r="W6" i="18"/>
  <c r="W7" i="18"/>
  <c r="U6" i="18"/>
  <c r="AJ26" i="18"/>
  <c r="S6" i="7"/>
  <c r="V6" i="7" s="1"/>
  <c r="S16" i="7"/>
  <c r="W16" i="7" s="1"/>
  <c r="S22" i="7"/>
  <c r="U22" i="7" s="1"/>
  <c r="AD13" i="7"/>
  <c r="S8" i="7"/>
  <c r="W8" i="7" s="1"/>
  <c r="S14" i="7"/>
  <c r="W14" i="7" s="1"/>
  <c r="S24" i="7"/>
  <c r="W24" i="7" s="1"/>
  <c r="AK20" i="26"/>
  <c r="AK16" i="26"/>
  <c r="AK7" i="26"/>
  <c r="AK5" i="26"/>
  <c r="AK49" i="26"/>
  <c r="AK43" i="26"/>
  <c r="AK17" i="26"/>
  <c r="AK24" i="26"/>
  <c r="AK31" i="26"/>
  <c r="AK47" i="26"/>
  <c r="AK14" i="26"/>
  <c r="AK25" i="26"/>
  <c r="AK11" i="26"/>
  <c r="AK13" i="26"/>
  <c r="AK27" i="26"/>
  <c r="AK9" i="26"/>
  <c r="AK18" i="26"/>
  <c r="AK12" i="26"/>
  <c r="AK28" i="26"/>
  <c r="W14" i="19"/>
  <c r="X14" i="19"/>
  <c r="T19" i="19"/>
  <c r="U19" i="19"/>
  <c r="AJ19" i="19"/>
  <c r="AI19" i="19"/>
  <c r="X19" i="19"/>
  <c r="W19" i="19"/>
  <c r="AI14" i="19"/>
  <c r="U7" i="19"/>
  <c r="U18" i="19"/>
  <c r="W9" i="19"/>
  <c r="X18" i="19"/>
  <c r="X7" i="19"/>
  <c r="AJ9" i="19"/>
  <c r="AI9" i="19"/>
  <c r="AJ7" i="19"/>
  <c r="AJ17" i="19"/>
  <c r="X21" i="19"/>
  <c r="T13" i="19"/>
  <c r="X5" i="19"/>
  <c r="V5" i="19"/>
  <c r="T5" i="19"/>
  <c r="AJ8" i="19"/>
  <c r="V13" i="19"/>
  <c r="AI8" i="19"/>
  <c r="U13" i="19"/>
  <c r="W6" i="19"/>
  <c r="U14" i="19"/>
  <c r="T14" i="19"/>
  <c r="AJ5" i="19"/>
  <c r="AI5" i="19"/>
  <c r="AI13" i="19"/>
  <c r="AJ18" i="19"/>
  <c r="W17" i="19"/>
  <c r="W13" i="19"/>
  <c r="AI18" i="19"/>
  <c r="X8" i="19"/>
  <c r="AJ13" i="19"/>
  <c r="AJ14" i="19"/>
  <c r="U8" i="19"/>
  <c r="W5" i="19"/>
  <c r="T8" i="19"/>
  <c r="X6" i="19"/>
  <c r="W8" i="19"/>
  <c r="AB8" i="12"/>
  <c r="AE8" i="12" s="1"/>
  <c r="AE12" i="12"/>
  <c r="AF12" i="12"/>
  <c r="S10" i="12"/>
  <c r="V10" i="12" s="1"/>
  <c r="S14" i="12"/>
  <c r="V14" i="12" s="1"/>
  <c r="S5" i="12"/>
  <c r="W5" i="12" s="1"/>
  <c r="AB11" i="12"/>
  <c r="AD11" i="12" s="1"/>
  <c r="AB14" i="12"/>
  <c r="AF14" i="12" s="1"/>
  <c r="AB7" i="12"/>
  <c r="AD7" i="12" s="1"/>
  <c r="AT7" i="23"/>
  <c r="AT12" i="23"/>
  <c r="AT18" i="23"/>
  <c r="W22" i="23"/>
  <c r="AT10" i="23"/>
  <c r="AT15" i="23"/>
  <c r="AO22" i="23"/>
  <c r="AN22" i="23"/>
  <c r="AR22" i="23"/>
  <c r="AT9" i="23"/>
  <c r="AT14" i="23"/>
  <c r="AL22" i="23"/>
  <c r="AM22" i="23"/>
  <c r="AD22" i="23"/>
  <c r="AG22" i="23"/>
  <c r="AE22" i="23"/>
  <c r="AP22" i="23"/>
  <c r="AK30" i="31"/>
  <c r="AK34" i="31"/>
  <c r="AD5" i="9"/>
  <c r="S5" i="9"/>
  <c r="V5" i="9" s="1"/>
  <c r="AK14" i="25"/>
  <c r="AG6" i="14"/>
  <c r="AE6" i="14"/>
  <c r="AD6" i="14"/>
  <c r="AB5" i="14"/>
  <c r="AB6" i="13"/>
  <c r="AE6" i="13" s="1"/>
  <c r="AB14" i="13"/>
  <c r="AD14" i="13" s="1"/>
  <c r="AB5" i="13"/>
  <c r="AD5" i="13" s="1"/>
  <c r="X6" i="6"/>
  <c r="W5" i="6"/>
  <c r="T6" i="6"/>
  <c r="W27" i="18"/>
  <c r="AD14" i="18"/>
  <c r="T27" i="18"/>
  <c r="AJ8" i="18"/>
  <c r="V27" i="18"/>
  <c r="AF27" i="7"/>
  <c r="AG27" i="7"/>
  <c r="AE27" i="7"/>
  <c r="AD27" i="7"/>
  <c r="AC27" i="7"/>
  <c r="AG21" i="7"/>
  <c r="AD5" i="7"/>
  <c r="AE7" i="7"/>
  <c r="AG13" i="7"/>
  <c r="AB19" i="7"/>
  <c r="AD19" i="7" s="1"/>
  <c r="AB20" i="7"/>
  <c r="AF20" i="7" s="1"/>
  <c r="AD21" i="7"/>
  <c r="AB22" i="7"/>
  <c r="AD22" i="7" s="1"/>
  <c r="AB29" i="7"/>
  <c r="AF29" i="7" s="1"/>
  <c r="AE5" i="7"/>
  <c r="AB6" i="7"/>
  <c r="AG6" i="7" s="1"/>
  <c r="AF7" i="7"/>
  <c r="AB9" i="7"/>
  <c r="AC13" i="7"/>
  <c r="AB15" i="7"/>
  <c r="AD15" i="7" s="1"/>
  <c r="AB17" i="7"/>
  <c r="AE21" i="7"/>
  <c r="AB25" i="7"/>
  <c r="AG5" i="7"/>
  <c r="AC5" i="7"/>
  <c r="AC7" i="7"/>
  <c r="AB8" i="7"/>
  <c r="AD8" i="7" s="1"/>
  <c r="AB11" i="7"/>
  <c r="AD11" i="7" s="1"/>
  <c r="AB12" i="7"/>
  <c r="AF12" i="7" s="1"/>
  <c r="AE13" i="7"/>
  <c r="AB14" i="7"/>
  <c r="AG14" i="7" s="1"/>
  <c r="AB16" i="7"/>
  <c r="AC16" i="7" s="1"/>
  <c r="AC21" i="7"/>
  <c r="AB24" i="7"/>
  <c r="AD24" i="7" s="1"/>
  <c r="AD30" i="7"/>
  <c r="AK9" i="27"/>
  <c r="AK14" i="27"/>
  <c r="AK20" i="27"/>
  <c r="AK37" i="27"/>
  <c r="AK15" i="26"/>
  <c r="AK29" i="26"/>
  <c r="T9" i="19"/>
  <c r="AI17" i="19"/>
  <c r="X9" i="19"/>
  <c r="W15" i="19"/>
  <c r="V15" i="19"/>
  <c r="AI12" i="19"/>
  <c r="V9" i="19"/>
  <c r="X19" i="12"/>
  <c r="S18" i="12"/>
  <c r="U18" i="12" s="1"/>
  <c r="S9" i="12"/>
  <c r="T9" i="12" s="1"/>
  <c r="S12" i="12"/>
  <c r="W12" i="12" s="1"/>
  <c r="S13" i="12"/>
  <c r="T13" i="12" s="1"/>
  <c r="S16" i="12"/>
  <c r="X16" i="12" s="1"/>
  <c r="S8" i="12"/>
  <c r="T8" i="12" s="1"/>
  <c r="S17" i="12"/>
  <c r="U17" i="12" s="1"/>
  <c r="S20" i="12"/>
  <c r="W20" i="12" s="1"/>
  <c r="S6" i="12"/>
  <c r="X6" i="12" s="1"/>
  <c r="AK18" i="31"/>
  <c r="AF22" i="23"/>
  <c r="T22" i="23"/>
  <c r="AT19" i="23"/>
  <c r="AC22" i="23"/>
  <c r="U22" i="23"/>
  <c r="V22" i="23"/>
  <c r="AK32" i="31"/>
  <c r="AK16" i="27"/>
  <c r="AK19" i="27"/>
  <c r="AK17" i="27"/>
  <c r="AK40" i="27"/>
  <c r="AK25" i="25"/>
  <c r="AK29" i="25"/>
  <c r="AK40" i="25"/>
  <c r="AK20" i="25"/>
  <c r="AK17" i="25"/>
  <c r="AK15" i="25"/>
  <c r="AK11" i="25"/>
  <c r="AB7" i="5"/>
  <c r="AE7" i="5" s="1"/>
  <c r="AB14" i="5"/>
  <c r="AE14" i="5" s="1"/>
  <c r="S7" i="5"/>
  <c r="V7" i="5" s="1"/>
  <c r="U13" i="34"/>
  <c r="AB5" i="10"/>
  <c r="AF5" i="10" s="1"/>
  <c r="AB9" i="13"/>
  <c r="AG9" i="13" s="1"/>
  <c r="AB18" i="13"/>
  <c r="AE18" i="13" s="1"/>
  <c r="AB10" i="13"/>
  <c r="AF10" i="13" s="1"/>
  <c r="AB17" i="13"/>
  <c r="AD17" i="13" s="1"/>
  <c r="AB7" i="13"/>
  <c r="AE7" i="13" s="1"/>
  <c r="AB11" i="13"/>
  <c r="AE11" i="13" s="1"/>
  <c r="AB15" i="13"/>
  <c r="AE15" i="13" s="1"/>
  <c r="AB19" i="13"/>
  <c r="AF19" i="13" s="1"/>
  <c r="AB8" i="13"/>
  <c r="AE8" i="13" s="1"/>
  <c r="AB12" i="13"/>
  <c r="AF12" i="13" s="1"/>
  <c r="AE8" i="30"/>
  <c r="U18" i="18"/>
  <c r="W26" i="18"/>
  <c r="T7" i="18"/>
  <c r="AD26" i="18"/>
  <c r="V7" i="18"/>
  <c r="U20" i="18"/>
  <c r="AF14" i="18"/>
  <c r="AG26" i="18"/>
  <c r="AK33" i="27"/>
  <c r="AK11" i="27"/>
  <c r="AK12" i="27"/>
  <c r="AK8" i="27"/>
  <c r="AK32" i="26"/>
  <c r="AK35" i="26"/>
  <c r="AC56" i="26"/>
  <c r="AF56" i="26"/>
  <c r="AE56" i="26"/>
  <c r="AD56" i="26"/>
  <c r="AG56" i="26"/>
  <c r="AK45" i="26"/>
  <c r="AK23" i="27"/>
  <c r="AK6" i="27"/>
  <c r="AK29" i="27"/>
  <c r="AK7" i="27"/>
  <c r="AK41" i="27"/>
  <c r="AK10" i="27"/>
  <c r="AF42" i="27"/>
  <c r="AK13" i="27"/>
  <c r="S10" i="15"/>
  <c r="V10" i="15" s="1"/>
  <c r="AE8" i="18"/>
  <c r="AC8" i="18"/>
  <c r="W28" i="18"/>
  <c r="X26" i="18"/>
  <c r="W20" i="18"/>
  <c r="AF8" i="18"/>
  <c r="S20" i="13"/>
  <c r="V20" i="13" s="1"/>
  <c r="AB20" i="13"/>
  <c r="AF20" i="13" s="1"/>
  <c r="S7" i="13"/>
  <c r="U7" i="13" s="1"/>
  <c r="S10" i="13"/>
  <c r="W10" i="13" s="1"/>
  <c r="S18" i="13"/>
  <c r="V18" i="13" s="1"/>
  <c r="AB21" i="13"/>
  <c r="AD21" i="13" s="1"/>
  <c r="S19" i="8"/>
  <c r="U19" i="8" s="1"/>
  <c r="AG5" i="8"/>
  <c r="S10" i="8"/>
  <c r="V10" i="8" s="1"/>
  <c r="S14" i="8"/>
  <c r="U14" i="8" s="1"/>
  <c r="AB8" i="8"/>
  <c r="AE8" i="8" s="1"/>
  <c r="S6" i="8"/>
  <c r="U6" i="8" s="1"/>
  <c r="AB12" i="8"/>
  <c r="AF12" i="8" s="1"/>
  <c r="S20" i="8"/>
  <c r="V20" i="8" s="1"/>
  <c r="AB7" i="8"/>
  <c r="AD7" i="8" s="1"/>
  <c r="S13" i="8"/>
  <c r="T13" i="8" s="1"/>
  <c r="S17" i="8"/>
  <c r="V17" i="8" s="1"/>
  <c r="AB14" i="10"/>
  <c r="AG14" i="10" s="1"/>
  <c r="AB7" i="10"/>
  <c r="AD7" i="10" s="1"/>
  <c r="AB6" i="10"/>
  <c r="AE6" i="10" s="1"/>
  <c r="AB15" i="10"/>
  <c r="AF15" i="10" s="1"/>
  <c r="AB10" i="10"/>
  <c r="AF10" i="10" s="1"/>
  <c r="S16" i="10"/>
  <c r="W13" i="34"/>
  <c r="V13" i="34"/>
  <c r="T13" i="34"/>
  <c r="S8" i="17"/>
  <c r="W8" i="17" s="1"/>
  <c r="S11" i="17"/>
  <c r="V11" i="17" s="1"/>
  <c r="S14" i="17"/>
  <c r="U14" i="17" s="1"/>
  <c r="AB13" i="17"/>
  <c r="AG13" i="17" s="1"/>
  <c r="S13" i="5"/>
  <c r="V13" i="5" s="1"/>
  <c r="AB13" i="5"/>
  <c r="AD13" i="5" s="1"/>
  <c r="AF46" i="25"/>
  <c r="AK18" i="25"/>
  <c r="AK37" i="25"/>
  <c r="AK5" i="25"/>
  <c r="AK10" i="25"/>
  <c r="AC46" i="25"/>
  <c r="AE46" i="25"/>
  <c r="AK42" i="25"/>
  <c r="AD46" i="25"/>
  <c r="AK7" i="25"/>
  <c r="AK6" i="25"/>
  <c r="AK38" i="25"/>
  <c r="AK24" i="25"/>
  <c r="W46" i="25"/>
  <c r="X46" i="25"/>
  <c r="AK30" i="25"/>
  <c r="T46" i="25"/>
  <c r="AI46" i="25"/>
  <c r="V46" i="25"/>
  <c r="AK34" i="25"/>
  <c r="AK26" i="25"/>
  <c r="S5" i="5"/>
  <c r="T5" i="5" s="1"/>
  <c r="AB5" i="5"/>
  <c r="AG5" i="5" s="1"/>
  <c r="AB8" i="5"/>
  <c r="S9" i="5"/>
  <c r="V9" i="5" s="1"/>
  <c r="AD10" i="5"/>
  <c r="AB12" i="5"/>
  <c r="AG12" i="5" s="1"/>
  <c r="AG10" i="5"/>
  <c r="AC10" i="5"/>
  <c r="S12" i="5"/>
  <c r="V12" i="5" s="1"/>
  <c r="AB6" i="5"/>
  <c r="AB9" i="5"/>
  <c r="AG9" i="5" s="1"/>
  <c r="AE10" i="5"/>
  <c r="S17" i="17"/>
  <c r="S6" i="17"/>
  <c r="X6" i="17" s="1"/>
  <c r="S9" i="17"/>
  <c r="V9" i="17" s="1"/>
  <c r="S15" i="17"/>
  <c r="W15" i="17" s="1"/>
  <c r="S5" i="17"/>
  <c r="V5" i="17" s="1"/>
  <c r="S13" i="17"/>
  <c r="X13" i="17" s="1"/>
  <c r="S7" i="17"/>
  <c r="W7" i="17" s="1"/>
  <c r="S10" i="17"/>
  <c r="T10" i="17" s="1"/>
  <c r="S16" i="17"/>
  <c r="V16" i="17" s="1"/>
  <c r="AB5" i="17"/>
  <c r="AD5" i="17" s="1"/>
  <c r="AB9" i="17"/>
  <c r="AB6" i="17"/>
  <c r="AE6" i="17" s="1"/>
  <c r="AB14" i="17"/>
  <c r="AD14" i="17" s="1"/>
  <c r="AB15" i="17"/>
  <c r="AG15" i="17" s="1"/>
  <c r="AB17" i="17"/>
  <c r="AF17" i="17" s="1"/>
  <c r="AB11" i="17"/>
  <c r="AG11" i="17" s="1"/>
  <c r="AB16" i="17"/>
  <c r="AE16" i="17" s="1"/>
  <c r="AB7" i="17"/>
  <c r="AB8" i="17"/>
  <c r="AG8" i="17" s="1"/>
  <c r="AB10" i="17"/>
  <c r="AD10" i="17" s="1"/>
  <c r="AB12" i="17"/>
  <c r="AF12" i="17" s="1"/>
  <c r="AI13" i="34"/>
  <c r="X13" i="34"/>
  <c r="S21" i="16"/>
  <c r="U21" i="16" s="1"/>
  <c r="AB20" i="16"/>
  <c r="AG20" i="16" s="1"/>
  <c r="AB9" i="10"/>
  <c r="AF9" i="10" s="1"/>
  <c r="AB8" i="10"/>
  <c r="AG8" i="10" s="1"/>
  <c r="AB11" i="10"/>
  <c r="AD11" i="10" s="1"/>
  <c r="AB16" i="10"/>
  <c r="AG16" i="10" s="1"/>
  <c r="AD13" i="10"/>
  <c r="AB12" i="10"/>
  <c r="AG12" i="10" s="1"/>
  <c r="S10" i="10"/>
  <c r="V10" i="10" s="1"/>
  <c r="AE13" i="10"/>
  <c r="S8" i="10"/>
  <c r="W8" i="10" s="1"/>
  <c r="S9" i="10"/>
  <c r="U9" i="10" s="1"/>
  <c r="AC15" i="10"/>
  <c r="S11" i="13"/>
  <c r="U11" i="13" s="1"/>
  <c r="S14" i="13"/>
  <c r="W14" i="13" s="1"/>
  <c r="S19" i="13"/>
  <c r="V19" i="13" s="1"/>
  <c r="S21" i="13"/>
  <c r="W21" i="13" s="1"/>
  <c r="S16" i="13"/>
  <c r="V16" i="13" s="1"/>
  <c r="S6" i="13"/>
  <c r="U6" i="13" s="1"/>
  <c r="S8" i="13"/>
  <c r="W8" i="13" s="1"/>
  <c r="S12" i="13"/>
  <c r="S13" i="13"/>
  <c r="V13" i="13" s="1"/>
  <c r="S5" i="13"/>
  <c r="S9" i="13"/>
  <c r="V9" i="13" s="1"/>
  <c r="S15" i="13"/>
  <c r="U15" i="13" s="1"/>
  <c r="S17" i="13"/>
  <c r="T17" i="13" s="1"/>
  <c r="AC8" i="30"/>
  <c r="AD8" i="30"/>
  <c r="AG8" i="30"/>
  <c r="AK6" i="30"/>
  <c r="AB11" i="11"/>
  <c r="AD11" i="11" s="1"/>
  <c r="AB7" i="11"/>
  <c r="AF7" i="11" s="1"/>
  <c r="AB13" i="11"/>
  <c r="AB5" i="11"/>
  <c r="AB9" i="11"/>
  <c r="AB12" i="11"/>
  <c r="AB8" i="11"/>
  <c r="AD8" i="11" s="1"/>
  <c r="AB6" i="11"/>
  <c r="AD6" i="11" s="1"/>
  <c r="AB10" i="11"/>
  <c r="AD10" i="11" s="1"/>
  <c r="X24" i="18"/>
  <c r="W19" i="18"/>
  <c r="T24" i="18"/>
  <c r="T19" i="18"/>
  <c r="U10" i="18"/>
  <c r="V23" i="18"/>
  <c r="X8" i="18"/>
  <c r="U19" i="18"/>
  <c r="AC16" i="18"/>
  <c r="U24" i="18"/>
  <c r="W8" i="18"/>
  <c r="T15" i="18"/>
  <c r="AD8" i="18"/>
  <c r="T28" i="18"/>
  <c r="T23" i="18"/>
  <c r="X28" i="18"/>
  <c r="W5" i="18"/>
  <c r="V26" i="18"/>
  <c r="AI26" i="18"/>
  <c r="AI20" i="18"/>
  <c r="AD9" i="18"/>
  <c r="AF5" i="18"/>
  <c r="AG8" i="18"/>
  <c r="U8" i="18"/>
  <c r="X17" i="18"/>
  <c r="V28" i="18"/>
  <c r="AF9" i="18"/>
  <c r="W15" i="18"/>
  <c r="U26" i="18"/>
  <c r="T26" i="18"/>
  <c r="V20" i="18"/>
  <c r="AI8" i="18"/>
  <c r="AG5" i="18"/>
  <c r="AC9" i="18"/>
  <c r="X10" i="18"/>
  <c r="T8" i="18"/>
  <c r="AI14" i="18"/>
  <c r="AD16" i="18"/>
  <c r="AF16" i="18"/>
  <c r="AC14" i="18"/>
  <c r="U15" i="18"/>
  <c r="U23" i="18"/>
  <c r="W23" i="18"/>
  <c r="V18" i="18"/>
  <c r="W18" i="18"/>
  <c r="AG14" i="18"/>
  <c r="S5" i="15"/>
  <c r="W5" i="15" s="1"/>
  <c r="S8" i="15"/>
  <c r="W8" i="15" s="1"/>
  <c r="T6" i="15"/>
  <c r="AC42" i="27"/>
  <c r="AD42" i="27"/>
  <c r="AE42" i="27"/>
  <c r="AG42" i="27"/>
  <c r="AK28" i="27"/>
  <c r="AK5" i="27"/>
  <c r="AK39" i="27"/>
  <c r="AK37" i="26"/>
  <c r="AI56" i="26"/>
  <c r="W56" i="26"/>
  <c r="X56" i="26"/>
  <c r="AK6" i="26"/>
  <c r="U56" i="26"/>
  <c r="AK50" i="26"/>
  <c r="V56" i="26"/>
  <c r="AK48" i="26"/>
  <c r="AK36" i="26"/>
  <c r="T56" i="26"/>
  <c r="AK26" i="26"/>
  <c r="AK19" i="26"/>
  <c r="AK10" i="26"/>
  <c r="U10" i="19"/>
  <c r="AJ6" i="19"/>
  <c r="V17" i="19"/>
  <c r="T7" i="19"/>
  <c r="T6" i="19"/>
  <c r="X17" i="19"/>
  <c r="U6" i="19"/>
  <c r="X10" i="19"/>
  <c r="AI7" i="19"/>
  <c r="AI6" i="19"/>
  <c r="W7" i="19"/>
  <c r="W21" i="19"/>
  <c r="AJ12" i="19"/>
  <c r="AI21" i="19"/>
  <c r="AJ10" i="19"/>
  <c r="X12" i="19"/>
  <c r="T10" i="19"/>
  <c r="AJ21" i="19"/>
  <c r="AK21" i="19" s="1"/>
  <c r="W12" i="19"/>
  <c r="W10" i="19"/>
  <c r="AI15" i="19"/>
  <c r="U15" i="19"/>
  <c r="T21" i="19"/>
  <c r="X15" i="19"/>
  <c r="S22" i="19"/>
  <c r="U12" i="19"/>
  <c r="V21" i="19"/>
  <c r="T12" i="19"/>
  <c r="AI10" i="19"/>
  <c r="AJ15" i="19"/>
  <c r="AK15" i="31"/>
  <c r="AD16" i="13"/>
  <c r="AE16" i="13"/>
  <c r="AL15" i="28"/>
  <c r="AN15" i="28"/>
  <c r="V15" i="28"/>
  <c r="AP15" i="28"/>
  <c r="AT6" i="28"/>
  <c r="AT7" i="28"/>
  <c r="AC15" i="28"/>
  <c r="AG15" i="28"/>
  <c r="U15" i="28"/>
  <c r="AT11" i="28"/>
  <c r="AD15" i="28"/>
  <c r="AE15" i="28"/>
  <c r="AF15" i="28"/>
  <c r="AT13" i="28"/>
  <c r="T42" i="27"/>
  <c r="AK31" i="27"/>
  <c r="AI42" i="27"/>
  <c r="AK25" i="27"/>
  <c r="V42" i="27"/>
  <c r="AK38" i="27"/>
  <c r="AK24" i="27"/>
  <c r="W42" i="27"/>
  <c r="AK18" i="27"/>
  <c r="X42" i="27"/>
  <c r="T14" i="24"/>
  <c r="V14" i="24"/>
  <c r="X14" i="24"/>
  <c r="AI14" i="24"/>
  <c r="AK14" i="24" s="1"/>
  <c r="S17" i="24"/>
  <c r="AJ5" i="24"/>
  <c r="AK5" i="24" s="1"/>
  <c r="AK10" i="24"/>
  <c r="AK35" i="31"/>
  <c r="AK12" i="31"/>
  <c r="AK21" i="31"/>
  <c r="AK11" i="31"/>
  <c r="AK20" i="31"/>
  <c r="AK13" i="31"/>
  <c r="AK23" i="31"/>
  <c r="AD36" i="31"/>
  <c r="AE36" i="31"/>
  <c r="AG36" i="31"/>
  <c r="AK29" i="31"/>
  <c r="T36" i="31"/>
  <c r="AC36" i="31"/>
  <c r="AK10" i="31"/>
  <c r="W36" i="31"/>
  <c r="AI36" i="31"/>
  <c r="X36" i="31"/>
  <c r="AK22" i="31"/>
  <c r="AK24" i="31"/>
  <c r="U36" i="31"/>
  <c r="AF36" i="31"/>
  <c r="AK16" i="31"/>
  <c r="AR24" i="33"/>
  <c r="AT8" i="33"/>
  <c r="AT19" i="33"/>
  <c r="X24" i="33"/>
  <c r="AT20" i="33"/>
  <c r="V36" i="31"/>
  <c r="AK27" i="31"/>
  <c r="AK33" i="31"/>
  <c r="AK17" i="31"/>
  <c r="AK28" i="31"/>
  <c r="AK9" i="31"/>
  <c r="AK19" i="31"/>
  <c r="AK14" i="31"/>
  <c r="AK26" i="31"/>
  <c r="AK31" i="31"/>
  <c r="AO11" i="29"/>
  <c r="AE11" i="29"/>
  <c r="AG11" i="29"/>
  <c r="AP11" i="29"/>
  <c r="AN11" i="29"/>
  <c r="AF11" i="29"/>
  <c r="AL11" i="29"/>
  <c r="AT5" i="29"/>
  <c r="AT8" i="28"/>
  <c r="AT14" i="28"/>
  <c r="AK34" i="27"/>
  <c r="U42" i="27"/>
  <c r="AK27" i="27"/>
  <c r="AK35" i="27"/>
  <c r="AK22" i="27"/>
  <c r="AK30" i="27"/>
  <c r="AK38" i="26"/>
  <c r="AK53" i="26"/>
  <c r="AK44" i="26"/>
  <c r="AK42" i="26"/>
  <c r="AK40" i="26"/>
  <c r="AK39" i="26"/>
  <c r="AK46" i="26"/>
  <c r="AK22" i="26"/>
  <c r="AK30" i="26"/>
  <c r="AK54" i="26"/>
  <c r="AK52" i="26"/>
  <c r="U46" i="25"/>
  <c r="AK39" i="25"/>
  <c r="AK23" i="25"/>
  <c r="AK35" i="25"/>
  <c r="AK43" i="25"/>
  <c r="AE16" i="24"/>
  <c r="AD16" i="24"/>
  <c r="AF16" i="24"/>
  <c r="AG16" i="24"/>
  <c r="AC16" i="24"/>
  <c r="AJ15" i="24"/>
  <c r="V15" i="24"/>
  <c r="AI15" i="24"/>
  <c r="U15" i="24"/>
  <c r="W15" i="24"/>
  <c r="T15" i="24"/>
  <c r="X15" i="24"/>
  <c r="AE12" i="24"/>
  <c r="AD12" i="24"/>
  <c r="AF12" i="24"/>
  <c r="AC12" i="24"/>
  <c r="AG12" i="24"/>
  <c r="AD9" i="24"/>
  <c r="AE9" i="24"/>
  <c r="AC9" i="24"/>
  <c r="AG9" i="24"/>
  <c r="AF9" i="24"/>
  <c r="AJ11" i="24"/>
  <c r="V11" i="24"/>
  <c r="AI11" i="24"/>
  <c r="T11" i="24"/>
  <c r="X11" i="24"/>
  <c r="U11" i="24"/>
  <c r="W11" i="24"/>
  <c r="AF11" i="24"/>
  <c r="AE11" i="24"/>
  <c r="AG11" i="24"/>
  <c r="AC11" i="24"/>
  <c r="AD11" i="24"/>
  <c r="AI9" i="24"/>
  <c r="AK9" i="24" s="1"/>
  <c r="AI8" i="24"/>
  <c r="U8" i="24"/>
  <c r="T8" i="24"/>
  <c r="W8" i="24"/>
  <c r="AJ8" i="24"/>
  <c r="AK8" i="24" s="1"/>
  <c r="V8" i="24"/>
  <c r="X8" i="24"/>
  <c r="AD13" i="24"/>
  <c r="AG13" i="24"/>
  <c r="AC13" i="24"/>
  <c r="AE13" i="24"/>
  <c r="AF13" i="24"/>
  <c r="AI12" i="24"/>
  <c r="U12" i="24"/>
  <c r="X12" i="24"/>
  <c r="T12" i="24"/>
  <c r="W12" i="24"/>
  <c r="AJ12" i="24"/>
  <c r="V12" i="24"/>
  <c r="AF7" i="24"/>
  <c r="AC7" i="24"/>
  <c r="AG7" i="24"/>
  <c r="AD7" i="24"/>
  <c r="AE7" i="24"/>
  <c r="AE8" i="24"/>
  <c r="AF8" i="24"/>
  <c r="AC8" i="24"/>
  <c r="AG8" i="24"/>
  <c r="AD8" i="24"/>
  <c r="AJ7" i="24"/>
  <c r="V7" i="24"/>
  <c r="U7" i="24"/>
  <c r="T7" i="24"/>
  <c r="AI7" i="24"/>
  <c r="W7" i="24"/>
  <c r="X7" i="24"/>
  <c r="AD6" i="24"/>
  <c r="AC6" i="24"/>
  <c r="AF6" i="24"/>
  <c r="AE6" i="24"/>
  <c r="AG6" i="24"/>
  <c r="AE5" i="24"/>
  <c r="AC5" i="24"/>
  <c r="AB17" i="24"/>
  <c r="AF5" i="24"/>
  <c r="AD5" i="24"/>
  <c r="AG5" i="24"/>
  <c r="X13" i="24"/>
  <c r="T13" i="24"/>
  <c r="W13" i="24"/>
  <c r="AI13" i="24"/>
  <c r="V13" i="24"/>
  <c r="AJ13" i="24"/>
  <c r="U13" i="24"/>
  <c r="AI16" i="24"/>
  <c r="U16" i="24"/>
  <c r="X16" i="24"/>
  <c r="T16" i="24"/>
  <c r="W16" i="24"/>
  <c r="AJ16" i="24"/>
  <c r="V16" i="24"/>
  <c r="X6" i="24"/>
  <c r="T6" i="24"/>
  <c r="V6" i="24"/>
  <c r="AJ6" i="24"/>
  <c r="U6" i="24"/>
  <c r="AI6" i="24"/>
  <c r="W6" i="24"/>
  <c r="AG14" i="24"/>
  <c r="AC14" i="24"/>
  <c r="AF14" i="24"/>
  <c r="AD14" i="24"/>
  <c r="AE14" i="24"/>
  <c r="AT20" i="23"/>
  <c r="AT13" i="23"/>
  <c r="AT16" i="23"/>
  <c r="AT17" i="23"/>
  <c r="AT11" i="23"/>
  <c r="AT8" i="23"/>
  <c r="AT21" i="23"/>
  <c r="X22" i="23"/>
  <c r="AC18" i="22"/>
  <c r="AD18" i="22"/>
  <c r="AT12" i="22"/>
  <c r="AT8" i="22"/>
  <c r="AT14" i="22"/>
  <c r="AE18" i="22"/>
  <c r="AT9" i="22"/>
  <c r="AT15" i="22"/>
  <c r="W21" i="18"/>
  <c r="T12" i="18"/>
  <c r="T14" i="18"/>
  <c r="AF10" i="18"/>
  <c r="AD5" i="18"/>
  <c r="AI5" i="18"/>
  <c r="U14" i="18"/>
  <c r="X14" i="18"/>
  <c r="AE10" i="18"/>
  <c r="AC5" i="18"/>
  <c r="V14" i="18"/>
  <c r="AD10" i="18"/>
  <c r="AJ14" i="18"/>
  <c r="AI10" i="18"/>
  <c r="AG10" i="18"/>
  <c r="AI7" i="18"/>
  <c r="X25" i="18"/>
  <c r="V25" i="18"/>
  <c r="U25" i="18"/>
  <c r="T25" i="18"/>
  <c r="X9" i="18"/>
  <c r="V9" i="18"/>
  <c r="U9" i="18"/>
  <c r="T9" i="18"/>
  <c r="S30" i="18"/>
  <c r="U29" i="18"/>
  <c r="T29" i="18"/>
  <c r="X29" i="18"/>
  <c r="V29" i="18"/>
  <c r="W25" i="18"/>
  <c r="W9" i="18"/>
  <c r="AI24" i="18"/>
  <c r="X16" i="18"/>
  <c r="X15" i="18"/>
  <c r="W10" i="18"/>
  <c r="X21" i="18"/>
  <c r="V21" i="18"/>
  <c r="AI21" i="18"/>
  <c r="AK21" i="18" s="1"/>
  <c r="U21" i="18"/>
  <c r="T21" i="18"/>
  <c r="V12" i="18"/>
  <c r="W12" i="18"/>
  <c r="U12" i="18"/>
  <c r="V16" i="18"/>
  <c r="W16" i="18"/>
  <c r="U16" i="18"/>
  <c r="AI16" i="18"/>
  <c r="T16" i="18"/>
  <c r="V22" i="18"/>
  <c r="U22" i="18"/>
  <c r="W22" i="18"/>
  <c r="AJ9" i="18"/>
  <c r="V5" i="18"/>
  <c r="U5" i="18"/>
  <c r="X22" i="18"/>
  <c r="T5" i="18"/>
  <c r="AJ10" i="18"/>
  <c r="AI9" i="18"/>
  <c r="AJ16" i="18"/>
  <c r="AJ5" i="18"/>
  <c r="X20" i="18"/>
  <c r="T20" i="18"/>
  <c r="U13" i="18"/>
  <c r="T13" i="18"/>
  <c r="X13" i="18"/>
  <c r="V13" i="18"/>
  <c r="AD29" i="18"/>
  <c r="AI29" i="18"/>
  <c r="AC29" i="18"/>
  <c r="AG29" i="18"/>
  <c r="AF29" i="18"/>
  <c r="AE29" i="18"/>
  <c r="AJ29" i="18"/>
  <c r="AE22" i="18"/>
  <c r="AG22" i="18"/>
  <c r="AF22" i="18"/>
  <c r="AJ22" i="18"/>
  <c r="AD22" i="18"/>
  <c r="AC22" i="18"/>
  <c r="AJ19" i="18"/>
  <c r="AF19" i="18"/>
  <c r="AD19" i="18"/>
  <c r="AC19" i="18"/>
  <c r="AG19" i="18"/>
  <c r="AE19" i="18"/>
  <c r="AB30" i="18"/>
  <c r="AI22" i="18"/>
  <c r="AD13" i="18"/>
  <c r="AI13" i="18"/>
  <c r="AC13" i="18"/>
  <c r="AG13" i="18"/>
  <c r="AJ13" i="18"/>
  <c r="AF13" i="18"/>
  <c r="AE13" i="18"/>
  <c r="AJ6" i="18"/>
  <c r="AF6" i="18"/>
  <c r="AE6" i="18"/>
  <c r="AG6" i="18"/>
  <c r="AD6" i="18"/>
  <c r="AC6" i="18"/>
  <c r="AG28" i="18"/>
  <c r="AC28" i="18"/>
  <c r="AF28" i="18"/>
  <c r="AJ28" i="18"/>
  <c r="AE28" i="18"/>
  <c r="AI28" i="18"/>
  <c r="AD28" i="18"/>
  <c r="AJ23" i="18"/>
  <c r="AF23" i="18"/>
  <c r="AC23" i="18"/>
  <c r="AG23" i="18"/>
  <c r="AE23" i="18"/>
  <c r="AI23" i="18"/>
  <c r="AD23" i="18"/>
  <c r="AI6" i="18"/>
  <c r="AD25" i="18"/>
  <c r="AJ25" i="18"/>
  <c r="AE25" i="18"/>
  <c r="AI25" i="18"/>
  <c r="AC25" i="18"/>
  <c r="AG25" i="18"/>
  <c r="AF25" i="18"/>
  <c r="AE18" i="18"/>
  <c r="AC18" i="18"/>
  <c r="AG18" i="18"/>
  <c r="AD18" i="18"/>
  <c r="AJ18" i="18"/>
  <c r="AF18" i="18"/>
  <c r="AG12" i="18"/>
  <c r="AC12" i="18"/>
  <c r="AF12" i="18"/>
  <c r="AJ12" i="18"/>
  <c r="AI12" i="18"/>
  <c r="AE12" i="18"/>
  <c r="AD12" i="18"/>
  <c r="AJ11" i="18"/>
  <c r="AF11" i="18"/>
  <c r="AG11" i="18"/>
  <c r="AE11" i="18"/>
  <c r="AD11" i="18"/>
  <c r="AC11" i="18"/>
  <c r="AI11" i="18"/>
  <c r="AJ27" i="18"/>
  <c r="AF27" i="18"/>
  <c r="AG27" i="18"/>
  <c r="AE27" i="18"/>
  <c r="AI27" i="18"/>
  <c r="AD27" i="18"/>
  <c r="AC27" i="18"/>
  <c r="AG7" i="18"/>
  <c r="AC7" i="18"/>
  <c r="AJ7" i="18"/>
  <c r="AF7" i="18"/>
  <c r="AE7" i="18"/>
  <c r="AD7" i="18"/>
  <c r="AG24" i="18"/>
  <c r="AC24" i="18"/>
  <c r="AD24" i="18"/>
  <c r="AF24" i="18"/>
  <c r="AJ24" i="18"/>
  <c r="AE24" i="18"/>
  <c r="AD17" i="18"/>
  <c r="AG17" i="18"/>
  <c r="AF17" i="18"/>
  <c r="AI17" i="18"/>
  <c r="AE17" i="18"/>
  <c r="AC17" i="18"/>
  <c r="AJ17" i="18"/>
  <c r="AJ15" i="18"/>
  <c r="AF15" i="18"/>
  <c r="AE15" i="18"/>
  <c r="AD15" i="18"/>
  <c r="AC15" i="18"/>
  <c r="AG15" i="18"/>
  <c r="AI19" i="18"/>
  <c r="AI15" i="18"/>
  <c r="S12" i="16"/>
  <c r="X12" i="16" s="1"/>
  <c r="S20" i="16"/>
  <c r="V20" i="16" s="1"/>
  <c r="S14" i="16"/>
  <c r="W14" i="16" s="1"/>
  <c r="AB21" i="16"/>
  <c r="AD21" i="16" s="1"/>
  <c r="S7" i="16"/>
  <c r="V7" i="16" s="1"/>
  <c r="AB15" i="16"/>
  <c r="AF15" i="16" s="1"/>
  <c r="S10" i="16"/>
  <c r="T10" i="16" s="1"/>
  <c r="S5" i="16"/>
  <c r="X5" i="16" s="1"/>
  <c r="AB10" i="16"/>
  <c r="AF10" i="16" s="1"/>
  <c r="S16" i="16"/>
  <c r="U16" i="16" s="1"/>
  <c r="S22" i="16"/>
  <c r="V22" i="16" s="1"/>
  <c r="AB13" i="16"/>
  <c r="AD13" i="16" s="1"/>
  <c r="AB7" i="16"/>
  <c r="AJ7" i="16" s="1"/>
  <c r="AB8" i="16"/>
  <c r="U14" i="16"/>
  <c r="AB17" i="16"/>
  <c r="AB19" i="16"/>
  <c r="AB22" i="16"/>
  <c r="AE22" i="16" s="1"/>
  <c r="AB5" i="16"/>
  <c r="AE5" i="16" s="1"/>
  <c r="AB12" i="16"/>
  <c r="AB11" i="16"/>
  <c r="AD11" i="16" s="1"/>
  <c r="AB6" i="16"/>
  <c r="AF6" i="16" s="1"/>
  <c r="AB9" i="16"/>
  <c r="AF9" i="16" s="1"/>
  <c r="AB14" i="16"/>
  <c r="AD14" i="16" s="1"/>
  <c r="AB16" i="16"/>
  <c r="AB18" i="16"/>
  <c r="AC18" i="16" s="1"/>
  <c r="S12" i="17"/>
  <c r="V12" i="17" s="1"/>
  <c r="X18" i="16"/>
  <c r="T18" i="16"/>
  <c r="V18" i="16"/>
  <c r="U18" i="16"/>
  <c r="S8" i="16"/>
  <c r="S11" i="16"/>
  <c r="S15" i="16"/>
  <c r="S19" i="16"/>
  <c r="S6" i="16"/>
  <c r="S9" i="16"/>
  <c r="S13" i="16"/>
  <c r="S17" i="16"/>
  <c r="AF7" i="15"/>
  <c r="V6" i="15"/>
  <c r="U6" i="15"/>
  <c r="AE7" i="15"/>
  <c r="AD7" i="15"/>
  <c r="AB10" i="15"/>
  <c r="AB8" i="15"/>
  <c r="AB5" i="15"/>
  <c r="AB6" i="15"/>
  <c r="W6" i="15"/>
  <c r="AC7" i="15"/>
  <c r="AB9" i="15"/>
  <c r="W10" i="15"/>
  <c r="S7" i="15"/>
  <c r="S9" i="15"/>
  <c r="U5" i="14"/>
  <c r="X5" i="14"/>
  <c r="T5" i="14"/>
  <c r="W5" i="14"/>
  <c r="V5" i="14"/>
  <c r="AF6" i="14"/>
  <c r="AC6" i="14"/>
  <c r="AF16" i="13"/>
  <c r="AC16" i="13"/>
  <c r="AG12" i="12"/>
  <c r="W19" i="12"/>
  <c r="V19" i="12"/>
  <c r="AB17" i="12"/>
  <c r="AB13" i="12"/>
  <c r="AB9" i="12"/>
  <c r="AB6" i="12"/>
  <c r="AB18" i="12"/>
  <c r="AC12" i="12"/>
  <c r="AB15" i="12"/>
  <c r="AB16" i="12"/>
  <c r="AB19" i="12"/>
  <c r="AI19" i="12" s="1"/>
  <c r="AB20" i="12"/>
  <c r="X5" i="12"/>
  <c r="AB5" i="12"/>
  <c r="AB10" i="12"/>
  <c r="AD12" i="12"/>
  <c r="T19" i="12"/>
  <c r="S7" i="12"/>
  <c r="S11" i="12"/>
  <c r="S15" i="12"/>
  <c r="S11" i="11"/>
  <c r="S10" i="11"/>
  <c r="S8" i="11"/>
  <c r="S6" i="11"/>
  <c r="S13" i="11"/>
  <c r="S12" i="11"/>
  <c r="S5" i="11"/>
  <c r="S7" i="11"/>
  <c r="S9" i="11"/>
  <c r="S11" i="10"/>
  <c r="S7" i="10"/>
  <c r="S14" i="10"/>
  <c r="S12" i="10"/>
  <c r="S5" i="10"/>
  <c r="S6" i="10"/>
  <c r="S13" i="10"/>
  <c r="S15" i="10"/>
  <c r="AF13" i="10"/>
  <c r="AC13" i="10"/>
  <c r="AI8" i="9"/>
  <c r="X8" i="9"/>
  <c r="T8" i="9"/>
  <c r="W8" i="9"/>
  <c r="V8" i="9"/>
  <c r="AJ8" i="9"/>
  <c r="U8" i="9"/>
  <c r="W7" i="9"/>
  <c r="AF8" i="9"/>
  <c r="W9" i="9"/>
  <c r="T7" i="9"/>
  <c r="X7" i="9"/>
  <c r="AC8" i="9"/>
  <c r="AG8" i="9"/>
  <c r="T9" i="9"/>
  <c r="X9" i="9"/>
  <c r="S6" i="9"/>
  <c r="U7" i="9"/>
  <c r="AD8" i="9"/>
  <c r="U9" i="9"/>
  <c r="AD5" i="8"/>
  <c r="AE5" i="8"/>
  <c r="X9" i="8"/>
  <c r="T9" i="8"/>
  <c r="U9" i="8"/>
  <c r="AB14" i="8"/>
  <c r="AB10" i="8"/>
  <c r="AB20" i="8"/>
  <c r="AB17" i="8"/>
  <c r="AB13" i="8"/>
  <c r="AB9" i="8"/>
  <c r="AB6" i="8"/>
  <c r="AB18" i="8"/>
  <c r="AB15" i="8"/>
  <c r="AC5" i="8"/>
  <c r="V9" i="8"/>
  <c r="AB11" i="8"/>
  <c r="AB16" i="8"/>
  <c r="AB19" i="8"/>
  <c r="S7" i="8"/>
  <c r="S11" i="8"/>
  <c r="S15" i="8"/>
  <c r="S18" i="8"/>
  <c r="S5" i="8"/>
  <c r="S8" i="8"/>
  <c r="S12" i="8"/>
  <c r="S16" i="8"/>
  <c r="AG18" i="7"/>
  <c r="AC18" i="7"/>
  <c r="T28" i="7"/>
  <c r="X30" i="7"/>
  <c r="T30" i="7"/>
  <c r="V30" i="7"/>
  <c r="S29" i="7"/>
  <c r="S25" i="7"/>
  <c r="S21" i="7"/>
  <c r="S17" i="7"/>
  <c r="S13" i="7"/>
  <c r="S9" i="7"/>
  <c r="S27" i="7"/>
  <c r="S23" i="7"/>
  <c r="S19" i="7"/>
  <c r="S15" i="7"/>
  <c r="S11" i="7"/>
  <c r="S7" i="7"/>
  <c r="S5" i="7"/>
  <c r="S18" i="7"/>
  <c r="AD18" i="7"/>
  <c r="S20" i="7"/>
  <c r="U30" i="7"/>
  <c r="AE26" i="7"/>
  <c r="AG26" i="7"/>
  <c r="AC26" i="7"/>
  <c r="AG7" i="7"/>
  <c r="S10" i="7"/>
  <c r="AD10" i="7"/>
  <c r="S12" i="7"/>
  <c r="S26" i="7"/>
  <c r="AD26" i="7"/>
  <c r="AE28" i="7"/>
  <c r="AG30" i="7"/>
  <c r="AC30" i="7"/>
  <c r="AF10" i="6"/>
  <c r="AE10" i="6"/>
  <c r="AD10" i="6"/>
  <c r="AG10" i="6"/>
  <c r="AC10" i="6"/>
  <c r="U5" i="6"/>
  <c r="V5" i="6"/>
  <c r="W6" i="6"/>
  <c r="AB8" i="6"/>
  <c r="V9" i="6"/>
  <c r="AB12" i="6"/>
  <c r="T5" i="6"/>
  <c r="X5" i="6"/>
  <c r="U6" i="6"/>
  <c r="AB6" i="6"/>
  <c r="U14" i="5"/>
  <c r="S8" i="5"/>
  <c r="S11" i="5"/>
  <c r="V14" i="5"/>
  <c r="W14" i="5"/>
  <c r="S6" i="5"/>
  <c r="X7" i="5"/>
  <c r="S10" i="5"/>
  <c r="T14" i="5"/>
  <c r="X14" i="5"/>
  <c r="AK15" i="19" l="1"/>
  <c r="AD5" i="5"/>
  <c r="AE22" i="19"/>
  <c r="AC11" i="6"/>
  <c r="T11" i="6"/>
  <c r="AD23" i="7"/>
  <c r="AK11" i="19"/>
  <c r="AC22" i="19"/>
  <c r="AE11" i="6"/>
  <c r="U11" i="6"/>
  <c r="AD11" i="6"/>
  <c r="AE10" i="7"/>
  <c r="AD22" i="19"/>
  <c r="AD28" i="7"/>
  <c r="X9" i="6"/>
  <c r="AE30" i="7"/>
  <c r="AG28" i="7"/>
  <c r="U28" i="7"/>
  <c r="U16" i="7"/>
  <c r="AI28" i="7"/>
  <c r="AE18" i="7"/>
  <c r="AD20" i="16"/>
  <c r="AG22" i="19"/>
  <c r="AF11" i="6"/>
  <c r="X11" i="6"/>
  <c r="U8" i="6"/>
  <c r="AJ30" i="7"/>
  <c r="AJ28" i="7"/>
  <c r="AK28" i="7" s="1"/>
  <c r="AI30" i="7"/>
  <c r="V28" i="7"/>
  <c r="AI5" i="12"/>
  <c r="AE15" i="10"/>
  <c r="AD15" i="10"/>
  <c r="AE23" i="7"/>
  <c r="AF22" i="19"/>
  <c r="AC28" i="7"/>
  <c r="X28" i="7"/>
  <c r="W7" i="6"/>
  <c r="AE13" i="13"/>
  <c r="X10" i="15"/>
  <c r="AC10" i="7"/>
  <c r="AE14" i="10"/>
  <c r="AC13" i="13"/>
  <c r="AC13" i="17"/>
  <c r="AK20" i="18"/>
  <c r="AK8" i="19"/>
  <c r="U7" i="5"/>
  <c r="AJ11" i="6"/>
  <c r="AI11" i="6"/>
  <c r="AG9" i="6"/>
  <c r="T7" i="6"/>
  <c r="W11" i="6"/>
  <c r="AG10" i="7"/>
  <c r="T14" i="7"/>
  <c r="AC5" i="9"/>
  <c r="AC21" i="13"/>
  <c r="AK26" i="18"/>
  <c r="AG15" i="10"/>
  <c r="AG5" i="10"/>
  <c r="AG11" i="5"/>
  <c r="AC23" i="7"/>
  <c r="AG23" i="7"/>
  <c r="AJ9" i="6"/>
  <c r="AD6" i="9"/>
  <c r="AF5" i="9"/>
  <c r="AE5" i="9"/>
  <c r="W5" i="5"/>
  <c r="U11" i="17"/>
  <c r="V10" i="16"/>
  <c r="T14" i="16"/>
  <c r="T22" i="16"/>
  <c r="U6" i="14"/>
  <c r="U7" i="14" s="1"/>
  <c r="AI6" i="14"/>
  <c r="V14" i="8"/>
  <c r="AE19" i="13"/>
  <c r="V10" i="6"/>
  <c r="V12" i="6"/>
  <c r="T9" i="6"/>
  <c r="W9" i="6"/>
  <c r="AG5" i="6"/>
  <c r="V8" i="6"/>
  <c r="T8" i="6"/>
  <c r="AE6" i="11"/>
  <c r="AC6" i="11"/>
  <c r="X8" i="15"/>
  <c r="X6" i="7"/>
  <c r="AK14" i="19"/>
  <c r="AK13" i="19"/>
  <c r="AK12" i="19"/>
  <c r="AK18" i="19"/>
  <c r="AJ9" i="9"/>
  <c r="AD9" i="9"/>
  <c r="AI9" i="9"/>
  <c r="AG6" i="9"/>
  <c r="AC6" i="9"/>
  <c r="AF9" i="9"/>
  <c r="AC9" i="9"/>
  <c r="AI5" i="9"/>
  <c r="AF6" i="9"/>
  <c r="AE9" i="9"/>
  <c r="AG7" i="9"/>
  <c r="AE7" i="9"/>
  <c r="AD7" i="9"/>
  <c r="AJ7" i="9"/>
  <c r="AK7" i="9" s="1"/>
  <c r="AF7" i="9"/>
  <c r="AB10" i="9"/>
  <c r="AC7" i="9"/>
  <c r="W5" i="9"/>
  <c r="AD11" i="5"/>
  <c r="AE11" i="5"/>
  <c r="AC11" i="5"/>
  <c r="W7" i="5"/>
  <c r="T7" i="5"/>
  <c r="AE12" i="5"/>
  <c r="T9" i="5"/>
  <c r="AI7" i="5"/>
  <c r="AD7" i="5"/>
  <c r="AF7" i="5"/>
  <c r="AJ9" i="5"/>
  <c r="AC14" i="5"/>
  <c r="AG7" i="5"/>
  <c r="W9" i="5"/>
  <c r="U9" i="5"/>
  <c r="X9" i="5"/>
  <c r="AC7" i="5"/>
  <c r="AJ7" i="5"/>
  <c r="W6" i="17"/>
  <c r="AF8" i="17"/>
  <c r="X14" i="17"/>
  <c r="AE11" i="17"/>
  <c r="T11" i="17"/>
  <c r="AF20" i="16"/>
  <c r="AF21" i="16"/>
  <c r="AG21" i="16"/>
  <c r="T20" i="16"/>
  <c r="AJ18" i="16"/>
  <c r="AJ6" i="14"/>
  <c r="AK6" i="14" s="1"/>
  <c r="W6" i="14"/>
  <c r="W7" i="14" s="1"/>
  <c r="V7" i="14"/>
  <c r="X6" i="14"/>
  <c r="X7" i="14" s="1"/>
  <c r="T6" i="14"/>
  <c r="T7" i="14" s="1"/>
  <c r="S7" i="14"/>
  <c r="AC14" i="10"/>
  <c r="AJ9" i="10"/>
  <c r="AD9" i="10"/>
  <c r="AD14" i="10"/>
  <c r="X14" i="8"/>
  <c r="U13" i="8"/>
  <c r="X13" i="8"/>
  <c r="AC17" i="13"/>
  <c r="AD19" i="13"/>
  <c r="AC6" i="13"/>
  <c r="AF13" i="13"/>
  <c r="AD13" i="13"/>
  <c r="AD7" i="13"/>
  <c r="W18" i="13"/>
  <c r="AC9" i="13"/>
  <c r="X16" i="13"/>
  <c r="AI6" i="13"/>
  <c r="AJ12" i="13"/>
  <c r="AG7" i="13"/>
  <c r="AC18" i="13"/>
  <c r="AE9" i="13"/>
  <c r="AG8" i="13"/>
  <c r="AE14" i="13"/>
  <c r="AJ11" i="13"/>
  <c r="AJ21" i="13"/>
  <c r="V11" i="13"/>
  <c r="AE12" i="13"/>
  <c r="T11" i="13"/>
  <c r="AC14" i="13"/>
  <c r="U21" i="13"/>
  <c r="AG11" i="13"/>
  <c r="AC7" i="13"/>
  <c r="AC8" i="13"/>
  <c r="X18" i="13"/>
  <c r="W20" i="13"/>
  <c r="AG5" i="13"/>
  <c r="T18" i="13"/>
  <c r="U20" i="13"/>
  <c r="W11" i="13"/>
  <c r="AF11" i="13"/>
  <c r="X20" i="13"/>
  <c r="AF14" i="13"/>
  <c r="U18" i="13"/>
  <c r="AJ5" i="13"/>
  <c r="AF8" i="13"/>
  <c r="AG14" i="13"/>
  <c r="AF9" i="13"/>
  <c r="AF7" i="13"/>
  <c r="T20" i="13"/>
  <c r="AD8" i="13"/>
  <c r="AF6" i="13"/>
  <c r="AD9" i="13"/>
  <c r="X21" i="13"/>
  <c r="AC5" i="13"/>
  <c r="U12" i="6"/>
  <c r="X10" i="6"/>
  <c r="T10" i="6"/>
  <c r="AJ10" i="6"/>
  <c r="AC7" i="6"/>
  <c r="W10" i="6"/>
  <c r="AI10" i="6"/>
  <c r="U7" i="6"/>
  <c r="AK11" i="6"/>
  <c r="AF7" i="6"/>
  <c r="AI7" i="6"/>
  <c r="AE5" i="6"/>
  <c r="AJ12" i="6"/>
  <c r="X7" i="6"/>
  <c r="AC5" i="6"/>
  <c r="AF5" i="6"/>
  <c r="T12" i="6"/>
  <c r="AI9" i="6"/>
  <c r="AK9" i="6" s="1"/>
  <c r="S13" i="6"/>
  <c r="X12" i="6"/>
  <c r="AI5" i="6"/>
  <c r="AJ7" i="6"/>
  <c r="AE7" i="6"/>
  <c r="AD7" i="6"/>
  <c r="AD9" i="6"/>
  <c r="AJ5" i="6"/>
  <c r="AC9" i="6"/>
  <c r="AF9" i="6"/>
  <c r="V13" i="6"/>
  <c r="AK8" i="18"/>
  <c r="AK18" i="18"/>
  <c r="AK10" i="18"/>
  <c r="U5" i="15"/>
  <c r="V22" i="7"/>
  <c r="AE12" i="7"/>
  <c r="W22" i="7"/>
  <c r="T16" i="7"/>
  <c r="T6" i="7"/>
  <c r="W6" i="7"/>
  <c r="T22" i="7"/>
  <c r="X22" i="7"/>
  <c r="AD6" i="7"/>
  <c r="AG24" i="7"/>
  <c r="V24" i="7"/>
  <c r="AJ6" i="7"/>
  <c r="V16" i="7"/>
  <c r="U6" i="7"/>
  <c r="X16" i="7"/>
  <c r="X24" i="7"/>
  <c r="AC24" i="7"/>
  <c r="AG16" i="7"/>
  <c r="AF24" i="7"/>
  <c r="AC14" i="7"/>
  <c r="AC8" i="7"/>
  <c r="U24" i="7"/>
  <c r="AC6" i="7"/>
  <c r="T24" i="7"/>
  <c r="AG8" i="7"/>
  <c r="AB31" i="7"/>
  <c r="AI16" i="7"/>
  <c r="AE14" i="7"/>
  <c r="AF8" i="7"/>
  <c r="AI8" i="7"/>
  <c r="AC22" i="7"/>
  <c r="AI6" i="7"/>
  <c r="AK6" i="7" s="1"/>
  <c r="AJ16" i="7"/>
  <c r="V8" i="7"/>
  <c r="AE22" i="7"/>
  <c r="AJ14" i="7"/>
  <c r="AD12" i="7"/>
  <c r="AC12" i="7"/>
  <c r="AD20" i="7"/>
  <c r="AE20" i="7"/>
  <c r="X14" i="7"/>
  <c r="AE16" i="7"/>
  <c r="U8" i="7"/>
  <c r="AI24" i="7"/>
  <c r="AG12" i="7"/>
  <c r="T8" i="7"/>
  <c r="U14" i="7"/>
  <c r="AC20" i="7"/>
  <c r="AI14" i="7"/>
  <c r="AF22" i="7"/>
  <c r="AI22" i="7"/>
  <c r="X8" i="7"/>
  <c r="AF6" i="7"/>
  <c r="AE24" i="7"/>
  <c r="AG22" i="7"/>
  <c r="AE8" i="7"/>
  <c r="AE6" i="7"/>
  <c r="AG20" i="7"/>
  <c r="V14" i="7"/>
  <c r="AJ22" i="7"/>
  <c r="AK6" i="19"/>
  <c r="AK5" i="19"/>
  <c r="AK9" i="19"/>
  <c r="AK17" i="19"/>
  <c r="AK10" i="19"/>
  <c r="AK7" i="19"/>
  <c r="AK19" i="19"/>
  <c r="U6" i="12"/>
  <c r="T5" i="12"/>
  <c r="T12" i="12"/>
  <c r="W8" i="12"/>
  <c r="U5" i="12"/>
  <c r="V5" i="12"/>
  <c r="U9" i="12"/>
  <c r="W9" i="12"/>
  <c r="AE11" i="12"/>
  <c r="AF11" i="12"/>
  <c r="U12" i="12"/>
  <c r="U8" i="12"/>
  <c r="AD14" i="12"/>
  <c r="X18" i="12"/>
  <c r="AJ14" i="12"/>
  <c r="AD8" i="12"/>
  <c r="V18" i="12"/>
  <c r="X14" i="12"/>
  <c r="AE14" i="12"/>
  <c r="T18" i="12"/>
  <c r="AC14" i="12"/>
  <c r="AJ8" i="12"/>
  <c r="AF8" i="12"/>
  <c r="AI16" i="12"/>
  <c r="AI14" i="12"/>
  <c r="AC8" i="12"/>
  <c r="AG8" i="12"/>
  <c r="AJ12" i="12"/>
  <c r="AI12" i="12"/>
  <c r="AI8" i="12"/>
  <c r="V8" i="12"/>
  <c r="AC11" i="12"/>
  <c r="X12" i="12"/>
  <c r="X8" i="12"/>
  <c r="W17" i="12"/>
  <c r="T16" i="12"/>
  <c r="T17" i="12"/>
  <c r="W14" i="12"/>
  <c r="U14" i="12"/>
  <c r="U16" i="12"/>
  <c r="T10" i="12"/>
  <c r="AF7" i="12"/>
  <c r="W18" i="12"/>
  <c r="V13" i="12"/>
  <c r="X10" i="12"/>
  <c r="AE7" i="12"/>
  <c r="X17" i="12"/>
  <c r="AC7" i="12"/>
  <c r="AG14" i="12"/>
  <c r="U10" i="12"/>
  <c r="W10" i="12"/>
  <c r="V12" i="12"/>
  <c r="T6" i="12"/>
  <c r="V17" i="12"/>
  <c r="AG11" i="12"/>
  <c r="AG7" i="12"/>
  <c r="T14" i="12"/>
  <c r="U5" i="9"/>
  <c r="X5" i="9"/>
  <c r="AJ5" i="9"/>
  <c r="AK8" i="9"/>
  <c r="T5" i="9"/>
  <c r="AJ14" i="5"/>
  <c r="U13" i="5"/>
  <c r="AG13" i="5"/>
  <c r="AD8" i="17"/>
  <c r="X16" i="17"/>
  <c r="T9" i="17"/>
  <c r="AJ20" i="16"/>
  <c r="U22" i="16"/>
  <c r="W10" i="16"/>
  <c r="AF5" i="14"/>
  <c r="AF7" i="14" s="1"/>
  <c r="AD5" i="14"/>
  <c r="AD7" i="14" s="1"/>
  <c r="AC5" i="14"/>
  <c r="AC7" i="14" s="1"/>
  <c r="AB7" i="14"/>
  <c r="AG5" i="14"/>
  <c r="AG7" i="14" s="1"/>
  <c r="AE5" i="14"/>
  <c r="AE7" i="14" s="1"/>
  <c r="AJ5" i="14"/>
  <c r="AI5" i="14"/>
  <c r="AC12" i="10"/>
  <c r="AE5" i="10"/>
  <c r="AF14" i="10"/>
  <c r="AD12" i="10"/>
  <c r="AF8" i="8"/>
  <c r="X11" i="13"/>
  <c r="AF18" i="13"/>
  <c r="AG17" i="13"/>
  <c r="AJ18" i="13"/>
  <c r="AF21" i="13"/>
  <c r="AG18" i="13"/>
  <c r="AC11" i="13"/>
  <c r="AF5" i="13"/>
  <c r="AG12" i="13"/>
  <c r="AC12" i="13"/>
  <c r="AE17" i="13"/>
  <c r="AE5" i="13"/>
  <c r="AG21" i="13"/>
  <c r="AD18" i="13"/>
  <c r="AD11" i="13"/>
  <c r="AD6" i="13"/>
  <c r="AF17" i="13"/>
  <c r="AD12" i="13"/>
  <c r="AG6" i="13"/>
  <c r="AG19" i="13"/>
  <c r="AE21" i="13"/>
  <c r="AC19" i="13"/>
  <c r="AI11" i="13"/>
  <c r="AI18" i="13"/>
  <c r="AC8" i="11"/>
  <c r="AK14" i="18"/>
  <c r="T10" i="15"/>
  <c r="U10" i="15"/>
  <c r="AF16" i="7"/>
  <c r="AD16" i="7"/>
  <c r="AF11" i="7"/>
  <c r="AE11" i="7"/>
  <c r="AC11" i="7"/>
  <c r="AG11" i="7"/>
  <c r="AJ24" i="7"/>
  <c r="AK30" i="7"/>
  <c r="AF14" i="7"/>
  <c r="AD14" i="7"/>
  <c r="AJ8" i="7"/>
  <c r="AF9" i="7"/>
  <c r="AD9" i="7"/>
  <c r="AG9" i="7"/>
  <c r="AE9" i="7"/>
  <c r="AC9" i="7"/>
  <c r="AD29" i="7"/>
  <c r="AG29" i="7"/>
  <c r="AE29" i="7"/>
  <c r="AC29" i="7"/>
  <c r="AF17" i="7"/>
  <c r="AD17" i="7"/>
  <c r="AC17" i="7"/>
  <c r="AG17" i="7"/>
  <c r="AE17" i="7"/>
  <c r="AF19" i="7"/>
  <c r="AG19" i="7"/>
  <c r="AE19" i="7"/>
  <c r="AC19" i="7"/>
  <c r="AF25" i="7"/>
  <c r="AD25" i="7"/>
  <c r="AC25" i="7"/>
  <c r="AG25" i="7"/>
  <c r="AE25" i="7"/>
  <c r="AF15" i="7"/>
  <c r="AE15" i="7"/>
  <c r="AG15" i="7"/>
  <c r="AC15" i="7"/>
  <c r="AI22" i="19"/>
  <c r="V22" i="19"/>
  <c r="W22" i="19"/>
  <c r="X22" i="19"/>
  <c r="X20" i="12"/>
  <c r="AJ9" i="12"/>
  <c r="T20" i="12"/>
  <c r="AI13" i="12"/>
  <c r="X9" i="12"/>
  <c r="V9" i="12"/>
  <c r="X13" i="12"/>
  <c r="V6" i="12"/>
  <c r="W6" i="12"/>
  <c r="AJ13" i="12"/>
  <c r="U13" i="12"/>
  <c r="U20" i="12"/>
  <c r="V20" i="12"/>
  <c r="W13" i="12"/>
  <c r="W16" i="12"/>
  <c r="V16" i="12"/>
  <c r="X9" i="10"/>
  <c r="AE9" i="10"/>
  <c r="AG9" i="10"/>
  <c r="AD5" i="10"/>
  <c r="AC5" i="10"/>
  <c r="X17" i="8"/>
  <c r="U17" i="8"/>
  <c r="AE12" i="8"/>
  <c r="T10" i="8"/>
  <c r="T17" i="8"/>
  <c r="W17" i="8"/>
  <c r="AG12" i="8"/>
  <c r="U8" i="17"/>
  <c r="T8" i="17"/>
  <c r="AC8" i="17"/>
  <c r="X8" i="17"/>
  <c r="V8" i="17"/>
  <c r="AE8" i="17"/>
  <c r="AJ11" i="17"/>
  <c r="X11" i="17"/>
  <c r="W11" i="17"/>
  <c r="X19" i="8"/>
  <c r="AG8" i="8"/>
  <c r="AE7" i="8"/>
  <c r="V19" i="8"/>
  <c r="X6" i="8"/>
  <c r="AC7" i="8"/>
  <c r="AD8" i="8"/>
  <c r="AC9" i="5"/>
  <c r="AI9" i="5"/>
  <c r="AF14" i="5"/>
  <c r="AI13" i="5"/>
  <c r="AD14" i="5"/>
  <c r="AE13" i="5"/>
  <c r="AF13" i="5"/>
  <c r="AI14" i="5"/>
  <c r="AC13" i="5"/>
  <c r="AF9" i="5"/>
  <c r="AG14" i="5"/>
  <c r="W13" i="5"/>
  <c r="U13" i="17"/>
  <c r="AC5" i="17"/>
  <c r="W13" i="17"/>
  <c r="AD13" i="17"/>
  <c r="V13" i="17"/>
  <c r="AG5" i="17"/>
  <c r="T13" i="17"/>
  <c r="X9" i="17"/>
  <c r="W9" i="17"/>
  <c r="U9" i="17"/>
  <c r="AI9" i="17"/>
  <c r="AI11" i="17"/>
  <c r="AF6" i="17"/>
  <c r="W5" i="17"/>
  <c r="U10" i="17"/>
  <c r="AC10" i="17"/>
  <c r="AG6" i="17"/>
  <c r="V21" i="16"/>
  <c r="AI5" i="16"/>
  <c r="T21" i="16"/>
  <c r="U7" i="16"/>
  <c r="AI21" i="16"/>
  <c r="AC16" i="10"/>
  <c r="AE16" i="10"/>
  <c r="AC9" i="10"/>
  <c r="AC10" i="10"/>
  <c r="AE10" i="10"/>
  <c r="AC12" i="8"/>
  <c r="T19" i="8"/>
  <c r="AC8" i="8"/>
  <c r="T20" i="8"/>
  <c r="U20" i="8"/>
  <c r="AD12" i="8"/>
  <c r="W19" i="8"/>
  <c r="AD15" i="13"/>
  <c r="AF15" i="13"/>
  <c r="W19" i="13"/>
  <c r="AG10" i="13"/>
  <c r="AE10" i="13"/>
  <c r="AC10" i="13"/>
  <c r="AJ13" i="13"/>
  <c r="X13" i="13"/>
  <c r="V10" i="13"/>
  <c r="AD10" i="13"/>
  <c r="AG15" i="13"/>
  <c r="AC15" i="13"/>
  <c r="V5" i="15"/>
  <c r="X5" i="15"/>
  <c r="T5" i="15"/>
  <c r="S11" i="15"/>
  <c r="V8" i="15"/>
  <c r="AK16" i="18"/>
  <c r="AD7" i="11"/>
  <c r="AD20" i="13"/>
  <c r="AG20" i="13"/>
  <c r="X10" i="13"/>
  <c r="AI10" i="13"/>
  <c r="T7" i="13"/>
  <c r="AJ10" i="13"/>
  <c r="AE20" i="13"/>
  <c r="T10" i="13"/>
  <c r="AI20" i="13"/>
  <c r="AJ20" i="13"/>
  <c r="U10" i="13"/>
  <c r="AC20" i="13"/>
  <c r="X7" i="13"/>
  <c r="V7" i="13"/>
  <c r="AJ7" i="13"/>
  <c r="AI7" i="13"/>
  <c r="W7" i="13"/>
  <c r="AB22" i="13"/>
  <c r="V14" i="13"/>
  <c r="U14" i="13"/>
  <c r="W10" i="8"/>
  <c r="AG7" i="8"/>
  <c r="X10" i="8"/>
  <c r="W20" i="8"/>
  <c r="AI6" i="8"/>
  <c r="AJ20" i="8"/>
  <c r="U10" i="8"/>
  <c r="V6" i="8"/>
  <c r="W6" i="8"/>
  <c r="X20" i="8"/>
  <c r="AF7" i="8"/>
  <c r="T6" i="8"/>
  <c r="V13" i="8"/>
  <c r="W13" i="8"/>
  <c r="T14" i="8"/>
  <c r="W14" i="8"/>
  <c r="W10" i="10"/>
  <c r="AF12" i="10"/>
  <c r="AE12" i="10"/>
  <c r="AJ16" i="10"/>
  <c r="AF16" i="10"/>
  <c r="AI9" i="10"/>
  <c r="AI10" i="10"/>
  <c r="T9" i="10"/>
  <c r="X10" i="10"/>
  <c r="AD16" i="10"/>
  <c r="AF6" i="10"/>
  <c r="AC6" i="10"/>
  <c r="U10" i="10"/>
  <c r="AI16" i="10"/>
  <c r="AG6" i="10"/>
  <c r="AD10" i="10"/>
  <c r="AC11" i="10"/>
  <c r="AD6" i="10"/>
  <c r="W9" i="10"/>
  <c r="V9" i="10"/>
  <c r="AG10" i="10"/>
  <c r="AJ10" i="10"/>
  <c r="AE7" i="10"/>
  <c r="W16" i="10"/>
  <c r="AC7" i="10"/>
  <c r="AG7" i="10"/>
  <c r="V16" i="10"/>
  <c r="X16" i="10"/>
  <c r="U16" i="10"/>
  <c r="AF7" i="10"/>
  <c r="AD8" i="10"/>
  <c r="AB17" i="10"/>
  <c r="AC8" i="10"/>
  <c r="T16" i="10"/>
  <c r="AJ14" i="17"/>
  <c r="AJ8" i="17"/>
  <c r="V14" i="17"/>
  <c r="T14" i="17"/>
  <c r="W14" i="17"/>
  <c r="AJ17" i="17"/>
  <c r="AI8" i="17"/>
  <c r="V7" i="17"/>
  <c r="AI7" i="17"/>
  <c r="T15" i="17"/>
  <c r="X15" i="17"/>
  <c r="AC17" i="17"/>
  <c r="U15" i="17"/>
  <c r="U7" i="17"/>
  <c r="W16" i="17"/>
  <c r="AI13" i="17"/>
  <c r="AE14" i="17"/>
  <c r="V6" i="17"/>
  <c r="U6" i="17"/>
  <c r="U16" i="17"/>
  <c r="T16" i="17"/>
  <c r="AF13" i="17"/>
  <c r="AC14" i="17"/>
  <c r="AJ13" i="17"/>
  <c r="AK13" i="17" s="1"/>
  <c r="T6" i="17"/>
  <c r="AI16" i="17"/>
  <c r="AI14" i="17"/>
  <c r="AJ6" i="17"/>
  <c r="AE13" i="17"/>
  <c r="AC5" i="5"/>
  <c r="AE9" i="5"/>
  <c r="X5" i="5"/>
  <c r="T13" i="5"/>
  <c r="AJ13" i="5"/>
  <c r="AJ5" i="5"/>
  <c r="AE5" i="5"/>
  <c r="V5" i="5"/>
  <c r="U5" i="5"/>
  <c r="AD9" i="5"/>
  <c r="X13" i="5"/>
  <c r="AF8" i="5"/>
  <c r="AC8" i="5"/>
  <c r="AG8" i="5"/>
  <c r="AE8" i="5"/>
  <c r="AF5" i="5"/>
  <c r="T12" i="5"/>
  <c r="AD8" i="5"/>
  <c r="AD12" i="5"/>
  <c r="AJ12" i="5"/>
  <c r="X12" i="5"/>
  <c r="AF12" i="5"/>
  <c r="AC12" i="5"/>
  <c r="AB15" i="5"/>
  <c r="U12" i="5"/>
  <c r="AI12" i="5"/>
  <c r="AI5" i="5"/>
  <c r="W12" i="5"/>
  <c r="AF6" i="5"/>
  <c r="AG6" i="5"/>
  <c r="AE6" i="5"/>
  <c r="AD6" i="5"/>
  <c r="AC6" i="5"/>
  <c r="T17" i="17"/>
  <c r="W17" i="17"/>
  <c r="X17" i="17"/>
  <c r="U5" i="17"/>
  <c r="T5" i="17"/>
  <c r="AC12" i="17"/>
  <c r="AI17" i="17"/>
  <c r="AJ16" i="17"/>
  <c r="AK16" i="17" s="1"/>
  <c r="V15" i="17"/>
  <c r="AC9" i="17"/>
  <c r="AD16" i="17"/>
  <c r="T7" i="17"/>
  <c r="X5" i="17"/>
  <c r="AD17" i="17"/>
  <c r="W10" i="17"/>
  <c r="V17" i="17"/>
  <c r="V10" i="17"/>
  <c r="AF15" i="17"/>
  <c r="U17" i="17"/>
  <c r="AC16" i="17"/>
  <c r="AJ7" i="17"/>
  <c r="AI5" i="17"/>
  <c r="AE9" i="17"/>
  <c r="X7" i="17"/>
  <c r="AJ5" i="17"/>
  <c r="X10" i="17"/>
  <c r="AE7" i="17"/>
  <c r="AF7" i="17"/>
  <c r="AF10" i="17"/>
  <c r="AJ15" i="17"/>
  <c r="AC11" i="17"/>
  <c r="AJ10" i="17"/>
  <c r="AD11" i="17"/>
  <c r="AC7" i="17"/>
  <c r="AD6" i="17"/>
  <c r="AB18" i="17"/>
  <c r="AI6" i="17"/>
  <c r="AG12" i="17"/>
  <c r="AD12" i="17"/>
  <c r="AE12" i="17"/>
  <c r="AF16" i="17"/>
  <c r="AG16" i="17"/>
  <c r="AG17" i="17"/>
  <c r="AE17" i="17"/>
  <c r="AI12" i="17"/>
  <c r="AG10" i="17"/>
  <c r="AE10" i="17"/>
  <c r="AG9" i="17"/>
  <c r="AF9" i="17"/>
  <c r="AC15" i="17"/>
  <c r="AI15" i="17"/>
  <c r="AI10" i="17"/>
  <c r="AJ9" i="17"/>
  <c r="AD7" i="17"/>
  <c r="AD9" i="17"/>
  <c r="AG7" i="17"/>
  <c r="AC6" i="17"/>
  <c r="AE15" i="17"/>
  <c r="AD15" i="17"/>
  <c r="AF11" i="17"/>
  <c r="AF14" i="17"/>
  <c r="AG14" i="17"/>
  <c r="AE5" i="17"/>
  <c r="AF5" i="17"/>
  <c r="W22" i="16"/>
  <c r="X21" i="16"/>
  <c r="W21" i="16"/>
  <c r="AF5" i="16"/>
  <c r="X14" i="16"/>
  <c r="U10" i="16"/>
  <c r="X10" i="16"/>
  <c r="V14" i="16"/>
  <c r="AI20" i="16"/>
  <c r="W20" i="16"/>
  <c r="AE15" i="16"/>
  <c r="AC20" i="16"/>
  <c r="U20" i="16"/>
  <c r="AE20" i="16"/>
  <c r="AD15" i="16"/>
  <c r="AF22" i="16"/>
  <c r="AF18" i="16"/>
  <c r="W7" i="16"/>
  <c r="V12" i="16"/>
  <c r="AG7" i="16"/>
  <c r="V16" i="16"/>
  <c r="AJ16" i="16"/>
  <c r="AJ12" i="16"/>
  <c r="T16" i="16"/>
  <c r="AG22" i="16"/>
  <c r="X20" i="16"/>
  <c r="AC10" i="16"/>
  <c r="AG15" i="16"/>
  <c r="AC15" i="16"/>
  <c r="AI18" i="16"/>
  <c r="AI7" i="16"/>
  <c r="AK7" i="16" s="1"/>
  <c r="T8" i="10"/>
  <c r="AE8" i="10"/>
  <c r="AF8" i="10"/>
  <c r="AI8" i="10"/>
  <c r="AG11" i="10"/>
  <c r="AF11" i="10"/>
  <c r="AE11" i="10"/>
  <c r="V8" i="10"/>
  <c r="T10" i="10"/>
  <c r="X8" i="10"/>
  <c r="AJ8" i="10"/>
  <c r="U8" i="10"/>
  <c r="AI20" i="8"/>
  <c r="AJ6" i="8"/>
  <c r="AJ14" i="13"/>
  <c r="T14" i="13"/>
  <c r="AI19" i="13"/>
  <c r="AI9" i="13"/>
  <c r="AI14" i="13"/>
  <c r="X14" i="13"/>
  <c r="AI5" i="13"/>
  <c r="V5" i="13"/>
  <c r="T5" i="13"/>
  <c r="U19" i="13"/>
  <c r="X19" i="13"/>
  <c r="T19" i="13"/>
  <c r="AJ19" i="13"/>
  <c r="W13" i="13"/>
  <c r="U9" i="13"/>
  <c r="T9" i="13"/>
  <c r="T6" i="13"/>
  <c r="V6" i="13"/>
  <c r="W9" i="13"/>
  <c r="U13" i="13"/>
  <c r="AI13" i="13"/>
  <c r="X9" i="13"/>
  <c r="X8" i="13"/>
  <c r="AJ9" i="13"/>
  <c r="W16" i="13"/>
  <c r="T13" i="13"/>
  <c r="U17" i="13"/>
  <c r="U8" i="13"/>
  <c r="AI21" i="13"/>
  <c r="V17" i="13"/>
  <c r="V8" i="13"/>
  <c r="T21" i="13"/>
  <c r="V12" i="13"/>
  <c r="U16" i="13"/>
  <c r="W6" i="13"/>
  <c r="AJ17" i="13"/>
  <c r="T16" i="13"/>
  <c r="W12" i="13"/>
  <c r="AI8" i="13"/>
  <c r="AJ6" i="13"/>
  <c r="AI12" i="13"/>
  <c r="S22" i="13"/>
  <c r="X6" i="13"/>
  <c r="V21" i="13"/>
  <c r="AJ16" i="13"/>
  <c r="AI16" i="13"/>
  <c r="AI17" i="13"/>
  <c r="AJ8" i="13"/>
  <c r="T8" i="13"/>
  <c r="T15" i="13"/>
  <c r="U5" i="13"/>
  <c r="W15" i="13"/>
  <c r="V15" i="13"/>
  <c r="AJ15" i="13"/>
  <c r="W17" i="13"/>
  <c r="X17" i="13"/>
  <c r="X12" i="13"/>
  <c r="U12" i="13"/>
  <c r="T12" i="13"/>
  <c r="W5" i="13"/>
  <c r="X5" i="13"/>
  <c r="X15" i="13"/>
  <c r="AI15" i="13"/>
  <c r="AG11" i="11"/>
  <c r="AG7" i="11"/>
  <c r="AC11" i="11"/>
  <c r="AF11" i="11"/>
  <c r="AC10" i="11"/>
  <c r="AE11" i="11"/>
  <c r="AE10" i="11"/>
  <c r="AG6" i="11"/>
  <c r="AF8" i="11"/>
  <c r="AE8" i="11"/>
  <c r="AG8" i="11"/>
  <c r="AC7" i="11"/>
  <c r="AF6" i="11"/>
  <c r="AE7" i="11"/>
  <c r="AF10" i="11"/>
  <c r="AG10" i="11"/>
  <c r="AF12" i="11"/>
  <c r="AC12" i="11"/>
  <c r="AE12" i="11"/>
  <c r="AD12" i="11"/>
  <c r="AG12" i="11"/>
  <c r="AF13" i="11"/>
  <c r="AD13" i="11"/>
  <c r="AC13" i="11"/>
  <c r="AG13" i="11"/>
  <c r="AE13" i="11"/>
  <c r="AF9" i="11"/>
  <c r="AC9" i="11"/>
  <c r="AD9" i="11"/>
  <c r="AG9" i="11"/>
  <c r="AE9" i="11"/>
  <c r="AF5" i="11"/>
  <c r="AC5" i="11"/>
  <c r="AB14" i="11"/>
  <c r="AE5" i="11"/>
  <c r="AG5" i="11"/>
  <c r="AD5" i="11"/>
  <c r="AK5" i="18"/>
  <c r="AK24" i="18"/>
  <c r="W30" i="18"/>
  <c r="AK29" i="18"/>
  <c r="U8" i="15"/>
  <c r="T8" i="15"/>
  <c r="U22" i="19"/>
  <c r="T22" i="19"/>
  <c r="AI17" i="24"/>
  <c r="AD17" i="24"/>
  <c r="AK6" i="24"/>
  <c r="AK13" i="24"/>
  <c r="V17" i="24"/>
  <c r="W17" i="24"/>
  <c r="T17" i="24"/>
  <c r="U17" i="24"/>
  <c r="X17" i="24"/>
  <c r="AK15" i="24"/>
  <c r="AG17" i="24"/>
  <c r="AC17" i="24"/>
  <c r="AF17" i="24"/>
  <c r="AK7" i="24"/>
  <c r="AK11" i="24"/>
  <c r="AE17" i="24"/>
  <c r="AK16" i="24"/>
  <c r="AK12" i="24"/>
  <c r="AK28" i="18"/>
  <c r="AK22" i="18"/>
  <c r="V30" i="18"/>
  <c r="AK7" i="18"/>
  <c r="AK25" i="18"/>
  <c r="X30" i="18"/>
  <c r="T30" i="18"/>
  <c r="U30" i="18"/>
  <c r="AK17" i="18"/>
  <c r="AC30" i="18"/>
  <c r="AF30" i="18"/>
  <c r="AD30" i="18"/>
  <c r="AK19" i="18"/>
  <c r="AK9" i="18"/>
  <c r="AE30" i="18"/>
  <c r="AG30" i="18"/>
  <c r="AK23" i="18"/>
  <c r="AK13" i="18"/>
  <c r="AK27" i="18"/>
  <c r="AK11" i="18"/>
  <c r="AK12" i="18"/>
  <c r="AK6" i="18"/>
  <c r="AK15" i="18"/>
  <c r="W12" i="16"/>
  <c r="AF14" i="16"/>
  <c r="AD10" i="16"/>
  <c r="AI10" i="16"/>
  <c r="AG14" i="16"/>
  <c r="AE7" i="16"/>
  <c r="T7" i="16"/>
  <c r="AG10" i="16"/>
  <c r="AG18" i="16"/>
  <c r="AJ21" i="16"/>
  <c r="U12" i="16"/>
  <c r="T12" i="16"/>
  <c r="AD7" i="16"/>
  <c r="AJ10" i="16"/>
  <c r="X7" i="16"/>
  <c r="AE10" i="16"/>
  <c r="AE21" i="16"/>
  <c r="AJ5" i="16"/>
  <c r="X22" i="16"/>
  <c r="AF7" i="16"/>
  <c r="T5" i="16"/>
  <c r="AC7" i="16"/>
  <c r="AG5" i="16"/>
  <c r="AI14" i="16"/>
  <c r="AC21" i="16"/>
  <c r="W5" i="16"/>
  <c r="AD5" i="16"/>
  <c r="V5" i="16"/>
  <c r="AC5" i="16"/>
  <c r="AD16" i="16"/>
  <c r="AJ14" i="16"/>
  <c r="W16" i="16"/>
  <c r="U5" i="16"/>
  <c r="AC12" i="16"/>
  <c r="X16" i="16"/>
  <c r="AE13" i="16"/>
  <c r="AC13" i="16"/>
  <c r="AC22" i="16"/>
  <c r="AF13" i="16"/>
  <c r="AF16" i="16"/>
  <c r="AE16" i="16"/>
  <c r="AC16" i="16"/>
  <c r="AI22" i="16"/>
  <c r="AD22" i="16"/>
  <c r="AJ22" i="16"/>
  <c r="AC14" i="16"/>
  <c r="AB23" i="16"/>
  <c r="AI16" i="16"/>
  <c r="AG16" i="16"/>
  <c r="AG13" i="16"/>
  <c r="AD6" i="16"/>
  <c r="AC6" i="16"/>
  <c r="AG6" i="16"/>
  <c r="AE6" i="16"/>
  <c r="AF19" i="16"/>
  <c r="AD19" i="16"/>
  <c r="AC19" i="16"/>
  <c r="AG19" i="16"/>
  <c r="AE19" i="16"/>
  <c r="AF12" i="16"/>
  <c r="AD17" i="16"/>
  <c r="AE17" i="16"/>
  <c r="AC17" i="16"/>
  <c r="AG17" i="16"/>
  <c r="AF17" i="16"/>
  <c r="AD12" i="16"/>
  <c r="AE12" i="16"/>
  <c r="AD9" i="16"/>
  <c r="AG9" i="16"/>
  <c r="AE9" i="16"/>
  <c r="AC9" i="16"/>
  <c r="AF11" i="16"/>
  <c r="AE11" i="16"/>
  <c r="AG11" i="16"/>
  <c r="AC11" i="16"/>
  <c r="AG12" i="16"/>
  <c r="AF8" i="16"/>
  <c r="AE8" i="16"/>
  <c r="AG8" i="16"/>
  <c r="AC8" i="16"/>
  <c r="S23" i="16"/>
  <c r="AD8" i="16"/>
  <c r="AI12" i="16"/>
  <c r="AE14" i="16"/>
  <c r="AE18" i="16"/>
  <c r="AD18" i="16"/>
  <c r="X12" i="17"/>
  <c r="W12" i="17"/>
  <c r="T12" i="17"/>
  <c r="U12" i="17"/>
  <c r="S18" i="17"/>
  <c r="AJ12" i="17"/>
  <c r="W13" i="16"/>
  <c r="AJ13" i="16"/>
  <c r="U13" i="16"/>
  <c r="X13" i="16"/>
  <c r="V13" i="16"/>
  <c r="T13" i="16"/>
  <c r="AI13" i="16"/>
  <c r="AJ19" i="16"/>
  <c r="U19" i="16"/>
  <c r="AI19" i="16"/>
  <c r="X19" i="16"/>
  <c r="T19" i="16"/>
  <c r="W19" i="16"/>
  <c r="V19" i="16"/>
  <c r="AJ11" i="16"/>
  <c r="U11" i="16"/>
  <c r="W11" i="16"/>
  <c r="X11" i="16"/>
  <c r="V11" i="16"/>
  <c r="AI11" i="16"/>
  <c r="T11" i="16"/>
  <c r="W9" i="16"/>
  <c r="AJ9" i="16"/>
  <c r="U9" i="16"/>
  <c r="X9" i="16"/>
  <c r="V9" i="16"/>
  <c r="T9" i="16"/>
  <c r="AI9" i="16"/>
  <c r="AJ15" i="16"/>
  <c r="U15" i="16"/>
  <c r="W15" i="16"/>
  <c r="X15" i="16"/>
  <c r="V15" i="16"/>
  <c r="AI15" i="16"/>
  <c r="T15" i="16"/>
  <c r="W6" i="16"/>
  <c r="AJ6" i="16"/>
  <c r="U6" i="16"/>
  <c r="X6" i="16"/>
  <c r="V6" i="16"/>
  <c r="AI6" i="16"/>
  <c r="T6" i="16"/>
  <c r="W17" i="16"/>
  <c r="AJ17" i="16"/>
  <c r="U17" i="16"/>
  <c r="X17" i="16"/>
  <c r="AI17" i="16"/>
  <c r="V17" i="16"/>
  <c r="T17" i="16"/>
  <c r="AJ8" i="16"/>
  <c r="U8" i="16"/>
  <c r="W8" i="16"/>
  <c r="X8" i="16"/>
  <c r="V8" i="16"/>
  <c r="AI8" i="16"/>
  <c r="T8" i="16"/>
  <c r="AF5" i="15"/>
  <c r="AE5" i="15"/>
  <c r="AB11" i="15"/>
  <c r="AG5" i="15"/>
  <c r="AD5" i="15"/>
  <c r="AC5" i="15"/>
  <c r="AI5" i="15"/>
  <c r="AE9" i="15"/>
  <c r="AD9" i="15"/>
  <c r="AG9" i="15"/>
  <c r="AC9" i="15"/>
  <c r="AF9" i="15"/>
  <c r="AF8" i="15"/>
  <c r="AE8" i="15"/>
  <c r="AC8" i="15"/>
  <c r="AG8" i="15"/>
  <c r="AD8" i="15"/>
  <c r="AI8" i="15"/>
  <c r="AI9" i="15"/>
  <c r="X9" i="15"/>
  <c r="T9" i="15"/>
  <c r="W9" i="15"/>
  <c r="V9" i="15"/>
  <c r="AJ9" i="15"/>
  <c r="U9" i="15"/>
  <c r="AG6" i="15"/>
  <c r="AC6" i="15"/>
  <c r="AF6" i="15"/>
  <c r="AE6" i="15"/>
  <c r="AD6" i="15"/>
  <c r="AI6" i="15"/>
  <c r="AF10" i="15"/>
  <c r="AE10" i="15"/>
  <c r="AD10" i="15"/>
  <c r="AG10" i="15"/>
  <c r="AC10" i="15"/>
  <c r="AI10" i="15"/>
  <c r="AI7" i="15"/>
  <c r="X7" i="15"/>
  <c r="T7" i="15"/>
  <c r="W7" i="15"/>
  <c r="AJ7" i="15"/>
  <c r="V7" i="15"/>
  <c r="U7" i="15"/>
  <c r="AJ10" i="15"/>
  <c r="AK10" i="15" s="1"/>
  <c r="AJ5" i="15"/>
  <c r="AJ6" i="15"/>
  <c r="AJ8" i="15"/>
  <c r="W7" i="12"/>
  <c r="AJ7" i="12"/>
  <c r="X7" i="12"/>
  <c r="AI7" i="12"/>
  <c r="V7" i="12"/>
  <c r="U7" i="12"/>
  <c r="T7" i="12"/>
  <c r="AG10" i="12"/>
  <c r="AC10" i="12"/>
  <c r="AF10" i="12"/>
  <c r="AJ10" i="12"/>
  <c r="AE10" i="12"/>
  <c r="AI10" i="12"/>
  <c r="AD10" i="12"/>
  <c r="AE20" i="12"/>
  <c r="AD20" i="12"/>
  <c r="AJ20" i="12"/>
  <c r="AC20" i="12"/>
  <c r="AG20" i="12"/>
  <c r="AF20" i="12"/>
  <c r="AG18" i="12"/>
  <c r="AC18" i="12"/>
  <c r="AF18" i="12"/>
  <c r="AE18" i="12"/>
  <c r="AD18" i="12"/>
  <c r="AF17" i="12"/>
  <c r="AE17" i="12"/>
  <c r="AG17" i="12"/>
  <c r="AD17" i="12"/>
  <c r="AC17" i="12"/>
  <c r="AJ17" i="12"/>
  <c r="AI18" i="12"/>
  <c r="AE16" i="12"/>
  <c r="AC16" i="12"/>
  <c r="AG16" i="12"/>
  <c r="AF16" i="12"/>
  <c r="AJ16" i="12"/>
  <c r="AD16" i="12"/>
  <c r="AD15" i="12"/>
  <c r="AC15" i="12"/>
  <c r="AG15" i="12"/>
  <c r="AF15" i="12"/>
  <c r="AE15" i="12"/>
  <c r="AF6" i="12"/>
  <c r="AC6" i="12"/>
  <c r="AG6" i="12"/>
  <c r="AE6" i="12"/>
  <c r="AI6" i="12"/>
  <c r="AD6" i="12"/>
  <c r="W15" i="12"/>
  <c r="U15" i="12"/>
  <c r="T15" i="12"/>
  <c r="AJ15" i="12"/>
  <c r="X15" i="12"/>
  <c r="AI15" i="12"/>
  <c r="V15" i="12"/>
  <c r="AI20" i="12"/>
  <c r="AD19" i="12"/>
  <c r="AG19" i="12"/>
  <c r="AC19" i="12"/>
  <c r="AE19" i="12"/>
  <c r="AF19" i="12"/>
  <c r="AJ6" i="12"/>
  <c r="AF9" i="12"/>
  <c r="AG9" i="12"/>
  <c r="AE9" i="12"/>
  <c r="AI9" i="12"/>
  <c r="AD9" i="12"/>
  <c r="AC9" i="12"/>
  <c r="AI17" i="12"/>
  <c r="W11" i="12"/>
  <c r="AI11" i="12"/>
  <c r="V11" i="12"/>
  <c r="U11" i="12"/>
  <c r="T11" i="12"/>
  <c r="AJ11" i="12"/>
  <c r="AK11" i="12" s="1"/>
  <c r="X11" i="12"/>
  <c r="AJ19" i="12"/>
  <c r="AK19" i="12" s="1"/>
  <c r="AE5" i="12"/>
  <c r="AB21" i="12"/>
  <c r="AG5" i="12"/>
  <c r="AF5" i="12"/>
  <c r="AJ5" i="12"/>
  <c r="AK5" i="12" s="1"/>
  <c r="AD5" i="12"/>
  <c r="AC5" i="12"/>
  <c r="S21" i="12"/>
  <c r="AF13" i="12"/>
  <c r="AE13" i="12"/>
  <c r="AD13" i="12"/>
  <c r="AC13" i="12"/>
  <c r="AG13" i="12"/>
  <c r="AJ18" i="12"/>
  <c r="AJ13" i="11"/>
  <c r="U13" i="11"/>
  <c r="AI13" i="11"/>
  <c r="X13" i="11"/>
  <c r="T13" i="11"/>
  <c r="W13" i="11"/>
  <c r="V13" i="11"/>
  <c r="W11" i="11"/>
  <c r="V11" i="11"/>
  <c r="AJ11" i="11"/>
  <c r="U11" i="11"/>
  <c r="AI11" i="11"/>
  <c r="X11" i="11"/>
  <c r="T11" i="11"/>
  <c r="AJ9" i="11"/>
  <c r="U9" i="11"/>
  <c r="AI9" i="11"/>
  <c r="X9" i="11"/>
  <c r="T9" i="11"/>
  <c r="V9" i="11"/>
  <c r="W9" i="11"/>
  <c r="W6" i="11"/>
  <c r="V6" i="11"/>
  <c r="U6" i="11"/>
  <c r="AJ6" i="11"/>
  <c r="T6" i="11"/>
  <c r="AI6" i="11"/>
  <c r="X6" i="11"/>
  <c r="AJ5" i="11"/>
  <c r="U5" i="11"/>
  <c r="AI5" i="11"/>
  <c r="X5" i="11"/>
  <c r="T5" i="11"/>
  <c r="S14" i="11"/>
  <c r="V5" i="11"/>
  <c r="W5" i="11"/>
  <c r="W8" i="11"/>
  <c r="V8" i="11"/>
  <c r="U8" i="11"/>
  <c r="AJ8" i="11"/>
  <c r="T8" i="11"/>
  <c r="AI8" i="11"/>
  <c r="X8" i="11"/>
  <c r="AJ7" i="11"/>
  <c r="U7" i="11"/>
  <c r="AI7" i="11"/>
  <c r="X7" i="11"/>
  <c r="T7" i="11"/>
  <c r="V7" i="11"/>
  <c r="W7" i="11"/>
  <c r="AJ12" i="11"/>
  <c r="U12" i="11"/>
  <c r="AI12" i="11"/>
  <c r="X12" i="11"/>
  <c r="T12" i="11"/>
  <c r="W12" i="11"/>
  <c r="V12" i="11"/>
  <c r="W10" i="11"/>
  <c r="V10" i="11"/>
  <c r="U10" i="11"/>
  <c r="AJ10" i="11"/>
  <c r="T10" i="11"/>
  <c r="AI10" i="11"/>
  <c r="X10" i="11"/>
  <c r="V13" i="10"/>
  <c r="AJ13" i="10"/>
  <c r="U13" i="10"/>
  <c r="AI13" i="10"/>
  <c r="X13" i="10"/>
  <c r="W13" i="10"/>
  <c r="T13" i="10"/>
  <c r="V6" i="10"/>
  <c r="T6" i="10"/>
  <c r="X6" i="10"/>
  <c r="AJ6" i="10"/>
  <c r="W6" i="10"/>
  <c r="AI6" i="10"/>
  <c r="U6" i="10"/>
  <c r="W7" i="10"/>
  <c r="AI7" i="10"/>
  <c r="V7" i="10"/>
  <c r="U7" i="10"/>
  <c r="T7" i="10"/>
  <c r="AJ7" i="10"/>
  <c r="X7" i="10"/>
  <c r="AJ15" i="10"/>
  <c r="U15" i="10"/>
  <c r="AI15" i="10"/>
  <c r="X15" i="10"/>
  <c r="T15" i="10"/>
  <c r="W15" i="10"/>
  <c r="V15" i="10"/>
  <c r="AJ5" i="10"/>
  <c r="U5" i="10"/>
  <c r="T5" i="10"/>
  <c r="X5" i="10"/>
  <c r="AI5" i="10"/>
  <c r="W5" i="10"/>
  <c r="V5" i="10"/>
  <c r="W11" i="10"/>
  <c r="V11" i="10"/>
  <c r="U11" i="10"/>
  <c r="AJ11" i="10"/>
  <c r="T11" i="10"/>
  <c r="AI11" i="10"/>
  <c r="X11" i="10"/>
  <c r="AI12" i="10"/>
  <c r="X12" i="10"/>
  <c r="T12" i="10"/>
  <c r="W12" i="10"/>
  <c r="V12" i="10"/>
  <c r="U12" i="10"/>
  <c r="AJ12" i="10"/>
  <c r="S17" i="10"/>
  <c r="AI14" i="10"/>
  <c r="X14" i="10"/>
  <c r="T14" i="10"/>
  <c r="W14" i="10"/>
  <c r="U14" i="10"/>
  <c r="AJ14" i="10"/>
  <c r="V14" i="10"/>
  <c r="AI6" i="9"/>
  <c r="X6" i="9"/>
  <c r="T6" i="9"/>
  <c r="W6" i="9"/>
  <c r="V6" i="9"/>
  <c r="V10" i="9" s="1"/>
  <c r="AJ6" i="9"/>
  <c r="U6" i="9"/>
  <c r="S10" i="9"/>
  <c r="W8" i="8"/>
  <c r="AI8" i="8"/>
  <c r="X8" i="8"/>
  <c r="T8" i="8"/>
  <c r="V8" i="8"/>
  <c r="U8" i="8"/>
  <c r="AJ8" i="8"/>
  <c r="V15" i="8"/>
  <c r="AJ15" i="8"/>
  <c r="U15" i="8"/>
  <c r="W15" i="8"/>
  <c r="X15" i="8"/>
  <c r="T15" i="8"/>
  <c r="AI15" i="8"/>
  <c r="AG15" i="8"/>
  <c r="AC15" i="8"/>
  <c r="AD15" i="8"/>
  <c r="AF15" i="8"/>
  <c r="AE15" i="8"/>
  <c r="AF10" i="8"/>
  <c r="AG10" i="8"/>
  <c r="AC10" i="8"/>
  <c r="AE10" i="8"/>
  <c r="AD10" i="8"/>
  <c r="AJ10" i="8"/>
  <c r="S21" i="8"/>
  <c r="W5" i="8"/>
  <c r="AI5" i="8"/>
  <c r="X5" i="8"/>
  <c r="T5" i="8"/>
  <c r="AJ5" i="8"/>
  <c r="U5" i="8"/>
  <c r="V5" i="8"/>
  <c r="AE17" i="8"/>
  <c r="AD17" i="8"/>
  <c r="AF17" i="8"/>
  <c r="AC17" i="8"/>
  <c r="AG17" i="8"/>
  <c r="AI10" i="8"/>
  <c r="W12" i="8"/>
  <c r="AI12" i="8"/>
  <c r="X12" i="8"/>
  <c r="T12" i="8"/>
  <c r="AJ12" i="8"/>
  <c r="U12" i="8"/>
  <c r="V12" i="8"/>
  <c r="AD16" i="8"/>
  <c r="AG16" i="8"/>
  <c r="AE16" i="8"/>
  <c r="AC16" i="8"/>
  <c r="AF16" i="8"/>
  <c r="AE9" i="8"/>
  <c r="AF9" i="8"/>
  <c r="AG9" i="8"/>
  <c r="AD9" i="8"/>
  <c r="AC9" i="8"/>
  <c r="AJ9" i="8"/>
  <c r="AD19" i="8"/>
  <c r="AC19" i="8"/>
  <c r="AE19" i="8"/>
  <c r="AG19" i="8"/>
  <c r="AJ19" i="8"/>
  <c r="AF19" i="8"/>
  <c r="AG11" i="8"/>
  <c r="AC11" i="8"/>
  <c r="AD11" i="8"/>
  <c r="AF11" i="8"/>
  <c r="AE11" i="8"/>
  <c r="AE13" i="8"/>
  <c r="AF13" i="8"/>
  <c r="AC13" i="8"/>
  <c r="AG13" i="8"/>
  <c r="AD13" i="8"/>
  <c r="AB21" i="8"/>
  <c r="AI13" i="8"/>
  <c r="V18" i="8"/>
  <c r="AJ18" i="8"/>
  <c r="U18" i="8"/>
  <c r="W18" i="8"/>
  <c r="X18" i="8"/>
  <c r="T18" i="8"/>
  <c r="AI18" i="8"/>
  <c r="V11" i="8"/>
  <c r="W11" i="8"/>
  <c r="AI11" i="8"/>
  <c r="X11" i="8"/>
  <c r="AJ11" i="8"/>
  <c r="T11" i="8"/>
  <c r="U11" i="8"/>
  <c r="AG18" i="8"/>
  <c r="AC18" i="8"/>
  <c r="AD18" i="8"/>
  <c r="AF18" i="8"/>
  <c r="AE18" i="8"/>
  <c r="AF14" i="8"/>
  <c r="AG14" i="8"/>
  <c r="AC14" i="8"/>
  <c r="AD14" i="8"/>
  <c r="AI14" i="8"/>
  <c r="AE14" i="8"/>
  <c r="AJ13" i="8"/>
  <c r="AI17" i="8"/>
  <c r="W16" i="8"/>
  <c r="V16" i="8"/>
  <c r="AI16" i="8"/>
  <c r="X16" i="8"/>
  <c r="T16" i="8"/>
  <c r="AJ16" i="8"/>
  <c r="U16" i="8"/>
  <c r="AJ17" i="8"/>
  <c r="AK17" i="8" s="1"/>
  <c r="V7" i="8"/>
  <c r="W7" i="8"/>
  <c r="U7" i="8"/>
  <c r="T7" i="8"/>
  <c r="X7" i="8"/>
  <c r="AJ7" i="8"/>
  <c r="AI7" i="8"/>
  <c r="AJ14" i="8"/>
  <c r="AE6" i="8"/>
  <c r="AF6" i="8"/>
  <c r="AC6" i="8"/>
  <c r="AG6" i="8"/>
  <c r="AD6" i="8"/>
  <c r="AE20" i="8"/>
  <c r="AD20" i="8"/>
  <c r="AF20" i="8"/>
  <c r="AG20" i="8"/>
  <c r="AC20" i="8"/>
  <c r="AI9" i="8"/>
  <c r="AI19" i="8"/>
  <c r="AJ15" i="7"/>
  <c r="U15" i="7"/>
  <c r="W15" i="7"/>
  <c r="AI15" i="7"/>
  <c r="T15" i="7"/>
  <c r="X15" i="7"/>
  <c r="V15" i="7"/>
  <c r="W9" i="7"/>
  <c r="AJ9" i="7"/>
  <c r="U9" i="7"/>
  <c r="X9" i="7"/>
  <c r="AI9" i="7"/>
  <c r="V9" i="7"/>
  <c r="T9" i="7"/>
  <c r="W25" i="7"/>
  <c r="AJ25" i="7"/>
  <c r="U25" i="7"/>
  <c r="X25" i="7"/>
  <c r="AI25" i="7"/>
  <c r="V25" i="7"/>
  <c r="T25" i="7"/>
  <c r="V12" i="7"/>
  <c r="AI12" i="7"/>
  <c r="X12" i="7"/>
  <c r="T12" i="7"/>
  <c r="AJ12" i="7"/>
  <c r="W12" i="7"/>
  <c r="U12" i="7"/>
  <c r="V20" i="7"/>
  <c r="AI20" i="7"/>
  <c r="X20" i="7"/>
  <c r="T20" i="7"/>
  <c r="W20" i="7"/>
  <c r="U20" i="7"/>
  <c r="AJ20" i="7"/>
  <c r="S31" i="7"/>
  <c r="AJ5" i="7"/>
  <c r="U5" i="7"/>
  <c r="AI5" i="7"/>
  <c r="X5" i="7"/>
  <c r="T5" i="7"/>
  <c r="W5" i="7"/>
  <c r="V5" i="7"/>
  <c r="AJ19" i="7"/>
  <c r="U19" i="7"/>
  <c r="W19" i="7"/>
  <c r="X19" i="7"/>
  <c r="V19" i="7"/>
  <c r="AI19" i="7"/>
  <c r="T19" i="7"/>
  <c r="W13" i="7"/>
  <c r="AJ13" i="7"/>
  <c r="U13" i="7"/>
  <c r="AI13" i="7"/>
  <c r="V13" i="7"/>
  <c r="T13" i="7"/>
  <c r="X13" i="7"/>
  <c r="W29" i="7"/>
  <c r="AJ29" i="7"/>
  <c r="U29" i="7"/>
  <c r="AI29" i="7"/>
  <c r="T29" i="7"/>
  <c r="X29" i="7"/>
  <c r="V29" i="7"/>
  <c r="AJ7" i="7"/>
  <c r="W7" i="7"/>
  <c r="T7" i="7"/>
  <c r="X7" i="7"/>
  <c r="AI7" i="7"/>
  <c r="V7" i="7"/>
  <c r="U7" i="7"/>
  <c r="AJ23" i="7"/>
  <c r="U23" i="7"/>
  <c r="W23" i="7"/>
  <c r="X23" i="7"/>
  <c r="V23" i="7"/>
  <c r="AI23" i="7"/>
  <c r="T23" i="7"/>
  <c r="W17" i="7"/>
  <c r="AJ17" i="7"/>
  <c r="U17" i="7"/>
  <c r="T17" i="7"/>
  <c r="X17" i="7"/>
  <c r="AI17" i="7"/>
  <c r="V17" i="7"/>
  <c r="AI26" i="7"/>
  <c r="X26" i="7"/>
  <c r="T26" i="7"/>
  <c r="V26" i="7"/>
  <c r="AJ26" i="7"/>
  <c r="AK26" i="7" s="1"/>
  <c r="W26" i="7"/>
  <c r="U26" i="7"/>
  <c r="AI10" i="7"/>
  <c r="X10" i="7"/>
  <c r="T10" i="7"/>
  <c r="V10" i="7"/>
  <c r="AJ10" i="7"/>
  <c r="AK10" i="7" s="1"/>
  <c r="W10" i="7"/>
  <c r="U10" i="7"/>
  <c r="AI18" i="7"/>
  <c r="X18" i="7"/>
  <c r="T18" i="7"/>
  <c r="V18" i="7"/>
  <c r="W18" i="7"/>
  <c r="U18" i="7"/>
  <c r="AJ18" i="7"/>
  <c r="AJ11" i="7"/>
  <c r="U11" i="7"/>
  <c r="W11" i="7"/>
  <c r="V11" i="7"/>
  <c r="AI11" i="7"/>
  <c r="T11" i="7"/>
  <c r="X11" i="7"/>
  <c r="AJ27" i="7"/>
  <c r="U27" i="7"/>
  <c r="W27" i="7"/>
  <c r="AI27" i="7"/>
  <c r="V27" i="7"/>
  <c r="T27" i="7"/>
  <c r="X27" i="7"/>
  <c r="W21" i="7"/>
  <c r="AJ21" i="7"/>
  <c r="U21" i="7"/>
  <c r="X21" i="7"/>
  <c r="AI21" i="7"/>
  <c r="V21" i="7"/>
  <c r="T21" i="7"/>
  <c r="AI8" i="6"/>
  <c r="AD8" i="6"/>
  <c r="AG8" i="6"/>
  <c r="AC8" i="6"/>
  <c r="AF8" i="6"/>
  <c r="AE8" i="6"/>
  <c r="AF6" i="6"/>
  <c r="AI6" i="6"/>
  <c r="AE6" i="6"/>
  <c r="AD6" i="6"/>
  <c r="AG6" i="6"/>
  <c r="AC6" i="6"/>
  <c r="AD12" i="6"/>
  <c r="AG12" i="6"/>
  <c r="AC12" i="6"/>
  <c r="AF12" i="6"/>
  <c r="AI12" i="6"/>
  <c r="AE12" i="6"/>
  <c r="AJ6" i="6"/>
  <c r="AJ8" i="6"/>
  <c r="AB13" i="6"/>
  <c r="AJ8" i="5"/>
  <c r="U8" i="5"/>
  <c r="AI8" i="5"/>
  <c r="X8" i="5"/>
  <c r="T8" i="5"/>
  <c r="W8" i="5"/>
  <c r="V8" i="5"/>
  <c r="W10" i="5"/>
  <c r="V10" i="5"/>
  <c r="AJ10" i="5"/>
  <c r="U10" i="5"/>
  <c r="AI10" i="5"/>
  <c r="X10" i="5"/>
  <c r="T10" i="5"/>
  <c r="W6" i="5"/>
  <c r="V6" i="5"/>
  <c r="AJ6" i="5"/>
  <c r="U6" i="5"/>
  <c r="AI6" i="5"/>
  <c r="X6" i="5"/>
  <c r="T6" i="5"/>
  <c r="AJ11" i="5"/>
  <c r="U11" i="5"/>
  <c r="AI11" i="5"/>
  <c r="X11" i="5"/>
  <c r="T11" i="5"/>
  <c r="W11" i="5"/>
  <c r="V11" i="5"/>
  <c r="S15" i="5"/>
  <c r="AK7" i="10" l="1"/>
  <c r="AK24" i="7"/>
  <c r="AK14" i="17"/>
  <c r="AK14" i="5"/>
  <c r="U13" i="6"/>
  <c r="AK12" i="17"/>
  <c r="AK6" i="17"/>
  <c r="AE10" i="9"/>
  <c r="AK9" i="9"/>
  <c r="AK15" i="17"/>
  <c r="AK11" i="17"/>
  <c r="AK9" i="17"/>
  <c r="AK5" i="17"/>
  <c r="AK7" i="17"/>
  <c r="AK10" i="17"/>
  <c r="AK17" i="17"/>
  <c r="AK8" i="17"/>
  <c r="AK11" i="13"/>
  <c r="X13" i="6"/>
  <c r="W13" i="6"/>
  <c r="AD10" i="9"/>
  <c r="T10" i="9"/>
  <c r="AK5" i="9"/>
  <c r="AG10" i="9"/>
  <c r="AF10" i="9"/>
  <c r="W10" i="9"/>
  <c r="AK6" i="9"/>
  <c r="AC10" i="9"/>
  <c r="U10" i="9"/>
  <c r="AK5" i="5"/>
  <c r="AK7" i="5"/>
  <c r="AK9" i="5"/>
  <c r="AK5" i="16"/>
  <c r="AK10" i="16"/>
  <c r="AK20" i="16"/>
  <c r="AK21" i="16"/>
  <c r="AK18" i="16"/>
  <c r="AK5" i="14"/>
  <c r="AK9" i="10"/>
  <c r="AK20" i="8"/>
  <c r="AK12" i="13"/>
  <c r="AK6" i="13"/>
  <c r="AE22" i="13"/>
  <c r="AK21" i="13"/>
  <c r="AK10" i="13"/>
  <c r="AD22" i="13"/>
  <c r="AF22" i="13"/>
  <c r="AK18" i="13"/>
  <c r="AK5" i="13"/>
  <c r="AK11" i="11"/>
  <c r="AK10" i="6"/>
  <c r="AK7" i="6"/>
  <c r="T13" i="6"/>
  <c r="AK5" i="6"/>
  <c r="AK12" i="6"/>
  <c r="AG13" i="6"/>
  <c r="AF13" i="6"/>
  <c r="AE13" i="6"/>
  <c r="AK8" i="6"/>
  <c r="AK10" i="11"/>
  <c r="AK5" i="11"/>
  <c r="AK6" i="11"/>
  <c r="AK13" i="11"/>
  <c r="AK7" i="11"/>
  <c r="AK8" i="11"/>
  <c r="AK12" i="11"/>
  <c r="AK9" i="11"/>
  <c r="AK7" i="15"/>
  <c r="AK22" i="7"/>
  <c r="AK21" i="7"/>
  <c r="AK27" i="7"/>
  <c r="AK12" i="7"/>
  <c r="AK25" i="7"/>
  <c r="AK8" i="7"/>
  <c r="AK16" i="7"/>
  <c r="AD31" i="7"/>
  <c r="AE31" i="7"/>
  <c r="AF31" i="7"/>
  <c r="AC31" i="7"/>
  <c r="AG31" i="7"/>
  <c r="AK14" i="7"/>
  <c r="AK12" i="12"/>
  <c r="AK14" i="12"/>
  <c r="AK16" i="12"/>
  <c r="AK8" i="12"/>
  <c r="AK13" i="12"/>
  <c r="AK9" i="12"/>
  <c r="X10" i="9"/>
  <c r="U15" i="5"/>
  <c r="AK13" i="5"/>
  <c r="AK13" i="13"/>
  <c r="AK20" i="13"/>
  <c r="AC22" i="13"/>
  <c r="AC13" i="6"/>
  <c r="AK23" i="7"/>
  <c r="AK19" i="7"/>
  <c r="AK13" i="7"/>
  <c r="AK29" i="7"/>
  <c r="AI31" i="7"/>
  <c r="AK10" i="12"/>
  <c r="X21" i="12"/>
  <c r="AK6" i="12"/>
  <c r="AK7" i="12"/>
  <c r="AI21" i="8"/>
  <c r="AK13" i="8"/>
  <c r="AF15" i="5"/>
  <c r="AC18" i="17"/>
  <c r="AD18" i="17"/>
  <c r="AF18" i="17"/>
  <c r="AK16" i="16"/>
  <c r="AK10" i="10"/>
  <c r="AK16" i="10"/>
  <c r="AK11" i="10"/>
  <c r="AK14" i="8"/>
  <c r="AK6" i="8"/>
  <c r="AG22" i="13"/>
  <c r="AK7" i="13"/>
  <c r="AK5" i="15"/>
  <c r="T11" i="15"/>
  <c r="W11" i="15"/>
  <c r="V11" i="15"/>
  <c r="AD21" i="8"/>
  <c r="AK8" i="8"/>
  <c r="AD17" i="10"/>
  <c r="AG17" i="10"/>
  <c r="AC17" i="10"/>
  <c r="AK8" i="10"/>
  <c r="AF17" i="10"/>
  <c r="AK14" i="16"/>
  <c r="T18" i="17"/>
  <c r="W18" i="17"/>
  <c r="U18" i="17"/>
  <c r="AI18" i="17"/>
  <c r="V18" i="17"/>
  <c r="AE15" i="5"/>
  <c r="T15" i="5"/>
  <c r="AK10" i="5"/>
  <c r="W15" i="5"/>
  <c r="AC15" i="5"/>
  <c r="AK6" i="5"/>
  <c r="AK8" i="5"/>
  <c r="AD15" i="5"/>
  <c r="X15" i="5"/>
  <c r="V15" i="5"/>
  <c r="AK11" i="5"/>
  <c r="AG15" i="5"/>
  <c r="AK12" i="5"/>
  <c r="X18" i="17"/>
  <c r="AG18" i="17"/>
  <c r="AE18" i="17"/>
  <c r="AK12" i="16"/>
  <c r="AE17" i="10"/>
  <c r="AK6" i="10"/>
  <c r="AK14" i="10"/>
  <c r="AK19" i="8"/>
  <c r="AK10" i="8"/>
  <c r="AC21" i="8"/>
  <c r="AE21" i="8"/>
  <c r="T21" i="8"/>
  <c r="AK9" i="13"/>
  <c r="AK19" i="13"/>
  <c r="AK14" i="13"/>
  <c r="AK16" i="13"/>
  <c r="AK17" i="13"/>
  <c r="AK15" i="13"/>
  <c r="T22" i="13"/>
  <c r="AK8" i="13"/>
  <c r="X22" i="13"/>
  <c r="V22" i="13"/>
  <c r="W22" i="13"/>
  <c r="U22" i="13"/>
  <c r="AG14" i="11"/>
  <c r="AF14" i="11"/>
  <c r="AD14" i="11"/>
  <c r="AE14" i="11"/>
  <c r="AC14" i="11"/>
  <c r="V14" i="11"/>
  <c r="AK8" i="15"/>
  <c r="U11" i="15"/>
  <c r="AK9" i="15"/>
  <c r="X11" i="15"/>
  <c r="U21" i="12"/>
  <c r="AE21" i="12"/>
  <c r="T21" i="12"/>
  <c r="AK20" i="12"/>
  <c r="AD23" i="16"/>
  <c r="AE23" i="16"/>
  <c r="AK22" i="16"/>
  <c r="X23" i="16"/>
  <c r="AG23" i="16"/>
  <c r="AF23" i="16"/>
  <c r="AC23" i="16"/>
  <c r="T23" i="16"/>
  <c r="U23" i="16"/>
  <c r="W23" i="16"/>
  <c r="V23" i="16"/>
  <c r="AK17" i="16"/>
  <c r="AI23" i="16"/>
  <c r="AK8" i="16"/>
  <c r="AK15" i="16"/>
  <c r="AK11" i="16"/>
  <c r="AK6" i="16"/>
  <c r="AK19" i="16"/>
  <c r="AK9" i="16"/>
  <c r="AK13" i="16"/>
  <c r="AC11" i="15"/>
  <c r="AE11" i="15"/>
  <c r="AK6" i="15"/>
  <c r="AD11" i="15"/>
  <c r="AF11" i="15"/>
  <c r="AG11" i="15"/>
  <c r="AI11" i="15"/>
  <c r="AF21" i="12"/>
  <c r="AC21" i="12"/>
  <c r="AG21" i="12"/>
  <c r="AK15" i="12"/>
  <c r="AK17" i="12"/>
  <c r="V21" i="12"/>
  <c r="W21" i="12"/>
  <c r="AK18" i="12"/>
  <c r="AD21" i="12"/>
  <c r="U14" i="11"/>
  <c r="T14" i="11"/>
  <c r="W14" i="11"/>
  <c r="X14" i="11"/>
  <c r="X17" i="10"/>
  <c r="W17" i="10"/>
  <c r="U17" i="10"/>
  <c r="AK5" i="10"/>
  <c r="AK15" i="10"/>
  <c r="AK13" i="10"/>
  <c r="V17" i="10"/>
  <c r="T17" i="10"/>
  <c r="AK12" i="10"/>
  <c r="AG21" i="8"/>
  <c r="AK7" i="8"/>
  <c r="AK18" i="8"/>
  <c r="V21" i="8"/>
  <c r="X21" i="8"/>
  <c r="AF21" i="8"/>
  <c r="AK11" i="8"/>
  <c r="AK5" i="8"/>
  <c r="W21" i="8"/>
  <c r="AK16" i="8"/>
  <c r="AK9" i="8"/>
  <c r="AK12" i="8"/>
  <c r="U21" i="8"/>
  <c r="AK15" i="8"/>
  <c r="AK17" i="7"/>
  <c r="X31" i="7"/>
  <c r="AK11" i="7"/>
  <c r="V31" i="7"/>
  <c r="AK20" i="7"/>
  <c r="AK18" i="7"/>
  <c r="W31" i="7"/>
  <c r="U31" i="7"/>
  <c r="AK7" i="7"/>
  <c r="T31" i="7"/>
  <c r="AK5" i="7"/>
  <c r="AK9" i="7"/>
  <c r="AK15" i="7"/>
  <c r="AK6" i="6"/>
  <c r="AD13" i="6"/>
</calcChain>
</file>

<file path=xl/sharedStrings.xml><?xml version="1.0" encoding="utf-8"?>
<sst xmlns="http://schemas.openxmlformats.org/spreadsheetml/2006/main" count="1888" uniqueCount="216">
  <si>
    <t>[M-H]-</t>
  </si>
  <si>
    <t>Δ[M-H]-</t>
  </si>
  <si>
    <t>[M-2H]2-</t>
  </si>
  <si>
    <t>Δ[M-2H]2-</t>
  </si>
  <si>
    <t>[M-3H]3-</t>
  </si>
  <si>
    <t>Δ[M-3H]3-</t>
  </si>
  <si>
    <t>H</t>
  </si>
  <si>
    <t>N</t>
  </si>
  <si>
    <t>F</t>
  </si>
  <si>
    <t>S</t>
  </si>
  <si>
    <t>Su</t>
  </si>
  <si>
    <t>Composition</t>
  </si>
  <si>
    <t>H2</t>
  </si>
  <si>
    <t>N3</t>
  </si>
  <si>
    <t>F4</t>
  </si>
  <si>
    <t>S5</t>
  </si>
  <si>
    <t>SU2</t>
  </si>
  <si>
    <t>SD</t>
  </si>
  <si>
    <t>H1N1S1</t>
  </si>
  <si>
    <t>H1N1S2</t>
  </si>
  <si>
    <t>H2N2S1</t>
  </si>
  <si>
    <t>H2N2F1S2</t>
  </si>
  <si>
    <t>H2N2S2</t>
  </si>
  <si>
    <t>H4N4S3</t>
  </si>
  <si>
    <t>H3N3S2</t>
  </si>
  <si>
    <t>H2N2</t>
  </si>
  <si>
    <t>H3N2F1</t>
  </si>
  <si>
    <t>H1N3F1S1</t>
  </si>
  <si>
    <t>H4N4</t>
  </si>
  <si>
    <t>H3N4S2</t>
  </si>
  <si>
    <t>H4N4S2</t>
  </si>
  <si>
    <t>H2N3F1</t>
  </si>
  <si>
    <t>H1N2F1</t>
  </si>
  <si>
    <t>CV</t>
  </si>
  <si>
    <t>H2N2F1S1</t>
  </si>
  <si>
    <t>H3N4Su1</t>
  </si>
  <si>
    <t>H3N3F2S2</t>
  </si>
  <si>
    <t>H2N2S3</t>
  </si>
  <si>
    <t>H3N3F1S2</t>
  </si>
  <si>
    <t>H4N4F1S3</t>
  </si>
  <si>
    <t>H1N1F1</t>
  </si>
  <si>
    <t>H1N2S2</t>
  </si>
  <si>
    <t>H2N3S1</t>
  </si>
  <si>
    <t>H2N4S2</t>
  </si>
  <si>
    <t>H2N3S2</t>
  </si>
  <si>
    <t>H2N2F1</t>
  </si>
  <si>
    <t>H2N3F1S1</t>
  </si>
  <si>
    <t>H2N2F2</t>
  </si>
  <si>
    <t>H1N2S1</t>
  </si>
  <si>
    <t>H2N2S1Su1</t>
  </si>
  <si>
    <t>H3N3S1</t>
  </si>
  <si>
    <t>H3N3S3</t>
  </si>
  <si>
    <t>H2N3</t>
  </si>
  <si>
    <t>H3N3</t>
  </si>
  <si>
    <t>H2N2S2Su1</t>
  </si>
  <si>
    <t>H4N4S4</t>
  </si>
  <si>
    <t>H3N4S2Su2</t>
  </si>
  <si>
    <t>H3N3S1Su1</t>
  </si>
  <si>
    <t>H2N2Su1</t>
  </si>
  <si>
    <t>H3N3F1Su1</t>
  </si>
  <si>
    <t>H3N3F1Su2</t>
  </si>
  <si>
    <t>H3N3Su1</t>
  </si>
  <si>
    <t>H3N3F1S1</t>
  </si>
  <si>
    <t>H3N3F1S1Su1</t>
  </si>
  <si>
    <t>H4N4S1Su1</t>
  </si>
  <si>
    <t>H4N4S1Su2</t>
  </si>
  <si>
    <t>H4N4S2Su1</t>
  </si>
  <si>
    <t>H2N1F2S1Su2</t>
  </si>
  <si>
    <t>H3N2F1S1</t>
  </si>
  <si>
    <t>H2N2F1S1Su1</t>
  </si>
  <si>
    <t>H3N3F2S1Su1</t>
  </si>
  <si>
    <t>H3N3Su2</t>
  </si>
  <si>
    <t>H4N4Su2</t>
  </si>
  <si>
    <t>H4N4S1</t>
  </si>
  <si>
    <t>H2N2F1Su1</t>
  </si>
  <si>
    <t>H3N3F2</t>
  </si>
  <si>
    <t>H3N3F2Su1</t>
  </si>
  <si>
    <t>H3N3F1</t>
  </si>
  <si>
    <t>H3N3F2S1</t>
  </si>
  <si>
    <t>H4N4F2</t>
  </si>
  <si>
    <t>H3N2F2S2</t>
  </si>
  <si>
    <t>H4N4F1</t>
  </si>
  <si>
    <t>H2N2F2S1</t>
  </si>
  <si>
    <t>H3N4F1S1</t>
  </si>
  <si>
    <t>H4N4F2S2</t>
  </si>
  <si>
    <t>H4N4F1S1</t>
  </si>
  <si>
    <t>H4N4F3S3</t>
  </si>
  <si>
    <t>H3N4F1S2</t>
  </si>
  <si>
    <t>H4N4F1S2</t>
  </si>
  <si>
    <t>H1N4</t>
  </si>
  <si>
    <t>H2N4</t>
  </si>
  <si>
    <t>H3N4</t>
  </si>
  <si>
    <t>H3N4F2S2</t>
  </si>
  <si>
    <t>H4N4F2S1</t>
  </si>
  <si>
    <t xml:space="preserve">S/N </t>
  </si>
  <si>
    <t>H5N5F1S1</t>
  </si>
  <si>
    <t>H5N5S2</t>
  </si>
  <si>
    <t>H5N5S1</t>
  </si>
  <si>
    <t>H2N2F1S2Su1</t>
  </si>
  <si>
    <t xml:space="preserve">Technical replicate 1. </t>
  </si>
  <si>
    <t>Technical replicate 2.</t>
  </si>
  <si>
    <t>[M-H]-th.</t>
  </si>
  <si>
    <t>[M-2H]2- th.</t>
  </si>
  <si>
    <t>[M-3H]3- th.</t>
  </si>
  <si>
    <t>RT(min)</t>
  </si>
  <si>
    <t>Peak area</t>
  </si>
  <si>
    <t>Rel.peak area(%) 1</t>
  </si>
  <si>
    <t>RT avg (min)</t>
  </si>
  <si>
    <t>Rel.peak area avg. (%)</t>
  </si>
  <si>
    <t xml:space="preserve">Biological replicate A </t>
  </si>
  <si>
    <t xml:space="preserve">Biological replicate B </t>
  </si>
  <si>
    <t>Biological replicate C</t>
  </si>
  <si>
    <t xml:space="preserve">Biological replicate C </t>
  </si>
  <si>
    <t>Sample</t>
  </si>
  <si>
    <t>C10_1</t>
  </si>
  <si>
    <t>C10_2</t>
  </si>
  <si>
    <t>CaCo2_1</t>
  </si>
  <si>
    <t>CaCo2_2</t>
  </si>
  <si>
    <t>Co115_1</t>
  </si>
  <si>
    <t>Co115_2</t>
  </si>
  <si>
    <t>Colo205Vu_1</t>
  </si>
  <si>
    <t>Colo205Vu_2</t>
  </si>
  <si>
    <t>Colo320Vu_1</t>
  </si>
  <si>
    <t>Colo320Vu_2</t>
  </si>
  <si>
    <t>DLD1_1</t>
  </si>
  <si>
    <t>DLD1_2</t>
  </si>
  <si>
    <t>HCT116_A</t>
  </si>
  <si>
    <t>HCT116_B</t>
  </si>
  <si>
    <t>HCT116_C</t>
  </si>
  <si>
    <t>HCT116Vu_1</t>
  </si>
  <si>
    <t>HCT116Vu_2</t>
  </si>
  <si>
    <t>HCT15Vu_1</t>
  </si>
  <si>
    <t>HCT15Vu_2</t>
  </si>
  <si>
    <t>HCT8_A</t>
  </si>
  <si>
    <t>HCT8_B</t>
  </si>
  <si>
    <t>HCT8_C</t>
  </si>
  <si>
    <t>HT29_A</t>
  </si>
  <si>
    <t>HT29_B</t>
  </si>
  <si>
    <t>HT29_C</t>
  </si>
  <si>
    <t>HT29Vu_1</t>
  </si>
  <si>
    <t>HT29Vu_2</t>
  </si>
  <si>
    <t>KM12Vu_1</t>
  </si>
  <si>
    <t>KM12Vu_2</t>
  </si>
  <si>
    <t>LOVO_1</t>
  </si>
  <si>
    <t>LOVO_2</t>
  </si>
  <si>
    <t>LS174TVu_1</t>
  </si>
  <si>
    <t>LS174TVu_2</t>
  </si>
  <si>
    <t>LS180_1</t>
  </si>
  <si>
    <t>LS180_2</t>
  </si>
  <si>
    <t>LS411N_1</t>
  </si>
  <si>
    <t>LS411N_2</t>
  </si>
  <si>
    <t>RKOVu_1</t>
  </si>
  <si>
    <t>RKOVu_2</t>
  </si>
  <si>
    <t>SW1116_1</t>
  </si>
  <si>
    <t>SW1116_2</t>
  </si>
  <si>
    <t>SW1398Vu_1</t>
  </si>
  <si>
    <t>SW1398Vu_2</t>
  </si>
  <si>
    <t>SW1463_1</t>
  </si>
  <si>
    <t>SW1463_2</t>
  </si>
  <si>
    <t>SW48_1</t>
  </si>
  <si>
    <t>SW48_2</t>
  </si>
  <si>
    <t>SW480_A</t>
  </si>
  <si>
    <t>SW480_B</t>
  </si>
  <si>
    <t>SW480_C</t>
  </si>
  <si>
    <t>SW480Vu_1</t>
  </si>
  <si>
    <t>SW480Vu_2</t>
  </si>
  <si>
    <t>SW620_A</t>
  </si>
  <si>
    <t>SW620_B</t>
  </si>
  <si>
    <t>SW620_C</t>
  </si>
  <si>
    <t>SW837_1</t>
  </si>
  <si>
    <t>SW837_2</t>
  </si>
  <si>
    <t>SW948Vu_1</t>
  </si>
  <si>
    <t>SW948Vu_2</t>
  </si>
  <si>
    <t>T84_1</t>
  </si>
  <si>
    <t>T84_2</t>
  </si>
  <si>
    <t>WiDr_1</t>
  </si>
  <si>
    <t>WiDr_2</t>
  </si>
  <si>
    <t>Fetuin_01</t>
  </si>
  <si>
    <t>Replicate 1</t>
  </si>
  <si>
    <t>Replicate 2</t>
  </si>
  <si>
    <t>Replicate 3</t>
  </si>
  <si>
    <t>Fetuin_03</t>
  </si>
  <si>
    <t>Fetuin_02</t>
  </si>
  <si>
    <t/>
  </si>
  <si>
    <t>The MSAC represents the normalized number of sugar residues and modifications per glycan molecule (hexose, N-acetylhexosamine, sialylation, sulphation, fucosylation). The intensities of corresponding structures were multiplied by the monosaccharide compositions and summed over the entire sample. N: N-acetylhexosamine, H: hexose, F: fucose, S: N-acetylneuraminic acid, Su: sulphate residue</t>
  </si>
  <si>
    <t xml:space="preserve">Supplementary table 1: S1- Calculated monosaccharide average compositions (MSAC) per technical (1 or 2) or biological replicate (A, B or C). </t>
  </si>
  <si>
    <t xml:space="preserve">Supplementary table 1: S2 - O-linked glycans present in fetuin standard, retention times (min), peak areas, relative abundances with standard deviation and relative standard deviation (CV), and calculations of monosaccharide average compositions for each technical (1-3) replicate.  </t>
  </si>
  <si>
    <t xml:space="preserve">Supplementary table 1: S3 - O-linked glycans present in C10 cell line, retention times (min), peak areas, relative abundances with standard deviation and relative standard deviation (CV), and calculations of monosaccharide average compositions for each technical (1-2) replicate. </t>
  </si>
  <si>
    <t xml:space="preserve">Supplementary table 1: S4 - O-linked glycans present in COLO205 cell line, retention times (min), peak areas, relative abundances with standard deviation and relative standard deviation (CV), and calculations of monosaccharide average compositions for each technical (1-2) replicate. </t>
  </si>
  <si>
    <t xml:space="preserve">Supplementary table 1: S5 - O-linked glycans present in HT29 cell line, retention times (min), peak areas, relative abundances with standard deviation and relative standard deviation (CV), and calculations of monosaccharide average compositions for each biological (A,B,C) replicate. </t>
  </si>
  <si>
    <t xml:space="preserve">Supplementary table 1: S6 - O-linked glycans present in HT29_Vumc cell line, retention times (min), peak areas, relative abundances with standard deviation and relative standard deviation (CV), and calculations of monosaccharide average compositions for each technical (1-2) replicate. </t>
  </si>
  <si>
    <t xml:space="preserve">Supplementary table 1: S7 - O-linked glycans present in WiDr cell line, retention times (min), peak areas, relative abundances with standard deviation and relative standard deviation (CV), and calculations of monosaccharide average compositions for each technical (1-2) replicate. </t>
  </si>
  <si>
    <t xml:space="preserve">Supplementary table 1: S8 - O-linked glycans present in KM-12 cell line, retention times (min), peak areas, relative abundances with standard deviation and relative standard deviation (CV), and calculations of monosaccharide average compositions for each technical (1-2) replicate. </t>
  </si>
  <si>
    <t xml:space="preserve">Supplementary table 1: S9 - O-linked glycans present in T84 cell line, retention times (min), peak areas, relative abundances with standard deviation and relative standard deviation (CV), and calculations of monosaccharide average compositions for each technical (1-2) replicate. </t>
  </si>
  <si>
    <t xml:space="preserve">Supplementary table 1: S10 - O-linked glycans present in LS174T cell line, retention times (min), peak areas, relative abundances with standard deviation and relative standard deviation (CV), and calculations of monosaccharide average compositions for each technical (1-2) replicate. </t>
  </si>
  <si>
    <t xml:space="preserve">Supplementary table 1: S11 - O-linked glycans present in LS180 cell line, retention times (min), peak areas, relative abundances with standard deviation and relative standard deviation (CV), and calculations of monosaccharide average compositions for each technical (1-2) replicate. </t>
  </si>
  <si>
    <t xml:space="preserve">Supplementary table 1: S12 - O-linked glycans present in SW1116 cell line, retention times (min), peak areas, relative abundances with standard deviation and relative standard deviation (CV), and calculations of monosaccharide average compositions for each technical (1-2) replicate. </t>
  </si>
  <si>
    <t xml:space="preserve">Supplementary table 1: S13 - O-linked glycans present in SW1463 cell line, retention times (min), peak areas, relative abundances with standard deviation and relative standard deviation (CV), and calculations of monosaccharide average compositions for each technical (1-2) replicate. </t>
  </si>
  <si>
    <t xml:space="preserve">Supplementary table 1: S14 - O-linked glycans present in SW948 cell line, retention times (min), peak areas, relative abundances with standard deviation and relative standard deviation (CV), and calculations of monosaccharide average compositions for each technical (1-2) replicate. </t>
  </si>
  <si>
    <t xml:space="preserve">Supplementary table 1: S15 - O-linked glycans present in SW1398 cell line, retention times (min), peak areas, relative abundances with standard deviation and relative standard deviation (CV), and calculations of monosaccharide average compositions for each technical (1-2) replicate. </t>
  </si>
  <si>
    <t xml:space="preserve">Supplementary table 1: S16 - O-linked glycans present in SW48 cell line, retention times (min), peak areas, relative abundances with standard deviation and relative standard deviation (CV), and calculations of monosaccharide average compositions for each technical (1-2) replicate. </t>
  </si>
  <si>
    <t xml:space="preserve">Supplementary table 1: S17 - O-linked glycans present in SW480 cell line, retention times (min), peak areas, relative abundances with standard deviation and relative standard deviation (CV), and calculations of monosaccharide average compositions for each biological (A,B,C) replicate. </t>
  </si>
  <si>
    <t xml:space="preserve">Supplementary table 1: S18 - O-linked glycans present in SW480_Vumc cell line, retention times (min), peak areas, relative abundances with standard deviation and relative standard deviation (CV), and calculations of monosaccharide average compositions for each technical (1-2) replicate. </t>
  </si>
  <si>
    <t xml:space="preserve">Supplementary table 1: S19 - O-linked glycans present in SW620 cell line, retention times (min), peak areas, relative abundances with standard deviation and relative standard deviation (CV), and calculations of monosaccharide average compositions for each biological (A,B,C) replicate. </t>
  </si>
  <si>
    <t xml:space="preserve">Supplementary table 1: S20 - O-linked glycans present in SW837 cell line, retention times (min), peak areas, relative abundances with standard deviation and relative standard deviation (CV), and calculations of monosaccharide average compositions for each technical (1-2) replicate. </t>
  </si>
  <si>
    <t xml:space="preserve">Supplementary table 1: S21 - O-linked glycans present in CaCo-2 cell line, retention times (min), peak areas, relative abundances with standard deviation and relative standard deviation (CV), and calculations of monosaccharide average compositions for each technical (1-2) replicate. </t>
  </si>
  <si>
    <t xml:space="preserve">Supplementary table 1: S22 - O-linked glycans present in Co115 cell line, retention times (min), peak areas, relative abundances with standard deviation and relative standard deviation (CV), and calculations of monosaccharide average compositions for each technical (1-2) replicate. </t>
  </si>
  <si>
    <t xml:space="preserve">Supplementary table 1: S23 - O-linked glycans present in COLO320 cell line, retention times (min), peak areas, relative abundances with standard deviation and relative standard deviation (CV), and calculations of monosaccharide average compositions for each technical (1-2) replicate. </t>
  </si>
  <si>
    <t xml:space="preserve">Supplementary table 1: S24 - O-linked glycans present in DLD-1 cell line, retention times (min), peak areas, relative abundances with standard deviation and relative standard deviation (CV), and calculations of monosaccharide average compositions for each technical (1-2) replicate. </t>
  </si>
  <si>
    <t xml:space="preserve">Supplementary table 1: S25 - O-linked glycans present in HCT116 cell line, retention times (min), peak areas, relative abundances with standard deviation and relative standard deviation (CV), and calculations of monosaccharide average compositions for each biological (A,B,C) replicate. </t>
  </si>
  <si>
    <t xml:space="preserve">Supplementary table 1: S26 - O-linked glycans present in HCT116_Vumc cell line, retention times (min), peak areas, relative abundances with standard deviation and relative standard deviation (CV), and calculations of monosaccharide average compositions for each technical (1-2) replicate. </t>
  </si>
  <si>
    <t xml:space="preserve">Supplementary table 1: S27 - O-linked glycans present in HCT-15 cell line, retention times (min), peak areas, relative abundances with standard deviation and relative standard deviation (CV), and calculations of monosaccharide average compositions for each technical (1-2) replicate. </t>
  </si>
  <si>
    <t xml:space="preserve">Supplementary table 1: S28 - O-linked glycans present in HCT8 cell line, retention times (min), peak areas, relative abundances with standard deviation and relative standard deviation (CV), and calculations of monosaccharide average compositions for each biological (A,B,C) replicate. </t>
  </si>
  <si>
    <t xml:space="preserve">Supplementary table 1: S29- O-linked glycans present in LOVO cell line, retention times (min), peak areas, relative abundances with standard deviation and relative standard deviation (CV), and calculations of monosaccharide average compositions for each technical (1-2) replicate. </t>
  </si>
  <si>
    <t xml:space="preserve">Supplementary table 1: S30 - O-linked glycans present in LS411N cell line, retention times (min), peak areas, relative abundances with standard deviation and relative standard deviation (CV), and calculations of monosaccharide average compositions for each technical (1-2) replicate. </t>
  </si>
  <si>
    <t xml:space="preserve">Supplementary table 1: S31 - O-linked glycans present in RKO cell line, retention times (min), peak areas, relative abundances with standard deviation and relative standard deviation (CV), and calculations of monosaccharide average compositions for each technical (1-2) replicate.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</si>
</sst>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00"/>
  </numFmts>
  <fonts count="25" x14ac:knownFonts="1">
    <font>
      <sz val="11"/>
      <color theme="1"/>
      <name val="Calibri"/>
      <family val="2"/>
      <scheme val="minor"/>
    </font>
    <font>
      <sz val="11"/>
      <color theme="1"/>
      <name val="Calibri"/>
      <family val="2"/>
      <scheme val="minor"/>
    </font>
    <font>
      <sz val="11"/>
      <color rgb="FF9C0006"/>
      <name val="Calibri"/>
      <family val="2"/>
      <scheme val="minor"/>
    </font>
    <font>
      <b/>
      <sz val="10"/>
      <color theme="0"/>
      <name val="Arial"/>
      <family val="2"/>
    </font>
    <font>
      <sz val="10"/>
      <color theme="4" tint="-0.249977111117893"/>
      <name val="Arial"/>
      <family val="2"/>
    </font>
    <font>
      <b/>
      <sz val="10"/>
      <color theme="4" tint="-0.249977111117893"/>
      <name val="Arial"/>
      <family val="2"/>
    </font>
    <font>
      <sz val="11"/>
      <color theme="4" tint="-0.249977111117893"/>
      <name val="Calibri"/>
      <family val="2"/>
      <scheme val="minor"/>
    </font>
    <font>
      <sz val="10"/>
      <color rgb="FF9C0006"/>
      <name val="Arial"/>
      <family val="2"/>
    </font>
    <font>
      <sz val="11"/>
      <color rgb="FFFF0000"/>
      <name val="Calibri"/>
      <family val="2"/>
      <scheme val="minor"/>
    </font>
    <font>
      <b/>
      <sz val="11"/>
      <color theme="1"/>
      <name val="Calibri"/>
      <family val="2"/>
      <scheme val="minor"/>
    </font>
    <font>
      <sz val="10"/>
      <color theme="4" tint="-0.249977111117893"/>
      <name val="Arial"/>
      <family val="2"/>
      <charset val="238"/>
    </font>
    <font>
      <b/>
      <sz val="11"/>
      <color theme="4" tint="-0.249977111117893"/>
      <name val="Calibri"/>
      <family val="2"/>
      <scheme val="minor"/>
    </font>
    <font>
      <b/>
      <sz val="10"/>
      <color theme="4" tint="-0.249977111117893"/>
      <name val="Times New Roman"/>
      <family val="1"/>
    </font>
    <font>
      <sz val="10"/>
      <color rgb="FF000000"/>
      <name val="Times New Roman"/>
      <family val="1"/>
    </font>
    <font>
      <b/>
      <sz val="10"/>
      <name val="Arial"/>
      <family val="2"/>
    </font>
    <font>
      <sz val="11"/>
      <name val="Calibri"/>
      <family val="2"/>
      <scheme val="minor"/>
    </font>
    <font>
      <b/>
      <sz val="11"/>
      <name val="Calibri"/>
      <family val="2"/>
      <scheme val="minor"/>
    </font>
    <font>
      <sz val="10"/>
      <name val="Arial"/>
      <family val="2"/>
      <charset val="238"/>
    </font>
    <font>
      <sz val="10"/>
      <name val="Arial"/>
      <family val="2"/>
    </font>
    <font>
      <sz val="10"/>
      <color theme="4" tint="-0.249977111117893"/>
      <name val="Times New Roman"/>
      <family val="1"/>
    </font>
    <font>
      <sz val="12"/>
      <color theme="3"/>
      <name val="Times New Roman"/>
      <family val="1"/>
      <charset val="238"/>
    </font>
    <font>
      <b/>
      <sz val="10"/>
      <name val="Arial"/>
      <family val="2"/>
      <charset val="238"/>
    </font>
    <font>
      <sz val="10"/>
      <color theme="0"/>
      <name val="Arial"/>
      <family val="2"/>
    </font>
    <font>
      <b/>
      <sz val="11"/>
      <color theme="1"/>
      <name val="Calibri"/>
      <family val="2"/>
      <charset val="238"/>
      <scheme val="minor"/>
    </font>
    <font>
      <sz val="11"/>
      <name val="Calibri"/>
      <family val="2"/>
      <charset val="238"/>
      <scheme val="minor"/>
    </font>
  </fonts>
  <fills count="4">
    <fill>
      <patternFill patternType="none"/>
    </fill>
    <fill>
      <patternFill patternType="gray125"/>
    </fill>
    <fill>
      <patternFill patternType="solid">
        <fgColor rgb="FFFFC7CE"/>
      </patternFill>
    </fill>
    <fill>
      <patternFill patternType="solid">
        <fgColor theme="0" tint="-0.14999847407452621"/>
        <bgColor indexed="64"/>
      </patternFill>
    </fill>
  </fills>
  <borders count="11">
    <border>
      <left/>
      <right/>
      <top/>
      <bottom/>
      <diagonal/>
    </border>
    <border>
      <left/>
      <right/>
      <top style="thin">
        <color auto="1"/>
      </top>
      <bottom/>
      <diagonal/>
    </border>
    <border>
      <left/>
      <right style="thin">
        <color indexed="64"/>
      </right>
      <top style="thin">
        <color auto="1"/>
      </top>
      <bottom/>
      <diagonal/>
    </border>
    <border>
      <left style="thin">
        <color indexed="64"/>
      </left>
      <right/>
      <top style="thin">
        <color auto="1"/>
      </top>
      <bottom/>
      <diagonal/>
    </border>
    <border>
      <left/>
      <right style="thin">
        <color indexed="64"/>
      </right>
      <top/>
      <bottom/>
      <diagonal/>
    </border>
    <border>
      <left style="thin">
        <color indexed="64"/>
      </left>
      <right/>
      <top/>
      <bottom/>
      <diagonal/>
    </border>
    <border>
      <left style="thin">
        <color rgb="FF000000"/>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rgb="FF000000"/>
      </left>
      <right/>
      <top style="thin">
        <color auto="1"/>
      </top>
      <bottom/>
      <diagonal/>
    </border>
  </borders>
  <cellStyleXfs count="11">
    <xf numFmtId="0" fontId="0" fillId="0" borderId="0"/>
    <xf numFmtId="9" fontId="1" fillId="0" borderId="0" applyFont="0" applyFill="0" applyBorder="0" applyAlignment="0" applyProtection="0"/>
    <xf numFmtId="0" fontId="2" fillId="2" borderId="0" applyNumberFormat="0" applyBorder="0" applyAlignment="0" applyProtection="0"/>
    <xf numFmtId="0" fontId="7" fillId="2" borderId="0" applyNumberFormat="0" applyBorder="0" applyAlignment="0" applyProtection="0"/>
    <xf numFmtId="0" fontId="13" fillId="0" borderId="0"/>
    <xf numFmtId="0" fontId="1" fillId="0" borderId="0"/>
    <xf numFmtId="0" fontId="13" fillId="0" borderId="0"/>
    <xf numFmtId="0" fontId="1" fillId="0" borderId="0"/>
    <xf numFmtId="0" fontId="13" fillId="0" borderId="0"/>
    <xf numFmtId="0" fontId="13" fillId="0" borderId="0"/>
    <xf numFmtId="0" fontId="13" fillId="0" borderId="0"/>
  </cellStyleXfs>
  <cellXfs count="284">
    <xf numFmtId="0" fontId="0" fillId="0" borderId="0" xfId="0"/>
    <xf numFmtId="2" fontId="4" fillId="0" borderId="0" xfId="0" applyNumberFormat="1" applyFont="1" applyFill="1" applyBorder="1"/>
    <xf numFmtId="0" fontId="0" fillId="0" borderId="0" xfId="0" applyBorder="1"/>
    <xf numFmtId="0" fontId="4" fillId="0" borderId="0" xfId="0" applyNumberFormat="1" applyFont="1" applyFill="1" applyBorder="1"/>
    <xf numFmtId="4" fontId="0" fillId="0" borderId="0" xfId="0" applyNumberFormat="1"/>
    <xf numFmtId="2" fontId="0" fillId="0" borderId="0" xfId="0" applyNumberFormat="1"/>
    <xf numFmtId="0" fontId="0" fillId="0" borderId="0" xfId="0" applyFill="1"/>
    <xf numFmtId="0" fontId="6" fillId="0" borderId="0" xfId="0" applyFont="1"/>
    <xf numFmtId="2" fontId="5" fillId="0" borderId="0" xfId="0" applyNumberFormat="1" applyFont="1" applyBorder="1" applyAlignment="1">
      <alignment horizontal="right"/>
    </xf>
    <xf numFmtId="2" fontId="5" fillId="0" borderId="0" xfId="0" applyNumberFormat="1" applyFont="1" applyBorder="1"/>
    <xf numFmtId="0" fontId="6" fillId="0" borderId="0" xfId="0" applyFont="1" applyFill="1"/>
    <xf numFmtId="2" fontId="5" fillId="0" borderId="6" xfId="0" applyNumberFormat="1" applyFont="1" applyFill="1" applyBorder="1"/>
    <xf numFmtId="2" fontId="5" fillId="0" borderId="0" xfId="0" applyNumberFormat="1" applyFont="1" applyFill="1"/>
    <xf numFmtId="2" fontId="5" fillId="0" borderId="0" xfId="0" applyNumberFormat="1" applyFont="1" applyFill="1" applyBorder="1"/>
    <xf numFmtId="0" fontId="5" fillId="0" borderId="0" xfId="0" applyNumberFormat="1" applyFont="1" applyFill="1" applyBorder="1"/>
    <xf numFmtId="0" fontId="5" fillId="0" borderId="0" xfId="0" applyFont="1" applyFill="1"/>
    <xf numFmtId="0" fontId="5" fillId="0" borderId="0" xfId="0" applyFont="1" applyFill="1" applyBorder="1"/>
    <xf numFmtId="0" fontId="0" fillId="0" borderId="0" xfId="0" applyFill="1" applyBorder="1"/>
    <xf numFmtId="0" fontId="4" fillId="0" borderId="0" xfId="0" applyFont="1" applyFill="1" applyBorder="1"/>
    <xf numFmtId="0" fontId="4" fillId="0" borderId="0" xfId="0" applyFont="1" applyFill="1"/>
    <xf numFmtId="2" fontId="0" fillId="0" borderId="0" xfId="0" applyNumberFormat="1" applyFill="1"/>
    <xf numFmtId="2" fontId="0" fillId="0" borderId="0" xfId="0" applyNumberFormat="1" applyFont="1" applyFill="1"/>
    <xf numFmtId="0" fontId="0" fillId="0" borderId="0" xfId="0" applyFont="1" applyFill="1" applyBorder="1"/>
    <xf numFmtId="0" fontId="0" fillId="0" borderId="0" xfId="0" applyFont="1"/>
    <xf numFmtId="2" fontId="0" fillId="0" borderId="0" xfId="0" applyNumberFormat="1" applyFill="1" applyBorder="1"/>
    <xf numFmtId="2" fontId="0" fillId="0" borderId="0" xfId="0" applyNumberFormat="1" applyFont="1" applyFill="1" applyBorder="1"/>
    <xf numFmtId="2" fontId="6" fillId="0" borderId="0" xfId="0" applyNumberFormat="1" applyFont="1" applyFill="1" applyBorder="1"/>
    <xf numFmtId="4" fontId="6" fillId="0" borderId="0" xfId="0" applyNumberFormat="1" applyFont="1" applyAlignment="1">
      <alignment wrapText="1"/>
    </xf>
    <xf numFmtId="4" fontId="6" fillId="0" borderId="0" xfId="0" applyNumberFormat="1" applyFont="1"/>
    <xf numFmtId="0" fontId="4" fillId="0" borderId="0" xfId="0" applyNumberFormat="1" applyFont="1" applyBorder="1"/>
    <xf numFmtId="0" fontId="9" fillId="0" borderId="0" xfId="0" applyFont="1" applyFill="1" applyBorder="1"/>
    <xf numFmtId="2" fontId="6" fillId="0" borderId="0" xfId="0" applyNumberFormat="1" applyFont="1" applyFill="1" applyBorder="1" applyAlignment="1">
      <alignment horizontal="right"/>
    </xf>
    <xf numFmtId="0" fontId="6" fillId="0" borderId="0" xfId="0" applyFont="1" applyFill="1" applyBorder="1"/>
    <xf numFmtId="2" fontId="10" fillId="0" borderId="0" xfId="0" applyNumberFormat="1" applyFont="1" applyFill="1" applyBorder="1"/>
    <xf numFmtId="4" fontId="0" fillId="0" borderId="0" xfId="0" applyNumberFormat="1" applyBorder="1"/>
    <xf numFmtId="0" fontId="10" fillId="0" borderId="0" xfId="0" applyNumberFormat="1" applyFont="1" applyFill="1" applyBorder="1"/>
    <xf numFmtId="2" fontId="4" fillId="0" borderId="0" xfId="0" applyNumberFormat="1" applyFont="1" applyBorder="1"/>
    <xf numFmtId="0" fontId="0" fillId="0" borderId="5" xfId="0" applyFill="1" applyBorder="1"/>
    <xf numFmtId="0" fontId="0" fillId="0" borderId="5" xfId="0" applyBorder="1"/>
    <xf numFmtId="0" fontId="0" fillId="0" borderId="4" xfId="0" applyBorder="1"/>
    <xf numFmtId="2" fontId="0" fillId="0" borderId="0" xfId="0" applyNumberFormat="1" applyBorder="1"/>
    <xf numFmtId="0" fontId="0" fillId="0" borderId="0" xfId="0" applyBorder="1" applyAlignment="1">
      <alignment wrapText="1"/>
    </xf>
    <xf numFmtId="0" fontId="11" fillId="0" borderId="0" xfId="0" applyFont="1" applyFill="1" applyBorder="1"/>
    <xf numFmtId="164" fontId="0" fillId="0" borderId="0" xfId="0" applyNumberFormat="1"/>
    <xf numFmtId="0" fontId="10" fillId="0" borderId="0" xfId="0" applyFont="1" applyFill="1" applyBorder="1"/>
    <xf numFmtId="0" fontId="5" fillId="0" borderId="0" xfId="0" applyFont="1" applyFill="1" applyBorder="1" applyAlignment="1">
      <alignment horizontal="right"/>
    </xf>
    <xf numFmtId="0" fontId="0" fillId="0" borderId="4" xfId="0" applyFill="1" applyBorder="1"/>
    <xf numFmtId="0" fontId="10" fillId="0" borderId="5" xfId="0" applyNumberFormat="1" applyFont="1" applyFill="1" applyBorder="1"/>
    <xf numFmtId="0" fontId="10" fillId="0" borderId="4" xfId="0" applyNumberFormat="1" applyFont="1" applyFill="1" applyBorder="1"/>
    <xf numFmtId="1" fontId="4" fillId="0" borderId="0" xfId="0" applyNumberFormat="1" applyFont="1" applyFill="1" applyBorder="1"/>
    <xf numFmtId="1" fontId="10" fillId="0" borderId="0" xfId="0" applyNumberFormat="1" applyFont="1" applyFill="1" applyBorder="1"/>
    <xf numFmtId="1" fontId="0" fillId="0" borderId="0" xfId="0" applyNumberFormat="1" applyFill="1" applyBorder="1"/>
    <xf numFmtId="1" fontId="0" fillId="0" borderId="0" xfId="0" applyNumberFormat="1" applyBorder="1"/>
    <xf numFmtId="0" fontId="0" fillId="0" borderId="0" xfId="0" applyFont="1" applyFill="1" applyBorder="1" applyAlignment="1">
      <alignment wrapText="1"/>
    </xf>
    <xf numFmtId="0" fontId="3" fillId="0" borderId="0" xfId="0" applyFont="1" applyFill="1" applyBorder="1"/>
    <xf numFmtId="0" fontId="0" fillId="0" borderId="0" xfId="0" applyFont="1" applyFill="1"/>
    <xf numFmtId="164" fontId="6" fillId="0" borderId="0" xfId="0" applyNumberFormat="1" applyFont="1"/>
    <xf numFmtId="164" fontId="6" fillId="0" borderId="0" xfId="0" applyNumberFormat="1" applyFont="1" applyAlignment="1">
      <alignment wrapText="1"/>
    </xf>
    <xf numFmtId="4" fontId="0" fillId="0" borderId="0" xfId="0" applyNumberFormat="1"/>
    <xf numFmtId="0" fontId="4" fillId="0" borderId="0" xfId="0" applyFont="1" applyBorder="1"/>
    <xf numFmtId="2" fontId="15" fillId="0" borderId="0" xfId="0" applyNumberFormat="1" applyFont="1" applyFill="1" applyBorder="1"/>
    <xf numFmtId="2" fontId="14" fillId="0" borderId="0" xfId="0" applyNumberFormat="1" applyFont="1" applyFill="1" applyBorder="1"/>
    <xf numFmtId="2" fontId="15" fillId="0" borderId="5" xfId="0" applyNumberFormat="1" applyFont="1" applyFill="1" applyBorder="1"/>
    <xf numFmtId="2" fontId="17" fillId="0" borderId="0" xfId="0" applyNumberFormat="1" applyFont="1" applyFill="1" applyBorder="1"/>
    <xf numFmtId="2" fontId="18" fillId="0" borderId="0" xfId="0" applyNumberFormat="1" applyFont="1" applyFill="1" applyBorder="1"/>
    <xf numFmtId="2" fontId="18" fillId="0" borderId="5" xfId="0" applyNumberFormat="1" applyFont="1" applyFill="1" applyBorder="1"/>
    <xf numFmtId="2" fontId="14" fillId="0" borderId="0" xfId="0" applyNumberFormat="1" applyFont="1" applyFill="1" applyBorder="1" applyAlignment="1">
      <alignment horizontal="right"/>
    </xf>
    <xf numFmtId="0" fontId="18" fillId="0" borderId="0" xfId="0" applyNumberFormat="1" applyFont="1" applyFill="1" applyBorder="1"/>
    <xf numFmtId="0" fontId="18" fillId="0" borderId="5" xfId="0" applyNumberFormat="1" applyFont="1" applyFill="1" applyBorder="1"/>
    <xf numFmtId="0" fontId="12" fillId="0" borderId="0" xfId="0" applyFont="1" applyBorder="1"/>
    <xf numFmtId="0" fontId="15" fillId="0" borderId="0" xfId="0" applyFont="1" applyFill="1" applyBorder="1"/>
    <xf numFmtId="2" fontId="16" fillId="0" borderId="0" xfId="0" applyNumberFormat="1" applyFont="1" applyFill="1" applyBorder="1"/>
    <xf numFmtId="1" fontId="15" fillId="0" borderId="0" xfId="0" applyNumberFormat="1" applyFont="1" applyFill="1" applyBorder="1"/>
    <xf numFmtId="0" fontId="15" fillId="0" borderId="0" xfId="4" applyNumberFormat="1" applyFont="1" applyFill="1" applyBorder="1" applyAlignment="1">
      <alignment horizontal="left"/>
    </xf>
    <xf numFmtId="9" fontId="18" fillId="0" borderId="0" xfId="1" applyNumberFormat="1" applyFont="1" applyFill="1" applyBorder="1"/>
    <xf numFmtId="1" fontId="18" fillId="0" borderId="0" xfId="0" applyNumberFormat="1" applyFont="1" applyFill="1" applyBorder="1"/>
    <xf numFmtId="0" fontId="18" fillId="0" borderId="0" xfId="2" applyNumberFormat="1" applyFont="1" applyFill="1" applyBorder="1"/>
    <xf numFmtId="0" fontId="15" fillId="0" borderId="0" xfId="0" applyNumberFormat="1" applyFont="1" applyFill="1" applyBorder="1"/>
    <xf numFmtId="0" fontId="18" fillId="0" borderId="0" xfId="2" applyFont="1" applyFill="1" applyBorder="1"/>
    <xf numFmtId="0" fontId="18" fillId="0" borderId="0" xfId="0" applyFont="1" applyFill="1" applyBorder="1"/>
    <xf numFmtId="2" fontId="18" fillId="0" borderId="0" xfId="0" applyNumberFormat="1" applyFont="1" applyFill="1" applyBorder="1" applyAlignment="1">
      <alignment horizontal="right"/>
    </xf>
    <xf numFmtId="2" fontId="15" fillId="0" borderId="0" xfId="0" applyNumberFormat="1" applyFont="1" applyFill="1" applyBorder="1" applyAlignment="1">
      <alignment horizontal="right"/>
    </xf>
    <xf numFmtId="0" fontId="15" fillId="0" borderId="0" xfId="4" applyNumberFormat="1" applyFont="1" applyFill="1" applyBorder="1" applyAlignment="1">
      <alignment horizontal="left" wrapText="1"/>
    </xf>
    <xf numFmtId="0" fontId="14" fillId="0" borderId="0" xfId="0" applyNumberFormat="1" applyFont="1" applyFill="1" applyBorder="1"/>
    <xf numFmtId="0" fontId="14" fillId="0" borderId="0" xfId="0" applyFont="1" applyFill="1" applyBorder="1"/>
    <xf numFmtId="0" fontId="16" fillId="0" borderId="0" xfId="0" applyFont="1" applyFill="1" applyBorder="1"/>
    <xf numFmtId="4" fontId="15" fillId="0" borderId="0" xfId="0" applyNumberFormat="1" applyFont="1" applyFill="1" applyBorder="1"/>
    <xf numFmtId="4" fontId="18" fillId="0" borderId="0" xfId="0" applyNumberFormat="1" applyFont="1" applyFill="1" applyBorder="1"/>
    <xf numFmtId="4" fontId="14" fillId="0" borderId="0" xfId="0" applyNumberFormat="1" applyFont="1" applyFill="1" applyBorder="1"/>
    <xf numFmtId="2" fontId="14" fillId="0" borderId="5" xfId="0" applyNumberFormat="1" applyFont="1" applyFill="1" applyBorder="1"/>
    <xf numFmtId="9" fontId="18" fillId="0" borderId="4" xfId="1" applyNumberFormat="1" applyFont="1" applyFill="1" applyBorder="1"/>
    <xf numFmtId="2" fontId="18" fillId="0" borderId="9" xfId="0" applyNumberFormat="1" applyFont="1" applyFill="1" applyBorder="1"/>
    <xf numFmtId="2" fontId="18" fillId="0" borderId="8" xfId="0" applyNumberFormat="1" applyFont="1" applyFill="1" applyBorder="1"/>
    <xf numFmtId="2" fontId="14" fillId="0" borderId="8" xfId="0" applyNumberFormat="1" applyFont="1" applyFill="1" applyBorder="1"/>
    <xf numFmtId="0" fontId="18" fillId="0" borderId="8" xfId="0" applyNumberFormat="1" applyFont="1" applyFill="1" applyBorder="1"/>
    <xf numFmtId="0" fontId="18" fillId="0" borderId="8" xfId="0" applyFont="1" applyFill="1" applyBorder="1"/>
    <xf numFmtId="0" fontId="15" fillId="0" borderId="8" xfId="0" applyFont="1" applyFill="1" applyBorder="1"/>
    <xf numFmtId="4" fontId="15" fillId="0" borderId="8" xfId="0" applyNumberFormat="1" applyFont="1" applyFill="1" applyBorder="1"/>
    <xf numFmtId="4" fontId="18" fillId="0" borderId="8" xfId="0" applyNumberFormat="1" applyFont="1" applyFill="1" applyBorder="1"/>
    <xf numFmtId="9" fontId="18" fillId="0" borderId="7" xfId="1" applyNumberFormat="1" applyFont="1" applyFill="1" applyBorder="1"/>
    <xf numFmtId="2" fontId="15" fillId="3" borderId="3" xfId="0" applyNumberFormat="1" applyFont="1" applyFill="1" applyBorder="1"/>
    <xf numFmtId="0" fontId="15" fillId="3" borderId="1" xfId="0" applyFont="1" applyFill="1" applyBorder="1"/>
    <xf numFmtId="4" fontId="15" fillId="3" borderId="1" xfId="0" applyNumberFormat="1" applyFont="1" applyFill="1" applyBorder="1"/>
    <xf numFmtId="0" fontId="15" fillId="3" borderId="2" xfId="0" applyFont="1" applyFill="1" applyBorder="1"/>
    <xf numFmtId="0" fontId="15" fillId="3" borderId="0" xfId="0" applyFont="1" applyFill="1" applyBorder="1"/>
    <xf numFmtId="2" fontId="15" fillId="3" borderId="5" xfId="0" applyNumberFormat="1" applyFont="1" applyFill="1" applyBorder="1"/>
    <xf numFmtId="4" fontId="15" fillId="3" borderId="0" xfId="0" applyNumberFormat="1" applyFont="1" applyFill="1" applyBorder="1"/>
    <xf numFmtId="0" fontId="15" fillId="3" borderId="4" xfId="0" applyFont="1" applyFill="1" applyBorder="1"/>
    <xf numFmtId="0" fontId="15" fillId="0" borderId="0" xfId="0" applyFont="1" applyBorder="1"/>
    <xf numFmtId="2" fontId="15" fillId="0" borderId="0" xfId="2" applyNumberFormat="1" applyFont="1" applyFill="1" applyBorder="1"/>
    <xf numFmtId="2" fontId="9" fillId="0" borderId="0" xfId="0" applyNumberFormat="1" applyFont="1" applyBorder="1"/>
    <xf numFmtId="2" fontId="15" fillId="3" borderId="0" xfId="0" applyNumberFormat="1" applyFont="1" applyFill="1" applyBorder="1"/>
    <xf numFmtId="2" fontId="16" fillId="3" borderId="0" xfId="0" applyNumberFormat="1" applyFont="1" applyFill="1" applyBorder="1"/>
    <xf numFmtId="2" fontId="15" fillId="3" borderId="1" xfId="0" applyNumberFormat="1" applyFont="1" applyFill="1" applyBorder="1"/>
    <xf numFmtId="2" fontId="16" fillId="3" borderId="1" xfId="0" applyNumberFormat="1" applyFont="1" applyFill="1" applyBorder="1"/>
    <xf numFmtId="2" fontId="15" fillId="3" borderId="2" xfId="0" applyNumberFormat="1" applyFont="1" applyFill="1" applyBorder="1"/>
    <xf numFmtId="2" fontId="15" fillId="3" borderId="4" xfId="0" applyNumberFormat="1" applyFont="1" applyFill="1" applyBorder="1"/>
    <xf numFmtId="2" fontId="14" fillId="0" borderId="5" xfId="0" applyNumberFormat="1" applyFont="1" applyFill="1" applyBorder="1" applyAlignment="1">
      <alignment horizontal="right"/>
    </xf>
    <xf numFmtId="2" fontId="18" fillId="0" borderId="4" xfId="0" applyNumberFormat="1" applyFont="1" applyFill="1" applyBorder="1"/>
    <xf numFmtId="2" fontId="15" fillId="0" borderId="8" xfId="0" applyNumberFormat="1" applyFont="1" applyFill="1" applyBorder="1"/>
    <xf numFmtId="2" fontId="18" fillId="0" borderId="7" xfId="0" applyNumberFormat="1" applyFont="1" applyFill="1" applyBorder="1"/>
    <xf numFmtId="2" fontId="14" fillId="0" borderId="9" xfId="0" applyNumberFormat="1" applyFont="1" applyFill="1" applyBorder="1"/>
    <xf numFmtId="2" fontId="14" fillId="0" borderId="8" xfId="0" applyNumberFormat="1" applyFont="1" applyFill="1" applyBorder="1" applyAlignment="1">
      <alignment horizontal="right"/>
    </xf>
    <xf numFmtId="1" fontId="18" fillId="0" borderId="8" xfId="0" applyNumberFormat="1" applyFont="1" applyFill="1" applyBorder="1"/>
    <xf numFmtId="0" fontId="17" fillId="0" borderId="0" xfId="0" applyNumberFormat="1" applyFont="1" applyFill="1" applyBorder="1"/>
    <xf numFmtId="0" fontId="17" fillId="0" borderId="0" xfId="0" applyFont="1" applyFill="1" applyBorder="1"/>
    <xf numFmtId="0" fontId="14" fillId="0" borderId="0" xfId="0" applyFont="1" applyFill="1" applyBorder="1" applyAlignment="1">
      <alignment horizontal="right"/>
    </xf>
    <xf numFmtId="2" fontId="0" fillId="0" borderId="0" xfId="0" applyNumberFormat="1" applyAlignment="1"/>
    <xf numFmtId="0" fontId="18" fillId="0" borderId="4" xfId="0" applyNumberFormat="1" applyFont="1" applyFill="1" applyBorder="1"/>
    <xf numFmtId="0" fontId="15" fillId="0" borderId="0" xfId="0" applyFont="1" applyFill="1" applyBorder="1" applyAlignment="1">
      <alignment horizontal="right"/>
    </xf>
    <xf numFmtId="0" fontId="18" fillId="0" borderId="0" xfId="0" applyNumberFormat="1" applyFont="1" applyFill="1" applyBorder="1" applyAlignment="1"/>
    <xf numFmtId="2" fontId="15" fillId="0" borderId="0" xfId="0" applyNumberFormat="1" applyFont="1" applyFill="1" applyBorder="1" applyAlignment="1"/>
    <xf numFmtId="0" fontId="15" fillId="0" borderId="0" xfId="0" applyFont="1" applyFill="1" applyBorder="1" applyAlignment="1">
      <alignment horizontal="left"/>
    </xf>
    <xf numFmtId="0" fontId="18" fillId="0" borderId="4" xfId="0" applyFont="1" applyFill="1" applyBorder="1"/>
    <xf numFmtId="0" fontId="14" fillId="0" borderId="8" xfId="0" applyFont="1" applyFill="1" applyBorder="1"/>
    <xf numFmtId="0" fontId="18" fillId="0" borderId="9" xfId="0" applyNumberFormat="1" applyFont="1" applyFill="1" applyBorder="1"/>
    <xf numFmtId="0" fontId="18" fillId="0" borderId="7" xfId="0" applyFont="1" applyFill="1" applyBorder="1"/>
    <xf numFmtId="164" fontId="14" fillId="0" borderId="0" xfId="0" applyNumberFormat="1" applyFont="1" applyFill="1" applyBorder="1"/>
    <xf numFmtId="164" fontId="18" fillId="0" borderId="0" xfId="0" applyNumberFormat="1" applyFont="1" applyFill="1" applyBorder="1"/>
    <xf numFmtId="3" fontId="14" fillId="0" borderId="0" xfId="0" applyNumberFormat="1" applyFont="1" applyFill="1" applyBorder="1"/>
    <xf numFmtId="0" fontId="0" fillId="0" borderId="0" xfId="0" applyFill="1" applyBorder="1" applyAlignment="1">
      <alignment wrapText="1"/>
    </xf>
    <xf numFmtId="2" fontId="3" fillId="0" borderId="0" xfId="0" applyNumberFormat="1" applyFont="1" applyFill="1" applyBorder="1" applyAlignment="1"/>
    <xf numFmtId="2" fontId="3" fillId="0" borderId="10" xfId="0" applyNumberFormat="1" applyFont="1" applyFill="1" applyBorder="1" applyAlignment="1"/>
    <xf numFmtId="2" fontId="14" fillId="3" borderId="0" xfId="0" applyNumberFormat="1" applyFont="1" applyFill="1" applyBorder="1" applyAlignment="1"/>
    <xf numFmtId="2" fontId="14" fillId="3" borderId="3" xfId="0" applyNumberFormat="1" applyFont="1" applyFill="1" applyBorder="1" applyAlignment="1"/>
    <xf numFmtId="2" fontId="14" fillId="3" borderId="1" xfId="0" applyNumberFormat="1" applyFont="1" applyFill="1" applyBorder="1" applyAlignment="1"/>
    <xf numFmtId="2" fontId="14" fillId="3" borderId="2" xfId="0" applyNumberFormat="1" applyFont="1" applyFill="1" applyBorder="1" applyAlignment="1"/>
    <xf numFmtId="2" fontId="14" fillId="3" borderId="5" xfId="0" applyNumberFormat="1" applyFont="1" applyFill="1" applyBorder="1" applyAlignment="1"/>
    <xf numFmtId="2" fontId="14" fillId="3" borderId="4" xfId="0" applyNumberFormat="1" applyFont="1" applyFill="1" applyBorder="1" applyAlignment="1"/>
    <xf numFmtId="9" fontId="18" fillId="0" borderId="4" xfId="1" applyFont="1" applyFill="1" applyBorder="1"/>
    <xf numFmtId="164" fontId="18" fillId="0" borderId="8" xfId="0" applyNumberFormat="1" applyFont="1" applyFill="1" applyBorder="1"/>
    <xf numFmtId="9" fontId="18" fillId="0" borderId="7" xfId="1" applyFont="1" applyFill="1" applyBorder="1"/>
    <xf numFmtId="2" fontId="15" fillId="0" borderId="0" xfId="0" applyNumberFormat="1" applyFont="1" applyFill="1" applyBorder="1" applyAlignment="1">
      <alignment horizontal="left"/>
    </xf>
    <xf numFmtId="0" fontId="18" fillId="0" borderId="0" xfId="0" applyFont="1" applyFill="1" applyBorder="1" applyAlignment="1">
      <alignment horizontal="left"/>
    </xf>
    <xf numFmtId="2" fontId="18" fillId="0" borderId="0" xfId="0" applyNumberFormat="1" applyFont="1" applyFill="1" applyBorder="1" applyAlignment="1">
      <alignment horizontal="left"/>
    </xf>
    <xf numFmtId="0" fontId="15" fillId="0" borderId="5" xfId="0" applyFont="1" applyFill="1" applyBorder="1"/>
    <xf numFmtId="164" fontId="15" fillId="0" borderId="0" xfId="0" applyNumberFormat="1" applyFont="1" applyFill="1" applyBorder="1"/>
    <xf numFmtId="0" fontId="18" fillId="0" borderId="0" xfId="0" applyNumberFormat="1" applyFont="1" applyFill="1" applyBorder="1" applyAlignment="1">
      <alignment horizontal="left"/>
    </xf>
    <xf numFmtId="0" fontId="18" fillId="0" borderId="5" xfId="0" applyNumberFormat="1" applyFont="1" applyFill="1" applyBorder="1" applyAlignment="1">
      <alignment horizontal="left"/>
    </xf>
    <xf numFmtId="0" fontId="17" fillId="0" borderId="0" xfId="0" applyNumberFormat="1" applyFont="1" applyFill="1" applyBorder="1" applyAlignment="1">
      <alignment horizontal="left"/>
    </xf>
    <xf numFmtId="2" fontId="17" fillId="0" borderId="0" xfId="0" applyNumberFormat="1" applyFont="1" applyFill="1" applyBorder="1" applyAlignment="1">
      <alignment horizontal="left"/>
    </xf>
    <xf numFmtId="2" fontId="17" fillId="0" borderId="5" xfId="0" applyNumberFormat="1" applyFont="1" applyFill="1" applyBorder="1"/>
    <xf numFmtId="164" fontId="17" fillId="0" borderId="0" xfId="0" applyNumberFormat="1" applyFont="1" applyFill="1" applyBorder="1"/>
    <xf numFmtId="0" fontId="17" fillId="0" borderId="0" xfId="0" applyFont="1" applyFill="1" applyBorder="1" applyAlignment="1">
      <alignment horizontal="left"/>
    </xf>
    <xf numFmtId="0" fontId="0" fillId="3" borderId="5" xfId="0" applyFill="1" applyBorder="1"/>
    <xf numFmtId="0" fontId="0" fillId="3" borderId="0" xfId="0" applyFill="1" applyBorder="1"/>
    <xf numFmtId="0" fontId="0" fillId="3" borderId="4" xfId="0" applyFill="1" applyBorder="1"/>
    <xf numFmtId="0" fontId="0" fillId="3" borderId="3" xfId="0" applyFill="1" applyBorder="1"/>
    <xf numFmtId="2" fontId="0" fillId="3" borderId="1" xfId="0" applyNumberFormat="1" applyFill="1" applyBorder="1"/>
    <xf numFmtId="0" fontId="0" fillId="3" borderId="1" xfId="0" applyFill="1" applyBorder="1"/>
    <xf numFmtId="0" fontId="0" fillId="3" borderId="2" xfId="0" applyFill="1" applyBorder="1"/>
    <xf numFmtId="164" fontId="0" fillId="3" borderId="1" xfId="0" applyNumberFormat="1" applyFill="1" applyBorder="1"/>
    <xf numFmtId="2" fontId="0" fillId="3" borderId="0" xfId="0" applyNumberFormat="1" applyFill="1" applyBorder="1"/>
    <xf numFmtId="164" fontId="0" fillId="3" borderId="0" xfId="0" applyNumberFormat="1" applyFill="1" applyBorder="1"/>
    <xf numFmtId="0" fontId="18" fillId="0" borderId="5" xfId="0" applyFont="1" applyFill="1" applyBorder="1" applyAlignment="1">
      <alignment horizontal="left"/>
    </xf>
    <xf numFmtId="2" fontId="18" fillId="0" borderId="5" xfId="0" applyNumberFormat="1" applyFont="1" applyFill="1" applyBorder="1" applyAlignment="1">
      <alignment horizontal="left"/>
    </xf>
    <xf numFmtId="0" fontId="18" fillId="0" borderId="9" xfId="0" applyFont="1" applyFill="1" applyBorder="1" applyAlignment="1">
      <alignment horizontal="left"/>
    </xf>
    <xf numFmtId="2" fontId="18" fillId="0" borderId="8" xfId="0" applyNumberFormat="1" applyFont="1" applyFill="1" applyBorder="1" applyAlignment="1">
      <alignment horizontal="left"/>
    </xf>
    <xf numFmtId="0" fontId="18" fillId="0" borderId="8" xfId="0" applyNumberFormat="1" applyFont="1" applyFill="1" applyBorder="1" applyAlignment="1">
      <alignment horizontal="left"/>
    </xf>
    <xf numFmtId="0" fontId="17" fillId="0" borderId="8" xfId="0" applyNumberFormat="1" applyFont="1" applyFill="1" applyBorder="1"/>
    <xf numFmtId="2" fontId="14" fillId="0" borderId="0" xfId="0" applyNumberFormat="1" applyFont="1" applyFill="1" applyBorder="1" applyAlignment="1">
      <alignment horizontal="left"/>
    </xf>
    <xf numFmtId="1" fontId="18" fillId="0" borderId="0" xfId="0" applyNumberFormat="1" applyFont="1" applyFill="1" applyBorder="1" applyAlignment="1">
      <alignment horizontal="left"/>
    </xf>
    <xf numFmtId="1" fontId="3" fillId="0" borderId="0" xfId="0" applyNumberFormat="1" applyFont="1" applyFill="1" applyBorder="1"/>
    <xf numFmtId="1" fontId="15" fillId="3" borderId="0" xfId="0" applyNumberFormat="1" applyFont="1" applyFill="1" applyBorder="1"/>
    <xf numFmtId="0" fontId="8" fillId="0" borderId="0" xfId="0" applyFont="1" applyBorder="1"/>
    <xf numFmtId="0" fontId="15" fillId="3" borderId="3" xfId="0" applyFont="1" applyFill="1" applyBorder="1"/>
    <xf numFmtId="1" fontId="15" fillId="3" borderId="1" xfId="0" applyNumberFormat="1" applyFont="1" applyFill="1" applyBorder="1"/>
    <xf numFmtId="2" fontId="14" fillId="0" borderId="5" xfId="0" applyNumberFormat="1" applyFont="1" applyFill="1" applyBorder="1" applyAlignment="1">
      <alignment horizontal="left"/>
    </xf>
    <xf numFmtId="2" fontId="14" fillId="0" borderId="9" xfId="0" applyNumberFormat="1" applyFont="1" applyFill="1" applyBorder="1" applyAlignment="1">
      <alignment horizontal="left"/>
    </xf>
    <xf numFmtId="2" fontId="14" fillId="0" borderId="8" xfId="0" applyNumberFormat="1" applyFont="1" applyFill="1" applyBorder="1" applyAlignment="1">
      <alignment horizontal="left"/>
    </xf>
    <xf numFmtId="1" fontId="18" fillId="0" borderId="8" xfId="0" applyNumberFormat="1" applyFont="1" applyFill="1" applyBorder="1" applyAlignment="1">
      <alignment horizontal="left"/>
    </xf>
    <xf numFmtId="9" fontId="15" fillId="0" borderId="0" xfId="1" applyFont="1" applyFill="1" applyBorder="1"/>
    <xf numFmtId="164" fontId="15" fillId="3" borderId="0" xfId="0" applyNumberFormat="1" applyFont="1" applyFill="1" applyBorder="1"/>
    <xf numFmtId="9" fontId="16" fillId="0" borderId="0" xfId="1" applyNumberFormat="1" applyFont="1" applyFill="1" applyBorder="1"/>
    <xf numFmtId="164" fontId="15" fillId="3" borderId="1" xfId="0" applyNumberFormat="1" applyFont="1" applyFill="1" applyBorder="1"/>
    <xf numFmtId="0" fontId="15" fillId="0" borderId="0" xfId="0" applyFont="1" applyFill="1" applyBorder="1" applyAlignment="1">
      <alignment wrapText="1"/>
    </xf>
    <xf numFmtId="9" fontId="15" fillId="3" borderId="2" xfId="1" applyFont="1" applyFill="1" applyBorder="1"/>
    <xf numFmtId="9" fontId="15" fillId="3" borderId="4" xfId="1" applyFont="1" applyFill="1" applyBorder="1"/>
    <xf numFmtId="1" fontId="14" fillId="0" borderId="0" xfId="0" applyNumberFormat="1" applyFont="1" applyFill="1" applyBorder="1"/>
    <xf numFmtId="0" fontId="5" fillId="0" borderId="0" xfId="0" applyNumberFormat="1" applyFont="1" applyBorder="1"/>
    <xf numFmtId="0" fontId="5" fillId="0" borderId="0" xfId="0" applyFont="1" applyFill="1" applyBorder="1" applyAlignment="1">
      <alignment wrapText="1"/>
    </xf>
    <xf numFmtId="3" fontId="18" fillId="0" borderId="0" xfId="0" applyNumberFormat="1" applyFont="1" applyFill="1" applyBorder="1"/>
    <xf numFmtId="4" fontId="0" fillId="0" borderId="0" xfId="0" applyNumberFormat="1" applyFill="1" applyBorder="1"/>
    <xf numFmtId="9" fontId="15" fillId="0" borderId="0" xfId="1" applyNumberFormat="1" applyFont="1" applyFill="1" applyBorder="1"/>
    <xf numFmtId="2" fontId="15" fillId="3" borderId="0" xfId="0" applyNumberFormat="1" applyFont="1" applyFill="1" applyBorder="1" applyAlignment="1"/>
    <xf numFmtId="2" fontId="15" fillId="0" borderId="0" xfId="0" applyNumberFormat="1" applyFont="1" applyBorder="1" applyAlignment="1"/>
    <xf numFmtId="2" fontId="15" fillId="3" borderId="3" xfId="0" applyNumberFormat="1" applyFont="1" applyFill="1" applyBorder="1" applyAlignment="1"/>
    <xf numFmtId="2" fontId="15" fillId="3" borderId="1" xfId="0" applyNumberFormat="1" applyFont="1" applyFill="1" applyBorder="1" applyAlignment="1"/>
    <xf numFmtId="2" fontId="15" fillId="3" borderId="2" xfId="0" applyNumberFormat="1" applyFont="1" applyFill="1" applyBorder="1" applyAlignment="1"/>
    <xf numFmtId="2" fontId="15" fillId="3" borderId="5" xfId="0" applyNumberFormat="1" applyFont="1" applyFill="1" applyBorder="1" applyAlignment="1"/>
    <xf numFmtId="2" fontId="15" fillId="3" borderId="4" xfId="0" applyNumberFormat="1" applyFont="1" applyFill="1" applyBorder="1" applyAlignment="1"/>
    <xf numFmtId="0" fontId="14" fillId="0" borderId="8" xfId="0" applyFont="1" applyFill="1" applyBorder="1" applyAlignment="1">
      <alignment horizontal="right"/>
    </xf>
    <xf numFmtId="0" fontId="16" fillId="0" borderId="0" xfId="0" applyFont="1" applyFill="1" applyBorder="1" applyAlignment="1"/>
    <xf numFmtId="165" fontId="18" fillId="0" borderId="0" xfId="1" applyNumberFormat="1" applyFont="1" applyFill="1" applyBorder="1"/>
    <xf numFmtId="0" fontId="16" fillId="3" borderId="0" xfId="0" applyFont="1" applyFill="1" applyBorder="1" applyAlignment="1"/>
    <xf numFmtId="165" fontId="14" fillId="0" borderId="0" xfId="0" applyNumberFormat="1" applyFont="1" applyFill="1" applyBorder="1"/>
    <xf numFmtId="165" fontId="15" fillId="0" borderId="0" xfId="0" applyNumberFormat="1" applyFont="1" applyFill="1" applyBorder="1"/>
    <xf numFmtId="0" fontId="16" fillId="3" borderId="3" xfId="0" applyFont="1" applyFill="1" applyBorder="1" applyAlignment="1"/>
    <xf numFmtId="0" fontId="16" fillId="3" borderId="1" xfId="0" applyFont="1" applyFill="1" applyBorder="1" applyAlignment="1"/>
    <xf numFmtId="0" fontId="16" fillId="3" borderId="2" xfId="0" applyFont="1" applyFill="1" applyBorder="1" applyAlignment="1"/>
    <xf numFmtId="0" fontId="16" fillId="3" borderId="5" xfId="0" applyFont="1" applyFill="1" applyBorder="1" applyAlignment="1"/>
    <xf numFmtId="0" fontId="16" fillId="3" borderId="4" xfId="0" applyFont="1" applyFill="1" applyBorder="1" applyAlignment="1"/>
    <xf numFmtId="0" fontId="15" fillId="0" borderId="8" xfId="0" applyNumberFormat="1" applyFont="1" applyFill="1" applyBorder="1"/>
    <xf numFmtId="165" fontId="18" fillId="0" borderId="8" xfId="1" applyNumberFormat="1" applyFont="1" applyFill="1" applyBorder="1"/>
    <xf numFmtId="2" fontId="18" fillId="0" borderId="0" xfId="1" applyNumberFormat="1" applyFont="1" applyFill="1" applyBorder="1"/>
    <xf numFmtId="2" fontId="18" fillId="0" borderId="8" xfId="1" applyNumberFormat="1" applyFont="1" applyFill="1" applyBorder="1"/>
    <xf numFmtId="0" fontId="0" fillId="0" borderId="0" xfId="0" applyAlignment="1"/>
    <xf numFmtId="0" fontId="15" fillId="0" borderId="0" xfId="5" applyNumberFormat="1" applyFont="1" applyFill="1" applyBorder="1" applyAlignment="1"/>
    <xf numFmtId="0" fontId="18" fillId="0" borderId="8" xfId="2" applyNumberFormat="1" applyFont="1" applyFill="1" applyBorder="1"/>
    <xf numFmtId="0" fontId="18" fillId="0" borderId="7" xfId="0" applyNumberFormat="1" applyFont="1" applyFill="1" applyBorder="1"/>
    <xf numFmtId="2" fontId="0" fillId="3" borderId="3" xfId="0" applyNumberFormat="1" applyFill="1" applyBorder="1"/>
    <xf numFmtId="2" fontId="0" fillId="3" borderId="5" xfId="0" applyNumberFormat="1" applyFill="1" applyBorder="1"/>
    <xf numFmtId="4" fontId="0" fillId="3" borderId="0" xfId="0" applyNumberFormat="1" applyFill="1" applyBorder="1"/>
    <xf numFmtId="0" fontId="16" fillId="0" borderId="0" xfId="0" applyFont="1" applyFill="1" applyBorder="1" applyAlignment="1">
      <alignment horizontal="left"/>
    </xf>
    <xf numFmtId="2" fontId="0" fillId="0" borderId="0" xfId="0" applyNumberFormat="1" applyFont="1" applyAlignment="1"/>
    <xf numFmtId="2" fontId="18" fillId="0" borderId="5" xfId="0" applyNumberFormat="1" applyFont="1" applyFill="1" applyBorder="1" applyAlignment="1">
      <alignment horizontal="right"/>
    </xf>
    <xf numFmtId="0" fontId="18" fillId="0" borderId="0" xfId="0" applyFont="1" applyFill="1" applyBorder="1" applyAlignment="1">
      <alignment horizontal="right"/>
    </xf>
    <xf numFmtId="2" fontId="0" fillId="0" borderId="0" xfId="0" applyNumberFormat="1" applyFont="1"/>
    <xf numFmtId="4" fontId="0" fillId="0" borderId="0" xfId="0" applyNumberFormat="1" applyFont="1"/>
    <xf numFmtId="0" fontId="19" fillId="0" borderId="0" xfId="0" applyFont="1" applyFill="1" applyBorder="1"/>
    <xf numFmtId="0" fontId="20" fillId="0" borderId="0" xfId="0" applyFont="1" applyFill="1" applyBorder="1" applyAlignment="1">
      <alignment horizontal="left" vertical="top"/>
    </xf>
    <xf numFmtId="0" fontId="0" fillId="0" borderId="0" xfId="0" applyFont="1" applyAlignment="1">
      <alignment wrapText="1"/>
    </xf>
    <xf numFmtId="0" fontId="0" fillId="0" borderId="0" xfId="0" applyFont="1" applyBorder="1"/>
    <xf numFmtId="4" fontId="0" fillId="0" borderId="0" xfId="0" applyNumberFormat="1" applyFont="1" applyBorder="1"/>
    <xf numFmtId="4" fontId="0" fillId="3" borderId="1" xfId="0" applyNumberFormat="1" applyFill="1" applyBorder="1"/>
    <xf numFmtId="9" fontId="15" fillId="0" borderId="4" xfId="1" applyFont="1" applyFill="1" applyBorder="1"/>
    <xf numFmtId="9" fontId="15" fillId="0" borderId="7" xfId="1" applyFont="1" applyFill="1" applyBorder="1"/>
    <xf numFmtId="0" fontId="15" fillId="0" borderId="0" xfId="0" applyFont="1" applyFill="1" applyBorder="1" applyAlignment="1"/>
    <xf numFmtId="0" fontId="14" fillId="0" borderId="0" xfId="0" applyNumberFormat="1" applyFont="1" applyFill="1" applyBorder="1" applyAlignment="1">
      <alignment horizontal="left"/>
    </xf>
    <xf numFmtId="164" fontId="18" fillId="0" borderId="0" xfId="2" applyNumberFormat="1" applyFont="1" applyFill="1" applyBorder="1"/>
    <xf numFmtId="0" fontId="14" fillId="0" borderId="0" xfId="0" applyFont="1" applyFill="1" applyBorder="1" applyAlignment="1">
      <alignment horizontal="left"/>
    </xf>
    <xf numFmtId="0" fontId="21" fillId="0" borderId="0" xfId="0" applyFont="1" applyFill="1" applyBorder="1" applyAlignment="1">
      <alignment horizontal="left"/>
    </xf>
    <xf numFmtId="2" fontId="21" fillId="0" borderId="0" xfId="0" applyNumberFormat="1" applyFont="1" applyFill="1" applyBorder="1" applyAlignment="1">
      <alignment horizontal="left"/>
    </xf>
    <xf numFmtId="0" fontId="15" fillId="3" borderId="0" xfId="0" applyFont="1" applyFill="1" applyBorder="1" applyAlignment="1"/>
    <xf numFmtId="0" fontId="15" fillId="3" borderId="3" xfId="0" applyFont="1" applyFill="1" applyBorder="1" applyAlignment="1"/>
    <xf numFmtId="0" fontId="15" fillId="3" borderId="1" xfId="0" applyFont="1" applyFill="1" applyBorder="1" applyAlignment="1"/>
    <xf numFmtId="0" fontId="15" fillId="3" borderId="2" xfId="0" applyFont="1" applyFill="1" applyBorder="1" applyAlignment="1"/>
    <xf numFmtId="0" fontId="15" fillId="3" borderId="5" xfId="0" applyFont="1" applyFill="1" applyBorder="1" applyAlignment="1"/>
    <xf numFmtId="0" fontId="15" fillId="3" borderId="4" xfId="0" applyFont="1" applyFill="1" applyBorder="1" applyAlignment="1"/>
    <xf numFmtId="0" fontId="17" fillId="0" borderId="8" xfId="0" applyFont="1" applyFill="1" applyBorder="1" applyAlignment="1">
      <alignment horizontal="left"/>
    </xf>
    <xf numFmtId="0" fontId="15" fillId="0" borderId="8" xfId="0" applyFont="1" applyFill="1" applyBorder="1" applyAlignment="1">
      <alignment horizontal="left"/>
    </xf>
    <xf numFmtId="0" fontId="22" fillId="0" borderId="0" xfId="0" applyFont="1" applyFill="1" applyBorder="1"/>
    <xf numFmtId="0" fontId="18" fillId="0" borderId="8" xfId="0" applyFont="1" applyFill="1" applyBorder="1" applyAlignment="1">
      <alignment horizontal="right"/>
    </xf>
    <xf numFmtId="0" fontId="0" fillId="0" borderId="8" xfId="0" applyBorder="1"/>
    <xf numFmtId="0" fontId="23" fillId="0" borderId="0" xfId="0" applyFont="1"/>
    <xf numFmtId="0" fontId="21" fillId="0" borderId="5" xfId="0" applyNumberFormat="1" applyFont="1" applyFill="1" applyBorder="1" applyAlignment="1">
      <alignment horizontal="left"/>
    </xf>
    <xf numFmtId="0" fontId="21" fillId="0" borderId="5" xfId="0" applyFont="1" applyFill="1" applyBorder="1" applyAlignment="1">
      <alignment horizontal="left"/>
    </xf>
    <xf numFmtId="2" fontId="21" fillId="0" borderId="5" xfId="0" applyNumberFormat="1" applyFont="1" applyFill="1" applyBorder="1" applyAlignment="1">
      <alignment horizontal="left"/>
    </xf>
    <xf numFmtId="0" fontId="21" fillId="0" borderId="9" xfId="0" applyFont="1" applyFill="1" applyBorder="1" applyAlignment="1">
      <alignment horizontal="left"/>
    </xf>
    <xf numFmtId="0" fontId="14" fillId="0" borderId="8" xfId="0" applyFont="1" applyFill="1" applyBorder="1" applyAlignment="1">
      <alignment horizontal="left"/>
    </xf>
    <xf numFmtId="0" fontId="14" fillId="0" borderId="8" xfId="0" applyNumberFormat="1" applyFont="1" applyFill="1" applyBorder="1" applyAlignment="1">
      <alignment horizontal="left"/>
    </xf>
    <xf numFmtId="2" fontId="21" fillId="0" borderId="5" xfId="0" applyNumberFormat="1" applyFont="1" applyFill="1" applyBorder="1"/>
    <xf numFmtId="2" fontId="21" fillId="0" borderId="9" xfId="0" applyNumberFormat="1" applyFont="1" applyFill="1" applyBorder="1"/>
    <xf numFmtId="0" fontId="21" fillId="0" borderId="0" xfId="0" applyFont="1" applyFill="1" applyBorder="1"/>
    <xf numFmtId="0" fontId="21" fillId="0" borderId="8" xfId="0" applyFont="1" applyFill="1" applyBorder="1"/>
    <xf numFmtId="2" fontId="24" fillId="0" borderId="0" xfId="0" applyNumberFormat="1" applyFont="1" applyFill="1" applyBorder="1"/>
    <xf numFmtId="0" fontId="9" fillId="0" borderId="0" xfId="0" applyFont="1"/>
    <xf numFmtId="0" fontId="15" fillId="3" borderId="1" xfId="0" applyFont="1" applyFill="1" applyBorder="1" applyAlignment="1">
      <alignment horizontal="center"/>
    </xf>
    <xf numFmtId="2" fontId="24" fillId="0" borderId="0" xfId="0" applyNumberFormat="1" applyFont="1" applyFill="1" applyBorder="1" applyAlignment="1">
      <alignment horizontal="left"/>
    </xf>
    <xf numFmtId="2" fontId="15" fillId="3" borderId="1" xfId="0" applyNumberFormat="1" applyFont="1" applyFill="1" applyBorder="1" applyAlignment="1">
      <alignment horizontal="center"/>
    </xf>
    <xf numFmtId="2" fontId="14" fillId="3" borderId="1" xfId="0" applyNumberFormat="1" applyFont="1" applyFill="1" applyBorder="1" applyAlignment="1">
      <alignment horizontal="center"/>
    </xf>
    <xf numFmtId="0" fontId="0" fillId="3" borderId="1" xfId="0" applyFill="1" applyBorder="1" applyAlignment="1">
      <alignment horizontal="center"/>
    </xf>
    <xf numFmtId="0" fontId="15" fillId="3" borderId="0" xfId="0" applyFont="1" applyFill="1" applyBorder="1" applyAlignment="1">
      <alignment horizontal="center"/>
    </xf>
    <xf numFmtId="0" fontId="16" fillId="3" borderId="1" xfId="0" applyFont="1" applyFill="1" applyBorder="1" applyAlignment="1">
      <alignment horizontal="center"/>
    </xf>
  </cellXfs>
  <cellStyles count="11">
    <cellStyle name="Bad" xfId="2" builtinId="27"/>
    <cellStyle name="Bad 2" xfId="3" xr:uid="{00000000-0005-0000-0000-000001000000}"/>
    <cellStyle name="Normal" xfId="0" builtinId="0"/>
    <cellStyle name="Normal 2" xfId="5" xr:uid="{00000000-0005-0000-0000-000003000000}"/>
    <cellStyle name="Normal 2 2" xfId="7" xr:uid="{00000000-0005-0000-0000-000004000000}"/>
    <cellStyle name="Normal 2 3" xfId="6" xr:uid="{00000000-0005-0000-0000-000005000000}"/>
    <cellStyle name="Normal 3" xfId="4" xr:uid="{00000000-0005-0000-0000-000006000000}"/>
    <cellStyle name="Normal 4" xfId="8" xr:uid="{00000000-0005-0000-0000-000007000000}"/>
    <cellStyle name="Normal 5" xfId="9" xr:uid="{00000000-0005-0000-0000-000008000000}"/>
    <cellStyle name="Normal 6" xfId="10" xr:uid="{00000000-0005-0000-0000-000009000000}"/>
    <cellStyle name="Percent" xfId="1" builtinId="5"/>
  </cellStyles>
  <dxfs count="13">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69"/>
  <sheetViews>
    <sheetView workbookViewId="0">
      <selection activeCell="B6" sqref="B6"/>
    </sheetView>
  </sheetViews>
  <sheetFormatPr defaultRowHeight="15" x14ac:dyDescent="0.25"/>
  <cols>
    <col min="1" max="1" width="15" customWidth="1"/>
  </cols>
  <sheetData>
    <row r="1" spans="1:13" x14ac:dyDescent="0.25">
      <c r="A1" s="276" t="s">
        <v>185</v>
      </c>
      <c r="B1" s="264"/>
      <c r="C1" s="264"/>
      <c r="D1" s="264"/>
      <c r="E1" s="264"/>
      <c r="F1" s="264"/>
      <c r="G1" s="264"/>
      <c r="H1" s="264"/>
      <c r="I1" s="264"/>
      <c r="J1" s="264"/>
      <c r="K1" s="264"/>
      <c r="L1" s="264"/>
      <c r="M1" s="264"/>
    </row>
    <row r="2" spans="1:13" x14ac:dyDescent="0.25">
      <c r="A2" s="23" t="s">
        <v>184</v>
      </c>
      <c r="B2" s="264"/>
      <c r="C2" s="264"/>
      <c r="D2" s="264"/>
      <c r="E2" s="264"/>
      <c r="F2" s="264"/>
      <c r="G2" s="264"/>
      <c r="H2" s="264"/>
      <c r="I2" s="264"/>
      <c r="J2" s="264"/>
      <c r="K2" s="264"/>
      <c r="L2" s="264"/>
      <c r="M2" s="264"/>
    </row>
    <row r="3" spans="1:13" x14ac:dyDescent="0.25">
      <c r="A3" t="s">
        <v>113</v>
      </c>
      <c r="B3" t="s">
        <v>6</v>
      </c>
      <c r="C3" t="s">
        <v>7</v>
      </c>
      <c r="D3" t="s">
        <v>8</v>
      </c>
      <c r="E3" t="s">
        <v>9</v>
      </c>
      <c r="F3" t="s">
        <v>10</v>
      </c>
    </row>
    <row r="4" spans="1:13" x14ac:dyDescent="0.25">
      <c r="A4" t="s">
        <v>114</v>
      </c>
      <c r="B4">
        <v>3.01</v>
      </c>
      <c r="C4">
        <v>3.03</v>
      </c>
      <c r="D4">
        <v>0.09</v>
      </c>
      <c r="E4">
        <v>1.1200000000000001</v>
      </c>
      <c r="F4">
        <v>2.0899999999999998E-2</v>
      </c>
    </row>
    <row r="5" spans="1:13" x14ac:dyDescent="0.25">
      <c r="A5" t="s">
        <v>115</v>
      </c>
      <c r="B5">
        <v>2.8029999999999999</v>
      </c>
      <c r="C5">
        <v>2.83</v>
      </c>
      <c r="D5">
        <v>8.5000000000000006E-2</v>
      </c>
      <c r="E5">
        <v>1.006</v>
      </c>
      <c r="F5">
        <v>1.8683399999999999E-2</v>
      </c>
    </row>
    <row r="6" spans="1:13" x14ac:dyDescent="0.25">
      <c r="A6" t="s">
        <v>116</v>
      </c>
      <c r="B6">
        <v>1.89</v>
      </c>
      <c r="C6">
        <v>2.16</v>
      </c>
      <c r="D6">
        <v>0.62</v>
      </c>
      <c r="E6">
        <v>1</v>
      </c>
      <c r="F6">
        <v>0</v>
      </c>
    </row>
    <row r="7" spans="1:13" x14ac:dyDescent="0.25">
      <c r="A7" t="s">
        <v>117</v>
      </c>
      <c r="B7">
        <v>1.881</v>
      </c>
      <c r="C7">
        <v>2.1640000000000001</v>
      </c>
      <c r="D7">
        <v>0.63</v>
      </c>
      <c r="E7">
        <v>0.93799999999999994</v>
      </c>
      <c r="F7">
        <v>0</v>
      </c>
    </row>
    <row r="8" spans="1:13" x14ac:dyDescent="0.25">
      <c r="A8" t="s">
        <v>118</v>
      </c>
      <c r="B8">
        <v>1.85</v>
      </c>
      <c r="C8">
        <v>1.86</v>
      </c>
      <c r="D8">
        <v>0</v>
      </c>
      <c r="E8">
        <v>1.83</v>
      </c>
      <c r="F8">
        <v>0.03</v>
      </c>
    </row>
    <row r="9" spans="1:13" x14ac:dyDescent="0.25">
      <c r="A9" t="s">
        <v>119</v>
      </c>
      <c r="B9">
        <v>1.7909999999999999</v>
      </c>
      <c r="C9">
        <v>1.806</v>
      </c>
      <c r="D9">
        <v>0</v>
      </c>
      <c r="E9">
        <v>1.8691</v>
      </c>
      <c r="F9">
        <v>2.5000000000000001E-2</v>
      </c>
    </row>
    <row r="10" spans="1:13" x14ac:dyDescent="0.25">
      <c r="A10" t="s">
        <v>120</v>
      </c>
      <c r="B10">
        <v>1.61</v>
      </c>
      <c r="C10">
        <v>1.61</v>
      </c>
      <c r="D10">
        <v>0.03</v>
      </c>
      <c r="E10">
        <v>1.9</v>
      </c>
      <c r="F10">
        <v>0</v>
      </c>
    </row>
    <row r="11" spans="1:13" x14ac:dyDescent="0.25">
      <c r="A11" t="s">
        <v>121</v>
      </c>
      <c r="B11">
        <v>1.43</v>
      </c>
      <c r="C11">
        <v>1.43</v>
      </c>
      <c r="D11">
        <v>0.02</v>
      </c>
      <c r="E11">
        <v>1.9</v>
      </c>
      <c r="F11">
        <v>0</v>
      </c>
    </row>
    <row r="12" spans="1:13" x14ac:dyDescent="0.25">
      <c r="A12" t="s">
        <v>122</v>
      </c>
      <c r="B12">
        <v>1</v>
      </c>
      <c r="C12">
        <v>1</v>
      </c>
      <c r="D12">
        <v>0</v>
      </c>
      <c r="E12">
        <v>1.9092499999999999</v>
      </c>
      <c r="F12">
        <v>0</v>
      </c>
    </row>
    <row r="13" spans="1:13" x14ac:dyDescent="0.25">
      <c r="A13" t="s">
        <v>123</v>
      </c>
      <c r="B13">
        <v>1</v>
      </c>
      <c r="C13">
        <v>1</v>
      </c>
      <c r="D13">
        <v>0</v>
      </c>
      <c r="E13">
        <v>1.9046400000000001</v>
      </c>
      <c r="F13">
        <v>0</v>
      </c>
    </row>
    <row r="14" spans="1:13" x14ac:dyDescent="0.25">
      <c r="A14" t="s">
        <v>124</v>
      </c>
      <c r="B14">
        <v>2.29</v>
      </c>
      <c r="C14">
        <v>2.33</v>
      </c>
      <c r="D14">
        <v>0</v>
      </c>
      <c r="E14">
        <v>1.69</v>
      </c>
      <c r="F14">
        <v>0.107</v>
      </c>
    </row>
    <row r="15" spans="1:13" x14ac:dyDescent="0.25">
      <c r="A15" t="s">
        <v>125</v>
      </c>
      <c r="B15">
        <v>2.2989999999999999</v>
      </c>
      <c r="C15">
        <v>2.3490000000000002</v>
      </c>
      <c r="D15">
        <v>0</v>
      </c>
      <c r="E15">
        <v>1.66</v>
      </c>
      <c r="F15">
        <v>0.1346</v>
      </c>
    </row>
    <row r="16" spans="1:13" x14ac:dyDescent="0.25">
      <c r="A16" t="s">
        <v>126</v>
      </c>
      <c r="B16">
        <v>2.21</v>
      </c>
      <c r="C16">
        <v>2.21</v>
      </c>
      <c r="D16">
        <v>0</v>
      </c>
      <c r="E16">
        <v>1.6</v>
      </c>
      <c r="F16">
        <v>0</v>
      </c>
    </row>
    <row r="17" spans="1:6" x14ac:dyDescent="0.25">
      <c r="A17" t="s">
        <v>127</v>
      </c>
      <c r="B17">
        <v>2.2930000000000001</v>
      </c>
      <c r="C17">
        <v>2.2999999999999998</v>
      </c>
      <c r="D17">
        <v>0</v>
      </c>
      <c r="E17">
        <v>1.6020000000000001</v>
      </c>
      <c r="F17">
        <v>7.2100000000000003E-3</v>
      </c>
    </row>
    <row r="18" spans="1:6" x14ac:dyDescent="0.25">
      <c r="A18" t="s">
        <v>128</v>
      </c>
      <c r="B18">
        <v>2.2419699999999998</v>
      </c>
      <c r="C18">
        <v>2.2505999999999999</v>
      </c>
      <c r="D18">
        <v>0</v>
      </c>
      <c r="E18">
        <v>1.6476999999999999</v>
      </c>
      <c r="F18">
        <v>8.9999999999999993E-3</v>
      </c>
    </row>
    <row r="19" spans="1:6" x14ac:dyDescent="0.25">
      <c r="A19" t="s">
        <v>129</v>
      </c>
      <c r="B19">
        <v>1.49</v>
      </c>
      <c r="C19">
        <v>1.49</v>
      </c>
      <c r="D19">
        <v>0</v>
      </c>
      <c r="E19">
        <v>1.79</v>
      </c>
      <c r="F19">
        <v>0</v>
      </c>
    </row>
    <row r="20" spans="1:6" x14ac:dyDescent="0.25">
      <c r="A20" t="s">
        <v>130</v>
      </c>
      <c r="B20">
        <v>1.554</v>
      </c>
      <c r="C20">
        <v>1.554</v>
      </c>
      <c r="D20">
        <v>0</v>
      </c>
      <c r="E20">
        <v>1.7849999999999999</v>
      </c>
      <c r="F20">
        <v>0</v>
      </c>
    </row>
    <row r="21" spans="1:6" x14ac:dyDescent="0.25">
      <c r="A21" t="s">
        <v>131</v>
      </c>
      <c r="B21">
        <v>1.84</v>
      </c>
      <c r="C21">
        <v>1.88</v>
      </c>
      <c r="D21">
        <v>0.03</v>
      </c>
      <c r="E21">
        <v>1.41</v>
      </c>
      <c r="F21">
        <v>0.19</v>
      </c>
    </row>
    <row r="22" spans="1:6" x14ac:dyDescent="0.25">
      <c r="A22" t="s">
        <v>132</v>
      </c>
      <c r="B22">
        <v>1.8919999999999999</v>
      </c>
      <c r="C22">
        <v>1.9259999999999999</v>
      </c>
      <c r="D22">
        <v>3.5000000000000003E-2</v>
      </c>
      <c r="E22">
        <v>1.3979999999999999</v>
      </c>
      <c r="F22">
        <v>0.18382999999999999</v>
      </c>
    </row>
    <row r="23" spans="1:6" x14ac:dyDescent="0.25">
      <c r="A23" t="s">
        <v>133</v>
      </c>
      <c r="B23">
        <v>1.93</v>
      </c>
      <c r="C23">
        <v>1.93</v>
      </c>
      <c r="D23">
        <v>7.0000000000000007E-2</v>
      </c>
      <c r="E23">
        <v>1.41</v>
      </c>
      <c r="F23">
        <v>0</v>
      </c>
    </row>
    <row r="24" spans="1:6" x14ac:dyDescent="0.25">
      <c r="A24" t="s">
        <v>134</v>
      </c>
      <c r="B24">
        <v>2.1</v>
      </c>
      <c r="C24">
        <v>2.1</v>
      </c>
      <c r="D24">
        <v>0.04</v>
      </c>
      <c r="E24">
        <v>1.55</v>
      </c>
      <c r="F24">
        <v>0</v>
      </c>
    </row>
    <row r="25" spans="1:6" x14ac:dyDescent="0.25">
      <c r="A25" t="s">
        <v>135</v>
      </c>
      <c r="B25">
        <v>1.9450000000000001</v>
      </c>
      <c r="C25">
        <v>1.9450000000000001</v>
      </c>
      <c r="D25">
        <v>6.2799999999999995E-2</v>
      </c>
      <c r="E25">
        <v>1.4322999999999999</v>
      </c>
      <c r="F25">
        <v>0</v>
      </c>
    </row>
    <row r="26" spans="1:6" x14ac:dyDescent="0.25">
      <c r="A26" t="s">
        <v>136</v>
      </c>
      <c r="B26">
        <v>1.91</v>
      </c>
      <c r="C26">
        <v>1.94</v>
      </c>
      <c r="D26">
        <v>0.06</v>
      </c>
      <c r="E26">
        <v>1.97</v>
      </c>
      <c r="F26">
        <v>0.08</v>
      </c>
    </row>
    <row r="27" spans="1:6" x14ac:dyDescent="0.25">
      <c r="A27" t="s">
        <v>137</v>
      </c>
      <c r="B27">
        <v>2</v>
      </c>
      <c r="C27">
        <v>2.02</v>
      </c>
      <c r="D27">
        <v>0.04</v>
      </c>
      <c r="E27">
        <v>2.04</v>
      </c>
      <c r="F27">
        <v>0.03</v>
      </c>
    </row>
    <row r="28" spans="1:6" x14ac:dyDescent="0.25">
      <c r="A28" t="s">
        <v>138</v>
      </c>
      <c r="B28">
        <v>2.08</v>
      </c>
      <c r="C28">
        <v>2.1</v>
      </c>
      <c r="D28">
        <v>0.06</v>
      </c>
      <c r="E28">
        <v>2.04</v>
      </c>
      <c r="F28">
        <v>0.06</v>
      </c>
    </row>
    <row r="29" spans="1:6" x14ac:dyDescent="0.25">
      <c r="A29" t="s">
        <v>139</v>
      </c>
      <c r="B29">
        <v>1.84</v>
      </c>
      <c r="C29">
        <v>1.85</v>
      </c>
      <c r="D29">
        <v>0.04</v>
      </c>
      <c r="E29">
        <v>1.91</v>
      </c>
      <c r="F29">
        <v>0.02</v>
      </c>
    </row>
    <row r="30" spans="1:6" x14ac:dyDescent="0.25">
      <c r="A30" t="s">
        <v>140</v>
      </c>
      <c r="B30">
        <v>1.79</v>
      </c>
      <c r="C30">
        <v>1.8</v>
      </c>
      <c r="D30">
        <v>0.04</v>
      </c>
      <c r="E30">
        <v>1.94</v>
      </c>
      <c r="F30">
        <v>0.01</v>
      </c>
    </row>
    <row r="31" spans="1:6" x14ac:dyDescent="0.25">
      <c r="A31" t="s">
        <v>141</v>
      </c>
      <c r="B31">
        <v>2.37</v>
      </c>
      <c r="C31">
        <v>2.37</v>
      </c>
      <c r="D31">
        <v>0.03</v>
      </c>
      <c r="E31">
        <v>1.44</v>
      </c>
      <c r="F31">
        <v>0</v>
      </c>
    </row>
    <row r="32" spans="1:6" x14ac:dyDescent="0.25">
      <c r="A32" t="s">
        <v>142</v>
      </c>
      <c r="B32">
        <v>2.355</v>
      </c>
      <c r="C32">
        <v>2.355</v>
      </c>
      <c r="D32">
        <v>2.5999999999999999E-2</v>
      </c>
      <c r="E32">
        <v>1.39</v>
      </c>
      <c r="F32">
        <v>0</v>
      </c>
    </row>
    <row r="33" spans="1:6" x14ac:dyDescent="0.25">
      <c r="A33" t="s">
        <v>143</v>
      </c>
      <c r="B33">
        <v>2.4900000000000002</v>
      </c>
      <c r="C33">
        <v>2.59</v>
      </c>
      <c r="D33">
        <v>0.08</v>
      </c>
      <c r="E33">
        <v>1.65</v>
      </c>
      <c r="F33">
        <v>0</v>
      </c>
    </row>
    <row r="34" spans="1:6" x14ac:dyDescent="0.25">
      <c r="A34" t="s">
        <v>144</v>
      </c>
      <c r="B34">
        <v>2.4830000000000001</v>
      </c>
      <c r="C34">
        <v>2.492</v>
      </c>
      <c r="D34">
        <v>8.5999999999999993E-2</v>
      </c>
      <c r="E34">
        <v>1.504</v>
      </c>
      <c r="F34">
        <v>0</v>
      </c>
    </row>
    <row r="35" spans="1:6" x14ac:dyDescent="0.25">
      <c r="A35" t="s">
        <v>145</v>
      </c>
      <c r="B35">
        <v>2.1</v>
      </c>
      <c r="C35">
        <v>2.1800000000000002</v>
      </c>
      <c r="D35">
        <v>0.68</v>
      </c>
      <c r="E35">
        <v>1.3</v>
      </c>
      <c r="F35">
        <v>5.0599999999999999E-2</v>
      </c>
    </row>
    <row r="36" spans="1:6" x14ac:dyDescent="0.25">
      <c r="A36" t="s">
        <v>146</v>
      </c>
      <c r="B36">
        <v>2.0640000000000001</v>
      </c>
      <c r="C36">
        <v>2.1640000000000001</v>
      </c>
      <c r="D36">
        <v>0.63</v>
      </c>
      <c r="E36">
        <v>1.246</v>
      </c>
      <c r="F36">
        <v>5.0999999999999997E-2</v>
      </c>
    </row>
    <row r="37" spans="1:6" x14ac:dyDescent="0.25">
      <c r="A37" t="s">
        <v>147</v>
      </c>
      <c r="B37">
        <v>2.2000000000000002</v>
      </c>
      <c r="C37">
        <v>2.2599999999999998</v>
      </c>
      <c r="D37">
        <v>0.87</v>
      </c>
      <c r="E37">
        <v>1.5</v>
      </c>
      <c r="F37">
        <v>9.9400000000000002E-2</v>
      </c>
    </row>
    <row r="38" spans="1:6" x14ac:dyDescent="0.25">
      <c r="A38" t="s">
        <v>148</v>
      </c>
      <c r="B38">
        <v>2.2879999999999998</v>
      </c>
      <c r="C38">
        <v>2.3519999999999999</v>
      </c>
      <c r="D38">
        <v>0.91700000000000004</v>
      </c>
      <c r="E38">
        <v>1.46</v>
      </c>
      <c r="F38">
        <v>9.9210000000000007E-2</v>
      </c>
    </row>
    <row r="39" spans="1:6" x14ac:dyDescent="0.25">
      <c r="A39" t="s">
        <v>149</v>
      </c>
      <c r="B39">
        <v>2.14</v>
      </c>
      <c r="C39">
        <v>2.14</v>
      </c>
      <c r="D39">
        <v>0.08</v>
      </c>
      <c r="E39">
        <v>1.29</v>
      </c>
      <c r="F39">
        <v>0.32890000000000003</v>
      </c>
    </row>
    <row r="40" spans="1:6" x14ac:dyDescent="0.25">
      <c r="A40" t="s">
        <v>150</v>
      </c>
      <c r="B40">
        <v>2.1930000000000001</v>
      </c>
      <c r="C40">
        <v>2.1930000000000001</v>
      </c>
      <c r="D40">
        <v>7.0000000000000007E-2</v>
      </c>
      <c r="E40">
        <v>1.3839999999999999</v>
      </c>
      <c r="F40">
        <v>0.29482000000000003</v>
      </c>
    </row>
    <row r="41" spans="1:6" x14ac:dyDescent="0.25">
      <c r="A41" t="s">
        <v>151</v>
      </c>
      <c r="B41">
        <v>1.611</v>
      </c>
      <c r="C41">
        <v>1.64</v>
      </c>
      <c r="D41">
        <v>0</v>
      </c>
      <c r="E41">
        <v>1.762</v>
      </c>
      <c r="F41">
        <v>0</v>
      </c>
    </row>
    <row r="42" spans="1:6" x14ac:dyDescent="0.25">
      <c r="A42" t="s">
        <v>152</v>
      </c>
      <c r="B42">
        <v>1.64</v>
      </c>
      <c r="C42">
        <v>1.67</v>
      </c>
      <c r="D42">
        <v>0</v>
      </c>
      <c r="E42">
        <v>1.77</v>
      </c>
      <c r="F42">
        <v>0</v>
      </c>
    </row>
    <row r="43" spans="1:6" x14ac:dyDescent="0.25">
      <c r="A43" t="s">
        <v>153</v>
      </c>
      <c r="B43">
        <v>2.2400000000000002</v>
      </c>
      <c r="C43">
        <v>2.29</v>
      </c>
      <c r="D43">
        <v>0.36</v>
      </c>
      <c r="E43">
        <v>1.88</v>
      </c>
      <c r="F43">
        <v>0.01</v>
      </c>
    </row>
    <row r="44" spans="1:6" x14ac:dyDescent="0.25">
      <c r="A44" t="s">
        <v>154</v>
      </c>
      <c r="B44">
        <v>2.0699999999999998</v>
      </c>
      <c r="C44">
        <v>2.12</v>
      </c>
      <c r="D44">
        <v>0.36</v>
      </c>
      <c r="E44">
        <v>1.83</v>
      </c>
      <c r="F44">
        <v>0.01</v>
      </c>
    </row>
    <row r="45" spans="1:6" x14ac:dyDescent="0.25">
      <c r="A45" t="s">
        <v>155</v>
      </c>
      <c r="B45">
        <v>1.403413</v>
      </c>
      <c r="C45">
        <v>1.411557</v>
      </c>
      <c r="D45">
        <v>1.6327999999999999E-2</v>
      </c>
      <c r="E45">
        <v>1.405832</v>
      </c>
      <c r="F45">
        <v>0</v>
      </c>
    </row>
    <row r="46" spans="1:6" x14ac:dyDescent="0.25">
      <c r="A46" t="s">
        <v>156</v>
      </c>
      <c r="B46">
        <v>1.4391769999999999</v>
      </c>
      <c r="C46">
        <v>1.4488369999999999</v>
      </c>
      <c r="D46">
        <v>1.2463E-2</v>
      </c>
      <c r="E46">
        <v>1.3765339999999999</v>
      </c>
      <c r="F46">
        <v>0</v>
      </c>
    </row>
    <row r="47" spans="1:6" x14ac:dyDescent="0.25">
      <c r="A47" t="s">
        <v>157</v>
      </c>
      <c r="B47">
        <v>1.55</v>
      </c>
      <c r="C47">
        <v>1.57</v>
      </c>
      <c r="D47">
        <v>0</v>
      </c>
      <c r="E47">
        <v>1.84</v>
      </c>
      <c r="F47">
        <v>2.1399999999999999E-2</v>
      </c>
    </row>
    <row r="48" spans="1:6" x14ac:dyDescent="0.25">
      <c r="A48" t="s">
        <v>158</v>
      </c>
      <c r="B48">
        <v>1.6679999999999999</v>
      </c>
      <c r="C48">
        <v>1.6850000000000001</v>
      </c>
      <c r="D48">
        <v>0</v>
      </c>
      <c r="E48">
        <v>1.877</v>
      </c>
      <c r="F48">
        <v>1.7340000000000001E-2</v>
      </c>
    </row>
    <row r="49" spans="1:6" x14ac:dyDescent="0.25">
      <c r="A49" t="s">
        <v>159</v>
      </c>
      <c r="B49">
        <v>1.61</v>
      </c>
      <c r="C49">
        <v>1.73</v>
      </c>
      <c r="D49">
        <v>0.12</v>
      </c>
      <c r="E49">
        <v>1.1000000000000001</v>
      </c>
      <c r="F49">
        <v>0</v>
      </c>
    </row>
    <row r="50" spans="1:6" x14ac:dyDescent="0.25">
      <c r="A50" t="s">
        <v>160</v>
      </c>
      <c r="B50">
        <v>1.575</v>
      </c>
      <c r="C50">
        <v>1.6679999999999999</v>
      </c>
      <c r="D50">
        <v>9.4E-2</v>
      </c>
      <c r="E50">
        <v>1.175</v>
      </c>
      <c r="F50">
        <v>0</v>
      </c>
    </row>
    <row r="51" spans="1:6" x14ac:dyDescent="0.25">
      <c r="A51" t="s">
        <v>161</v>
      </c>
      <c r="B51">
        <v>1.9208000000000001</v>
      </c>
      <c r="C51">
        <v>1.9208000000000001</v>
      </c>
      <c r="D51">
        <v>0.14249999999999999</v>
      </c>
      <c r="E51">
        <v>0.86629999999999996</v>
      </c>
      <c r="F51">
        <v>0</v>
      </c>
    </row>
    <row r="52" spans="1:6" x14ac:dyDescent="0.25">
      <c r="A52" t="s">
        <v>162</v>
      </c>
      <c r="B52">
        <v>2.0091999999999999</v>
      </c>
      <c r="C52">
        <v>2.0091999999999999</v>
      </c>
      <c r="D52">
        <v>0.19900000000000001</v>
      </c>
      <c r="E52">
        <v>0.79500000000000004</v>
      </c>
      <c r="F52">
        <v>0</v>
      </c>
    </row>
    <row r="53" spans="1:6" x14ac:dyDescent="0.25">
      <c r="A53" t="s">
        <v>163</v>
      </c>
      <c r="B53">
        <v>1.9269780000000001</v>
      </c>
      <c r="C53">
        <v>1.9269780000000001</v>
      </c>
      <c r="D53">
        <v>0.17660899999999999</v>
      </c>
      <c r="E53">
        <v>0.881656</v>
      </c>
      <c r="F53">
        <v>0</v>
      </c>
    </row>
    <row r="54" spans="1:6" x14ac:dyDescent="0.25">
      <c r="A54" t="s">
        <v>164</v>
      </c>
      <c r="B54">
        <v>1.5565</v>
      </c>
      <c r="C54">
        <v>1.5565</v>
      </c>
      <c r="D54">
        <v>0</v>
      </c>
      <c r="E54">
        <v>1.304</v>
      </c>
      <c r="F54">
        <v>0</v>
      </c>
    </row>
    <row r="55" spans="1:6" x14ac:dyDescent="0.25">
      <c r="A55" t="s">
        <v>165</v>
      </c>
      <c r="B55">
        <v>1.5456000000000001</v>
      </c>
      <c r="C55">
        <v>1.5456000000000001</v>
      </c>
      <c r="D55">
        <v>0</v>
      </c>
      <c r="E55">
        <v>1.2455000000000001</v>
      </c>
      <c r="F55">
        <v>0</v>
      </c>
    </row>
    <row r="56" spans="1:6" x14ac:dyDescent="0.25">
      <c r="A56" t="s">
        <v>166</v>
      </c>
      <c r="B56">
        <v>1.58</v>
      </c>
      <c r="C56">
        <v>1.58</v>
      </c>
      <c r="D56">
        <v>0</v>
      </c>
      <c r="E56">
        <v>1.54</v>
      </c>
      <c r="F56">
        <v>0</v>
      </c>
    </row>
    <row r="57" spans="1:6" x14ac:dyDescent="0.25">
      <c r="A57" t="s">
        <v>167</v>
      </c>
      <c r="B57">
        <v>1.55969</v>
      </c>
      <c r="C57">
        <v>1.5780000000000001</v>
      </c>
      <c r="D57">
        <v>0</v>
      </c>
      <c r="E57">
        <v>1.554</v>
      </c>
      <c r="F57">
        <v>1.848E-2</v>
      </c>
    </row>
    <row r="58" spans="1:6" x14ac:dyDescent="0.25">
      <c r="A58" t="s">
        <v>168</v>
      </c>
      <c r="B58">
        <v>1.6177999999999999</v>
      </c>
      <c r="C58">
        <v>1.6177999999999999</v>
      </c>
      <c r="D58">
        <v>0</v>
      </c>
      <c r="E58">
        <v>1.6327</v>
      </c>
      <c r="F58">
        <v>0</v>
      </c>
    </row>
    <row r="59" spans="1:6" x14ac:dyDescent="0.25">
      <c r="A59" t="s">
        <v>169</v>
      </c>
      <c r="B59">
        <v>2.4500000000000002</v>
      </c>
      <c r="C59">
        <v>2.4700000000000002</v>
      </c>
      <c r="D59">
        <v>0.04</v>
      </c>
      <c r="E59">
        <v>1.96</v>
      </c>
      <c r="F59">
        <v>0.03</v>
      </c>
    </row>
    <row r="60" spans="1:6" x14ac:dyDescent="0.25">
      <c r="A60" t="s">
        <v>170</v>
      </c>
      <c r="B60">
        <v>2.3769999999999998</v>
      </c>
      <c r="C60">
        <v>2.3959999999999999</v>
      </c>
      <c r="D60">
        <v>4.3999999999999997E-2</v>
      </c>
      <c r="E60">
        <v>1.8979999999999999</v>
      </c>
      <c r="F60">
        <v>2.1440000000000001E-2</v>
      </c>
    </row>
    <row r="61" spans="1:6" x14ac:dyDescent="0.25">
      <c r="A61" t="s">
        <v>171</v>
      </c>
      <c r="B61">
        <v>2.8359999999999999</v>
      </c>
      <c r="C61">
        <v>2.8359999999999999</v>
      </c>
      <c r="D61">
        <v>5.8000000000000003E-2</v>
      </c>
      <c r="E61">
        <v>1.601</v>
      </c>
      <c r="F61">
        <v>0.32819999999999999</v>
      </c>
    </row>
    <row r="62" spans="1:6" x14ac:dyDescent="0.25">
      <c r="A62" t="s">
        <v>172</v>
      </c>
      <c r="B62">
        <v>2.7934999999999999</v>
      </c>
      <c r="C62">
        <v>2.7934999999999999</v>
      </c>
      <c r="D62">
        <v>4.7899999999999998E-2</v>
      </c>
      <c r="E62">
        <v>1.6102000000000001</v>
      </c>
      <c r="F62">
        <v>0.30282999999999999</v>
      </c>
    </row>
    <row r="63" spans="1:6" x14ac:dyDescent="0.25">
      <c r="A63" t="s">
        <v>173</v>
      </c>
      <c r="B63">
        <v>2.34</v>
      </c>
      <c r="C63">
        <v>2.36</v>
      </c>
      <c r="D63">
        <v>0.91</v>
      </c>
      <c r="E63">
        <v>1.41</v>
      </c>
      <c r="F63">
        <v>0.12</v>
      </c>
    </row>
    <row r="64" spans="1:6" x14ac:dyDescent="0.25">
      <c r="A64" t="s">
        <v>174</v>
      </c>
      <c r="B64">
        <v>2.3370000000000002</v>
      </c>
      <c r="C64">
        <v>2.3570000000000002</v>
      </c>
      <c r="D64">
        <v>0.872</v>
      </c>
      <c r="E64">
        <v>1.42</v>
      </c>
      <c r="F64">
        <v>0.112</v>
      </c>
    </row>
    <row r="65" spans="1:6" x14ac:dyDescent="0.25">
      <c r="A65" t="s">
        <v>175</v>
      </c>
      <c r="B65">
        <v>2.12378</v>
      </c>
      <c r="C65">
        <v>2.12378</v>
      </c>
      <c r="D65">
        <v>4.1639000000000002E-2</v>
      </c>
      <c r="E65">
        <v>2.0735510000000001</v>
      </c>
      <c r="F65">
        <v>6.3550000000000004E-3</v>
      </c>
    </row>
    <row r="66" spans="1:6" x14ac:dyDescent="0.25">
      <c r="A66" t="s">
        <v>176</v>
      </c>
      <c r="B66">
        <v>2.014246</v>
      </c>
      <c r="C66">
        <v>2.014246</v>
      </c>
      <c r="D66">
        <v>4.0902000000000001E-2</v>
      </c>
      <c r="E66">
        <v>1.9857750000000001</v>
      </c>
      <c r="F66">
        <v>5.3030000000000004E-3</v>
      </c>
    </row>
    <row r="67" spans="1:6" x14ac:dyDescent="0.25">
      <c r="A67" t="s">
        <v>181</v>
      </c>
      <c r="B67">
        <v>1.1473657278330989</v>
      </c>
      <c r="C67">
        <v>1.1473657278330989</v>
      </c>
      <c r="D67">
        <v>0</v>
      </c>
      <c r="E67">
        <v>1.5325908638797878</v>
      </c>
      <c r="F67">
        <v>0</v>
      </c>
    </row>
    <row r="68" spans="1:6" x14ac:dyDescent="0.25">
      <c r="A68" t="s">
        <v>177</v>
      </c>
      <c r="B68">
        <v>1.1688146426393007</v>
      </c>
      <c r="C68">
        <v>1.1688146426393007</v>
      </c>
      <c r="D68">
        <v>0</v>
      </c>
      <c r="E68">
        <v>1.5430955801924595</v>
      </c>
      <c r="F68">
        <v>0</v>
      </c>
    </row>
    <row r="69" spans="1:6" x14ac:dyDescent="0.25">
      <c r="A69" t="s">
        <v>182</v>
      </c>
      <c r="B69">
        <v>1.1726723618392827</v>
      </c>
      <c r="C69">
        <v>1.1726723618392827</v>
      </c>
      <c r="D69">
        <v>0</v>
      </c>
      <c r="E69">
        <v>1.6181224990922787</v>
      </c>
      <c r="F69">
        <v>0</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T46"/>
  <sheetViews>
    <sheetView zoomScale="90" zoomScaleNormal="90" workbookViewId="0">
      <pane xSplit="5" topLeftCell="AF1" activePane="topRight" state="frozen"/>
      <selection pane="topRight" sqref="A1:AT1"/>
    </sheetView>
  </sheetViews>
  <sheetFormatPr defaultColWidth="9.140625" defaultRowHeight="15" x14ac:dyDescent="0.25"/>
  <cols>
    <col min="1" max="1" width="8.7109375" style="60" customWidth="1"/>
    <col min="2" max="46" width="8.7109375" style="70" customWidth="1"/>
    <col min="47" max="16384" width="9.140625" style="70"/>
  </cols>
  <sheetData>
    <row r="1" spans="1:46" x14ac:dyDescent="0.25">
      <c r="A1" s="278" t="s">
        <v>186</v>
      </c>
      <c r="B1" s="278"/>
      <c r="C1" s="278"/>
      <c r="D1" s="278"/>
      <c r="E1" s="278"/>
      <c r="F1" s="278"/>
      <c r="G1" s="278"/>
      <c r="H1" s="278"/>
      <c r="I1" s="278"/>
      <c r="J1" s="278"/>
      <c r="K1" s="278"/>
      <c r="L1" s="278"/>
      <c r="M1" s="278"/>
      <c r="N1" s="278"/>
      <c r="O1" s="278"/>
      <c r="P1" s="278"/>
      <c r="Q1" s="278"/>
      <c r="R1" s="278"/>
      <c r="S1" s="278"/>
      <c r="T1" s="278"/>
      <c r="U1" s="278"/>
      <c r="V1" s="278"/>
      <c r="W1" s="278"/>
      <c r="X1" s="278"/>
      <c r="Y1" s="278"/>
      <c r="Z1" s="278"/>
      <c r="AA1" s="278"/>
      <c r="AB1" s="278"/>
      <c r="AC1" s="278"/>
      <c r="AD1" s="278"/>
      <c r="AE1" s="278"/>
      <c r="AF1" s="278"/>
      <c r="AG1" s="278"/>
      <c r="AH1" s="278"/>
      <c r="AI1" s="278"/>
      <c r="AJ1" s="278"/>
      <c r="AK1" s="278"/>
      <c r="AL1" s="278"/>
      <c r="AM1" s="278"/>
      <c r="AN1" s="278"/>
      <c r="AO1" s="278"/>
      <c r="AP1" s="278"/>
      <c r="AQ1" s="278"/>
      <c r="AR1" s="278"/>
      <c r="AS1" s="278"/>
      <c r="AT1" s="278"/>
    </row>
    <row r="2" spans="1:46" x14ac:dyDescent="0.25">
      <c r="A2" s="275"/>
    </row>
    <row r="3" spans="1:46" ht="20.100000000000001" customHeight="1" x14ac:dyDescent="0.25">
      <c r="A3" s="100"/>
      <c r="B3" s="101"/>
      <c r="C3" s="101"/>
      <c r="D3" s="101"/>
      <c r="E3" s="101"/>
      <c r="F3" s="101"/>
      <c r="G3" s="101"/>
      <c r="H3" s="101"/>
      <c r="I3" s="101"/>
      <c r="J3" s="101"/>
      <c r="K3" s="101"/>
      <c r="L3" s="101"/>
      <c r="M3" s="101"/>
      <c r="N3" s="101"/>
      <c r="O3" s="101"/>
      <c r="P3" s="277" t="s">
        <v>178</v>
      </c>
      <c r="Q3" s="277"/>
      <c r="R3" s="277"/>
      <c r="S3" s="277"/>
      <c r="T3" s="277"/>
      <c r="U3" s="277"/>
      <c r="V3" s="277"/>
      <c r="W3" s="277"/>
      <c r="X3" s="277"/>
      <c r="Y3" s="277" t="s">
        <v>179</v>
      </c>
      <c r="Z3" s="277"/>
      <c r="AA3" s="277"/>
      <c r="AB3" s="277"/>
      <c r="AC3" s="277"/>
      <c r="AD3" s="277"/>
      <c r="AE3" s="277"/>
      <c r="AF3" s="277"/>
      <c r="AG3" s="277"/>
      <c r="AH3" s="277" t="s">
        <v>180</v>
      </c>
      <c r="AI3" s="277"/>
      <c r="AJ3" s="277"/>
      <c r="AK3" s="277"/>
      <c r="AL3" s="277"/>
      <c r="AM3" s="277"/>
      <c r="AN3" s="277"/>
      <c r="AO3" s="277"/>
      <c r="AP3" s="277"/>
      <c r="AQ3" s="101"/>
      <c r="AR3" s="101"/>
      <c r="AS3" s="101"/>
      <c r="AT3" s="103"/>
    </row>
    <row r="4" spans="1:46" ht="20.100000000000001" customHeight="1" x14ac:dyDescent="0.25">
      <c r="A4" s="105" t="s">
        <v>0</v>
      </c>
      <c r="B4" s="104" t="s">
        <v>1</v>
      </c>
      <c r="C4" s="104" t="s">
        <v>2</v>
      </c>
      <c r="D4" s="104" t="s">
        <v>3</v>
      </c>
      <c r="E4" s="104" t="s">
        <v>4</v>
      </c>
      <c r="F4" s="104" t="s">
        <v>5</v>
      </c>
      <c r="G4" s="104" t="s">
        <v>6</v>
      </c>
      <c r="H4" s="104" t="s">
        <v>7</v>
      </c>
      <c r="I4" s="104" t="s">
        <v>8</v>
      </c>
      <c r="J4" s="104" t="s">
        <v>9</v>
      </c>
      <c r="K4" s="104" t="s">
        <v>10</v>
      </c>
      <c r="L4" s="104" t="s">
        <v>101</v>
      </c>
      <c r="M4" s="104" t="s">
        <v>102</v>
      </c>
      <c r="N4" s="104" t="s">
        <v>103</v>
      </c>
      <c r="O4" s="104" t="s">
        <v>11</v>
      </c>
      <c r="P4" s="104" t="s">
        <v>104</v>
      </c>
      <c r="Q4" s="104" t="s">
        <v>105</v>
      </c>
      <c r="R4" s="104" t="s">
        <v>94</v>
      </c>
      <c r="S4" s="104" t="s">
        <v>106</v>
      </c>
      <c r="T4" s="104" t="s">
        <v>6</v>
      </c>
      <c r="U4" s="104" t="s">
        <v>7</v>
      </c>
      <c r="V4" s="104" t="s">
        <v>8</v>
      </c>
      <c r="W4" s="104" t="s">
        <v>9</v>
      </c>
      <c r="X4" s="104" t="s">
        <v>10</v>
      </c>
      <c r="Y4" s="104" t="s">
        <v>104</v>
      </c>
      <c r="Z4" s="104" t="s">
        <v>105</v>
      </c>
      <c r="AA4" s="104" t="s">
        <v>94</v>
      </c>
      <c r="AB4" s="104" t="s">
        <v>106</v>
      </c>
      <c r="AC4" s="104" t="s">
        <v>6</v>
      </c>
      <c r="AD4" s="104" t="s">
        <v>7</v>
      </c>
      <c r="AE4" s="104" t="s">
        <v>8</v>
      </c>
      <c r="AF4" s="104" t="s">
        <v>9</v>
      </c>
      <c r="AG4" s="104" t="s">
        <v>10</v>
      </c>
      <c r="AH4" s="104" t="s">
        <v>104</v>
      </c>
      <c r="AI4" s="104" t="s">
        <v>105</v>
      </c>
      <c r="AJ4" s="104" t="s">
        <v>94</v>
      </c>
      <c r="AK4" s="104" t="s">
        <v>106</v>
      </c>
      <c r="AL4" s="104" t="s">
        <v>6</v>
      </c>
      <c r="AM4" s="104" t="s">
        <v>7</v>
      </c>
      <c r="AN4" s="104" t="s">
        <v>8</v>
      </c>
      <c r="AO4" s="104" t="s">
        <v>9</v>
      </c>
      <c r="AP4" s="104" t="s">
        <v>10</v>
      </c>
      <c r="AQ4" s="104" t="s">
        <v>107</v>
      </c>
      <c r="AR4" s="104" t="s">
        <v>108</v>
      </c>
      <c r="AS4" s="104" t="s">
        <v>17</v>
      </c>
      <c r="AT4" s="107" t="s">
        <v>33</v>
      </c>
    </row>
    <row r="5" spans="1:46" ht="20.100000000000001" customHeight="1" x14ac:dyDescent="0.25">
      <c r="A5" s="271">
        <v>675.26</v>
      </c>
      <c r="B5" s="64">
        <f t="shared" ref="B5:B7" si="0">IF(A5, A5-L5,"")</f>
        <v>1.3469999999983884E-2</v>
      </c>
      <c r="C5" s="79"/>
      <c r="D5" s="64" t="str">
        <f t="shared" ref="D5:D7" si="1">IF(C5, C5-M5,"")</f>
        <v/>
      </c>
      <c r="E5" s="79"/>
      <c r="F5" s="67" t="str">
        <f t="shared" ref="F5:F7" si="2">IF(E5, E5-N5,"")</f>
        <v/>
      </c>
      <c r="G5" s="67">
        <v>1</v>
      </c>
      <c r="H5" s="67">
        <v>1</v>
      </c>
      <c r="I5" s="67"/>
      <c r="J5" s="67">
        <v>1</v>
      </c>
      <c r="K5" s="67"/>
      <c r="L5" s="64">
        <v>675.24653000000001</v>
      </c>
      <c r="M5" s="64">
        <v>337.11963000000003</v>
      </c>
      <c r="N5" s="64">
        <v>224.41066333333336</v>
      </c>
      <c r="O5" s="79" t="s">
        <v>18</v>
      </c>
      <c r="P5" s="70">
        <v>23</v>
      </c>
      <c r="Q5" s="70">
        <v>7440599552</v>
      </c>
      <c r="R5" s="70">
        <v>5922.5</v>
      </c>
      <c r="S5" s="67">
        <f>'S2 Fetuin_standard'!$Q5/'S2 Fetuin_standard'!$Q$8*100</f>
        <v>45.690441980754073</v>
      </c>
      <c r="T5" s="67">
        <f t="shared" ref="T5:X7" si="3">$S5*G5</f>
        <v>45.690441980754073</v>
      </c>
      <c r="U5" s="67">
        <f t="shared" si="3"/>
        <v>45.690441980754073</v>
      </c>
      <c r="V5" s="67">
        <f t="shared" si="3"/>
        <v>0</v>
      </c>
      <c r="W5" s="67">
        <f t="shared" si="3"/>
        <v>45.690441980754073</v>
      </c>
      <c r="X5" s="67">
        <f t="shared" si="3"/>
        <v>0</v>
      </c>
      <c r="Y5" s="70">
        <v>23.8</v>
      </c>
      <c r="Z5" s="70">
        <v>28539244544</v>
      </c>
      <c r="AA5" s="70">
        <v>533.5</v>
      </c>
      <c r="AB5" s="67">
        <f>'S2 Fetuin_standard'!$Z5/'S2 Fetuin_standard'!$Z$8*100</f>
        <v>46.740913612021231</v>
      </c>
      <c r="AC5" s="67">
        <f t="shared" ref="AC5:AG7" si="4">$AB5*G5</f>
        <v>46.740913612021231</v>
      </c>
      <c r="AD5" s="67">
        <f t="shared" si="4"/>
        <v>46.740913612021231</v>
      </c>
      <c r="AE5" s="67">
        <f t="shared" si="4"/>
        <v>0</v>
      </c>
      <c r="AF5" s="67">
        <f t="shared" si="4"/>
        <v>46.740913612021231</v>
      </c>
      <c r="AG5" s="67">
        <f t="shared" si="4"/>
        <v>0</v>
      </c>
      <c r="AH5" s="70">
        <v>23.1</v>
      </c>
      <c r="AI5" s="70">
        <v>1797697024</v>
      </c>
      <c r="AJ5" s="70">
        <v>3983.8</v>
      </c>
      <c r="AK5" s="67">
        <f>'S2 Fetuin_standard'!$AI5/'S2 Fetuin_standard'!$AI$8*100</f>
        <v>38.187750090772163</v>
      </c>
      <c r="AL5" s="67">
        <f t="shared" ref="AL5:AP7" si="5">$AK5*G5</f>
        <v>38.187750090772163</v>
      </c>
      <c r="AM5" s="67">
        <f t="shared" si="5"/>
        <v>38.187750090772163</v>
      </c>
      <c r="AN5" s="67">
        <f t="shared" si="5"/>
        <v>0</v>
      </c>
      <c r="AO5" s="67">
        <f t="shared" si="5"/>
        <v>38.187750090772163</v>
      </c>
      <c r="AP5" s="67">
        <f t="shared" si="5"/>
        <v>0</v>
      </c>
      <c r="AQ5" s="87">
        <f>AVERAGE('S2 Fetuin_standard'!$P5,'S2 Fetuin_standard'!$Y5)</f>
        <v>23.4</v>
      </c>
      <c r="AR5" s="67">
        <f>AVERAGE('S2 Fetuin_standard'!$S5,'S2 Fetuin_standard'!$AB5,'S2 Fetuin_standard'!$AK5)</f>
        <v>43.539701894515822</v>
      </c>
      <c r="AS5" s="67">
        <f>STDEV('S2 Fetuin_standard'!$S5,'S2 Fetuin_standard'!$AB5,'S2 Fetuin_standard'!$AK5)</f>
        <v>4.6645914873888508</v>
      </c>
      <c r="AT5" s="133">
        <f>'S2 Fetuin_standard'!$AS5/'S2 Fetuin_standard'!$AR5*100</f>
        <v>10.71342081920959</v>
      </c>
    </row>
    <row r="6" spans="1:46" ht="20.100000000000001" customHeight="1" x14ac:dyDescent="0.25">
      <c r="A6" s="271">
        <v>966.35</v>
      </c>
      <c r="B6" s="64">
        <f t="shared" si="0"/>
        <v>8.0699999999751526E-3</v>
      </c>
      <c r="C6" s="273">
        <v>482.7</v>
      </c>
      <c r="D6" s="64">
        <f t="shared" si="1"/>
        <v>3.2669999999939137E-2</v>
      </c>
      <c r="E6" s="79"/>
      <c r="F6" s="67" t="str">
        <f t="shared" si="2"/>
        <v/>
      </c>
      <c r="G6" s="67">
        <v>1</v>
      </c>
      <c r="H6" s="67">
        <v>1</v>
      </c>
      <c r="I6" s="67"/>
      <c r="J6" s="67">
        <v>2</v>
      </c>
      <c r="K6" s="67"/>
      <c r="L6" s="64">
        <v>966.34193000000005</v>
      </c>
      <c r="M6" s="64">
        <v>482.66733000000005</v>
      </c>
      <c r="N6" s="64">
        <v>321.44246333333336</v>
      </c>
      <c r="O6" s="79" t="s">
        <v>19</v>
      </c>
      <c r="P6" s="70">
        <v>27.5</v>
      </c>
      <c r="Q6" s="70">
        <v>6095092224</v>
      </c>
      <c r="R6" s="70">
        <v>5322.1</v>
      </c>
      <c r="S6" s="67">
        <f>'S2 Fetuin_standard'!$Q6/'S2 Fetuin_standard'!$Q$8*100</f>
        <v>37.428093755315878</v>
      </c>
      <c r="T6" s="67">
        <f t="shared" si="3"/>
        <v>37.428093755315878</v>
      </c>
      <c r="U6" s="67">
        <f t="shared" si="3"/>
        <v>37.428093755315878</v>
      </c>
      <c r="V6" s="67">
        <f t="shared" si="3"/>
        <v>0</v>
      </c>
      <c r="W6" s="67">
        <f t="shared" si="3"/>
        <v>74.856187510631756</v>
      </c>
      <c r="X6" s="67">
        <f t="shared" si="3"/>
        <v>0</v>
      </c>
      <c r="Y6" s="70">
        <v>28.8</v>
      </c>
      <c r="Z6" s="70">
        <v>23521222656</v>
      </c>
      <c r="AA6" s="70">
        <v>607.79999999999995</v>
      </c>
      <c r="AB6" s="67">
        <f>'S2 Fetuin_standard'!$Z6/'S2 Fetuin_standard'!$Z$8*100</f>
        <v>38.522513604668895</v>
      </c>
      <c r="AC6" s="67">
        <f t="shared" si="4"/>
        <v>38.522513604668895</v>
      </c>
      <c r="AD6" s="67">
        <f t="shared" si="4"/>
        <v>38.522513604668895</v>
      </c>
      <c r="AE6" s="67">
        <f t="shared" si="4"/>
        <v>0</v>
      </c>
      <c r="AF6" s="67">
        <f t="shared" si="4"/>
        <v>77.045027209337789</v>
      </c>
      <c r="AG6" s="67">
        <f t="shared" si="4"/>
        <v>0</v>
      </c>
      <c r="AH6" s="70">
        <v>27.8</v>
      </c>
      <c r="AI6" s="70">
        <v>2096966656</v>
      </c>
      <c r="AJ6" s="70">
        <v>4317.7</v>
      </c>
      <c r="AK6" s="67">
        <f>'S2 Fetuin_standard'!$AI6/'S2 Fetuin_standard'!$AI$8*100</f>
        <v>44.545013725299569</v>
      </c>
      <c r="AL6" s="67">
        <f t="shared" si="5"/>
        <v>44.545013725299569</v>
      </c>
      <c r="AM6" s="67">
        <f t="shared" si="5"/>
        <v>44.545013725299569</v>
      </c>
      <c r="AN6" s="67">
        <f t="shared" si="5"/>
        <v>0</v>
      </c>
      <c r="AO6" s="67">
        <f t="shared" si="5"/>
        <v>89.090027450599138</v>
      </c>
      <c r="AP6" s="67">
        <f t="shared" si="5"/>
        <v>0</v>
      </c>
      <c r="AQ6" s="87">
        <f>AVERAGE('S2 Fetuin_standard'!$P6,'S2 Fetuin_standard'!$Y6)</f>
        <v>28.15</v>
      </c>
      <c r="AR6" s="67">
        <f>AVERAGE('S2 Fetuin_standard'!$S6,'S2 Fetuin_standard'!$AB6,'S2 Fetuin_standard'!$AK6)</f>
        <v>40.165207028428114</v>
      </c>
      <c r="AS6" s="67">
        <f>STDEV('S2 Fetuin_standard'!$S6,'S2 Fetuin_standard'!$AB6,'S2 Fetuin_standard'!$AK6)</f>
        <v>3.8322928813093742</v>
      </c>
      <c r="AT6" s="133">
        <f>'S2 Fetuin_standard'!$AS6/'S2 Fetuin_standard'!$AR6*100</f>
        <v>9.5413248551089396</v>
      </c>
    </row>
    <row r="7" spans="1:46" ht="20.100000000000001" customHeight="1" x14ac:dyDescent="0.25">
      <c r="A7" s="272">
        <v>1331.43</v>
      </c>
      <c r="B7" s="92">
        <f t="shared" si="0"/>
        <v>-4.4129999999768188E-2</v>
      </c>
      <c r="C7" s="274">
        <v>665.25</v>
      </c>
      <c r="D7" s="92">
        <f t="shared" si="1"/>
        <v>1.6570000000115215E-2</v>
      </c>
      <c r="E7" s="95"/>
      <c r="F7" s="94" t="str">
        <f t="shared" si="2"/>
        <v/>
      </c>
      <c r="G7" s="94">
        <v>2</v>
      </c>
      <c r="H7" s="94">
        <v>2</v>
      </c>
      <c r="I7" s="94"/>
      <c r="J7" s="94">
        <v>2</v>
      </c>
      <c r="K7" s="94"/>
      <c r="L7" s="92">
        <v>1331.4741299999998</v>
      </c>
      <c r="M7" s="92">
        <v>665.23342999999988</v>
      </c>
      <c r="N7" s="92">
        <v>443.15319666666659</v>
      </c>
      <c r="O7" s="95" t="s">
        <v>22</v>
      </c>
      <c r="P7" s="96">
        <v>57.2</v>
      </c>
      <c r="Q7" s="96">
        <v>2749113600</v>
      </c>
      <c r="R7" s="96">
        <v>4277.2</v>
      </c>
      <c r="S7" s="94">
        <f>'S2 Fetuin_standard'!$Q7/'S2 Fetuin_standard'!$Q$8*100</f>
        <v>16.881464263930052</v>
      </c>
      <c r="T7" s="94">
        <f t="shared" si="3"/>
        <v>33.762928527860105</v>
      </c>
      <c r="U7" s="94">
        <f t="shared" si="3"/>
        <v>33.762928527860105</v>
      </c>
      <c r="V7" s="94">
        <f t="shared" si="3"/>
        <v>0</v>
      </c>
      <c r="W7" s="94">
        <f t="shared" si="3"/>
        <v>33.762928527860105</v>
      </c>
      <c r="X7" s="94">
        <f t="shared" si="3"/>
        <v>0</v>
      </c>
      <c r="Y7" s="96">
        <v>58.7</v>
      </c>
      <c r="Z7" s="96">
        <v>8997912576</v>
      </c>
      <c r="AA7" s="96">
        <v>553.20000000000005</v>
      </c>
      <c r="AB7" s="94">
        <f>'S2 Fetuin_standard'!$Z7/'S2 Fetuin_standard'!$Z$8*100</f>
        <v>14.736572783309878</v>
      </c>
      <c r="AC7" s="94">
        <f t="shared" si="4"/>
        <v>29.473145566619756</v>
      </c>
      <c r="AD7" s="94">
        <f t="shared" si="4"/>
        <v>29.473145566619756</v>
      </c>
      <c r="AE7" s="94">
        <f t="shared" si="4"/>
        <v>0</v>
      </c>
      <c r="AF7" s="94">
        <f t="shared" si="4"/>
        <v>29.473145566619756</v>
      </c>
      <c r="AG7" s="94">
        <f t="shared" si="4"/>
        <v>0</v>
      </c>
      <c r="AH7" s="96">
        <v>57.4</v>
      </c>
      <c r="AI7" s="96">
        <v>812859072</v>
      </c>
      <c r="AJ7" s="96">
        <v>2526</v>
      </c>
      <c r="AK7" s="94">
        <f>'S2 Fetuin_standard'!$AI7/'S2 Fetuin_standard'!$AI$8*100</f>
        <v>17.267236183928272</v>
      </c>
      <c r="AL7" s="94">
        <f t="shared" si="5"/>
        <v>34.534472367856544</v>
      </c>
      <c r="AM7" s="94">
        <f t="shared" si="5"/>
        <v>34.534472367856544</v>
      </c>
      <c r="AN7" s="94">
        <f t="shared" si="5"/>
        <v>0</v>
      </c>
      <c r="AO7" s="94">
        <f t="shared" si="5"/>
        <v>34.534472367856544</v>
      </c>
      <c r="AP7" s="94">
        <f t="shared" si="5"/>
        <v>0</v>
      </c>
      <c r="AQ7" s="98">
        <f>AVERAGE('S2 Fetuin_standard'!$P7,'S2 Fetuin_standard'!$Y7)</f>
        <v>57.95</v>
      </c>
      <c r="AR7" s="94">
        <f>AVERAGE('S2 Fetuin_standard'!$S7,'S2 Fetuin_standard'!$AB7,'S2 Fetuin_standard'!$AK7)</f>
        <v>16.295091077056068</v>
      </c>
      <c r="AS7" s="94">
        <f>STDEV('S2 Fetuin_standard'!$S7,'S2 Fetuin_standard'!$AB7,'S2 Fetuin_standard'!$AK7)</f>
        <v>1.3634292968544166</v>
      </c>
      <c r="AT7" s="136">
        <f>'S2 Fetuin_standard'!$AS7/'S2 Fetuin_standard'!$AR7*100</f>
        <v>8.3671167617722748</v>
      </c>
    </row>
    <row r="8" spans="1:46" x14ac:dyDescent="0.25">
      <c r="A8" s="64"/>
      <c r="B8" s="64"/>
      <c r="C8" s="64"/>
      <c r="D8" s="67"/>
      <c r="E8" s="79"/>
      <c r="F8" s="67"/>
      <c r="G8" s="67"/>
      <c r="H8" s="67"/>
      <c r="I8" s="67"/>
      <c r="J8" s="67"/>
      <c r="K8" s="67"/>
      <c r="L8" s="64"/>
      <c r="M8" s="64"/>
      <c r="N8" s="64"/>
      <c r="O8" s="79"/>
      <c r="P8" s="79"/>
      <c r="Q8" s="79">
        <f>SUM(Q5:Q7)</f>
        <v>16284805376</v>
      </c>
      <c r="R8" s="79"/>
      <c r="S8" s="67">
        <f>SUM(S5:S7)</f>
        <v>100.00000000000001</v>
      </c>
      <c r="T8" s="67">
        <f>SUM(T5:T7)/100</f>
        <v>1.1688146426393007</v>
      </c>
      <c r="U8" s="67">
        <f>SUM(U5:U7)/100</f>
        <v>1.1688146426393007</v>
      </c>
      <c r="V8" s="67">
        <f>SUM(V5:V7)/100</f>
        <v>0</v>
      </c>
      <c r="W8" s="67">
        <f>SUM(W5:W7)/100</f>
        <v>1.5430955801924595</v>
      </c>
      <c r="X8" s="67">
        <f>SUM(X5:X7)/100</f>
        <v>0</v>
      </c>
      <c r="Y8" s="79"/>
      <c r="Z8" s="201">
        <f>SUM(Z5:Z7)</f>
        <v>61058379776</v>
      </c>
      <c r="AA8" s="79"/>
      <c r="AB8" s="67">
        <f>SUM(AB5:AB7)</f>
        <v>100.00000000000001</v>
      </c>
      <c r="AC8" s="67">
        <f>SUM(AC5:AC7)/100</f>
        <v>1.1473657278330989</v>
      </c>
      <c r="AD8" s="67">
        <f>SUM(AD5:AD7)/100</f>
        <v>1.1473657278330989</v>
      </c>
      <c r="AE8" s="67">
        <f>SUM(AE5:AE7)/100</f>
        <v>0</v>
      </c>
      <c r="AF8" s="67">
        <f>SUM(AF5:AF7)/100</f>
        <v>1.5325908638797878</v>
      </c>
      <c r="AG8" s="67">
        <f>SUM(AG5:AG7)/100</f>
        <v>0</v>
      </c>
      <c r="AH8" s="67"/>
      <c r="AI8" s="67">
        <f>SUM(AI5:AI7)</f>
        <v>4707522752</v>
      </c>
      <c r="AJ8" s="67"/>
      <c r="AK8" s="67">
        <f>SUM(AK5:AK7)</f>
        <v>100</v>
      </c>
      <c r="AL8" s="67">
        <f>SUM(AL5:AL7)/100</f>
        <v>1.1726723618392827</v>
      </c>
      <c r="AM8" s="67">
        <f>SUM(AM5:AM7)/100</f>
        <v>1.1726723618392827</v>
      </c>
      <c r="AN8" s="67">
        <f>SUM(AN5:AN7)/100</f>
        <v>0</v>
      </c>
      <c r="AO8" s="67">
        <f>SUM(AO5:AO7)/100</f>
        <v>1.6181224990922787</v>
      </c>
      <c r="AP8" s="67">
        <f>SUM(AP5:AP7)/100</f>
        <v>0</v>
      </c>
      <c r="AQ8" s="87"/>
      <c r="AR8" s="67">
        <f>SUM(AR5:AR7)</f>
        <v>100</v>
      </c>
      <c r="AS8" s="67"/>
    </row>
    <row r="10" spans="1:46" x14ac:dyDescent="0.25">
      <c r="A10" s="64"/>
      <c r="B10" s="64"/>
      <c r="C10" s="79"/>
    </row>
    <row r="11" spans="1:46" x14ac:dyDescent="0.25">
      <c r="B11" s="64"/>
      <c r="C11" s="79"/>
    </row>
    <row r="12" spans="1:46" x14ac:dyDescent="0.25">
      <c r="A12" s="64"/>
      <c r="B12" s="64"/>
      <c r="C12" s="79"/>
      <c r="D12" s="67"/>
      <c r="E12" s="79"/>
    </row>
    <row r="13" spans="1:46" x14ac:dyDescent="0.25">
      <c r="B13" s="64"/>
      <c r="C13" s="79"/>
      <c r="D13" s="67"/>
      <c r="E13" s="79"/>
    </row>
    <row r="14" spans="1:46" x14ac:dyDescent="0.25">
      <c r="B14" s="64"/>
      <c r="C14" s="79"/>
      <c r="D14" s="67"/>
      <c r="E14" s="79"/>
      <c r="M14" s="64"/>
      <c r="N14" s="64"/>
      <c r="O14" s="67"/>
    </row>
    <row r="15" spans="1:46" x14ac:dyDescent="0.25">
      <c r="D15" s="67"/>
      <c r="E15" s="79"/>
    </row>
    <row r="16" spans="1:46" x14ac:dyDescent="0.25">
      <c r="A16" s="64"/>
      <c r="B16" s="64"/>
      <c r="C16" s="79"/>
      <c r="D16" s="67"/>
      <c r="E16" s="79"/>
    </row>
    <row r="17" spans="1:5" x14ac:dyDescent="0.25">
      <c r="A17" s="64"/>
      <c r="B17" s="64"/>
      <c r="C17" s="79"/>
      <c r="D17" s="67"/>
      <c r="E17" s="79"/>
    </row>
    <row r="18" spans="1:5" x14ac:dyDescent="0.25">
      <c r="A18" s="64"/>
      <c r="B18" s="64"/>
      <c r="C18" s="79"/>
      <c r="D18" s="67"/>
      <c r="E18" s="79"/>
    </row>
    <row r="19" spans="1:5" x14ac:dyDescent="0.25">
      <c r="B19" s="64"/>
      <c r="C19" s="79"/>
      <c r="D19" s="67"/>
      <c r="E19" s="79"/>
    </row>
    <row r="20" spans="1:5" x14ac:dyDescent="0.25">
      <c r="D20" s="67"/>
      <c r="E20" s="79"/>
    </row>
    <row r="22" spans="1:5" x14ac:dyDescent="0.25">
      <c r="B22" s="64"/>
      <c r="C22" s="79"/>
      <c r="D22" s="67"/>
      <c r="E22" s="79"/>
    </row>
    <row r="25" spans="1:5" x14ac:dyDescent="0.25">
      <c r="A25" s="64"/>
      <c r="B25" s="64"/>
    </row>
    <row r="26" spans="1:5" x14ac:dyDescent="0.25">
      <c r="A26" s="64"/>
      <c r="B26" s="64"/>
      <c r="D26" s="67"/>
      <c r="E26" s="79"/>
    </row>
    <row r="27" spans="1:5" x14ac:dyDescent="0.25">
      <c r="A27" s="64"/>
      <c r="B27" s="64"/>
      <c r="D27" s="67"/>
      <c r="E27" s="79"/>
    </row>
    <row r="28" spans="1:5" x14ac:dyDescent="0.25">
      <c r="A28" s="64"/>
      <c r="B28" s="64"/>
      <c r="D28" s="67"/>
      <c r="E28" s="79"/>
    </row>
    <row r="29" spans="1:5" x14ac:dyDescent="0.25">
      <c r="A29" s="64"/>
      <c r="B29" s="64"/>
      <c r="C29" s="79"/>
      <c r="D29" s="67"/>
      <c r="E29" s="79"/>
    </row>
    <row r="30" spans="1:5" x14ac:dyDescent="0.25">
      <c r="A30" s="64"/>
      <c r="B30" s="64"/>
      <c r="C30" s="79"/>
    </row>
    <row r="31" spans="1:5" x14ac:dyDescent="0.25">
      <c r="A31" s="64"/>
      <c r="B31" s="64"/>
    </row>
    <row r="32" spans="1:5" x14ac:dyDescent="0.25">
      <c r="A32" s="64"/>
      <c r="B32" s="64"/>
    </row>
    <row r="33" spans="1:15" x14ac:dyDescent="0.25">
      <c r="A33" s="64"/>
      <c r="B33" s="64"/>
    </row>
    <row r="34" spans="1:15" x14ac:dyDescent="0.25">
      <c r="A34" s="64"/>
      <c r="B34" s="64"/>
    </row>
    <row r="39" spans="1:15" x14ac:dyDescent="0.25">
      <c r="L39" s="64"/>
      <c r="M39" s="64"/>
    </row>
    <row r="40" spans="1:15" x14ac:dyDescent="0.25">
      <c r="L40" s="64"/>
      <c r="M40" s="64"/>
    </row>
    <row r="41" spans="1:15" x14ac:dyDescent="0.25">
      <c r="L41" s="64"/>
      <c r="M41" s="64"/>
      <c r="N41" s="79"/>
      <c r="O41" s="67"/>
    </row>
    <row r="42" spans="1:15" x14ac:dyDescent="0.25">
      <c r="L42" s="64"/>
      <c r="M42" s="64"/>
      <c r="N42" s="79"/>
      <c r="O42" s="67"/>
    </row>
    <row r="43" spans="1:15" x14ac:dyDescent="0.25">
      <c r="L43" s="64"/>
      <c r="M43" s="64"/>
      <c r="O43" s="67"/>
    </row>
    <row r="44" spans="1:15" x14ac:dyDescent="0.25">
      <c r="L44" s="64"/>
      <c r="M44" s="64"/>
      <c r="N44" s="79"/>
      <c r="O44" s="67"/>
    </row>
    <row r="45" spans="1:15" x14ac:dyDescent="0.25">
      <c r="L45" s="64"/>
      <c r="M45" s="64"/>
      <c r="N45" s="79"/>
      <c r="O45" s="67"/>
    </row>
    <row r="46" spans="1:15" x14ac:dyDescent="0.25">
      <c r="L46" s="64"/>
      <c r="M46" s="64"/>
      <c r="N46" s="79"/>
      <c r="O46" s="67"/>
    </row>
  </sheetData>
  <mergeCells count="4">
    <mergeCell ref="P3:X3"/>
    <mergeCell ref="Y3:AG3"/>
    <mergeCell ref="AH3:AP3"/>
    <mergeCell ref="A1:AT1"/>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K36"/>
  <sheetViews>
    <sheetView zoomScale="80" zoomScaleNormal="80" workbookViewId="0"/>
  </sheetViews>
  <sheetFormatPr defaultColWidth="9.140625" defaultRowHeight="15" x14ac:dyDescent="0.25"/>
  <cols>
    <col min="1" max="7" width="8.7109375" style="40" customWidth="1"/>
    <col min="8" max="8" width="12.7109375" style="40" customWidth="1"/>
    <col min="9" max="14" width="8.7109375" style="40" customWidth="1"/>
    <col min="15" max="15" width="11.5703125" style="40" customWidth="1"/>
    <col min="16" max="33" width="8.7109375" style="40" customWidth="1"/>
    <col min="34" max="34" width="8.7109375" style="110" customWidth="1"/>
    <col min="35" max="37" width="8.7109375" style="40" customWidth="1"/>
    <col min="38" max="16384" width="9.140625" style="2"/>
  </cols>
  <sheetData>
    <row r="1" spans="1:37" x14ac:dyDescent="0.25">
      <c r="A1" s="40" t="s">
        <v>187</v>
      </c>
    </row>
    <row r="2" spans="1:37" x14ac:dyDescent="0.25">
      <c r="A2" s="2"/>
    </row>
    <row r="3" spans="1:37" s="108" customFormat="1" x14ac:dyDescent="0.25">
      <c r="A3" s="100"/>
      <c r="B3" s="113"/>
      <c r="C3" s="113"/>
      <c r="D3" s="113"/>
      <c r="E3" s="113"/>
      <c r="F3" s="113"/>
      <c r="G3" s="113"/>
      <c r="H3" s="113"/>
      <c r="I3" s="113"/>
      <c r="J3" s="113"/>
      <c r="K3" s="113"/>
      <c r="L3" s="113"/>
      <c r="M3" s="113"/>
      <c r="N3" s="113"/>
      <c r="O3" s="113"/>
      <c r="P3" s="113" t="s">
        <v>99</v>
      </c>
      <c r="Q3" s="113"/>
      <c r="R3" s="113"/>
      <c r="S3" s="113"/>
      <c r="T3" s="113"/>
      <c r="U3" s="113"/>
      <c r="V3" s="113"/>
      <c r="W3" s="113"/>
      <c r="X3" s="113"/>
      <c r="Y3" s="113" t="s">
        <v>100</v>
      </c>
      <c r="Z3" s="113"/>
      <c r="AA3" s="113"/>
      <c r="AB3" s="113"/>
      <c r="AC3" s="113"/>
      <c r="AD3" s="113"/>
      <c r="AE3" s="113"/>
      <c r="AF3" s="113"/>
      <c r="AG3" s="113"/>
      <c r="AH3" s="114"/>
      <c r="AI3" s="113"/>
      <c r="AJ3" s="113"/>
      <c r="AK3" s="115"/>
    </row>
    <row r="4" spans="1:37" s="108" customFormat="1" x14ac:dyDescent="0.25">
      <c r="A4" s="105" t="s">
        <v>0</v>
      </c>
      <c r="B4" s="111" t="s">
        <v>1</v>
      </c>
      <c r="C4" s="111" t="s">
        <v>2</v>
      </c>
      <c r="D4" s="111" t="s">
        <v>3</v>
      </c>
      <c r="E4" s="111" t="s">
        <v>4</v>
      </c>
      <c r="F4" s="111" t="s">
        <v>5</v>
      </c>
      <c r="G4" s="111" t="s">
        <v>6</v>
      </c>
      <c r="H4" s="111" t="s">
        <v>7</v>
      </c>
      <c r="I4" s="111" t="s">
        <v>8</v>
      </c>
      <c r="J4" s="111" t="s">
        <v>9</v>
      </c>
      <c r="K4" s="111" t="s">
        <v>10</v>
      </c>
      <c r="L4" s="111" t="s">
        <v>101</v>
      </c>
      <c r="M4" s="111" t="s">
        <v>102</v>
      </c>
      <c r="N4" s="111" t="s">
        <v>103</v>
      </c>
      <c r="O4" s="111" t="s">
        <v>11</v>
      </c>
      <c r="P4" s="111" t="s">
        <v>104</v>
      </c>
      <c r="Q4" s="111" t="s">
        <v>105</v>
      </c>
      <c r="R4" s="111" t="s">
        <v>94</v>
      </c>
      <c r="S4" s="111" t="s">
        <v>106</v>
      </c>
      <c r="T4" s="111" t="s">
        <v>6</v>
      </c>
      <c r="U4" s="111" t="s">
        <v>7</v>
      </c>
      <c r="V4" s="111" t="s">
        <v>8</v>
      </c>
      <c r="W4" s="111" t="s">
        <v>9</v>
      </c>
      <c r="X4" s="111" t="s">
        <v>10</v>
      </c>
      <c r="Y4" s="111" t="s">
        <v>104</v>
      </c>
      <c r="Z4" s="111" t="s">
        <v>105</v>
      </c>
      <c r="AA4" s="111" t="s">
        <v>94</v>
      </c>
      <c r="AB4" s="111" t="s">
        <v>106</v>
      </c>
      <c r="AC4" s="111" t="s">
        <v>6</v>
      </c>
      <c r="AD4" s="111" t="s">
        <v>7</v>
      </c>
      <c r="AE4" s="111" t="s">
        <v>8</v>
      </c>
      <c r="AF4" s="111" t="s">
        <v>9</v>
      </c>
      <c r="AG4" s="111" t="s">
        <v>10</v>
      </c>
      <c r="AH4" s="112" t="s">
        <v>107</v>
      </c>
      <c r="AI4" s="111" t="s">
        <v>108</v>
      </c>
      <c r="AJ4" s="111" t="s">
        <v>17</v>
      </c>
      <c r="AK4" s="116" t="s">
        <v>33</v>
      </c>
    </row>
    <row r="5" spans="1:37" s="108" customFormat="1" ht="20.100000000000001" customHeight="1" x14ac:dyDescent="0.25">
      <c r="A5" s="117">
        <v>675.27</v>
      </c>
      <c r="B5" s="60">
        <f t="shared" ref="B5:B35" si="0">IF(A5, A5-L5,"")</f>
        <v>1.999999999998181E-2</v>
      </c>
      <c r="C5" s="71"/>
      <c r="D5" s="60" t="str">
        <f t="shared" ref="D5:D35" si="1">IF(C5, C5-M5,"")</f>
        <v/>
      </c>
      <c r="E5" s="60"/>
      <c r="F5" s="60" t="str">
        <f t="shared" ref="F5:F35" si="2">IF(E5, E5-N5,"")</f>
        <v/>
      </c>
      <c r="G5" s="60">
        <v>1</v>
      </c>
      <c r="H5" s="60">
        <v>1</v>
      </c>
      <c r="I5" s="60"/>
      <c r="J5" s="60">
        <v>1</v>
      </c>
      <c r="K5" s="60"/>
      <c r="L5" s="60">
        <v>675.25</v>
      </c>
      <c r="M5" s="60">
        <v>337.12</v>
      </c>
      <c r="N5" s="60">
        <v>224.41</v>
      </c>
      <c r="O5" s="60" t="s">
        <v>18</v>
      </c>
      <c r="P5" s="109">
        <v>15.8</v>
      </c>
      <c r="Q5" s="109">
        <v>57967852</v>
      </c>
      <c r="R5" s="109">
        <v>8.8000000000000007</v>
      </c>
      <c r="S5" s="60">
        <f>'S3 C10'!$Q5/'S3 C10'!$Q$36*100</f>
        <v>1.4201247870226916</v>
      </c>
      <c r="T5" s="60">
        <f t="shared" ref="T5:T35" si="3">$S5*G5</f>
        <v>1.4201247870226916</v>
      </c>
      <c r="U5" s="60">
        <f t="shared" ref="U5:U35" si="4">$S5*H5</f>
        <v>1.4201247870226916</v>
      </c>
      <c r="V5" s="60">
        <f t="shared" ref="V5:V35" si="5">$S5*I5</f>
        <v>0</v>
      </c>
      <c r="W5" s="60">
        <f t="shared" ref="W5:W35" si="6">$S5*J5</f>
        <v>1.4201247870226916</v>
      </c>
      <c r="X5" s="60">
        <f t="shared" ref="X5:X35" si="7">$S5*K5</f>
        <v>0</v>
      </c>
      <c r="Y5" s="60">
        <v>14.9</v>
      </c>
      <c r="Z5" s="60">
        <v>198372688</v>
      </c>
      <c r="AA5" s="63">
        <v>26.3</v>
      </c>
      <c r="AB5" s="64">
        <f>'S3 C10'!$Z5/'S3 C10'!$Z$36*100</f>
        <v>1.2190359154781769</v>
      </c>
      <c r="AC5" s="64">
        <f t="shared" ref="AC5:AC35" si="8">$AB5*G5</f>
        <v>1.2190359154781769</v>
      </c>
      <c r="AD5" s="64">
        <f t="shared" ref="AD5:AD35" si="9">$AB5*H5</f>
        <v>1.2190359154781769</v>
      </c>
      <c r="AE5" s="64">
        <f t="shared" ref="AE5:AE35" si="10">$AB5*I5</f>
        <v>0</v>
      </c>
      <c r="AF5" s="64">
        <f t="shared" ref="AF5:AF35" si="11">$AB5*J5</f>
        <v>1.2190359154781769</v>
      </c>
      <c r="AG5" s="64">
        <f t="shared" ref="AG5:AG35" si="12">$AB5*K5</f>
        <v>0</v>
      </c>
      <c r="AH5" s="61">
        <f>AVERAGE('S3 C10'!$P5,'S3 C10'!$Y5)</f>
        <v>15.350000000000001</v>
      </c>
      <c r="AI5" s="60">
        <f t="shared" ref="AI5:AI35" si="13">AVERAGEA(S5,AB5)</f>
        <v>1.3195803512504343</v>
      </c>
      <c r="AJ5" s="60">
        <f>STDEV('S3 C10'!$S5,'S3 C10'!$AB5)</f>
        <v>0.14219130469027694</v>
      </c>
      <c r="AK5" s="118">
        <f>'S3 C10'!$AJ5/'S3 C10'!$AI5*100</f>
        <v>10.775494236143821</v>
      </c>
    </row>
    <row r="6" spans="1:37" s="108" customFormat="1" ht="20.100000000000001" customHeight="1" x14ac:dyDescent="0.25">
      <c r="A6" s="89">
        <v>966.35</v>
      </c>
      <c r="B6" s="60">
        <f t="shared" si="0"/>
        <v>9.9999999999909051E-3</v>
      </c>
      <c r="C6" s="61">
        <v>482.64</v>
      </c>
      <c r="D6" s="61">
        <f t="shared" si="1"/>
        <v>-3.0000000000029559E-2</v>
      </c>
      <c r="E6" s="60"/>
      <c r="F6" s="60" t="str">
        <f t="shared" si="2"/>
        <v/>
      </c>
      <c r="G6" s="60">
        <v>1</v>
      </c>
      <c r="H6" s="60">
        <v>1</v>
      </c>
      <c r="I6" s="60"/>
      <c r="J6" s="60">
        <v>2</v>
      </c>
      <c r="K6" s="60"/>
      <c r="L6" s="63">
        <v>966.34</v>
      </c>
      <c r="M6" s="60">
        <v>482.67</v>
      </c>
      <c r="N6" s="60">
        <v>321.44</v>
      </c>
      <c r="O6" s="60" t="s">
        <v>19</v>
      </c>
      <c r="P6" s="60">
        <v>28.8</v>
      </c>
      <c r="Q6" s="60">
        <v>96040792</v>
      </c>
      <c r="R6" s="60">
        <v>12.9</v>
      </c>
      <c r="S6" s="60">
        <f>'S3 C10'!$Q6/'S3 C10'!$Q$36*100</f>
        <v>2.3528542904175684</v>
      </c>
      <c r="T6" s="60">
        <f t="shared" si="3"/>
        <v>2.3528542904175684</v>
      </c>
      <c r="U6" s="60">
        <f t="shared" si="4"/>
        <v>2.3528542904175684</v>
      </c>
      <c r="V6" s="60">
        <f t="shared" si="5"/>
        <v>0</v>
      </c>
      <c r="W6" s="60">
        <f t="shared" si="6"/>
        <v>4.7057085808351369</v>
      </c>
      <c r="X6" s="60">
        <f t="shared" si="7"/>
        <v>0</v>
      </c>
      <c r="Y6" s="60">
        <v>27.7</v>
      </c>
      <c r="Z6" s="60">
        <v>404597152</v>
      </c>
      <c r="AA6" s="63">
        <v>56.6</v>
      </c>
      <c r="AB6" s="64">
        <f>'S3 C10'!$Z6/'S3 C10'!$Z$36*100</f>
        <v>2.4863224094043788</v>
      </c>
      <c r="AC6" s="64">
        <f t="shared" si="8"/>
        <v>2.4863224094043788</v>
      </c>
      <c r="AD6" s="64">
        <f t="shared" si="9"/>
        <v>2.4863224094043788</v>
      </c>
      <c r="AE6" s="64">
        <f t="shared" si="10"/>
        <v>0</v>
      </c>
      <c r="AF6" s="64">
        <f t="shared" si="11"/>
        <v>4.9726448188087575</v>
      </c>
      <c r="AG6" s="64">
        <f t="shared" si="12"/>
        <v>0</v>
      </c>
      <c r="AH6" s="61">
        <f>AVERAGE('S3 C10'!$P6,'S3 C10'!$Y6)</f>
        <v>28.25</v>
      </c>
      <c r="AI6" s="60">
        <f t="shared" si="13"/>
        <v>2.4195883499109736</v>
      </c>
      <c r="AJ6" s="60">
        <f>STDEV('S3 C10'!$S6,'S3 C10'!$AB6)</f>
        <v>9.4376212007786578E-2</v>
      </c>
      <c r="AK6" s="118">
        <f>'S3 C10'!$AJ6/'S3 C10'!$AI6*100</f>
        <v>3.9005069606678782</v>
      </c>
    </row>
    <row r="7" spans="1:37" s="108" customFormat="1" ht="20.100000000000001" customHeight="1" x14ac:dyDescent="0.25">
      <c r="A7" s="89">
        <v>1098.4100000000001</v>
      </c>
      <c r="B7" s="60">
        <f t="shared" si="0"/>
        <v>-1.062999999976455E-2</v>
      </c>
      <c r="C7" s="61"/>
      <c r="D7" s="61" t="str">
        <f t="shared" si="1"/>
        <v/>
      </c>
      <c r="E7" s="60"/>
      <c r="F7" s="60" t="str">
        <f t="shared" si="2"/>
        <v/>
      </c>
      <c r="G7" s="60">
        <v>2</v>
      </c>
      <c r="H7" s="60">
        <v>3</v>
      </c>
      <c r="I7" s="60">
        <v>1</v>
      </c>
      <c r="J7" s="60"/>
      <c r="K7" s="60"/>
      <c r="L7" s="63">
        <v>1098.4206299999998</v>
      </c>
      <c r="M7" s="60">
        <v>548.70667999999989</v>
      </c>
      <c r="N7" s="60">
        <v>365.46869666666657</v>
      </c>
      <c r="O7" s="60" t="s">
        <v>31</v>
      </c>
      <c r="P7" s="64">
        <v>31.4</v>
      </c>
      <c r="Q7" s="64">
        <v>19652410</v>
      </c>
      <c r="R7" s="64">
        <v>6.3</v>
      </c>
      <c r="S7" s="60">
        <f>'S3 C10'!$Q7/'S3 C10'!$Q$36*100</f>
        <v>0.4814543510380998</v>
      </c>
      <c r="T7" s="60">
        <f t="shared" si="3"/>
        <v>0.96290870207619961</v>
      </c>
      <c r="U7" s="60">
        <f t="shared" si="4"/>
        <v>1.4443630531142995</v>
      </c>
      <c r="V7" s="60">
        <f t="shared" si="5"/>
        <v>0.4814543510380998</v>
      </c>
      <c r="W7" s="60">
        <f t="shared" si="6"/>
        <v>0</v>
      </c>
      <c r="X7" s="60">
        <f t="shared" si="7"/>
        <v>0</v>
      </c>
      <c r="Y7" s="64">
        <v>31.3</v>
      </c>
      <c r="Z7" s="64">
        <v>134951392</v>
      </c>
      <c r="AA7" s="63">
        <v>30.7</v>
      </c>
      <c r="AB7" s="64">
        <f>'S3 C10'!$Z7/'S3 C10'!$Z$36*100</f>
        <v>0.82930062273378224</v>
      </c>
      <c r="AC7" s="64">
        <f t="shared" si="8"/>
        <v>1.6586012454675645</v>
      </c>
      <c r="AD7" s="64">
        <f t="shared" si="9"/>
        <v>2.4879018682013467</v>
      </c>
      <c r="AE7" s="64">
        <f t="shared" si="10"/>
        <v>0.82930062273378224</v>
      </c>
      <c r="AF7" s="64">
        <f t="shared" si="11"/>
        <v>0</v>
      </c>
      <c r="AG7" s="64">
        <f t="shared" si="12"/>
        <v>0</v>
      </c>
      <c r="AH7" s="61">
        <f>AVERAGE('S3 C10'!$P7,'S3 C10'!$Y7)</f>
        <v>31.35</v>
      </c>
      <c r="AI7" s="60">
        <f t="shared" si="13"/>
        <v>0.655377486885941</v>
      </c>
      <c r="AJ7" s="60">
        <f>STDEV('S3 C10'!$S7,'S3 C10'!$AB7)</f>
        <v>0.24596445752647508</v>
      </c>
      <c r="AK7" s="118">
        <f>'S3 C10'!$AJ7/'S3 C10'!$AI7*100</f>
        <v>37.530196329322749</v>
      </c>
    </row>
    <row r="8" spans="1:37" s="108" customFormat="1" ht="20.100000000000001" customHeight="1" x14ac:dyDescent="0.25">
      <c r="A8" s="89">
        <v>749.31</v>
      </c>
      <c r="B8" s="64">
        <f t="shared" si="0"/>
        <v>2.9999999999972715E-2</v>
      </c>
      <c r="C8" s="61"/>
      <c r="D8" s="61" t="str">
        <f t="shared" si="1"/>
        <v/>
      </c>
      <c r="E8" s="64"/>
      <c r="F8" s="64" t="str">
        <f t="shared" si="2"/>
        <v/>
      </c>
      <c r="G8" s="64">
        <v>2</v>
      </c>
      <c r="H8" s="64">
        <v>2</v>
      </c>
      <c r="I8" s="64"/>
      <c r="J8" s="64"/>
      <c r="K8" s="64"/>
      <c r="L8" s="64">
        <v>749.28</v>
      </c>
      <c r="M8" s="64">
        <v>374.14</v>
      </c>
      <c r="N8" s="64">
        <v>249.09</v>
      </c>
      <c r="O8" s="60" t="s">
        <v>25</v>
      </c>
      <c r="P8" s="64">
        <v>32.1</v>
      </c>
      <c r="Q8" s="64">
        <v>313634208</v>
      </c>
      <c r="R8" s="64">
        <v>69.900000000000006</v>
      </c>
      <c r="S8" s="64">
        <f>'S3 C10'!$Q8/'S3 C10'!$Q$36*100</f>
        <v>7.6835642079515143</v>
      </c>
      <c r="T8" s="60">
        <f t="shared" si="3"/>
        <v>15.367128415903029</v>
      </c>
      <c r="U8" s="60">
        <f t="shared" si="4"/>
        <v>15.367128415903029</v>
      </c>
      <c r="V8" s="60">
        <f t="shared" si="5"/>
        <v>0</v>
      </c>
      <c r="W8" s="60">
        <f t="shared" si="6"/>
        <v>0</v>
      </c>
      <c r="X8" s="60">
        <f t="shared" si="7"/>
        <v>0</v>
      </c>
      <c r="Y8" s="64">
        <v>31.9</v>
      </c>
      <c r="Z8" s="64">
        <v>1327806464</v>
      </c>
      <c r="AA8" s="63">
        <v>235.4</v>
      </c>
      <c r="AB8" s="64">
        <f>'S3 C10'!$Z8/'S3 C10'!$Z$36*100</f>
        <v>8.1596099984292234</v>
      </c>
      <c r="AC8" s="64">
        <f t="shared" si="8"/>
        <v>16.319219996858447</v>
      </c>
      <c r="AD8" s="64">
        <f t="shared" si="9"/>
        <v>16.319219996858447</v>
      </c>
      <c r="AE8" s="64">
        <f t="shared" si="10"/>
        <v>0</v>
      </c>
      <c r="AF8" s="64">
        <f t="shared" si="11"/>
        <v>0</v>
      </c>
      <c r="AG8" s="64">
        <f t="shared" si="12"/>
        <v>0</v>
      </c>
      <c r="AH8" s="61">
        <f>AVERAGE('S3 C10'!$P8,'S3 C10'!$Y8)</f>
        <v>32</v>
      </c>
      <c r="AI8" s="64">
        <f t="shared" si="13"/>
        <v>7.9215871031903689</v>
      </c>
      <c r="AJ8" s="64">
        <f>STDEV('S3 C10'!$S8,'S3 C10'!$AB8)</f>
        <v>0.33661520660209854</v>
      </c>
      <c r="AK8" s="118">
        <f>'S3 C10'!$AJ8/'S3 C10'!$AI8*100</f>
        <v>4.249340469494161</v>
      </c>
    </row>
    <row r="9" spans="1:37" s="108" customFormat="1" ht="20.100000000000001" customHeight="1" x14ac:dyDescent="0.25">
      <c r="A9" s="89">
        <v>1397.43</v>
      </c>
      <c r="B9" s="64">
        <f t="shared" si="0"/>
        <v>-1.999999999998181E-2</v>
      </c>
      <c r="C9" s="61">
        <v>698.23</v>
      </c>
      <c r="D9" s="64">
        <f t="shared" si="1"/>
        <v>9.9999999999909051E-3</v>
      </c>
      <c r="E9" s="64"/>
      <c r="F9" s="64" t="str">
        <f t="shared" si="2"/>
        <v/>
      </c>
      <c r="G9" s="64">
        <v>3</v>
      </c>
      <c r="H9" s="64">
        <v>4</v>
      </c>
      <c r="I9" s="64"/>
      <c r="J9" s="64"/>
      <c r="K9" s="64">
        <v>1</v>
      </c>
      <c r="L9" s="64">
        <v>1397.45</v>
      </c>
      <c r="M9" s="64">
        <v>698.22</v>
      </c>
      <c r="N9" s="64">
        <v>465.15</v>
      </c>
      <c r="O9" s="64" t="s">
        <v>35</v>
      </c>
      <c r="P9" s="64">
        <v>44.9</v>
      </c>
      <c r="Q9" s="64">
        <v>85365792</v>
      </c>
      <c r="R9" s="64">
        <v>18.8</v>
      </c>
      <c r="S9" s="64">
        <f>'S3 C10'!$Q9/'S3 C10'!$Q$36*100</f>
        <v>2.0913329198919328</v>
      </c>
      <c r="T9" s="60">
        <f t="shared" si="3"/>
        <v>6.2739987596757985</v>
      </c>
      <c r="U9" s="60">
        <f t="shared" si="4"/>
        <v>8.3653316795677313</v>
      </c>
      <c r="V9" s="60">
        <f t="shared" si="5"/>
        <v>0</v>
      </c>
      <c r="W9" s="60">
        <f t="shared" si="6"/>
        <v>0</v>
      </c>
      <c r="X9" s="60">
        <f t="shared" si="7"/>
        <v>2.0913329198919328</v>
      </c>
      <c r="Y9" s="64">
        <v>44.9</v>
      </c>
      <c r="Z9" s="64">
        <v>304032736</v>
      </c>
      <c r="AA9" s="64">
        <v>62</v>
      </c>
      <c r="AB9" s="64">
        <f>'S3 C10'!$Z9/'S3 C10'!$Z$36*100</f>
        <v>1.8683359508900481</v>
      </c>
      <c r="AC9" s="64">
        <f t="shared" si="8"/>
        <v>5.6050078526701448</v>
      </c>
      <c r="AD9" s="64">
        <f t="shared" si="9"/>
        <v>7.4733438035601925</v>
      </c>
      <c r="AE9" s="64">
        <f t="shared" si="10"/>
        <v>0</v>
      </c>
      <c r="AF9" s="64">
        <f t="shared" si="11"/>
        <v>0</v>
      </c>
      <c r="AG9" s="64">
        <f t="shared" si="12"/>
        <v>1.8683359508900481</v>
      </c>
      <c r="AH9" s="61">
        <f>AVERAGE('S3 C10'!$P9,'S3 C10'!$Y9)</f>
        <v>44.9</v>
      </c>
      <c r="AI9" s="64">
        <f t="shared" si="13"/>
        <v>1.9798344353909905</v>
      </c>
      <c r="AJ9" s="64">
        <f>STDEV('S3 C10'!$S9,'S3 C10'!$AB9)</f>
        <v>0.15768266896527902</v>
      </c>
      <c r="AK9" s="118">
        <f>'S3 C10'!$AJ9/'S3 C10'!$AI9*100</f>
        <v>7.9644371340646387</v>
      </c>
    </row>
    <row r="10" spans="1:37" s="108" customFormat="1" ht="20.100000000000001" customHeight="1" x14ac:dyDescent="0.25">
      <c r="A10" s="89">
        <v>1260.44</v>
      </c>
      <c r="B10" s="64">
        <f t="shared" si="0"/>
        <v>-2.9999999999972715E-2</v>
      </c>
      <c r="C10" s="66"/>
      <c r="D10" s="64" t="str">
        <f t="shared" si="1"/>
        <v/>
      </c>
      <c r="E10" s="64"/>
      <c r="F10" s="64" t="str">
        <f t="shared" si="2"/>
        <v/>
      </c>
      <c r="G10" s="64">
        <v>3</v>
      </c>
      <c r="H10" s="64">
        <v>3</v>
      </c>
      <c r="I10" s="64">
        <v>1</v>
      </c>
      <c r="J10" s="64"/>
      <c r="K10" s="64"/>
      <c r="L10" s="64">
        <v>1260.47</v>
      </c>
      <c r="M10" s="64">
        <v>629.73</v>
      </c>
      <c r="N10" s="64">
        <v>419.49</v>
      </c>
      <c r="O10" s="64" t="s">
        <v>77</v>
      </c>
      <c r="P10" s="64">
        <v>45.7</v>
      </c>
      <c r="Q10" s="64">
        <v>77047456</v>
      </c>
      <c r="R10" s="64">
        <v>11.1</v>
      </c>
      <c r="S10" s="64">
        <f>'S3 C10'!$Q10/'S3 C10'!$Q$36*100</f>
        <v>1.8875462565464771</v>
      </c>
      <c r="T10" s="60">
        <f t="shared" si="3"/>
        <v>5.6626387696394316</v>
      </c>
      <c r="U10" s="60">
        <f t="shared" si="4"/>
        <v>5.6626387696394316</v>
      </c>
      <c r="V10" s="60">
        <f t="shared" si="5"/>
        <v>1.8875462565464771</v>
      </c>
      <c r="W10" s="60">
        <f t="shared" si="6"/>
        <v>0</v>
      </c>
      <c r="X10" s="60">
        <f t="shared" si="7"/>
        <v>0</v>
      </c>
      <c r="Y10" s="64">
        <v>45.8</v>
      </c>
      <c r="Z10" s="64">
        <v>294561440</v>
      </c>
      <c r="AA10" s="64">
        <v>49.8</v>
      </c>
      <c r="AB10" s="64">
        <f>'S3 C10'!$Z10/'S3 C10'!$Z$36*100</f>
        <v>1.8101331301966832</v>
      </c>
      <c r="AC10" s="64">
        <f t="shared" si="8"/>
        <v>5.4303993905900496</v>
      </c>
      <c r="AD10" s="64">
        <f t="shared" si="9"/>
        <v>5.4303993905900496</v>
      </c>
      <c r="AE10" s="64">
        <f t="shared" si="10"/>
        <v>1.8101331301966832</v>
      </c>
      <c r="AF10" s="64">
        <f t="shared" si="11"/>
        <v>0</v>
      </c>
      <c r="AG10" s="64">
        <f t="shared" si="12"/>
        <v>0</v>
      </c>
      <c r="AH10" s="61">
        <f>AVERAGE('S3 C10'!$P10,'S3 C10'!$Y10)</f>
        <v>45.75</v>
      </c>
      <c r="AI10" s="64">
        <f t="shared" si="13"/>
        <v>1.8488396933715801</v>
      </c>
      <c r="AJ10" s="64">
        <f>STDEV('S3 C10'!$S10,'S3 C10'!$AB10)</f>
        <v>5.4739346594790288E-2</v>
      </c>
      <c r="AK10" s="118">
        <f>'S3 C10'!$AJ10/'S3 C10'!$AI10*100</f>
        <v>2.9607405547944805</v>
      </c>
    </row>
    <row r="11" spans="1:37" s="108" customFormat="1" ht="20.100000000000001" customHeight="1" x14ac:dyDescent="0.25">
      <c r="A11" s="89">
        <v>1114.43</v>
      </c>
      <c r="B11" s="64">
        <f t="shared" si="0"/>
        <v>9.9999999999909051E-3</v>
      </c>
      <c r="C11" s="61"/>
      <c r="D11" s="64" t="str">
        <f t="shared" si="1"/>
        <v/>
      </c>
      <c r="E11" s="64"/>
      <c r="F11" s="64" t="str">
        <f t="shared" si="2"/>
        <v/>
      </c>
      <c r="G11" s="64">
        <v>3</v>
      </c>
      <c r="H11" s="64">
        <v>3</v>
      </c>
      <c r="I11" s="64"/>
      <c r="J11" s="64"/>
      <c r="K11" s="64"/>
      <c r="L11" s="64">
        <v>1114.42</v>
      </c>
      <c r="M11" s="64">
        <v>556.70000000000005</v>
      </c>
      <c r="N11" s="64">
        <v>370.8</v>
      </c>
      <c r="O11" s="64" t="s">
        <v>53</v>
      </c>
      <c r="P11" s="64">
        <v>48.9</v>
      </c>
      <c r="Q11" s="64">
        <v>84531768</v>
      </c>
      <c r="R11" s="64">
        <v>13.9</v>
      </c>
      <c r="S11" s="64">
        <f>'S3 C10'!$Q11/'S3 C10'!$Q$36*100</f>
        <v>2.0709005920669892</v>
      </c>
      <c r="T11" s="60">
        <f t="shared" si="3"/>
        <v>6.2127017762009675</v>
      </c>
      <c r="U11" s="60">
        <f t="shared" si="4"/>
        <v>6.2127017762009675</v>
      </c>
      <c r="V11" s="60">
        <f t="shared" si="5"/>
        <v>0</v>
      </c>
      <c r="W11" s="60">
        <f t="shared" si="6"/>
        <v>0</v>
      </c>
      <c r="X11" s="60">
        <f t="shared" si="7"/>
        <v>0</v>
      </c>
      <c r="Y11" s="64">
        <v>49</v>
      </c>
      <c r="Z11" s="64">
        <v>179059776</v>
      </c>
      <c r="AA11" s="64">
        <v>40.700000000000003</v>
      </c>
      <c r="AB11" s="64">
        <f>'S3 C10'!$Z11/'S3 C10'!$Z$36*100</f>
        <v>1.1003545909579915</v>
      </c>
      <c r="AC11" s="64">
        <f t="shared" si="8"/>
        <v>3.3010637728739747</v>
      </c>
      <c r="AD11" s="64">
        <f t="shared" si="9"/>
        <v>3.3010637728739747</v>
      </c>
      <c r="AE11" s="64">
        <f t="shared" si="10"/>
        <v>0</v>
      </c>
      <c r="AF11" s="64">
        <f t="shared" si="11"/>
        <v>0</v>
      </c>
      <c r="AG11" s="64">
        <f t="shared" si="12"/>
        <v>0</v>
      </c>
      <c r="AH11" s="61">
        <f>AVERAGE('S3 C10'!$P11,'S3 C10'!$Y11)</f>
        <v>48.95</v>
      </c>
      <c r="AI11" s="64">
        <f t="shared" si="13"/>
        <v>1.5856275915124902</v>
      </c>
      <c r="AJ11" s="64">
        <f>STDEV('S3 C10'!$S11,'S3 C10'!$AB11)</f>
        <v>0.68627965883765851</v>
      </c>
      <c r="AK11" s="118">
        <f>'S3 C10'!$AJ11/'S3 C10'!$AI11*100</f>
        <v>43.281263678253332</v>
      </c>
    </row>
    <row r="12" spans="1:37" s="108" customFormat="1" ht="20.100000000000001" customHeight="1" x14ac:dyDescent="0.25">
      <c r="A12" s="89">
        <v>1551.48</v>
      </c>
      <c r="B12" s="64">
        <f t="shared" si="0"/>
        <v>-8.9999999999918145E-2</v>
      </c>
      <c r="C12" s="61">
        <v>775.3</v>
      </c>
      <c r="D12" s="64">
        <f t="shared" si="1"/>
        <v>1.999999999998181E-2</v>
      </c>
      <c r="E12" s="64"/>
      <c r="F12" s="64" t="str">
        <f t="shared" si="2"/>
        <v/>
      </c>
      <c r="G12" s="64">
        <v>3</v>
      </c>
      <c r="H12" s="64">
        <v>3</v>
      </c>
      <c r="I12" s="64">
        <v>1</v>
      </c>
      <c r="J12" s="64">
        <v>1</v>
      </c>
      <c r="K12" s="64"/>
      <c r="L12" s="64">
        <v>1551.57</v>
      </c>
      <c r="M12" s="64">
        <v>775.28</v>
      </c>
      <c r="N12" s="64">
        <v>516.52</v>
      </c>
      <c r="O12" s="64" t="s">
        <v>62</v>
      </c>
      <c r="P12" s="64">
        <v>51.4</v>
      </c>
      <c r="Q12" s="64">
        <v>46329408</v>
      </c>
      <c r="R12" s="64">
        <v>16.3</v>
      </c>
      <c r="S12" s="64">
        <f>'S3 C10'!$Q12/'S3 C10'!$Q$36*100</f>
        <v>1.1350004942202687</v>
      </c>
      <c r="T12" s="60">
        <f t="shared" si="3"/>
        <v>3.4050014826608059</v>
      </c>
      <c r="U12" s="60">
        <f t="shared" si="4"/>
        <v>3.4050014826608059</v>
      </c>
      <c r="V12" s="60">
        <f t="shared" si="5"/>
        <v>1.1350004942202687</v>
      </c>
      <c r="W12" s="60">
        <f t="shared" si="6"/>
        <v>1.1350004942202687</v>
      </c>
      <c r="X12" s="60">
        <f t="shared" si="7"/>
        <v>0</v>
      </c>
      <c r="Y12" s="64">
        <v>51.1</v>
      </c>
      <c r="Z12" s="64">
        <v>246547280</v>
      </c>
      <c r="AA12" s="64">
        <v>63.5</v>
      </c>
      <c r="AB12" s="64">
        <f>'S3 C10'!$Z12/'S3 C10'!$Z$36*100</f>
        <v>1.5150774646127414</v>
      </c>
      <c r="AC12" s="64">
        <f t="shared" si="8"/>
        <v>4.5452323938382246</v>
      </c>
      <c r="AD12" s="64">
        <f t="shared" si="9"/>
        <v>4.5452323938382246</v>
      </c>
      <c r="AE12" s="64">
        <f t="shared" si="10"/>
        <v>1.5150774646127414</v>
      </c>
      <c r="AF12" s="64">
        <f t="shared" si="11"/>
        <v>1.5150774646127414</v>
      </c>
      <c r="AG12" s="64">
        <f t="shared" si="12"/>
        <v>0</v>
      </c>
      <c r="AH12" s="61">
        <f>AVERAGE('S3 C10'!$P12,'S3 C10'!$Y12)</f>
        <v>51.25</v>
      </c>
      <c r="AI12" s="64">
        <f t="shared" si="13"/>
        <v>1.3250389794165049</v>
      </c>
      <c r="AJ12" s="64">
        <f>STDEV('S3 C10'!$S12,'S3 C10'!$AB12)</f>
        <v>0.26875500313735778</v>
      </c>
      <c r="AK12" s="118">
        <f>'S3 C10'!$AJ12/'S3 C10'!$AI12*100</f>
        <v>20.282799775121099</v>
      </c>
    </row>
    <row r="13" spans="1:37" s="108" customFormat="1" ht="20.100000000000001" customHeight="1" x14ac:dyDescent="0.25">
      <c r="A13" s="89">
        <v>1040.4000000000001</v>
      </c>
      <c r="B13" s="64">
        <f t="shared" si="0"/>
        <v>1.999999999998181E-2</v>
      </c>
      <c r="C13" s="61"/>
      <c r="D13" s="64" t="str">
        <f t="shared" si="1"/>
        <v/>
      </c>
      <c r="E13" s="64"/>
      <c r="F13" s="64" t="str">
        <f t="shared" si="2"/>
        <v/>
      </c>
      <c r="G13" s="64">
        <v>2</v>
      </c>
      <c r="H13" s="64">
        <v>2</v>
      </c>
      <c r="I13" s="64"/>
      <c r="J13" s="64">
        <v>1</v>
      </c>
      <c r="K13" s="64"/>
      <c r="L13" s="64">
        <v>1040.3800000000001</v>
      </c>
      <c r="M13" s="64">
        <v>519.69000000000005</v>
      </c>
      <c r="N13" s="64">
        <v>346.12</v>
      </c>
      <c r="O13" s="64" t="s">
        <v>20</v>
      </c>
      <c r="P13" s="64">
        <v>51.5</v>
      </c>
      <c r="Q13" s="64">
        <v>892848768</v>
      </c>
      <c r="R13" s="64">
        <v>134.1</v>
      </c>
      <c r="S13" s="64">
        <f>'S3 C10'!$Q13/'S3 C10'!$Q$36*100</f>
        <v>21.873445759202408</v>
      </c>
      <c r="T13" s="60">
        <f t="shared" si="3"/>
        <v>43.746891518404816</v>
      </c>
      <c r="U13" s="60">
        <f t="shared" si="4"/>
        <v>43.746891518404816</v>
      </c>
      <c r="V13" s="60">
        <f t="shared" si="5"/>
        <v>0</v>
      </c>
      <c r="W13" s="60">
        <f t="shared" si="6"/>
        <v>21.873445759202408</v>
      </c>
      <c r="X13" s="60">
        <f t="shared" si="7"/>
        <v>0</v>
      </c>
      <c r="Y13" s="64">
        <v>51.1</v>
      </c>
      <c r="Z13" s="64">
        <v>4937603584</v>
      </c>
      <c r="AA13" s="64">
        <v>995.8</v>
      </c>
      <c r="AB13" s="64">
        <f>'S3 C10'!$Z13/'S3 C10'!$Z$36*100</f>
        <v>30.342463803735757</v>
      </c>
      <c r="AC13" s="64">
        <f t="shared" si="8"/>
        <v>60.684927607471515</v>
      </c>
      <c r="AD13" s="64">
        <f t="shared" si="9"/>
        <v>60.684927607471515</v>
      </c>
      <c r="AE13" s="64">
        <f t="shared" si="10"/>
        <v>0</v>
      </c>
      <c r="AF13" s="64">
        <f t="shared" si="11"/>
        <v>30.342463803735757</v>
      </c>
      <c r="AG13" s="64">
        <f t="shared" si="12"/>
        <v>0</v>
      </c>
      <c r="AH13" s="61">
        <f>AVERAGE('S3 C10'!$P13,'S3 C10'!$Y13)</f>
        <v>51.3</v>
      </c>
      <c r="AI13" s="64">
        <f t="shared" si="13"/>
        <v>26.107954781469083</v>
      </c>
      <c r="AJ13" s="64">
        <f>STDEV('S3 C10'!$S13,'S3 C10'!$AB13)</f>
        <v>5.9885000892807643</v>
      </c>
      <c r="AK13" s="118">
        <f>'S3 C10'!$AJ13/'S3 C10'!$AI13*100</f>
        <v>22.937453888694819</v>
      </c>
    </row>
    <row r="14" spans="1:37" s="70" customFormat="1" ht="20.100000000000001" customHeight="1" x14ac:dyDescent="0.25">
      <c r="A14" s="89">
        <v>1040.3800000000001</v>
      </c>
      <c r="B14" s="64">
        <f t="shared" si="0"/>
        <v>0</v>
      </c>
      <c r="C14" s="61"/>
      <c r="D14" s="64" t="str">
        <f t="shared" si="1"/>
        <v/>
      </c>
      <c r="E14" s="64"/>
      <c r="F14" s="64" t="str">
        <f t="shared" si="2"/>
        <v/>
      </c>
      <c r="G14" s="64">
        <v>2</v>
      </c>
      <c r="H14" s="64">
        <v>2</v>
      </c>
      <c r="I14" s="64"/>
      <c r="J14" s="64">
        <v>1</v>
      </c>
      <c r="K14" s="64"/>
      <c r="L14" s="64">
        <v>1040.3800000000001</v>
      </c>
      <c r="M14" s="64">
        <v>519.69000000000005</v>
      </c>
      <c r="N14" s="64">
        <v>346.12</v>
      </c>
      <c r="O14" s="64" t="s">
        <v>20</v>
      </c>
      <c r="P14" s="64">
        <v>55.5</v>
      </c>
      <c r="Q14" s="64">
        <v>54721396</v>
      </c>
      <c r="R14" s="64">
        <v>7.4</v>
      </c>
      <c r="S14" s="64">
        <f>'S3 C10'!$Q14/'S3 C10'!$Q$36*100</f>
        <v>1.3405915202806615</v>
      </c>
      <c r="T14" s="60">
        <f t="shared" si="3"/>
        <v>2.6811830405613231</v>
      </c>
      <c r="U14" s="60">
        <f t="shared" si="4"/>
        <v>2.6811830405613231</v>
      </c>
      <c r="V14" s="60">
        <f t="shared" si="5"/>
        <v>0</v>
      </c>
      <c r="W14" s="60">
        <f t="shared" si="6"/>
        <v>1.3405915202806615</v>
      </c>
      <c r="X14" s="60">
        <f t="shared" si="7"/>
        <v>0</v>
      </c>
      <c r="Y14" s="64">
        <v>55.1</v>
      </c>
      <c r="Z14" s="64">
        <v>689678912</v>
      </c>
      <c r="AA14" s="64">
        <v>47.1</v>
      </c>
      <c r="AB14" s="64">
        <f>'S3 C10'!$Z14/'S3 C10'!$Z$36*100</f>
        <v>4.238201197716859</v>
      </c>
      <c r="AC14" s="64">
        <f t="shared" si="8"/>
        <v>8.476402395433718</v>
      </c>
      <c r="AD14" s="64">
        <f t="shared" si="9"/>
        <v>8.476402395433718</v>
      </c>
      <c r="AE14" s="64">
        <f t="shared" si="10"/>
        <v>0</v>
      </c>
      <c r="AF14" s="64">
        <f t="shared" si="11"/>
        <v>4.238201197716859</v>
      </c>
      <c r="AG14" s="64">
        <f t="shared" si="12"/>
        <v>0</v>
      </c>
      <c r="AH14" s="61">
        <f>AVERAGE('S3 C10'!$P14,'S3 C10'!$Y14)</f>
        <v>55.3</v>
      </c>
      <c r="AI14" s="64">
        <f t="shared" si="13"/>
        <v>2.7893963589987605</v>
      </c>
      <c r="AJ14" s="64">
        <f>STDEV('S3 C10'!$S14,'S3 C10'!$AB14)</f>
        <v>2.0489194521468987</v>
      </c>
      <c r="AK14" s="118">
        <f>'S3 C10'!$AJ14/'S3 C10'!$AI14*100</f>
        <v>73.453865584106083</v>
      </c>
    </row>
    <row r="15" spans="1:37" s="70" customFormat="1" ht="20.100000000000001" customHeight="1" x14ac:dyDescent="0.25">
      <c r="A15" s="89">
        <v>1114.4100000000001</v>
      </c>
      <c r="B15" s="64">
        <f t="shared" si="0"/>
        <v>-9.9999999999909051E-3</v>
      </c>
      <c r="C15" s="61"/>
      <c r="D15" s="64" t="str">
        <f t="shared" si="1"/>
        <v/>
      </c>
      <c r="E15" s="64"/>
      <c r="F15" s="64" t="str">
        <f t="shared" si="2"/>
        <v/>
      </c>
      <c r="G15" s="64">
        <v>3</v>
      </c>
      <c r="H15" s="64">
        <v>3</v>
      </c>
      <c r="I15" s="64"/>
      <c r="J15" s="64"/>
      <c r="K15" s="64"/>
      <c r="L15" s="64">
        <v>1114.42</v>
      </c>
      <c r="M15" s="64">
        <v>556.70000000000005</v>
      </c>
      <c r="N15" s="64">
        <v>370.8</v>
      </c>
      <c r="O15" s="64" t="s">
        <v>53</v>
      </c>
      <c r="P15" s="64">
        <v>56.2</v>
      </c>
      <c r="Q15" s="64">
        <v>113388344</v>
      </c>
      <c r="R15" s="64">
        <v>15.4</v>
      </c>
      <c r="S15" s="64">
        <f>'S3 C10'!$Q15/'S3 C10'!$Q$36*100</f>
        <v>2.7778431029988089</v>
      </c>
      <c r="T15" s="60">
        <f t="shared" si="3"/>
        <v>8.3335293089964271</v>
      </c>
      <c r="U15" s="60">
        <f t="shared" si="4"/>
        <v>8.3335293089964271</v>
      </c>
      <c r="V15" s="60">
        <f t="shared" si="5"/>
        <v>0</v>
      </c>
      <c r="W15" s="60">
        <f t="shared" si="6"/>
        <v>0</v>
      </c>
      <c r="X15" s="60">
        <f t="shared" si="7"/>
        <v>0</v>
      </c>
      <c r="Y15" s="64">
        <v>56.3</v>
      </c>
      <c r="Z15" s="64">
        <v>568815936</v>
      </c>
      <c r="AA15" s="64">
        <v>81.400000000000006</v>
      </c>
      <c r="AB15" s="64">
        <f>'S3 C10'!$Z15/'S3 C10'!$Z$36*100</f>
        <v>3.4954764301038055</v>
      </c>
      <c r="AC15" s="64">
        <f t="shared" si="8"/>
        <v>10.486429290311417</v>
      </c>
      <c r="AD15" s="64">
        <f t="shared" si="9"/>
        <v>10.486429290311417</v>
      </c>
      <c r="AE15" s="64">
        <f t="shared" si="10"/>
        <v>0</v>
      </c>
      <c r="AF15" s="64">
        <f t="shared" si="11"/>
        <v>0</v>
      </c>
      <c r="AG15" s="64">
        <f t="shared" si="12"/>
        <v>0</v>
      </c>
      <c r="AH15" s="61">
        <f>AVERAGE('S3 C10'!$P15,'S3 C10'!$Y15)</f>
        <v>56.25</v>
      </c>
      <c r="AI15" s="64">
        <f t="shared" si="13"/>
        <v>3.1366597665513072</v>
      </c>
      <c r="AJ15" s="64">
        <f>STDEV('S3 C10'!$S15,'S3 C10'!$AB15)</f>
        <v>0.50744339200140753</v>
      </c>
      <c r="AK15" s="118">
        <f>'S3 C10'!$AJ15/'S3 C10'!$AI15*100</f>
        <v>16.177827044318903</v>
      </c>
    </row>
    <row r="16" spans="1:37" s="108" customFormat="1" ht="20.100000000000001" customHeight="1" x14ac:dyDescent="0.25">
      <c r="A16" s="89">
        <v>1331.42</v>
      </c>
      <c r="B16" s="64">
        <f t="shared" si="0"/>
        <v>-4.9999999999954525E-2</v>
      </c>
      <c r="C16" s="61">
        <v>665.26</v>
      </c>
      <c r="D16" s="64">
        <f t="shared" si="1"/>
        <v>2.9999999999972715E-2</v>
      </c>
      <c r="E16" s="64"/>
      <c r="F16" s="64" t="str">
        <f t="shared" si="2"/>
        <v/>
      </c>
      <c r="G16" s="64">
        <v>2</v>
      </c>
      <c r="H16" s="64">
        <v>2</v>
      </c>
      <c r="I16" s="64"/>
      <c r="J16" s="64">
        <v>2</v>
      </c>
      <c r="K16" s="64"/>
      <c r="L16" s="64">
        <v>1331.47</v>
      </c>
      <c r="M16" s="64">
        <v>665.23</v>
      </c>
      <c r="N16" s="64">
        <v>443.15</v>
      </c>
      <c r="O16" s="64" t="s">
        <v>22</v>
      </c>
      <c r="P16" s="64">
        <v>58</v>
      </c>
      <c r="Q16" s="64">
        <v>111929432</v>
      </c>
      <c r="R16" s="64">
        <v>21.4</v>
      </c>
      <c r="S16" s="64">
        <f>'S3 C10'!$Q16/'S3 C10'!$Q$36*100</f>
        <v>2.742101963353254</v>
      </c>
      <c r="T16" s="60">
        <f t="shared" si="3"/>
        <v>5.4842039267065079</v>
      </c>
      <c r="U16" s="60">
        <f t="shared" si="4"/>
        <v>5.4842039267065079</v>
      </c>
      <c r="V16" s="60">
        <f t="shared" si="5"/>
        <v>0</v>
      </c>
      <c r="W16" s="60">
        <f t="shared" si="6"/>
        <v>5.4842039267065079</v>
      </c>
      <c r="X16" s="60">
        <f t="shared" si="7"/>
        <v>0</v>
      </c>
      <c r="Y16" s="64">
        <v>57.4</v>
      </c>
      <c r="Z16" s="64">
        <v>338361952</v>
      </c>
      <c r="AA16" s="64">
        <v>51.8</v>
      </c>
      <c r="AB16" s="64">
        <f>'S3 C10'!$Z16/'S3 C10'!$Z$36*100</f>
        <v>2.0792951695008686</v>
      </c>
      <c r="AC16" s="64">
        <f t="shared" si="8"/>
        <v>4.1585903390017371</v>
      </c>
      <c r="AD16" s="64">
        <f t="shared" si="9"/>
        <v>4.1585903390017371</v>
      </c>
      <c r="AE16" s="64">
        <f t="shared" si="10"/>
        <v>0</v>
      </c>
      <c r="AF16" s="64">
        <f t="shared" si="11"/>
        <v>4.1585903390017371</v>
      </c>
      <c r="AG16" s="64">
        <f t="shared" si="12"/>
        <v>0</v>
      </c>
      <c r="AH16" s="61">
        <f>AVERAGE('S3 C10'!$P16,'S3 C10'!$Y16)</f>
        <v>57.7</v>
      </c>
      <c r="AI16" s="64">
        <f t="shared" si="13"/>
        <v>2.4106985664270613</v>
      </c>
      <c r="AJ16" s="64">
        <f>STDEV('S3 C10'!$S16,'S3 C10'!$AB16)</f>
        <v>0.468675178549536</v>
      </c>
      <c r="AK16" s="118">
        <f>'S3 C10'!$AJ16/'S3 C10'!$AI16*100</f>
        <v>19.441467509733819</v>
      </c>
    </row>
    <row r="17" spans="1:37" s="108" customFormat="1" ht="20.100000000000001" customHeight="1" x14ac:dyDescent="0.25">
      <c r="A17" s="89">
        <v>1405.44</v>
      </c>
      <c r="B17" s="64">
        <f t="shared" si="0"/>
        <v>-6.9999999999936335E-2</v>
      </c>
      <c r="C17" s="61">
        <v>702.33</v>
      </c>
      <c r="D17" s="64">
        <f t="shared" si="1"/>
        <v>8.0000000000040927E-2</v>
      </c>
      <c r="E17" s="64"/>
      <c r="F17" s="64" t="str">
        <f t="shared" si="2"/>
        <v/>
      </c>
      <c r="G17" s="64">
        <v>3</v>
      </c>
      <c r="H17" s="64">
        <v>3</v>
      </c>
      <c r="I17" s="64"/>
      <c r="J17" s="64">
        <v>1</v>
      </c>
      <c r="K17" s="64"/>
      <c r="L17" s="64">
        <v>1405.51</v>
      </c>
      <c r="M17" s="64">
        <v>702.25</v>
      </c>
      <c r="N17" s="64">
        <v>467.83</v>
      </c>
      <c r="O17" s="64" t="s">
        <v>50</v>
      </c>
      <c r="P17" s="64">
        <v>60</v>
      </c>
      <c r="Q17" s="64">
        <v>60463384</v>
      </c>
      <c r="R17" s="64">
        <v>12.8</v>
      </c>
      <c r="S17" s="64">
        <f>'S3 C10'!$Q17/'S3 C10'!$Q$36*100</f>
        <v>1.4812615503791866</v>
      </c>
      <c r="T17" s="60">
        <f t="shared" si="3"/>
        <v>4.4437846511375598</v>
      </c>
      <c r="U17" s="60">
        <f t="shared" si="4"/>
        <v>4.4437846511375598</v>
      </c>
      <c r="V17" s="60">
        <f t="shared" si="5"/>
        <v>0</v>
      </c>
      <c r="W17" s="60">
        <f t="shared" si="6"/>
        <v>1.4812615503791866</v>
      </c>
      <c r="X17" s="60">
        <f t="shared" si="7"/>
        <v>0</v>
      </c>
      <c r="Y17" s="64">
        <v>59.8</v>
      </c>
      <c r="Z17" s="64">
        <v>165442624</v>
      </c>
      <c r="AA17" s="64">
        <v>39.799999999999997</v>
      </c>
      <c r="AB17" s="64">
        <f>'S3 C10'!$Z17/'S3 C10'!$Z$36*100</f>
        <v>1.0166747380413164</v>
      </c>
      <c r="AC17" s="64">
        <f t="shared" si="8"/>
        <v>3.0500242141239493</v>
      </c>
      <c r="AD17" s="64">
        <f t="shared" si="9"/>
        <v>3.0500242141239493</v>
      </c>
      <c r="AE17" s="64">
        <f t="shared" si="10"/>
        <v>0</v>
      </c>
      <c r="AF17" s="64">
        <f t="shared" si="11"/>
        <v>1.0166747380413164</v>
      </c>
      <c r="AG17" s="64">
        <f t="shared" si="12"/>
        <v>0</v>
      </c>
      <c r="AH17" s="61">
        <f>AVERAGE('S3 C10'!$P17,'S3 C10'!$Y17)</f>
        <v>59.9</v>
      </c>
      <c r="AI17" s="64">
        <f t="shared" si="13"/>
        <v>1.2489681442102514</v>
      </c>
      <c r="AJ17" s="64">
        <f>STDEV('S3 C10'!$S17,'S3 C10'!$AB17)</f>
        <v>0.32851248545395045</v>
      </c>
      <c r="AK17" s="118">
        <f>'S3 C10'!$AJ17/'S3 C10'!$AI17*100</f>
        <v>26.302711320285578</v>
      </c>
    </row>
    <row r="18" spans="1:37" s="108" customFormat="1" ht="20.100000000000001" customHeight="1" x14ac:dyDescent="0.25">
      <c r="A18" s="89">
        <v>1405.45</v>
      </c>
      <c r="B18" s="64">
        <f t="shared" si="0"/>
        <v>-5.999999999994543E-2</v>
      </c>
      <c r="C18" s="61">
        <v>702.28</v>
      </c>
      <c r="D18" s="64">
        <f t="shared" si="1"/>
        <v>2.9999999999972715E-2</v>
      </c>
      <c r="E18" s="64"/>
      <c r="F18" s="64" t="str">
        <f t="shared" si="2"/>
        <v/>
      </c>
      <c r="G18" s="64">
        <v>3</v>
      </c>
      <c r="H18" s="64">
        <v>3</v>
      </c>
      <c r="I18" s="64"/>
      <c r="J18" s="64">
        <v>1</v>
      </c>
      <c r="K18" s="64"/>
      <c r="L18" s="64">
        <v>1405.51</v>
      </c>
      <c r="M18" s="64">
        <v>702.25</v>
      </c>
      <c r="N18" s="64">
        <v>467.83</v>
      </c>
      <c r="O18" s="64" t="s">
        <v>50</v>
      </c>
      <c r="P18" s="64">
        <v>61</v>
      </c>
      <c r="Q18" s="64">
        <v>72854920</v>
      </c>
      <c r="R18" s="64">
        <v>15.4</v>
      </c>
      <c r="S18" s="64">
        <f>'S3 C10'!$Q18/'S3 C10'!$Q$36*100</f>
        <v>1.7848354592913889</v>
      </c>
      <c r="T18" s="60">
        <f t="shared" si="3"/>
        <v>5.3545063778741664</v>
      </c>
      <c r="U18" s="60">
        <f t="shared" si="4"/>
        <v>5.3545063778741664</v>
      </c>
      <c r="V18" s="60">
        <f t="shared" si="5"/>
        <v>0</v>
      </c>
      <c r="W18" s="60">
        <f t="shared" si="6"/>
        <v>1.7848354592913889</v>
      </c>
      <c r="X18" s="60">
        <f t="shared" si="7"/>
        <v>0</v>
      </c>
      <c r="Y18" s="64">
        <v>61</v>
      </c>
      <c r="Z18" s="64">
        <v>107273352</v>
      </c>
      <c r="AA18" s="64">
        <v>17.5</v>
      </c>
      <c r="AB18" s="64">
        <f>'S3 C10'!$Z18/'S3 C10'!$Z$36*100</f>
        <v>0.65921407921705788</v>
      </c>
      <c r="AC18" s="64">
        <f t="shared" si="8"/>
        <v>1.9776422376511738</v>
      </c>
      <c r="AD18" s="64">
        <f t="shared" si="9"/>
        <v>1.9776422376511738</v>
      </c>
      <c r="AE18" s="64">
        <f t="shared" si="10"/>
        <v>0</v>
      </c>
      <c r="AF18" s="64">
        <f t="shared" si="11"/>
        <v>0.65921407921705788</v>
      </c>
      <c r="AG18" s="64">
        <f t="shared" si="12"/>
        <v>0</v>
      </c>
      <c r="AH18" s="61">
        <f>AVERAGE('S3 C10'!$P18,'S3 C10'!$Y18)</f>
        <v>61</v>
      </c>
      <c r="AI18" s="64">
        <f t="shared" si="13"/>
        <v>1.2220247692542234</v>
      </c>
      <c r="AJ18" s="64">
        <f>STDEV('S3 C10'!$S18,'S3 C10'!$AB18)</f>
        <v>0.79593451089911926</v>
      </c>
      <c r="AK18" s="118">
        <f>'S3 C10'!$AJ18/'S3 C10'!$AI18*100</f>
        <v>65.132436831445048</v>
      </c>
    </row>
    <row r="19" spans="1:37" s="108" customFormat="1" ht="20.100000000000001" customHeight="1" x14ac:dyDescent="0.25">
      <c r="A19" s="89">
        <v>1405.49</v>
      </c>
      <c r="B19" s="64">
        <f t="shared" si="0"/>
        <v>-1.999999999998181E-2</v>
      </c>
      <c r="C19" s="61">
        <v>702.35</v>
      </c>
      <c r="D19" s="64">
        <f t="shared" si="1"/>
        <v>0.10000000000002274</v>
      </c>
      <c r="E19" s="64"/>
      <c r="F19" s="64" t="str">
        <f t="shared" si="2"/>
        <v/>
      </c>
      <c r="G19" s="64">
        <v>3</v>
      </c>
      <c r="H19" s="64">
        <v>3</v>
      </c>
      <c r="I19" s="64"/>
      <c r="J19" s="64">
        <v>1</v>
      </c>
      <c r="K19" s="64"/>
      <c r="L19" s="64">
        <v>1405.51</v>
      </c>
      <c r="M19" s="64">
        <v>702.25</v>
      </c>
      <c r="N19" s="64">
        <v>467.83</v>
      </c>
      <c r="O19" s="64" t="s">
        <v>50</v>
      </c>
      <c r="P19" s="64">
        <v>62.8</v>
      </c>
      <c r="Q19" s="64">
        <v>69353736</v>
      </c>
      <c r="R19" s="64">
        <v>10.1</v>
      </c>
      <c r="S19" s="64">
        <f>'S3 C10'!$Q19/'S3 C10'!$Q$36*100</f>
        <v>1.6990617414326132</v>
      </c>
      <c r="T19" s="60">
        <f t="shared" si="3"/>
        <v>5.0971852242978395</v>
      </c>
      <c r="U19" s="60">
        <f t="shared" si="4"/>
        <v>5.0971852242978395</v>
      </c>
      <c r="V19" s="60">
        <f t="shared" si="5"/>
        <v>0</v>
      </c>
      <c r="W19" s="60">
        <f t="shared" si="6"/>
        <v>1.6990617414326132</v>
      </c>
      <c r="X19" s="60">
        <f t="shared" si="7"/>
        <v>0</v>
      </c>
      <c r="Y19" s="64">
        <v>62.7</v>
      </c>
      <c r="Z19" s="64">
        <v>259717360</v>
      </c>
      <c r="AA19" s="64">
        <v>40.9</v>
      </c>
      <c r="AB19" s="64">
        <f>'S3 C10'!$Z19/'S3 C10'!$Z$36*100</f>
        <v>1.596009979524879</v>
      </c>
      <c r="AC19" s="64">
        <f t="shared" si="8"/>
        <v>4.7880299385746365</v>
      </c>
      <c r="AD19" s="64">
        <f t="shared" si="9"/>
        <v>4.7880299385746365</v>
      </c>
      <c r="AE19" s="64">
        <f t="shared" si="10"/>
        <v>0</v>
      </c>
      <c r="AF19" s="64">
        <f t="shared" si="11"/>
        <v>1.596009979524879</v>
      </c>
      <c r="AG19" s="64">
        <f t="shared" si="12"/>
        <v>0</v>
      </c>
      <c r="AH19" s="61">
        <f>AVERAGE('S3 C10'!$P19,'S3 C10'!$Y19)</f>
        <v>62.75</v>
      </c>
      <c r="AI19" s="64">
        <f t="shared" si="13"/>
        <v>1.647535860478746</v>
      </c>
      <c r="AJ19" s="64">
        <f>STDEV('S3 C10'!$S19,'S3 C10'!$AB19)</f>
        <v>7.2868599658180433E-2</v>
      </c>
      <c r="AK19" s="118">
        <f>'S3 C10'!$AJ19/'S3 C10'!$AI19*100</f>
        <v>4.4228839812328005</v>
      </c>
    </row>
    <row r="20" spans="1:37" s="108" customFormat="1" ht="20.100000000000001" customHeight="1" x14ac:dyDescent="0.25">
      <c r="A20" s="89"/>
      <c r="B20" s="64" t="str">
        <f t="shared" si="0"/>
        <v/>
      </c>
      <c r="C20" s="61">
        <v>957.87</v>
      </c>
      <c r="D20" s="64">
        <f t="shared" si="1"/>
        <v>1.999999999998181E-2</v>
      </c>
      <c r="E20" s="64"/>
      <c r="F20" s="64" t="str">
        <f t="shared" si="2"/>
        <v/>
      </c>
      <c r="G20" s="64">
        <v>4</v>
      </c>
      <c r="H20" s="64">
        <v>4</v>
      </c>
      <c r="I20" s="64">
        <v>1</v>
      </c>
      <c r="J20" s="64">
        <v>1</v>
      </c>
      <c r="K20" s="64"/>
      <c r="L20" s="64">
        <v>1916.7</v>
      </c>
      <c r="M20" s="64">
        <v>957.85</v>
      </c>
      <c r="N20" s="64">
        <v>638.23</v>
      </c>
      <c r="O20" s="64" t="s">
        <v>85</v>
      </c>
      <c r="P20" s="64">
        <v>62.9</v>
      </c>
      <c r="Q20" s="64">
        <v>50890956</v>
      </c>
      <c r="R20" s="64">
        <v>10.5</v>
      </c>
      <c r="S20" s="64">
        <f>'S3 C10'!$Q20/'S3 C10'!$Q$36*100</f>
        <v>1.2467515279138026</v>
      </c>
      <c r="T20" s="60">
        <f t="shared" si="3"/>
        <v>4.9870061116552105</v>
      </c>
      <c r="U20" s="60">
        <f t="shared" si="4"/>
        <v>4.9870061116552105</v>
      </c>
      <c r="V20" s="60">
        <f t="shared" si="5"/>
        <v>1.2467515279138026</v>
      </c>
      <c r="W20" s="60">
        <f t="shared" si="6"/>
        <v>1.2467515279138026</v>
      </c>
      <c r="X20" s="60">
        <f t="shared" si="7"/>
        <v>0</v>
      </c>
      <c r="Y20" s="64">
        <v>62.9</v>
      </c>
      <c r="Z20" s="64">
        <v>148857264</v>
      </c>
      <c r="AA20" s="64">
        <v>23.8</v>
      </c>
      <c r="AB20" s="64">
        <f>'S3 C10'!$Z20/'S3 C10'!$Z$36*100</f>
        <v>0.91475471207919834</v>
      </c>
      <c r="AC20" s="64">
        <f t="shared" si="8"/>
        <v>3.6590188483167934</v>
      </c>
      <c r="AD20" s="64">
        <f t="shared" si="9"/>
        <v>3.6590188483167934</v>
      </c>
      <c r="AE20" s="64">
        <f t="shared" si="10"/>
        <v>0.91475471207919834</v>
      </c>
      <c r="AF20" s="64">
        <f t="shared" si="11"/>
        <v>0.91475471207919834</v>
      </c>
      <c r="AG20" s="64">
        <f t="shared" si="12"/>
        <v>0</v>
      </c>
      <c r="AH20" s="61">
        <f>AVERAGE('S3 C10'!$P20,'S3 C10'!$Y20)</f>
        <v>62.9</v>
      </c>
      <c r="AI20" s="64">
        <f t="shared" si="13"/>
        <v>1.0807531199965004</v>
      </c>
      <c r="AJ20" s="64">
        <f>STDEV('S3 C10'!$S20,'S3 C10'!$AB20)</f>
        <v>0.2347571998089911</v>
      </c>
      <c r="AK20" s="118">
        <f>'S3 C10'!$AJ20/'S3 C10'!$AI20*100</f>
        <v>21.721630543130079</v>
      </c>
    </row>
    <row r="21" spans="1:37" s="108" customFormat="1" ht="20.100000000000001" customHeight="1" x14ac:dyDescent="0.25">
      <c r="A21" s="89"/>
      <c r="B21" s="64" t="str">
        <f t="shared" si="0"/>
        <v/>
      </c>
      <c r="C21" s="61">
        <v>957.86</v>
      </c>
      <c r="D21" s="64">
        <f t="shared" si="1"/>
        <v>9.9999999999909051E-3</v>
      </c>
      <c r="E21" s="64"/>
      <c r="F21" s="64" t="str">
        <f t="shared" si="2"/>
        <v/>
      </c>
      <c r="G21" s="64">
        <v>4</v>
      </c>
      <c r="H21" s="64">
        <v>4</v>
      </c>
      <c r="I21" s="64">
        <v>1</v>
      </c>
      <c r="J21" s="64">
        <v>1</v>
      </c>
      <c r="K21" s="64"/>
      <c r="L21" s="64">
        <v>1916.7</v>
      </c>
      <c r="M21" s="64">
        <v>957.85</v>
      </c>
      <c r="N21" s="64">
        <v>638.23</v>
      </c>
      <c r="O21" s="64" t="s">
        <v>85</v>
      </c>
      <c r="P21" s="64">
        <v>64.7</v>
      </c>
      <c r="Q21" s="64">
        <v>86015432</v>
      </c>
      <c r="R21" s="64">
        <v>11.5</v>
      </c>
      <c r="S21" s="64">
        <f>'S3 C10'!$Q21/'S3 C10'!$Q$36*100</f>
        <v>2.1072481183133167</v>
      </c>
      <c r="T21" s="60">
        <f t="shared" si="3"/>
        <v>8.4289924732532668</v>
      </c>
      <c r="U21" s="60">
        <f t="shared" si="4"/>
        <v>8.4289924732532668</v>
      </c>
      <c r="V21" s="60">
        <f t="shared" si="5"/>
        <v>2.1072481183133167</v>
      </c>
      <c r="W21" s="60">
        <f t="shared" si="6"/>
        <v>2.1072481183133167</v>
      </c>
      <c r="X21" s="60">
        <f t="shared" si="7"/>
        <v>0</v>
      </c>
      <c r="Y21" s="64">
        <v>64.8</v>
      </c>
      <c r="Z21" s="64">
        <v>190225728</v>
      </c>
      <c r="AA21" s="64">
        <v>35.6</v>
      </c>
      <c r="AB21" s="64">
        <f>'S3 C10'!$Z21/'S3 C10'!$Z$36*100</f>
        <v>1.1689713781565669</v>
      </c>
      <c r="AC21" s="64">
        <f t="shared" si="8"/>
        <v>4.6758855126262677</v>
      </c>
      <c r="AD21" s="64">
        <f t="shared" si="9"/>
        <v>4.6758855126262677</v>
      </c>
      <c r="AE21" s="64">
        <f t="shared" si="10"/>
        <v>1.1689713781565669</v>
      </c>
      <c r="AF21" s="64">
        <f t="shared" si="11"/>
        <v>1.1689713781565669</v>
      </c>
      <c r="AG21" s="64">
        <f t="shared" si="12"/>
        <v>0</v>
      </c>
      <c r="AH21" s="61">
        <f>AVERAGE('S3 C10'!$P21,'S3 C10'!$Y21)</f>
        <v>64.75</v>
      </c>
      <c r="AI21" s="64">
        <f t="shared" si="13"/>
        <v>1.6381097482349418</v>
      </c>
      <c r="AJ21" s="64">
        <f>STDEV('S3 C10'!$S21,'S3 C10'!$AB21)</f>
        <v>0.66346184559444532</v>
      </c>
      <c r="AK21" s="118">
        <f>'S3 C10'!$AJ21/'S3 C10'!$AI21*100</f>
        <v>40.501672510607023</v>
      </c>
    </row>
    <row r="22" spans="1:37" s="108" customFormat="1" ht="20.100000000000001" customHeight="1" x14ac:dyDescent="0.25">
      <c r="A22" s="89">
        <v>1405.45</v>
      </c>
      <c r="B22" s="64">
        <f t="shared" si="0"/>
        <v>-5.999999999994543E-2</v>
      </c>
      <c r="C22" s="61">
        <v>702.26</v>
      </c>
      <c r="D22" s="64">
        <f t="shared" si="1"/>
        <v>9.9999999999909051E-3</v>
      </c>
      <c r="E22" s="64"/>
      <c r="F22" s="64" t="str">
        <f t="shared" si="2"/>
        <v/>
      </c>
      <c r="G22" s="64">
        <v>3</v>
      </c>
      <c r="H22" s="64">
        <v>3</v>
      </c>
      <c r="I22" s="64"/>
      <c r="J22" s="64">
        <v>1</v>
      </c>
      <c r="K22" s="64"/>
      <c r="L22" s="64">
        <v>1405.51</v>
      </c>
      <c r="M22" s="64">
        <v>702.25</v>
      </c>
      <c r="N22" s="64">
        <v>467.83</v>
      </c>
      <c r="O22" s="64" t="s">
        <v>50</v>
      </c>
      <c r="P22" s="64">
        <v>68.900000000000006</v>
      </c>
      <c r="Q22" s="64">
        <v>341680608</v>
      </c>
      <c r="R22" s="64">
        <v>61.4</v>
      </c>
      <c r="S22" s="64">
        <f>'S3 C10'!$Q22/'S3 C10'!$Q$36*100</f>
        <v>8.3706586310250692</v>
      </c>
      <c r="T22" s="60">
        <f t="shared" si="3"/>
        <v>25.111975893075208</v>
      </c>
      <c r="U22" s="60">
        <f t="shared" si="4"/>
        <v>25.111975893075208</v>
      </c>
      <c r="V22" s="60">
        <f t="shared" si="5"/>
        <v>0</v>
      </c>
      <c r="W22" s="60">
        <f t="shared" si="6"/>
        <v>8.3706586310250692</v>
      </c>
      <c r="X22" s="60">
        <f t="shared" si="7"/>
        <v>0</v>
      </c>
      <c r="Y22" s="64">
        <v>68.5</v>
      </c>
      <c r="Z22" s="64">
        <v>1474112000</v>
      </c>
      <c r="AA22" s="64">
        <v>310.2</v>
      </c>
      <c r="AB22" s="64">
        <f>'S3 C10'!$Z22/'S3 C10'!$Z$36*100</f>
        <v>9.0586838821146909</v>
      </c>
      <c r="AC22" s="64">
        <f t="shared" si="8"/>
        <v>27.176051646344071</v>
      </c>
      <c r="AD22" s="64">
        <f t="shared" si="9"/>
        <v>27.176051646344071</v>
      </c>
      <c r="AE22" s="64">
        <f t="shared" si="10"/>
        <v>0</v>
      </c>
      <c r="AF22" s="64">
        <f t="shared" si="11"/>
        <v>9.0586838821146909</v>
      </c>
      <c r="AG22" s="64">
        <f t="shared" si="12"/>
        <v>0</v>
      </c>
      <c r="AH22" s="61">
        <f>AVERAGE('S3 C10'!$P22,'S3 C10'!$Y22)</f>
        <v>68.7</v>
      </c>
      <c r="AI22" s="64">
        <f t="shared" si="13"/>
        <v>8.7146712565698792</v>
      </c>
      <c r="AJ22" s="64">
        <f>STDEV('S3 C10'!$S22,'S3 C10'!$AB22)</f>
        <v>0.48650732067304853</v>
      </c>
      <c r="AK22" s="118">
        <f>'S3 C10'!$AJ22/'S3 C10'!$AI22*100</f>
        <v>5.5826239034120411</v>
      </c>
    </row>
    <row r="23" spans="1:37" s="108" customFormat="1" ht="20.100000000000001" customHeight="1" x14ac:dyDescent="0.25">
      <c r="A23" s="89">
        <v>1696.5</v>
      </c>
      <c r="B23" s="64">
        <f t="shared" si="0"/>
        <v>-0.10999999999989996</v>
      </c>
      <c r="C23" s="61">
        <v>847.82</v>
      </c>
      <c r="D23" s="64">
        <f t="shared" si="1"/>
        <v>2.0000000000095497E-2</v>
      </c>
      <c r="E23" s="64"/>
      <c r="F23" s="64" t="str">
        <f t="shared" si="2"/>
        <v/>
      </c>
      <c r="G23" s="64">
        <v>3</v>
      </c>
      <c r="H23" s="64">
        <v>3</v>
      </c>
      <c r="I23" s="64"/>
      <c r="J23" s="64">
        <v>2</v>
      </c>
      <c r="K23" s="64"/>
      <c r="L23" s="64">
        <v>1696.61</v>
      </c>
      <c r="M23" s="64">
        <v>847.8</v>
      </c>
      <c r="N23" s="64">
        <v>564.86</v>
      </c>
      <c r="O23" s="64" t="s">
        <v>24</v>
      </c>
      <c r="P23" s="64">
        <v>70</v>
      </c>
      <c r="Q23" s="64">
        <v>266310896</v>
      </c>
      <c r="R23" s="64">
        <v>48.6</v>
      </c>
      <c r="S23" s="64">
        <f>'S3 C10'!$Q23/'S3 C10'!$Q$36*100</f>
        <v>6.524214567478233</v>
      </c>
      <c r="T23" s="60">
        <f t="shared" si="3"/>
        <v>19.5726437024347</v>
      </c>
      <c r="U23" s="60">
        <f t="shared" si="4"/>
        <v>19.5726437024347</v>
      </c>
      <c r="V23" s="60">
        <f t="shared" si="5"/>
        <v>0</v>
      </c>
      <c r="W23" s="60">
        <f t="shared" si="6"/>
        <v>13.048429134956466</v>
      </c>
      <c r="X23" s="60">
        <f t="shared" si="7"/>
        <v>0</v>
      </c>
      <c r="Y23" s="64">
        <v>69.400000000000006</v>
      </c>
      <c r="Z23" s="64">
        <v>871281536</v>
      </c>
      <c r="AA23" s="64">
        <v>211.5</v>
      </c>
      <c r="AB23" s="64">
        <f>'S3 C10'!$Z23/'S3 C10'!$Z$36*100</f>
        <v>5.3541820478683642</v>
      </c>
      <c r="AC23" s="64">
        <f t="shared" si="8"/>
        <v>16.062546143605093</v>
      </c>
      <c r="AD23" s="64">
        <f t="shared" si="9"/>
        <v>16.062546143605093</v>
      </c>
      <c r="AE23" s="64">
        <f t="shared" si="10"/>
        <v>0</v>
      </c>
      <c r="AF23" s="64">
        <f t="shared" si="11"/>
        <v>10.708364095736728</v>
      </c>
      <c r="AG23" s="64">
        <f t="shared" si="12"/>
        <v>0</v>
      </c>
      <c r="AH23" s="61">
        <f>AVERAGE('S3 C10'!$P23,'S3 C10'!$Y23)</f>
        <v>69.7</v>
      </c>
      <c r="AI23" s="64">
        <f t="shared" si="13"/>
        <v>5.9391983076732986</v>
      </c>
      <c r="AJ23" s="64">
        <f>STDEV('S3 C10'!$S23,'S3 C10'!$AB23)</f>
        <v>0.82733792882492041</v>
      </c>
      <c r="AK23" s="118">
        <f>'S3 C10'!$AJ23/'S3 C10'!$AI23*100</f>
        <v>13.930128040278097</v>
      </c>
    </row>
    <row r="24" spans="1:37" s="108" customFormat="1" ht="20.100000000000001" customHeight="1" x14ac:dyDescent="0.25">
      <c r="A24" s="89">
        <v>1405.45</v>
      </c>
      <c r="B24" s="64">
        <f t="shared" si="0"/>
        <v>-5.999999999994543E-2</v>
      </c>
      <c r="C24" s="61">
        <v>702.31</v>
      </c>
      <c r="D24" s="64">
        <f t="shared" si="1"/>
        <v>5.999999999994543E-2</v>
      </c>
      <c r="E24" s="64"/>
      <c r="F24" s="64" t="str">
        <f t="shared" si="2"/>
        <v/>
      </c>
      <c r="G24" s="64">
        <v>3</v>
      </c>
      <c r="H24" s="64">
        <v>3</v>
      </c>
      <c r="I24" s="64"/>
      <c r="J24" s="64">
        <v>1</v>
      </c>
      <c r="K24" s="64"/>
      <c r="L24" s="64">
        <v>1405.51</v>
      </c>
      <c r="M24" s="64">
        <v>702.25</v>
      </c>
      <c r="N24" s="64">
        <v>467.83</v>
      </c>
      <c r="O24" s="64" t="s">
        <v>50</v>
      </c>
      <c r="P24" s="64">
        <v>70</v>
      </c>
      <c r="Q24" s="64">
        <v>36289016</v>
      </c>
      <c r="R24" s="64">
        <v>9.8000000000000007</v>
      </c>
      <c r="S24" s="64">
        <f>'S3 C10'!$Q24/'S3 C10'!$Q$36*100</f>
        <v>0.88902606082873414</v>
      </c>
      <c r="T24" s="60">
        <f t="shared" si="3"/>
        <v>2.6670781824862022</v>
      </c>
      <c r="U24" s="60">
        <f t="shared" si="4"/>
        <v>2.6670781824862022</v>
      </c>
      <c r="V24" s="60">
        <f t="shared" si="5"/>
        <v>0</v>
      </c>
      <c r="W24" s="60">
        <f t="shared" si="6"/>
        <v>0.88902606082873414</v>
      </c>
      <c r="X24" s="60">
        <f t="shared" si="7"/>
        <v>0</v>
      </c>
      <c r="Y24" s="64">
        <v>70</v>
      </c>
      <c r="Z24" s="64">
        <v>130788088</v>
      </c>
      <c r="AA24" s="64">
        <v>25.8</v>
      </c>
      <c r="AB24" s="64">
        <f>'S3 C10'!$Z24/'S3 C10'!$Z$36*100</f>
        <v>0.80371636940625801</v>
      </c>
      <c r="AC24" s="64">
        <f t="shared" si="8"/>
        <v>2.4111491082187739</v>
      </c>
      <c r="AD24" s="64">
        <f t="shared" si="9"/>
        <v>2.4111491082187739</v>
      </c>
      <c r="AE24" s="64">
        <f t="shared" si="10"/>
        <v>0</v>
      </c>
      <c r="AF24" s="64">
        <f t="shared" si="11"/>
        <v>0.80371636940625801</v>
      </c>
      <c r="AG24" s="64">
        <f t="shared" si="12"/>
        <v>0</v>
      </c>
      <c r="AH24" s="61">
        <f>AVERAGE('S3 C10'!$P24,'S3 C10'!$Y24)</f>
        <v>70</v>
      </c>
      <c r="AI24" s="64">
        <f t="shared" si="13"/>
        <v>0.84637121511749602</v>
      </c>
      <c r="AJ24" s="64">
        <f>STDEV('S3 C10'!$S24,'S3 C10'!$AB24)</f>
        <v>6.0323061305764723E-2</v>
      </c>
      <c r="AK24" s="118">
        <f>'S3 C10'!$AJ24/'S3 C10'!$AI24*100</f>
        <v>7.1272581378361828</v>
      </c>
    </row>
    <row r="25" spans="1:37" s="70" customFormat="1" ht="20.100000000000001" customHeight="1" x14ac:dyDescent="0.25">
      <c r="A25" s="65"/>
      <c r="B25" s="64" t="str">
        <f t="shared" si="0"/>
        <v/>
      </c>
      <c r="C25" s="61">
        <v>1140.42</v>
      </c>
      <c r="D25" s="64">
        <f t="shared" si="1"/>
        <v>9.9999999999909051E-3</v>
      </c>
      <c r="E25" s="64"/>
      <c r="F25" s="64" t="str">
        <f t="shared" si="2"/>
        <v/>
      </c>
      <c r="G25" s="64">
        <v>5</v>
      </c>
      <c r="H25" s="64">
        <v>5</v>
      </c>
      <c r="I25" s="64">
        <v>1</v>
      </c>
      <c r="J25" s="64">
        <v>1</v>
      </c>
      <c r="K25" s="64"/>
      <c r="L25" s="64">
        <v>2281.83</v>
      </c>
      <c r="M25" s="64">
        <v>1140.4100000000001</v>
      </c>
      <c r="N25" s="64">
        <v>759.94</v>
      </c>
      <c r="O25" s="64" t="s">
        <v>95</v>
      </c>
      <c r="P25" s="64">
        <v>72.3</v>
      </c>
      <c r="Q25" s="64">
        <v>67821568</v>
      </c>
      <c r="R25" s="64">
        <v>14</v>
      </c>
      <c r="S25" s="64">
        <f>'S3 C10'!$Q25/'S3 C10'!$Q$36*100</f>
        <v>1.6615259404737821</v>
      </c>
      <c r="T25" s="60">
        <f t="shared" si="3"/>
        <v>8.3076297023689101</v>
      </c>
      <c r="U25" s="60">
        <f t="shared" si="4"/>
        <v>8.3076297023689101</v>
      </c>
      <c r="V25" s="60">
        <f t="shared" si="5"/>
        <v>1.6615259404737821</v>
      </c>
      <c r="W25" s="60">
        <f t="shared" si="6"/>
        <v>1.6615259404737821</v>
      </c>
      <c r="X25" s="60">
        <f t="shared" si="7"/>
        <v>0</v>
      </c>
      <c r="Y25" s="64">
        <v>72.3</v>
      </c>
      <c r="Z25" s="64">
        <v>257827232</v>
      </c>
      <c r="AA25" s="64">
        <v>58.8</v>
      </c>
      <c r="AB25" s="64">
        <f>'S3 C10'!$Z25/'S3 C10'!$Z$36*100</f>
        <v>1.5843948023546681</v>
      </c>
      <c r="AC25" s="64">
        <f t="shared" si="8"/>
        <v>7.9219740117733402</v>
      </c>
      <c r="AD25" s="64">
        <f t="shared" si="9"/>
        <v>7.9219740117733402</v>
      </c>
      <c r="AE25" s="64">
        <f t="shared" si="10"/>
        <v>1.5843948023546681</v>
      </c>
      <c r="AF25" s="64">
        <f t="shared" si="11"/>
        <v>1.5843948023546681</v>
      </c>
      <c r="AG25" s="64">
        <f t="shared" si="12"/>
        <v>0</v>
      </c>
      <c r="AH25" s="61">
        <f>AVERAGE('S3 C10'!$P25,'S3 C10'!$Y25)</f>
        <v>72.3</v>
      </c>
      <c r="AI25" s="64">
        <f t="shared" si="13"/>
        <v>1.6229603714142251</v>
      </c>
      <c r="AJ25" s="64">
        <f>STDEV('S3 C10'!$S25,'S3 C10'!$AB25)</f>
        <v>5.4539950804661702E-2</v>
      </c>
      <c r="AK25" s="118">
        <f>'S3 C10'!$AJ25/'S3 C10'!$AI25*100</f>
        <v>3.3605226452409522</v>
      </c>
    </row>
    <row r="26" spans="1:37" s="70" customFormat="1" ht="20.100000000000001" customHeight="1" x14ac:dyDescent="0.25">
      <c r="A26" s="65"/>
      <c r="B26" s="64" t="str">
        <f t="shared" si="0"/>
        <v/>
      </c>
      <c r="C26" s="61">
        <v>1175.92</v>
      </c>
      <c r="D26" s="64">
        <f t="shared" si="1"/>
        <v>9.9999999999909051E-3</v>
      </c>
      <c r="E26" s="64"/>
      <c r="F26" s="64" t="str">
        <f t="shared" si="2"/>
        <v/>
      </c>
      <c r="G26" s="64">
        <v>4</v>
      </c>
      <c r="H26" s="64">
        <v>4</v>
      </c>
      <c r="I26" s="64"/>
      <c r="J26" s="64">
        <v>3</v>
      </c>
      <c r="K26" s="64"/>
      <c r="L26" s="64">
        <v>2352.83</v>
      </c>
      <c r="M26" s="64">
        <v>1175.9100000000001</v>
      </c>
      <c r="N26" s="64">
        <v>783.61</v>
      </c>
      <c r="O26" s="64" t="s">
        <v>23</v>
      </c>
      <c r="P26" s="60">
        <v>72.900000000000006</v>
      </c>
      <c r="Q26" s="60">
        <v>44430508</v>
      </c>
      <c r="R26" s="60">
        <v>9.6</v>
      </c>
      <c r="S26" s="64">
        <f>'S3 C10'!$Q26/'S3 C10'!$Q$36*100</f>
        <v>1.0884803133780083</v>
      </c>
      <c r="T26" s="60">
        <f t="shared" si="3"/>
        <v>4.3539212535120333</v>
      </c>
      <c r="U26" s="60">
        <f t="shared" si="4"/>
        <v>4.3539212535120333</v>
      </c>
      <c r="V26" s="60">
        <f t="shared" si="5"/>
        <v>0</v>
      </c>
      <c r="W26" s="60">
        <f t="shared" si="6"/>
        <v>3.2654409401340247</v>
      </c>
      <c r="X26" s="60">
        <f t="shared" si="7"/>
        <v>0</v>
      </c>
      <c r="Y26" s="64">
        <v>72.099999999999994</v>
      </c>
      <c r="Z26" s="64">
        <v>96931040</v>
      </c>
      <c r="AA26" s="64">
        <v>13.4</v>
      </c>
      <c r="AB26" s="64">
        <f>'S3 C10'!$Z26/'S3 C10'!$Z$36*100</f>
        <v>0.59565870824239564</v>
      </c>
      <c r="AC26" s="64">
        <f t="shared" si="8"/>
        <v>2.3826348329695826</v>
      </c>
      <c r="AD26" s="64">
        <f t="shared" si="9"/>
        <v>2.3826348329695826</v>
      </c>
      <c r="AE26" s="64">
        <f t="shared" si="10"/>
        <v>0</v>
      </c>
      <c r="AF26" s="64">
        <f t="shared" si="11"/>
        <v>1.7869761247271869</v>
      </c>
      <c r="AG26" s="64">
        <f t="shared" si="12"/>
        <v>0</v>
      </c>
      <c r="AH26" s="61">
        <f>AVERAGE('S3 C10'!$P26,'S3 C10'!$Y26)</f>
        <v>72.5</v>
      </c>
      <c r="AI26" s="64">
        <f t="shared" si="13"/>
        <v>0.84206951081020198</v>
      </c>
      <c r="AJ26" s="64">
        <f>STDEV('S3 C10'!$S26,'S3 C10'!$AB26)</f>
        <v>0.34847749890663071</v>
      </c>
      <c r="AK26" s="118">
        <f>'S3 C10'!$AJ26/'S3 C10'!$AI26*100</f>
        <v>41.383459967733671</v>
      </c>
    </row>
    <row r="27" spans="1:37" s="70" customFormat="1" ht="20.100000000000001" customHeight="1" x14ac:dyDescent="0.25">
      <c r="A27" s="65"/>
      <c r="B27" s="64" t="str">
        <f t="shared" si="0"/>
        <v/>
      </c>
      <c r="C27" s="61">
        <v>1140.3900000000001</v>
      </c>
      <c r="D27" s="64">
        <f t="shared" si="1"/>
        <v>-1.999999999998181E-2</v>
      </c>
      <c r="E27" s="64"/>
      <c r="F27" s="64" t="str">
        <f t="shared" si="2"/>
        <v/>
      </c>
      <c r="G27" s="64">
        <v>5</v>
      </c>
      <c r="H27" s="64">
        <v>5</v>
      </c>
      <c r="I27" s="64">
        <v>1</v>
      </c>
      <c r="J27" s="64">
        <v>1</v>
      </c>
      <c r="K27" s="64"/>
      <c r="L27" s="64">
        <v>2281.83</v>
      </c>
      <c r="M27" s="64">
        <v>1140.4100000000001</v>
      </c>
      <c r="N27" s="64">
        <v>759.94</v>
      </c>
      <c r="O27" s="64" t="s">
        <v>95</v>
      </c>
      <c r="P27" s="64">
        <v>75.900000000000006</v>
      </c>
      <c r="Q27" s="64">
        <v>34515916</v>
      </c>
      <c r="R27" s="64">
        <v>10.5</v>
      </c>
      <c r="S27" s="64">
        <f>'S3 C10'!$Q27/'S3 C10'!$Q$36*100</f>
        <v>0.84558778990798411</v>
      </c>
      <c r="T27" s="60">
        <f t="shared" si="3"/>
        <v>4.2279389495399204</v>
      </c>
      <c r="U27" s="60">
        <f t="shared" si="4"/>
        <v>4.2279389495399204</v>
      </c>
      <c r="V27" s="60">
        <f t="shared" si="5"/>
        <v>0.84558778990798411</v>
      </c>
      <c r="W27" s="60">
        <f t="shared" si="6"/>
        <v>0.84558778990798411</v>
      </c>
      <c r="X27" s="60">
        <f t="shared" si="7"/>
        <v>0</v>
      </c>
      <c r="Y27" s="64">
        <v>75.7</v>
      </c>
      <c r="Z27" s="64">
        <v>113180312</v>
      </c>
      <c r="AA27" s="64">
        <v>20.7</v>
      </c>
      <c r="AB27" s="64">
        <f>'S3 C10'!$Z27/'S3 C10'!$Z$36*100</f>
        <v>0.69551341287982993</v>
      </c>
      <c r="AC27" s="64">
        <f t="shared" si="8"/>
        <v>3.4775670643991496</v>
      </c>
      <c r="AD27" s="64">
        <f t="shared" si="9"/>
        <v>3.4775670643991496</v>
      </c>
      <c r="AE27" s="64">
        <f t="shared" si="10"/>
        <v>0.69551341287982993</v>
      </c>
      <c r="AF27" s="64">
        <f t="shared" si="11"/>
        <v>0.69551341287982993</v>
      </c>
      <c r="AG27" s="64">
        <f t="shared" si="12"/>
        <v>0</v>
      </c>
      <c r="AH27" s="61">
        <f>AVERAGE('S3 C10'!$P27,'S3 C10'!$Y27)</f>
        <v>75.800000000000011</v>
      </c>
      <c r="AI27" s="64">
        <f t="shared" si="13"/>
        <v>0.77055060139390696</v>
      </c>
      <c r="AJ27" s="64">
        <f>STDEV('S3 C10'!$S27,'S3 C10'!$AB27)</f>
        <v>0.10611860967895445</v>
      </c>
      <c r="AK27" s="118">
        <f>'S3 C10'!$AJ27/'S3 C10'!$AI27*100</f>
        <v>13.771789871682472</v>
      </c>
    </row>
    <row r="28" spans="1:37" s="70" customFormat="1" ht="20.100000000000001" customHeight="1" x14ac:dyDescent="0.25">
      <c r="A28" s="65"/>
      <c r="B28" s="64" t="str">
        <f t="shared" si="0"/>
        <v/>
      </c>
      <c r="C28" s="61">
        <v>1030.3900000000001</v>
      </c>
      <c r="D28" s="64">
        <f t="shared" si="1"/>
        <v>2.0000000000209184E-2</v>
      </c>
      <c r="E28" s="64"/>
      <c r="F28" s="64" t="str">
        <f t="shared" si="2"/>
        <v/>
      </c>
      <c r="G28" s="64">
        <v>4</v>
      </c>
      <c r="H28" s="64">
        <v>4</v>
      </c>
      <c r="I28" s="64"/>
      <c r="J28" s="64">
        <v>2</v>
      </c>
      <c r="K28" s="64"/>
      <c r="L28" s="64">
        <v>2061.7399999999998</v>
      </c>
      <c r="M28" s="64">
        <v>1030.3699999999999</v>
      </c>
      <c r="N28" s="64">
        <v>686.57</v>
      </c>
      <c r="O28" s="64" t="s">
        <v>30</v>
      </c>
      <c r="P28" s="64">
        <v>80.3</v>
      </c>
      <c r="Q28" s="64">
        <v>110896520</v>
      </c>
      <c r="R28" s="64">
        <v>36.1</v>
      </c>
      <c r="S28" s="64">
        <f>'S3 C10'!$Q28/'S3 C10'!$Q$36*100</f>
        <v>2.7167971800396828</v>
      </c>
      <c r="T28" s="60">
        <f t="shared" si="3"/>
        <v>10.867188720158731</v>
      </c>
      <c r="U28" s="60">
        <f t="shared" si="4"/>
        <v>10.867188720158731</v>
      </c>
      <c r="V28" s="60">
        <f t="shared" si="5"/>
        <v>0</v>
      </c>
      <c r="W28" s="60">
        <f t="shared" si="6"/>
        <v>5.4335943600793657</v>
      </c>
      <c r="X28" s="60">
        <f t="shared" si="7"/>
        <v>0</v>
      </c>
      <c r="Y28" s="64">
        <v>79.5</v>
      </c>
      <c r="Z28" s="64">
        <v>525433504</v>
      </c>
      <c r="AA28" s="64">
        <v>74</v>
      </c>
      <c r="AB28" s="64">
        <f>'S3 C10'!$Z28/'S3 C10'!$Z$36*100</f>
        <v>3.228883567739659</v>
      </c>
      <c r="AC28" s="64">
        <f t="shared" si="8"/>
        <v>12.915534270958636</v>
      </c>
      <c r="AD28" s="64">
        <f t="shared" si="9"/>
        <v>12.915534270958636</v>
      </c>
      <c r="AE28" s="64">
        <f t="shared" si="10"/>
        <v>0</v>
      </c>
      <c r="AF28" s="64">
        <f t="shared" si="11"/>
        <v>6.457767135479318</v>
      </c>
      <c r="AG28" s="64">
        <f t="shared" si="12"/>
        <v>0</v>
      </c>
      <c r="AH28" s="61">
        <f>AVERAGE('S3 C10'!$P28,'S3 C10'!$Y28)</f>
        <v>79.900000000000006</v>
      </c>
      <c r="AI28" s="64">
        <f t="shared" si="13"/>
        <v>2.9728403738896709</v>
      </c>
      <c r="AJ28" s="64">
        <f>STDEV('S3 C10'!$S28,'S3 C10'!$AB28)</f>
        <v>0.3620997572959766</v>
      </c>
      <c r="AK28" s="118">
        <f>'S3 C10'!$AJ28/'S3 C10'!$AI28*100</f>
        <v>12.180262367138281</v>
      </c>
    </row>
    <row r="29" spans="1:37" s="70" customFormat="1" ht="20.100000000000001" customHeight="1" x14ac:dyDescent="0.25">
      <c r="A29" s="65"/>
      <c r="B29" s="64" t="str">
        <f t="shared" si="0"/>
        <v/>
      </c>
      <c r="C29" s="61">
        <v>1030.4100000000001</v>
      </c>
      <c r="D29" s="64">
        <f t="shared" si="1"/>
        <v>4.0000000000190994E-2</v>
      </c>
      <c r="E29" s="64"/>
      <c r="F29" s="64" t="str">
        <f t="shared" si="2"/>
        <v/>
      </c>
      <c r="G29" s="64">
        <v>4</v>
      </c>
      <c r="H29" s="64">
        <v>4</v>
      </c>
      <c r="I29" s="64"/>
      <c r="J29" s="64">
        <v>2</v>
      </c>
      <c r="K29" s="64"/>
      <c r="L29" s="64">
        <v>2061.7399999999998</v>
      </c>
      <c r="M29" s="64">
        <v>1030.3699999999999</v>
      </c>
      <c r="N29" s="64">
        <v>686.57</v>
      </c>
      <c r="O29" s="64" t="s">
        <v>30</v>
      </c>
      <c r="P29" s="60">
        <v>74.400000000000006</v>
      </c>
      <c r="Q29" s="60">
        <v>189470880</v>
      </c>
      <c r="R29" s="60">
        <v>22.8</v>
      </c>
      <c r="S29" s="64">
        <f>'S3 C10'!$Q29/'S3 C10'!$Q$36*100</f>
        <v>4.641750277498673</v>
      </c>
      <c r="T29" s="60">
        <f t="shared" si="3"/>
        <v>18.567001109994692</v>
      </c>
      <c r="U29" s="60">
        <f t="shared" si="4"/>
        <v>18.567001109994692</v>
      </c>
      <c r="V29" s="60">
        <f t="shared" si="5"/>
        <v>0</v>
      </c>
      <c r="W29" s="60">
        <f t="shared" si="6"/>
        <v>9.2835005549973459</v>
      </c>
      <c r="X29" s="60">
        <f t="shared" si="7"/>
        <v>0</v>
      </c>
      <c r="Y29" s="64">
        <v>74.900000000000006</v>
      </c>
      <c r="Z29" s="64">
        <v>70243896</v>
      </c>
      <c r="AA29" s="64">
        <v>15</v>
      </c>
      <c r="AB29" s="64">
        <f>'S3 C10'!$Z29/'S3 C10'!$Z$36*100</f>
        <v>0.43166139920992469</v>
      </c>
      <c r="AC29" s="64">
        <f t="shared" si="8"/>
        <v>1.7266455968396988</v>
      </c>
      <c r="AD29" s="64">
        <f t="shared" si="9"/>
        <v>1.7266455968396988</v>
      </c>
      <c r="AE29" s="64">
        <f t="shared" si="10"/>
        <v>0</v>
      </c>
      <c r="AF29" s="64">
        <f t="shared" si="11"/>
        <v>0.86332279841984938</v>
      </c>
      <c r="AG29" s="64">
        <f t="shared" si="12"/>
        <v>0</v>
      </c>
      <c r="AH29" s="61">
        <f>AVERAGE('S3 C10'!$P29,'S3 C10'!$Y29)</f>
        <v>74.650000000000006</v>
      </c>
      <c r="AI29" s="64">
        <f t="shared" si="13"/>
        <v>2.5367058383542989</v>
      </c>
      <c r="AJ29" s="64">
        <f>STDEV('S3 C10'!$S29,'S3 C10'!$AB29)</f>
        <v>2.9769823952360386</v>
      </c>
      <c r="AK29" s="118">
        <f>'S3 C10'!$AJ29/'S3 C10'!$AI29*100</f>
        <v>117.35623225306138</v>
      </c>
    </row>
    <row r="30" spans="1:37" s="70" customFormat="1" ht="20.100000000000001" customHeight="1" x14ac:dyDescent="0.25">
      <c r="A30" s="65"/>
      <c r="B30" s="64" t="str">
        <f t="shared" si="0"/>
        <v/>
      </c>
      <c r="C30" s="61">
        <v>1030.3900000000001</v>
      </c>
      <c r="D30" s="64">
        <f t="shared" si="1"/>
        <v>2.0000000000209184E-2</v>
      </c>
      <c r="E30" s="64"/>
      <c r="F30" s="64" t="str">
        <f t="shared" si="2"/>
        <v/>
      </c>
      <c r="G30" s="64">
        <v>4</v>
      </c>
      <c r="H30" s="64">
        <v>4</v>
      </c>
      <c r="I30" s="64"/>
      <c r="J30" s="64">
        <v>2</v>
      </c>
      <c r="K30" s="64"/>
      <c r="L30" s="64">
        <v>2061.7399999999998</v>
      </c>
      <c r="M30" s="64">
        <v>1030.3699999999999</v>
      </c>
      <c r="N30" s="64">
        <v>686.57</v>
      </c>
      <c r="O30" s="64" t="s">
        <v>30</v>
      </c>
      <c r="P30" s="60">
        <v>75.900000000000006</v>
      </c>
      <c r="Q30" s="60">
        <v>125341368</v>
      </c>
      <c r="R30" s="60">
        <v>17</v>
      </c>
      <c r="S30" s="64">
        <f>'S3 C10'!$Q30/'S3 C10'!$Q$36*100</f>
        <v>3.0706741304841314</v>
      </c>
      <c r="T30" s="60">
        <f t="shared" si="3"/>
        <v>12.282696521936526</v>
      </c>
      <c r="U30" s="60">
        <f t="shared" si="4"/>
        <v>12.282696521936526</v>
      </c>
      <c r="V30" s="60">
        <f t="shared" si="5"/>
        <v>0</v>
      </c>
      <c r="W30" s="60">
        <f t="shared" si="6"/>
        <v>6.1413482609682628</v>
      </c>
      <c r="X30" s="60">
        <f t="shared" si="7"/>
        <v>0</v>
      </c>
      <c r="Y30" s="64">
        <v>76.400000000000006</v>
      </c>
      <c r="Z30" s="64">
        <v>35792964</v>
      </c>
      <c r="AA30" s="64">
        <v>10.1</v>
      </c>
      <c r="AB30" s="64">
        <f>'S3 C10'!$Z30/'S3 C10'!$Z$36*100</f>
        <v>0.21995421384529215</v>
      </c>
      <c r="AC30" s="64">
        <f t="shared" si="8"/>
        <v>0.87981685538116861</v>
      </c>
      <c r="AD30" s="64">
        <f t="shared" si="9"/>
        <v>0.87981685538116861</v>
      </c>
      <c r="AE30" s="64">
        <f t="shared" si="10"/>
        <v>0</v>
      </c>
      <c r="AF30" s="64">
        <f t="shared" si="11"/>
        <v>0.4399084276905843</v>
      </c>
      <c r="AG30" s="64">
        <f t="shared" si="12"/>
        <v>0</v>
      </c>
      <c r="AH30" s="61">
        <f>AVERAGE('S3 C10'!$P30,'S3 C10'!$Y30)</f>
        <v>76.150000000000006</v>
      </c>
      <c r="AI30" s="64">
        <f t="shared" si="13"/>
        <v>1.6453141721647118</v>
      </c>
      <c r="AJ30" s="64">
        <f>STDEV('S3 C10'!$S30,'S3 C10'!$AB30)</f>
        <v>2.0157633843188729</v>
      </c>
      <c r="AK30" s="118">
        <f>'S3 C10'!$AJ30/'S3 C10'!$AI30*100</f>
        <v>122.51540881500871</v>
      </c>
    </row>
    <row r="31" spans="1:37" s="70" customFormat="1" ht="20.100000000000001" customHeight="1" x14ac:dyDescent="0.25">
      <c r="A31" s="65"/>
      <c r="B31" s="64" t="str">
        <f t="shared" si="0"/>
        <v/>
      </c>
      <c r="C31" s="61">
        <v>1030.4100000000001</v>
      </c>
      <c r="D31" s="64">
        <f t="shared" si="1"/>
        <v>4.0000000000190994E-2</v>
      </c>
      <c r="E31" s="64"/>
      <c r="F31" s="64" t="str">
        <f t="shared" si="2"/>
        <v/>
      </c>
      <c r="G31" s="64">
        <v>4</v>
      </c>
      <c r="H31" s="64">
        <v>4</v>
      </c>
      <c r="I31" s="64"/>
      <c r="J31" s="64">
        <v>2</v>
      </c>
      <c r="K31" s="64"/>
      <c r="L31" s="64">
        <v>2061.7399999999998</v>
      </c>
      <c r="M31" s="64">
        <v>1030.3699999999999</v>
      </c>
      <c r="N31" s="64">
        <v>686.57</v>
      </c>
      <c r="O31" s="64" t="s">
        <v>30</v>
      </c>
      <c r="P31" s="60">
        <v>78.2</v>
      </c>
      <c r="Q31" s="60">
        <v>78607392</v>
      </c>
      <c r="R31" s="60">
        <v>14.8</v>
      </c>
      <c r="S31" s="64">
        <f>'S3 C10'!$Q31/'S3 C10'!$Q$36*100</f>
        <v>1.9257623315490322</v>
      </c>
      <c r="T31" s="60">
        <f t="shared" si="3"/>
        <v>7.7030493261961288</v>
      </c>
      <c r="U31" s="60">
        <f t="shared" si="4"/>
        <v>7.7030493261961288</v>
      </c>
      <c r="V31" s="60">
        <f t="shared" si="5"/>
        <v>0</v>
      </c>
      <c r="W31" s="60">
        <f t="shared" si="6"/>
        <v>3.8515246630980644</v>
      </c>
      <c r="X31" s="60">
        <f t="shared" si="7"/>
        <v>0</v>
      </c>
      <c r="Y31" s="64">
        <v>79.8</v>
      </c>
      <c r="Z31" s="64">
        <v>44339708</v>
      </c>
      <c r="AA31" s="64">
        <v>18</v>
      </c>
      <c r="AB31" s="64">
        <f>'S3 C10'!$Z31/'S3 C10'!$Z$36*100</f>
        <v>0.27247549588991321</v>
      </c>
      <c r="AC31" s="64">
        <f t="shared" si="8"/>
        <v>1.0899019835596528</v>
      </c>
      <c r="AD31" s="64">
        <f t="shared" si="9"/>
        <v>1.0899019835596528</v>
      </c>
      <c r="AE31" s="64">
        <f t="shared" si="10"/>
        <v>0</v>
      </c>
      <c r="AF31" s="64">
        <f t="shared" si="11"/>
        <v>0.54495099177982642</v>
      </c>
      <c r="AG31" s="64">
        <f t="shared" si="12"/>
        <v>0</v>
      </c>
      <c r="AH31" s="61">
        <f>AVERAGE('S3 C10'!$P31,'S3 C10'!$Y31)</f>
        <v>79</v>
      </c>
      <c r="AI31" s="64">
        <f t="shared" si="13"/>
        <v>1.0991189137194728</v>
      </c>
      <c r="AJ31" s="64">
        <f>STDEV('S3 C10'!$S31,'S3 C10'!$AB31)</f>
        <v>1.1690503327410122</v>
      </c>
      <c r="AK31" s="118">
        <f>'S3 C10'!$AJ31/'S3 C10'!$AI31*100</f>
        <v>106.36249801078283</v>
      </c>
    </row>
    <row r="32" spans="1:37" s="70" customFormat="1" ht="20.100000000000001" customHeight="1" x14ac:dyDescent="0.25">
      <c r="A32" s="65"/>
      <c r="B32" s="64" t="str">
        <f t="shared" si="0"/>
        <v/>
      </c>
      <c r="C32" s="61">
        <v>884.86</v>
      </c>
      <c r="D32" s="64">
        <f t="shared" si="1"/>
        <v>3.999999999996362E-2</v>
      </c>
      <c r="E32" s="64"/>
      <c r="F32" s="64" t="str">
        <f t="shared" si="2"/>
        <v/>
      </c>
      <c r="G32" s="64">
        <v>4</v>
      </c>
      <c r="H32" s="64">
        <v>4</v>
      </c>
      <c r="I32" s="64"/>
      <c r="J32" s="64">
        <v>1</v>
      </c>
      <c r="K32" s="64"/>
      <c r="L32" s="64">
        <v>1770.64</v>
      </c>
      <c r="M32" s="64">
        <v>884.82</v>
      </c>
      <c r="N32" s="64">
        <v>589.54</v>
      </c>
      <c r="O32" s="64" t="s">
        <v>73</v>
      </c>
      <c r="P32" s="64">
        <v>80.7</v>
      </c>
      <c r="Q32" s="64">
        <v>144120416</v>
      </c>
      <c r="R32" s="64">
        <v>39.4</v>
      </c>
      <c r="S32" s="64">
        <f>'S3 C10'!$Q32/'S3 C10'!$Q$36*100</f>
        <v>3.5307324321353453</v>
      </c>
      <c r="T32" s="60">
        <f t="shared" si="3"/>
        <v>14.122929728541381</v>
      </c>
      <c r="U32" s="60">
        <f t="shared" si="4"/>
        <v>14.122929728541381</v>
      </c>
      <c r="V32" s="60">
        <f t="shared" si="5"/>
        <v>0</v>
      </c>
      <c r="W32" s="60">
        <f t="shared" si="6"/>
        <v>3.5307324321353453</v>
      </c>
      <c r="X32" s="60">
        <f t="shared" si="7"/>
        <v>0</v>
      </c>
      <c r="Y32" s="64">
        <v>79.900000000000006</v>
      </c>
      <c r="Z32" s="64">
        <v>740419584</v>
      </c>
      <c r="AA32" s="64">
        <v>205.8</v>
      </c>
      <c r="AB32" s="64">
        <f>'S3 C10'!$Z32/'S3 C10'!$Z$36*100</f>
        <v>4.550011770871456</v>
      </c>
      <c r="AC32" s="64">
        <f t="shared" si="8"/>
        <v>18.200047083485824</v>
      </c>
      <c r="AD32" s="64">
        <f t="shared" si="9"/>
        <v>18.200047083485824</v>
      </c>
      <c r="AE32" s="64">
        <f t="shared" si="10"/>
        <v>0</v>
      </c>
      <c r="AF32" s="64">
        <f t="shared" si="11"/>
        <v>4.550011770871456</v>
      </c>
      <c r="AG32" s="64">
        <f t="shared" si="12"/>
        <v>0</v>
      </c>
      <c r="AH32" s="61">
        <f>AVERAGE('S3 C10'!$P32,'S3 C10'!$Y32)</f>
        <v>80.300000000000011</v>
      </c>
      <c r="AI32" s="64">
        <f t="shared" si="13"/>
        <v>4.0403721015034009</v>
      </c>
      <c r="AJ32" s="64">
        <f>STDEV('S3 C10'!$S32,'S3 C10'!$AB32)</f>
        <v>0.72073933234364163</v>
      </c>
      <c r="AK32" s="118">
        <f>'S3 C10'!$AJ32/'S3 C10'!$AI32*100</f>
        <v>17.838439486191344</v>
      </c>
    </row>
    <row r="33" spans="1:37" s="70" customFormat="1" ht="20.100000000000001" customHeight="1" x14ac:dyDescent="0.25">
      <c r="A33" s="65"/>
      <c r="B33" s="64" t="str">
        <f t="shared" si="0"/>
        <v/>
      </c>
      <c r="C33" s="61">
        <v>1212.8900000000001</v>
      </c>
      <c r="D33" s="64">
        <f t="shared" si="1"/>
        <v>-3.999999999996362E-2</v>
      </c>
      <c r="E33" s="64"/>
      <c r="F33" s="64" t="str">
        <f t="shared" si="2"/>
        <v/>
      </c>
      <c r="G33" s="64">
        <v>5</v>
      </c>
      <c r="H33" s="64">
        <v>5</v>
      </c>
      <c r="I33" s="64"/>
      <c r="J33" s="64">
        <v>2</v>
      </c>
      <c r="K33" s="64"/>
      <c r="L33" s="64">
        <v>2426.87</v>
      </c>
      <c r="M33" s="64">
        <v>1212.93</v>
      </c>
      <c r="N33" s="64">
        <v>808.29</v>
      </c>
      <c r="O33" s="64" t="s">
        <v>96</v>
      </c>
      <c r="P33" s="64">
        <v>82.2</v>
      </c>
      <c r="Q33" s="64">
        <v>114851344</v>
      </c>
      <c r="R33" s="64">
        <v>20.2</v>
      </c>
      <c r="S33" s="64">
        <f>'S3 C10'!$Q33/'S3 C10'!$Q$36*100</f>
        <v>2.8136843924675681</v>
      </c>
      <c r="T33" s="60">
        <f t="shared" si="3"/>
        <v>14.06842196233784</v>
      </c>
      <c r="U33" s="60">
        <f t="shared" si="4"/>
        <v>14.06842196233784</v>
      </c>
      <c r="V33" s="60">
        <f t="shared" si="5"/>
        <v>0</v>
      </c>
      <c r="W33" s="60">
        <f t="shared" si="6"/>
        <v>5.6273687849351361</v>
      </c>
      <c r="X33" s="60">
        <f t="shared" si="7"/>
        <v>0</v>
      </c>
      <c r="Y33" s="64">
        <v>80.900000000000006</v>
      </c>
      <c r="Z33" s="64">
        <v>421779776</v>
      </c>
      <c r="AA33" s="64">
        <v>71.900000000000006</v>
      </c>
      <c r="AB33" s="64">
        <f>'S3 C10'!$Z33/'S3 C10'!$Z$36*100</f>
        <v>2.5919127302763592</v>
      </c>
      <c r="AC33" s="64">
        <f t="shared" si="8"/>
        <v>12.959563651381796</v>
      </c>
      <c r="AD33" s="64">
        <f t="shared" si="9"/>
        <v>12.959563651381796</v>
      </c>
      <c r="AE33" s="64">
        <f t="shared" si="10"/>
        <v>0</v>
      </c>
      <c r="AF33" s="64">
        <f t="shared" si="11"/>
        <v>5.1838254605527183</v>
      </c>
      <c r="AG33" s="64">
        <f t="shared" si="12"/>
        <v>0</v>
      </c>
      <c r="AH33" s="61">
        <f>AVERAGE('S3 C10'!$P33,'S3 C10'!$Y33)</f>
        <v>81.550000000000011</v>
      </c>
      <c r="AI33" s="64">
        <f t="shared" si="13"/>
        <v>2.7027985613719636</v>
      </c>
      <c r="AJ33" s="64">
        <f>STDEV('S3 C10'!$S33,'S3 C10'!$AB33)</f>
        <v>0.15681624621041609</v>
      </c>
      <c r="AK33" s="118">
        <f>'S3 C10'!$AJ33/'S3 C10'!$AI33*100</f>
        <v>5.8019953263115109</v>
      </c>
    </row>
    <row r="34" spans="1:37" s="70" customFormat="1" ht="20.100000000000001" customHeight="1" x14ac:dyDescent="0.25">
      <c r="A34" s="65"/>
      <c r="B34" s="64" t="str">
        <f t="shared" si="0"/>
        <v/>
      </c>
      <c r="C34" s="61">
        <v>1067.3900000000001</v>
      </c>
      <c r="D34" s="64">
        <f t="shared" si="1"/>
        <v>9.9999999999909051E-3</v>
      </c>
      <c r="E34" s="64"/>
      <c r="F34" s="64" t="str">
        <f t="shared" si="2"/>
        <v/>
      </c>
      <c r="G34" s="64">
        <v>5</v>
      </c>
      <c r="H34" s="64">
        <v>5</v>
      </c>
      <c r="I34" s="64"/>
      <c r="J34" s="64">
        <v>1</v>
      </c>
      <c r="K34" s="64"/>
      <c r="L34" s="64">
        <v>2135.7800000000002</v>
      </c>
      <c r="M34" s="64">
        <v>1067.3800000000001</v>
      </c>
      <c r="N34" s="64">
        <v>711.25</v>
      </c>
      <c r="O34" s="64" t="s">
        <v>97</v>
      </c>
      <c r="P34" s="60">
        <v>81.3</v>
      </c>
      <c r="Q34" s="60">
        <v>109571816</v>
      </c>
      <c r="R34" s="60">
        <v>20.8</v>
      </c>
      <c r="S34" s="64">
        <f>'S3 C10'!$Q34/'S3 C10'!$Q$36*100</f>
        <v>2.6843439336115051</v>
      </c>
      <c r="T34" s="60">
        <f t="shared" si="3"/>
        <v>13.421719668057525</v>
      </c>
      <c r="U34" s="60">
        <f t="shared" si="4"/>
        <v>13.421719668057525</v>
      </c>
      <c r="V34" s="60">
        <f t="shared" si="5"/>
        <v>0</v>
      </c>
      <c r="W34" s="60">
        <f t="shared" si="6"/>
        <v>2.6843439336115051</v>
      </c>
      <c r="X34" s="60">
        <f t="shared" si="7"/>
        <v>0</v>
      </c>
      <c r="Y34" s="60">
        <v>80.400000000000006</v>
      </c>
      <c r="Z34" s="60">
        <v>387846656</v>
      </c>
      <c r="AA34" s="60">
        <v>77.5</v>
      </c>
      <c r="AB34" s="64">
        <f>'S3 C10'!$Z34/'S3 C10'!$Z$36*100</f>
        <v>2.3833875929639543</v>
      </c>
      <c r="AC34" s="64">
        <f t="shared" si="8"/>
        <v>11.916937964819772</v>
      </c>
      <c r="AD34" s="64">
        <f t="shared" si="9"/>
        <v>11.916937964819772</v>
      </c>
      <c r="AE34" s="64">
        <f t="shared" si="10"/>
        <v>0</v>
      </c>
      <c r="AF34" s="64">
        <f t="shared" si="11"/>
        <v>2.3833875929639543</v>
      </c>
      <c r="AG34" s="64">
        <f t="shared" si="12"/>
        <v>0</v>
      </c>
      <c r="AH34" s="61">
        <f>AVERAGE('S3 C10'!$P34,'S3 C10'!$Y34)</f>
        <v>80.849999999999994</v>
      </c>
      <c r="AI34" s="64">
        <f t="shared" si="13"/>
        <v>2.5338657632877295</v>
      </c>
      <c r="AJ34" s="64">
        <f>STDEV('S3 C10'!$S34,'S3 C10'!$AB34)</f>
        <v>0.21280826931297181</v>
      </c>
      <c r="AK34" s="118">
        <f>'S3 C10'!$AJ34/'S3 C10'!$AI34*100</f>
        <v>8.3985612969824341</v>
      </c>
    </row>
    <row r="35" spans="1:37" s="70" customFormat="1" ht="20.100000000000001" customHeight="1" x14ac:dyDescent="0.25">
      <c r="A35" s="91"/>
      <c r="B35" s="92" t="str">
        <f t="shared" si="0"/>
        <v/>
      </c>
      <c r="C35" s="93">
        <v>1067.3900000000001</v>
      </c>
      <c r="D35" s="92">
        <f t="shared" si="1"/>
        <v>9.9999999999909051E-3</v>
      </c>
      <c r="E35" s="92"/>
      <c r="F35" s="92" t="str">
        <f t="shared" si="2"/>
        <v/>
      </c>
      <c r="G35" s="92">
        <v>5</v>
      </c>
      <c r="H35" s="92">
        <v>5</v>
      </c>
      <c r="I35" s="92"/>
      <c r="J35" s="92">
        <v>1</v>
      </c>
      <c r="K35" s="92"/>
      <c r="L35" s="92">
        <v>2135.7800000000002</v>
      </c>
      <c r="M35" s="92">
        <v>1067.3800000000001</v>
      </c>
      <c r="N35" s="92">
        <v>711.25</v>
      </c>
      <c r="O35" s="92" t="s">
        <v>97</v>
      </c>
      <c r="P35" s="119">
        <v>82.7</v>
      </c>
      <c r="Q35" s="119">
        <v>124940088</v>
      </c>
      <c r="R35" s="119">
        <v>33.299999999999997</v>
      </c>
      <c r="S35" s="92">
        <f>'S3 C10'!$Q35/'S3 C10'!$Q$36*100</f>
        <v>3.0608433768012722</v>
      </c>
      <c r="T35" s="119">
        <f t="shared" si="3"/>
        <v>15.304216884006362</v>
      </c>
      <c r="U35" s="119">
        <f t="shared" si="4"/>
        <v>15.304216884006362</v>
      </c>
      <c r="V35" s="119">
        <f t="shared" si="5"/>
        <v>0</v>
      </c>
      <c r="W35" s="119">
        <f t="shared" si="6"/>
        <v>3.0608433768012722</v>
      </c>
      <c r="X35" s="119">
        <f t="shared" si="7"/>
        <v>0</v>
      </c>
      <c r="Y35" s="119">
        <v>81.5</v>
      </c>
      <c r="Z35" s="119">
        <v>607033856</v>
      </c>
      <c r="AA35" s="119">
        <v>145.69999999999999</v>
      </c>
      <c r="AB35" s="92">
        <f>'S3 C10'!$Z35/'S3 C10'!$Z$36*100</f>
        <v>3.7303324355579015</v>
      </c>
      <c r="AC35" s="92">
        <f t="shared" si="8"/>
        <v>18.651662177789508</v>
      </c>
      <c r="AD35" s="92">
        <f t="shared" si="9"/>
        <v>18.651662177789508</v>
      </c>
      <c r="AE35" s="92">
        <f t="shared" si="10"/>
        <v>0</v>
      </c>
      <c r="AF35" s="92">
        <f t="shared" si="11"/>
        <v>3.7303324355579015</v>
      </c>
      <c r="AG35" s="92">
        <f t="shared" si="12"/>
        <v>0</v>
      </c>
      <c r="AH35" s="93">
        <f>AVERAGE('S3 C10'!$P35,'S3 C10'!$Y35)</f>
        <v>82.1</v>
      </c>
      <c r="AI35" s="92">
        <f t="shared" si="13"/>
        <v>3.3955879061795868</v>
      </c>
      <c r="AJ35" s="92">
        <f>STDEV('S3 C10'!$S35,'S3 C10'!$AB35)</f>
        <v>0.47340025337701158</v>
      </c>
      <c r="AK35" s="120">
        <f>'S3 C10'!$AJ35/'S3 C10'!$AI35*100</f>
        <v>13.941628562037122</v>
      </c>
    </row>
    <row r="36" spans="1:37" s="108" customFormat="1" x14ac:dyDescent="0.25">
      <c r="A36" s="61"/>
      <c r="B36" s="61"/>
      <c r="C36" s="61"/>
      <c r="D36" s="61"/>
      <c r="E36" s="61"/>
      <c r="F36" s="61"/>
      <c r="G36" s="61"/>
      <c r="H36" s="61"/>
      <c r="I36" s="61"/>
      <c r="J36" s="61"/>
      <c r="K36" s="61"/>
      <c r="L36" s="61"/>
      <c r="M36" s="61"/>
      <c r="N36" s="61"/>
      <c r="O36" s="61"/>
      <c r="P36" s="61"/>
      <c r="Q36" s="61">
        <f>SUM(Q5:Q35)</f>
        <v>4081884390</v>
      </c>
      <c r="R36" s="61"/>
      <c r="S36" s="61">
        <f>SUM(S5:S35)</f>
        <v>100.00000000000001</v>
      </c>
      <c r="T36" s="61">
        <f>SUM(T5:T35)/100</f>
        <v>3.0079305122112969</v>
      </c>
      <c r="U36" s="61">
        <f>SUM(U5:U35)/100</f>
        <v>3.0336583849205971</v>
      </c>
      <c r="V36" s="61">
        <f>SUM(V5:V35)/100</f>
        <v>9.3651144784137316E-2</v>
      </c>
      <c r="W36" s="61">
        <f>SUM(W5:W35)/100</f>
        <v>1.1197215832955032</v>
      </c>
      <c r="X36" s="61">
        <f>SUM(X5:X35)/100</f>
        <v>2.0913329198919327E-2</v>
      </c>
      <c r="Y36" s="61"/>
      <c r="Z36" s="61">
        <f>SUM(Z5:Z35)</f>
        <v>16272915792</v>
      </c>
      <c r="AA36" s="61"/>
      <c r="AB36" s="61">
        <f>SUM(AB5:AB35)</f>
        <v>100.00000000000001</v>
      </c>
      <c r="AC36" s="61">
        <f>SUM(AC5:AC35)/100</f>
        <v>2.8029386575221822</v>
      </c>
      <c r="AD36" s="61">
        <f>SUM(AD5:AD35)/100</f>
        <v>2.8299150232584203</v>
      </c>
      <c r="AE36" s="61">
        <f>SUM(AE5:AE35)/100</f>
        <v>8.5181455230134692E-2</v>
      </c>
      <c r="AF36" s="61">
        <f>SUM(AF5:AF35)/100</f>
        <v>1.0059279372690804</v>
      </c>
      <c r="AG36" s="61">
        <f>SUM(AG5:AG35)/100</f>
        <v>1.8683359508900481E-2</v>
      </c>
      <c r="AH36" s="61"/>
      <c r="AI36" s="61">
        <f>SUM(AI5:AI35)</f>
        <v>99.999999999999986</v>
      </c>
      <c r="AJ36" s="61"/>
      <c r="AK36" s="71"/>
    </row>
  </sheetData>
  <conditionalFormatting sqref="AA5:AA33 R5:R35">
    <cfRule type="cellIs" dxfId="12" priority="2" operator="lessThan">
      <formula>6</formula>
    </cfRule>
  </conditionalFormatting>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K16"/>
  <sheetViews>
    <sheetView tabSelected="1" zoomScale="70" zoomScaleNormal="70" workbookViewId="0"/>
  </sheetViews>
  <sheetFormatPr defaultColWidth="9.140625" defaultRowHeight="15" x14ac:dyDescent="0.25"/>
  <cols>
    <col min="1" max="1" width="8.7109375" style="40" customWidth="1"/>
    <col min="2" max="33" width="8.7109375" style="2" customWidth="1"/>
    <col min="34" max="34" width="8.7109375" style="34" customWidth="1"/>
    <col min="35" max="37" width="8.7109375" style="2" customWidth="1"/>
    <col min="38" max="16384" width="9.140625" style="2"/>
  </cols>
  <sheetData>
    <row r="1" spans="1:37" x14ac:dyDescent="0.25">
      <c r="A1" s="40" t="s">
        <v>188</v>
      </c>
    </row>
    <row r="3" spans="1:37" s="70" customFormat="1" ht="20.100000000000001" customHeight="1" x14ac:dyDescent="0.25">
      <c r="A3" s="100"/>
      <c r="B3" s="101"/>
      <c r="C3" s="101"/>
      <c r="D3" s="101"/>
      <c r="E3" s="101"/>
      <c r="F3" s="101"/>
      <c r="G3" s="101"/>
      <c r="H3" s="101"/>
      <c r="I3" s="101"/>
      <c r="J3" s="101"/>
      <c r="K3" s="101"/>
      <c r="L3" s="101"/>
      <c r="M3" s="101"/>
      <c r="N3" s="101"/>
      <c r="O3" s="101"/>
      <c r="P3" s="101" t="s">
        <v>99</v>
      </c>
      <c r="Q3" s="101"/>
      <c r="R3" s="101"/>
      <c r="S3" s="101"/>
      <c r="T3" s="101"/>
      <c r="U3" s="101"/>
      <c r="V3" s="101"/>
      <c r="W3" s="101"/>
      <c r="X3" s="101"/>
      <c r="Y3" s="101" t="s">
        <v>100</v>
      </c>
      <c r="Z3" s="101"/>
      <c r="AA3" s="101"/>
      <c r="AB3" s="101"/>
      <c r="AC3" s="101"/>
      <c r="AD3" s="101"/>
      <c r="AE3" s="101"/>
      <c r="AF3" s="101"/>
      <c r="AG3" s="101"/>
      <c r="AH3" s="102"/>
      <c r="AI3" s="101"/>
      <c r="AJ3" s="101"/>
      <c r="AK3" s="103"/>
    </row>
    <row r="4" spans="1:37" s="70" customFormat="1" ht="20.100000000000001" customHeight="1" x14ac:dyDescent="0.25">
      <c r="A4" s="105" t="s">
        <v>0</v>
      </c>
      <c r="B4" s="104" t="s">
        <v>1</v>
      </c>
      <c r="C4" s="104" t="s">
        <v>2</v>
      </c>
      <c r="D4" s="104" t="s">
        <v>3</v>
      </c>
      <c r="E4" s="104" t="s">
        <v>4</v>
      </c>
      <c r="F4" s="104" t="s">
        <v>5</v>
      </c>
      <c r="G4" s="104" t="s">
        <v>6</v>
      </c>
      <c r="H4" s="104" t="s">
        <v>7</v>
      </c>
      <c r="I4" s="104" t="s">
        <v>8</v>
      </c>
      <c r="J4" s="104" t="s">
        <v>9</v>
      </c>
      <c r="K4" s="104" t="s">
        <v>10</v>
      </c>
      <c r="L4" s="104" t="s">
        <v>101</v>
      </c>
      <c r="M4" s="104" t="s">
        <v>102</v>
      </c>
      <c r="N4" s="104" t="s">
        <v>103</v>
      </c>
      <c r="O4" s="104" t="s">
        <v>11</v>
      </c>
      <c r="P4" s="104" t="s">
        <v>104</v>
      </c>
      <c r="Q4" s="104" t="s">
        <v>105</v>
      </c>
      <c r="R4" s="104" t="s">
        <v>94</v>
      </c>
      <c r="S4" s="104" t="s">
        <v>106</v>
      </c>
      <c r="T4" s="104" t="s">
        <v>6</v>
      </c>
      <c r="U4" s="104" t="s">
        <v>7</v>
      </c>
      <c r="V4" s="104" t="s">
        <v>8</v>
      </c>
      <c r="W4" s="104" t="s">
        <v>9</v>
      </c>
      <c r="X4" s="104" t="s">
        <v>10</v>
      </c>
      <c r="Y4" s="104" t="s">
        <v>104</v>
      </c>
      <c r="Z4" s="104" t="s">
        <v>105</v>
      </c>
      <c r="AA4" s="104" t="s">
        <v>94</v>
      </c>
      <c r="AB4" s="104" t="s">
        <v>106</v>
      </c>
      <c r="AC4" s="104" t="s">
        <v>6</v>
      </c>
      <c r="AD4" s="104" t="s">
        <v>7</v>
      </c>
      <c r="AE4" s="104" t="s">
        <v>8</v>
      </c>
      <c r="AF4" s="104" t="s">
        <v>9</v>
      </c>
      <c r="AG4" s="104" t="s">
        <v>10</v>
      </c>
      <c r="AH4" s="106" t="s">
        <v>107</v>
      </c>
      <c r="AI4" s="104" t="s">
        <v>108</v>
      </c>
      <c r="AJ4" s="104" t="s">
        <v>17</v>
      </c>
      <c r="AK4" s="107" t="s">
        <v>33</v>
      </c>
    </row>
    <row r="5" spans="1:37" s="70" customFormat="1" ht="20.100000000000001" customHeight="1" x14ac:dyDescent="0.25">
      <c r="A5" s="89">
        <v>675.27</v>
      </c>
      <c r="B5" s="64">
        <f t="shared" ref="B5:B11" si="0">IF(A5, A5-L5,"")</f>
        <v>1.999999999998181E-2</v>
      </c>
      <c r="C5" s="84"/>
      <c r="D5" s="67" t="str">
        <f t="shared" ref="D5:D11" si="1">IF(C5, C5-M5,"")</f>
        <v/>
      </c>
      <c r="E5" s="79"/>
      <c r="F5" s="67" t="str">
        <f t="shared" ref="F5:F11" si="2">IF(E5, E5-N5,"")</f>
        <v/>
      </c>
      <c r="G5" s="67">
        <v>1</v>
      </c>
      <c r="H5" s="67">
        <v>1</v>
      </c>
      <c r="I5" s="67"/>
      <c r="J5" s="67">
        <v>1</v>
      </c>
      <c r="K5" s="67"/>
      <c r="L5" s="64">
        <v>675.25</v>
      </c>
      <c r="M5" s="64">
        <v>337.12</v>
      </c>
      <c r="N5" s="64">
        <v>224.41</v>
      </c>
      <c r="O5" s="70" t="s">
        <v>18</v>
      </c>
      <c r="P5" s="70">
        <v>21.2</v>
      </c>
      <c r="Q5" s="70">
        <v>1461365632</v>
      </c>
      <c r="R5" s="70">
        <v>62.8</v>
      </c>
      <c r="S5" s="67">
        <f>'S4 COLO205 '!$Q5/'S4 COLO205 '!$Q$12*100</f>
        <v>12.479934416971055</v>
      </c>
      <c r="T5" s="64">
        <f>$S5*'S4 COLO205 '!$G5</f>
        <v>12.479934416971055</v>
      </c>
      <c r="U5" s="64">
        <f>$S5*'S4 COLO205 '!$H5</f>
        <v>12.479934416971055</v>
      </c>
      <c r="V5" s="64">
        <f>$S5*'S4 COLO205 '!$I5</f>
        <v>0</v>
      </c>
      <c r="W5" s="64">
        <f>$S5*'S4 COLO205 '!$J5</f>
        <v>12.479934416971055</v>
      </c>
      <c r="X5" s="64">
        <f>$S5*'S4 COLO205 '!$K5</f>
        <v>0</v>
      </c>
      <c r="Y5" s="70">
        <v>22.1</v>
      </c>
      <c r="Z5" s="86">
        <v>2490236160</v>
      </c>
      <c r="AA5" s="70">
        <v>74</v>
      </c>
      <c r="AB5" s="67">
        <f>'S4 COLO205 '!$Z5/'S4 COLO205 '!$Z$12*100</f>
        <v>11.959008880197098</v>
      </c>
      <c r="AC5" s="64">
        <f>$AB5*'S4 COLO205 '!$G5</f>
        <v>11.959008880197098</v>
      </c>
      <c r="AD5" s="64">
        <f>$AB5*'S4 COLO205 '!$H5</f>
        <v>11.959008880197098</v>
      </c>
      <c r="AE5" s="64">
        <f>$AB5*'S4 COLO205 '!$I5</f>
        <v>0</v>
      </c>
      <c r="AF5" s="64">
        <f>$AB5*'S4 COLO205 '!$J5</f>
        <v>11.959008880197098</v>
      </c>
      <c r="AG5" s="64">
        <f>$AB5*'S4 COLO205 '!$K5</f>
        <v>0</v>
      </c>
      <c r="AH5" s="87">
        <f>AVERAGE('S4 COLO205 '!$P5,'S4 COLO205 '!$Y5)</f>
        <v>21.65</v>
      </c>
      <c r="AI5" s="67">
        <f>AVERAGE('S4 COLO205 '!$S5,'S4 COLO205 '!$AB5)</f>
        <v>12.219471648584076</v>
      </c>
      <c r="AJ5" s="67">
        <f>STDEV('S4 COLO205 '!$S5,'S4 COLO205 '!$AB5)</f>
        <v>0.36834997954610715</v>
      </c>
      <c r="AK5" s="90">
        <f t="shared" ref="AK5:AK11" si="3">AJ5/AI5</f>
        <v>3.0144509528674219E-2</v>
      </c>
    </row>
    <row r="6" spans="1:37" s="70" customFormat="1" ht="20.100000000000001" customHeight="1" x14ac:dyDescent="0.25">
      <c r="A6" s="89">
        <v>966.38</v>
      </c>
      <c r="B6" s="64">
        <f t="shared" si="0"/>
        <v>3.999999999996362E-2</v>
      </c>
      <c r="C6" s="61">
        <v>482.66</v>
      </c>
      <c r="D6" s="67">
        <f t="shared" si="1"/>
        <v>-9.9999999999909051E-3</v>
      </c>
      <c r="E6" s="84"/>
      <c r="F6" s="67" t="str">
        <f t="shared" si="2"/>
        <v/>
      </c>
      <c r="G6" s="67">
        <v>1</v>
      </c>
      <c r="H6" s="67">
        <v>1</v>
      </c>
      <c r="I6" s="67"/>
      <c r="J6" s="67">
        <v>2</v>
      </c>
      <c r="K6" s="67"/>
      <c r="L6" s="64">
        <v>966.34</v>
      </c>
      <c r="M6" s="64">
        <v>482.67</v>
      </c>
      <c r="N6" s="64">
        <v>321.44</v>
      </c>
      <c r="O6" s="79" t="s">
        <v>19</v>
      </c>
      <c r="P6" s="70">
        <v>25.4</v>
      </c>
      <c r="Q6" s="70">
        <v>4765867520</v>
      </c>
      <c r="R6" s="70">
        <v>125.7</v>
      </c>
      <c r="S6" s="67">
        <f>'S4 COLO205 '!$Q6/'S4 COLO205 '!$Q$12*100</f>
        <v>40.70009091986946</v>
      </c>
      <c r="T6" s="64">
        <f>$S6*'S4 COLO205 '!$G6</f>
        <v>40.70009091986946</v>
      </c>
      <c r="U6" s="64">
        <f>$S6*'S4 COLO205 '!$H6</f>
        <v>40.70009091986946</v>
      </c>
      <c r="V6" s="64">
        <f>$S6*'S4 COLO205 '!$I6</f>
        <v>0</v>
      </c>
      <c r="W6" s="64">
        <f>$S6*'S4 COLO205 '!$J6</f>
        <v>81.40018183973892</v>
      </c>
      <c r="X6" s="64">
        <f>$S6*'S4 COLO205 '!$K6</f>
        <v>0</v>
      </c>
      <c r="Y6" s="70">
        <v>26.4</v>
      </c>
      <c r="Z6" s="86">
        <v>11628931072</v>
      </c>
      <c r="AA6" s="70">
        <v>197.7</v>
      </c>
      <c r="AB6" s="67">
        <f>'S4 COLO205 '!$Z6/'S4 COLO205 '!$Z$12*100</f>
        <v>55.846305740435461</v>
      </c>
      <c r="AC6" s="64">
        <f>$AB6*'S4 COLO205 '!$G6</f>
        <v>55.846305740435461</v>
      </c>
      <c r="AD6" s="64">
        <f>$AB6*'S4 COLO205 '!$H6</f>
        <v>55.846305740435461</v>
      </c>
      <c r="AE6" s="64">
        <f>$AB6*'S4 COLO205 '!$I6</f>
        <v>0</v>
      </c>
      <c r="AF6" s="64">
        <f>$AB6*'S4 COLO205 '!$J6</f>
        <v>111.69261148087092</v>
      </c>
      <c r="AG6" s="64">
        <f>$AB6*'S4 COLO205 '!$K6</f>
        <v>0</v>
      </c>
      <c r="AH6" s="87">
        <f>AVERAGE('S4 COLO205 '!$P6,'S4 COLO205 '!$Y6)</f>
        <v>25.9</v>
      </c>
      <c r="AI6" s="67">
        <f>AVERAGE('S4 COLO205 '!$S6,'S4 COLO205 '!$AB6)</f>
        <v>48.273198330152461</v>
      </c>
      <c r="AJ6" s="67">
        <f>STDEV('S4 COLO205 '!$S6,'S4 COLO205 '!$AB6)</f>
        <v>10.709991208930402</v>
      </c>
      <c r="AK6" s="90">
        <f t="shared" si="3"/>
        <v>0.22186205968127692</v>
      </c>
    </row>
    <row r="7" spans="1:37" s="70" customFormat="1" ht="20.100000000000001" customHeight="1" x14ac:dyDescent="0.25">
      <c r="A7" s="89">
        <v>1040.3699999999999</v>
      </c>
      <c r="B7" s="64">
        <f t="shared" si="0"/>
        <v>-1.0000000000218279E-2</v>
      </c>
      <c r="C7" s="61"/>
      <c r="D7" s="67" t="str">
        <f t="shared" si="1"/>
        <v/>
      </c>
      <c r="E7" s="84"/>
      <c r="F7" s="67" t="str">
        <f t="shared" si="2"/>
        <v/>
      </c>
      <c r="G7" s="67">
        <v>2</v>
      </c>
      <c r="H7" s="67">
        <v>2</v>
      </c>
      <c r="I7" s="67"/>
      <c r="J7" s="67">
        <v>1</v>
      </c>
      <c r="K7" s="67"/>
      <c r="L7" s="64">
        <v>1040.3800000000001</v>
      </c>
      <c r="M7" s="64">
        <v>519.69000000000005</v>
      </c>
      <c r="N7" s="64">
        <v>346.12</v>
      </c>
      <c r="O7" s="79" t="s">
        <v>20</v>
      </c>
      <c r="P7" s="70">
        <v>42.8</v>
      </c>
      <c r="Q7" s="70">
        <v>468693152</v>
      </c>
      <c r="R7" s="70">
        <v>26.7</v>
      </c>
      <c r="S7" s="67">
        <f>'S4 COLO205 '!$Q7/'S4 COLO205 '!$Q$12*100</f>
        <v>4.0025984398156744</v>
      </c>
      <c r="T7" s="64">
        <f>$S7*'S4 COLO205 '!$G7</f>
        <v>8.0051968796313488</v>
      </c>
      <c r="U7" s="64">
        <f>$S7*'S4 COLO205 '!$H7</f>
        <v>8.0051968796313488</v>
      </c>
      <c r="V7" s="64">
        <f>$S7*'S4 COLO205 '!$I7</f>
        <v>0</v>
      </c>
      <c r="W7" s="64">
        <f>$S7*'S4 COLO205 '!$J7</f>
        <v>4.0025984398156744</v>
      </c>
      <c r="X7" s="64">
        <f>$S7*'S4 COLO205 '!$K7</f>
        <v>0</v>
      </c>
      <c r="Y7" s="70">
        <v>43.8</v>
      </c>
      <c r="Z7" s="86">
        <v>616919104</v>
      </c>
      <c r="AA7" s="70">
        <v>24.5</v>
      </c>
      <c r="AB7" s="67">
        <f>'S4 COLO205 '!$Z7/'S4 COLO205 '!$Z$12*100</f>
        <v>2.9626672207262614</v>
      </c>
      <c r="AC7" s="64">
        <f>$AB7*'S4 COLO205 '!$G7</f>
        <v>5.9253344414525229</v>
      </c>
      <c r="AD7" s="64">
        <f>$AB7*'S4 COLO205 '!$H7</f>
        <v>5.9253344414525229</v>
      </c>
      <c r="AE7" s="64">
        <f>$AB7*'S4 COLO205 '!$I7</f>
        <v>0</v>
      </c>
      <c r="AF7" s="64">
        <f>$AB7*'S4 COLO205 '!$J7</f>
        <v>2.9626672207262614</v>
      </c>
      <c r="AG7" s="64">
        <f>$AB7*'S4 COLO205 '!$K7</f>
        <v>0</v>
      </c>
      <c r="AH7" s="87">
        <f>AVERAGE('S4 COLO205 '!$P7,'S4 COLO205 '!$Y7)</f>
        <v>43.3</v>
      </c>
      <c r="AI7" s="67">
        <f>AVERAGE('S4 COLO205 '!$S7,'S4 COLO205 '!$AB7)</f>
        <v>3.4826328302709681</v>
      </c>
      <c r="AJ7" s="67">
        <f>STDEV('S4 COLO205 '!$S7,'S4 COLO205 '!$AB7)</f>
        <v>0.73534241698571534</v>
      </c>
      <c r="AK7" s="90">
        <f t="shared" si="3"/>
        <v>0.2111455478723267</v>
      </c>
    </row>
    <row r="8" spans="1:37" s="70" customFormat="1" ht="20.100000000000001" customHeight="1" x14ac:dyDescent="0.25">
      <c r="A8" s="89">
        <v>1477.49</v>
      </c>
      <c r="B8" s="64">
        <f>IF(A8, A8-L8,"")</f>
        <v>-3.999999999996362E-2</v>
      </c>
      <c r="C8" s="66">
        <v>738.28</v>
      </c>
      <c r="D8" s="67">
        <f t="shared" si="1"/>
        <v>1.999999999998181E-2</v>
      </c>
      <c r="E8" s="79"/>
      <c r="F8" s="67" t="str">
        <f>IF(E8, E8-N8,"")</f>
        <v/>
      </c>
      <c r="G8" s="67">
        <v>2</v>
      </c>
      <c r="H8" s="67">
        <v>2</v>
      </c>
      <c r="I8" s="67">
        <v>1</v>
      </c>
      <c r="J8" s="67">
        <v>2</v>
      </c>
      <c r="K8" s="67"/>
      <c r="L8" s="64">
        <v>1477.53</v>
      </c>
      <c r="M8" s="64">
        <v>738.26</v>
      </c>
      <c r="N8" s="64">
        <v>491.84</v>
      </c>
      <c r="O8" s="79" t="s">
        <v>21</v>
      </c>
      <c r="P8" s="79">
        <v>45.3</v>
      </c>
      <c r="Q8" s="79">
        <v>326302752</v>
      </c>
      <c r="R8" s="79">
        <v>18.5</v>
      </c>
      <c r="S8" s="67">
        <f>'S4 COLO205 '!$Q8/'S4 COLO205 '!$Q$12*100</f>
        <v>2.7865969035168683</v>
      </c>
      <c r="T8" s="64">
        <f>$S8*'S4 COLO205 '!$G8</f>
        <v>5.5731938070337366</v>
      </c>
      <c r="U8" s="64">
        <f>$S8*'S4 COLO205 '!$H8</f>
        <v>5.5731938070337366</v>
      </c>
      <c r="V8" s="64">
        <f>$S8*'S4 COLO205 '!$I8</f>
        <v>2.7865969035168683</v>
      </c>
      <c r="W8" s="64">
        <f>$S8*'S4 COLO205 '!$J8</f>
        <v>5.5731938070337366</v>
      </c>
      <c r="X8" s="64">
        <f>$S8*'S4 COLO205 '!$K8</f>
        <v>0</v>
      </c>
      <c r="Y8" s="79">
        <v>46.3</v>
      </c>
      <c r="Z8" s="87">
        <v>480154336</v>
      </c>
      <c r="AA8" s="79">
        <v>26.2</v>
      </c>
      <c r="AB8" s="67">
        <f>'S4 COLO205 '!$Z8/'S4 COLO205 '!$Z$12*100</f>
        <v>2.3058736598255569</v>
      </c>
      <c r="AC8" s="64">
        <f>$AB8*'S4 COLO205 '!$G8</f>
        <v>4.6117473196511138</v>
      </c>
      <c r="AD8" s="64">
        <f>$AB8*'S4 COLO205 '!$H8</f>
        <v>4.6117473196511138</v>
      </c>
      <c r="AE8" s="64">
        <f>$AB8*'S4 COLO205 '!$I8</f>
        <v>2.3058736598255569</v>
      </c>
      <c r="AF8" s="64">
        <f>$AB8*'S4 COLO205 '!$J8</f>
        <v>4.6117473196511138</v>
      </c>
      <c r="AG8" s="64">
        <f>$AB8*'S4 COLO205 '!$K8</f>
        <v>0</v>
      </c>
      <c r="AH8" s="87">
        <f>AVERAGE('S4 COLO205 '!$P8,'S4 COLO205 '!$Y8)</f>
        <v>45.8</v>
      </c>
      <c r="AI8" s="67">
        <f>AVERAGE('S4 COLO205 '!$S8,'S4 COLO205 '!$AB8)</f>
        <v>2.5462352816712128</v>
      </c>
      <c r="AJ8" s="67">
        <f>STDEV('S4 COLO205 '!$S8,'S4 COLO205 '!$AB8)</f>
        <v>0.33992266548811945</v>
      </c>
      <c r="AK8" s="90">
        <f>AJ8/AI8</f>
        <v>0.13350010029906284</v>
      </c>
    </row>
    <row r="9" spans="1:37" s="70" customFormat="1" ht="20.100000000000001" customHeight="1" x14ac:dyDescent="0.25">
      <c r="A9" s="89">
        <v>1331.45</v>
      </c>
      <c r="B9" s="64">
        <f t="shared" si="0"/>
        <v>-1.999999999998181E-2</v>
      </c>
      <c r="C9" s="61">
        <v>665.27</v>
      </c>
      <c r="D9" s="67">
        <f t="shared" si="1"/>
        <v>3.999999999996362E-2</v>
      </c>
      <c r="E9" s="84"/>
      <c r="F9" s="67" t="str">
        <f t="shared" si="2"/>
        <v/>
      </c>
      <c r="G9" s="67">
        <v>2</v>
      </c>
      <c r="H9" s="67">
        <v>2</v>
      </c>
      <c r="I9" s="67"/>
      <c r="J9" s="67">
        <v>2</v>
      </c>
      <c r="K9" s="67"/>
      <c r="L9" s="64">
        <v>1331.47</v>
      </c>
      <c r="M9" s="64">
        <v>665.23</v>
      </c>
      <c r="N9" s="64">
        <v>443.15</v>
      </c>
      <c r="O9" s="79" t="s">
        <v>22</v>
      </c>
      <c r="P9" s="70">
        <v>54.8</v>
      </c>
      <c r="Q9" s="70">
        <v>3758904576</v>
      </c>
      <c r="R9" s="70">
        <v>168</v>
      </c>
      <c r="S9" s="67">
        <f>'S4 COLO205 '!$Q9/'S4 COLO205 '!$Q$12*100</f>
        <v>32.100715632631214</v>
      </c>
      <c r="T9" s="64">
        <f>$S9*'S4 COLO205 '!$G9</f>
        <v>64.201431265262428</v>
      </c>
      <c r="U9" s="64">
        <f>$S9*'S4 COLO205 '!$H9</f>
        <v>64.201431265262428</v>
      </c>
      <c r="V9" s="64">
        <f>$S9*'S4 COLO205 '!$I9</f>
        <v>0</v>
      </c>
      <c r="W9" s="64">
        <f>$S9*'S4 COLO205 '!$J9</f>
        <v>64.201431265262428</v>
      </c>
      <c r="X9" s="64">
        <f>$S9*'S4 COLO205 '!$K9</f>
        <v>0</v>
      </c>
      <c r="Y9" s="70">
        <v>56</v>
      </c>
      <c r="Z9" s="86">
        <v>4352674816</v>
      </c>
      <c r="AA9" s="70">
        <v>127</v>
      </c>
      <c r="AB9" s="67">
        <f>'S4 COLO205 '!$Z9/'S4 COLO205 '!$Z$12*100</f>
        <v>20.903108553830602</v>
      </c>
      <c r="AC9" s="64">
        <f>$AB9*'S4 COLO205 '!$G9</f>
        <v>41.806217107661205</v>
      </c>
      <c r="AD9" s="64">
        <f>$AB9*'S4 COLO205 '!$H9</f>
        <v>41.806217107661205</v>
      </c>
      <c r="AE9" s="64">
        <f>$AB9*'S4 COLO205 '!$I9</f>
        <v>0</v>
      </c>
      <c r="AF9" s="64">
        <f>$AB9*'S4 COLO205 '!$J9</f>
        <v>41.806217107661205</v>
      </c>
      <c r="AG9" s="64">
        <f>$AB9*'S4 COLO205 '!$K9</f>
        <v>0</v>
      </c>
      <c r="AH9" s="87">
        <f>AVERAGE('S4 COLO205 '!$P9,'S4 COLO205 '!$Y9)</f>
        <v>55.4</v>
      </c>
      <c r="AI9" s="67">
        <f>AVERAGE('S4 COLO205 '!$S9,'S4 COLO205 '!$AB9)</f>
        <v>26.501912093230906</v>
      </c>
      <c r="AJ9" s="67">
        <f>STDEV('S4 COLO205 '!$S9,'S4 COLO205 '!$AB9)</f>
        <v>7.9179038984824119</v>
      </c>
      <c r="AK9" s="90">
        <f t="shared" si="3"/>
        <v>0.29876726896640771</v>
      </c>
    </row>
    <row r="10" spans="1:37" s="70" customFormat="1" ht="20.100000000000001" customHeight="1" x14ac:dyDescent="0.25">
      <c r="A10" s="89"/>
      <c r="B10" s="64" t="str">
        <f t="shared" si="0"/>
        <v/>
      </c>
      <c r="C10" s="61">
        <v>1175.9100000000001</v>
      </c>
      <c r="D10" s="67">
        <f t="shared" si="1"/>
        <v>0</v>
      </c>
      <c r="E10" s="84">
        <v>783.93</v>
      </c>
      <c r="F10" s="67">
        <f t="shared" si="2"/>
        <v>0.31999999999993634</v>
      </c>
      <c r="G10" s="67">
        <v>4</v>
      </c>
      <c r="H10" s="67">
        <v>4</v>
      </c>
      <c r="I10" s="67"/>
      <c r="J10" s="67">
        <v>3</v>
      </c>
      <c r="K10" s="67"/>
      <c r="L10" s="64">
        <v>2352.83</v>
      </c>
      <c r="M10" s="64">
        <v>1175.9100000000001</v>
      </c>
      <c r="N10" s="64">
        <v>783.61</v>
      </c>
      <c r="O10" s="79" t="s">
        <v>23</v>
      </c>
      <c r="P10" s="70">
        <v>75.900000000000006</v>
      </c>
      <c r="Q10" s="70">
        <v>719985472</v>
      </c>
      <c r="R10" s="70">
        <v>32.4</v>
      </c>
      <c r="S10" s="67">
        <f>'S4 COLO205 '!$Q10/'S4 COLO205 '!$Q$12*100</f>
        <v>6.1486128282863231</v>
      </c>
      <c r="T10" s="64">
        <f>$S10*'S4 COLO205 '!$G10</f>
        <v>24.594451313145292</v>
      </c>
      <c r="U10" s="64">
        <f>$S10*'S4 COLO205 '!$H10</f>
        <v>24.594451313145292</v>
      </c>
      <c r="V10" s="64">
        <f>$S10*'S4 COLO205 '!$I10</f>
        <v>0</v>
      </c>
      <c r="W10" s="64">
        <f>$S10*'S4 COLO205 '!$J10</f>
        <v>18.445838484858967</v>
      </c>
      <c r="X10" s="64">
        <f>$S10*'S4 COLO205 '!$K10</f>
        <v>0</v>
      </c>
      <c r="Y10" s="70">
        <v>76.8</v>
      </c>
      <c r="Z10" s="86">
        <v>974631360</v>
      </c>
      <c r="AA10" s="70">
        <v>29</v>
      </c>
      <c r="AB10" s="67">
        <f>'S4 COLO205 '!$Z10/'S4 COLO205 '!$Z$12*100</f>
        <v>4.6805300141327058</v>
      </c>
      <c r="AC10" s="64">
        <f>$AB10*'S4 COLO205 '!$G10</f>
        <v>18.722120056530823</v>
      </c>
      <c r="AD10" s="64">
        <f>$AB10*'S4 COLO205 '!$H10</f>
        <v>18.722120056530823</v>
      </c>
      <c r="AE10" s="64">
        <f>$AB10*'S4 COLO205 '!$I10</f>
        <v>0</v>
      </c>
      <c r="AF10" s="64">
        <f>$AB10*'S4 COLO205 '!$J10</f>
        <v>14.041590042398116</v>
      </c>
      <c r="AG10" s="64">
        <f>$AB10*'S4 COLO205 '!$K10</f>
        <v>0</v>
      </c>
      <c r="AH10" s="87">
        <f>AVERAGE('S4 COLO205 '!$P10,'S4 COLO205 '!$Y10)</f>
        <v>76.349999999999994</v>
      </c>
      <c r="AI10" s="67">
        <f>AVERAGE('S4 COLO205 '!$S10,'S4 COLO205 '!$AB10)</f>
        <v>5.414571421209514</v>
      </c>
      <c r="AJ10" s="67">
        <f>STDEV('S4 COLO205 '!$S10,'S4 COLO205 '!$AB10)</f>
        <v>1.0380913132314555</v>
      </c>
      <c r="AK10" s="90">
        <f t="shared" si="3"/>
        <v>0.19172178783442206</v>
      </c>
    </row>
    <row r="11" spans="1:37" s="70" customFormat="1" ht="20.100000000000001" customHeight="1" x14ac:dyDescent="0.25">
      <c r="A11" s="91"/>
      <c r="B11" s="92" t="str">
        <f t="shared" si="0"/>
        <v/>
      </c>
      <c r="C11" s="93">
        <v>1321.37</v>
      </c>
      <c r="D11" s="94">
        <f t="shared" si="1"/>
        <v>-9.0000000000145519E-2</v>
      </c>
      <c r="E11" s="95"/>
      <c r="F11" s="94" t="str">
        <f t="shared" si="2"/>
        <v/>
      </c>
      <c r="G11" s="94">
        <v>3</v>
      </c>
      <c r="H11" s="94">
        <v>3</v>
      </c>
      <c r="I11" s="94"/>
      <c r="J11" s="94">
        <v>2</v>
      </c>
      <c r="K11" s="94"/>
      <c r="L11" s="92">
        <v>2643.93</v>
      </c>
      <c r="M11" s="92">
        <v>1321.46</v>
      </c>
      <c r="N11" s="92">
        <v>880.64</v>
      </c>
      <c r="O11" s="95" t="s">
        <v>55</v>
      </c>
      <c r="P11" s="96">
        <v>76.900000000000006</v>
      </c>
      <c r="Q11" s="97">
        <v>208602944</v>
      </c>
      <c r="R11" s="96">
        <v>11.6</v>
      </c>
      <c r="S11" s="94">
        <f>'S4 COLO205 '!$Q11/'S4 COLO205 '!$Q$12*100</f>
        <v>1.7814508589094051</v>
      </c>
      <c r="T11" s="92">
        <f>$S11*'S4 COLO205 '!$G11</f>
        <v>5.3443525767282152</v>
      </c>
      <c r="U11" s="92">
        <f>$S11*'S4 COLO205 '!$H11</f>
        <v>5.3443525767282152</v>
      </c>
      <c r="V11" s="92">
        <f>$S11*'S4 COLO205 '!$I11</f>
        <v>0</v>
      </c>
      <c r="W11" s="92">
        <f>$S11*'S4 COLO205 '!$J11</f>
        <v>3.5629017178188103</v>
      </c>
      <c r="X11" s="92">
        <f>$S11*'S4 COLO205 '!$K11</f>
        <v>0</v>
      </c>
      <c r="Y11" s="96">
        <v>77.599999999999994</v>
      </c>
      <c r="Z11" s="97">
        <v>279551328</v>
      </c>
      <c r="AA11" s="96">
        <v>12.7</v>
      </c>
      <c r="AB11" s="94">
        <f>'S4 COLO205 '!$Z11/'S4 COLO205 '!$Z$12*100</f>
        <v>1.342505930852314</v>
      </c>
      <c r="AC11" s="92">
        <f>$AB11*'S4 COLO205 '!$G11</f>
        <v>4.0275177925569423</v>
      </c>
      <c r="AD11" s="92">
        <f>$AB11*'S4 COLO205 '!$H11</f>
        <v>4.0275177925569423</v>
      </c>
      <c r="AE11" s="92">
        <f>$AB11*'S4 COLO205 '!$I11</f>
        <v>0</v>
      </c>
      <c r="AF11" s="92">
        <f>$AB11*'S4 COLO205 '!$J11</f>
        <v>2.6850118617046279</v>
      </c>
      <c r="AG11" s="92">
        <f>$AB11*'S4 COLO205 '!$K11</f>
        <v>0</v>
      </c>
      <c r="AH11" s="98">
        <f>AVERAGE('S4 COLO205 '!$P11,'S4 COLO205 '!$Y11)</f>
        <v>77.25</v>
      </c>
      <c r="AI11" s="94">
        <f>AVERAGE('S4 COLO205 '!$S11,'S4 COLO205 '!$AB11)</f>
        <v>1.5619783948808594</v>
      </c>
      <c r="AJ11" s="94">
        <f>STDEV('S4 COLO205 '!$S11,'S4 COLO205 '!$AB11)</f>
        <v>0.31038093519661081</v>
      </c>
      <c r="AK11" s="99">
        <f t="shared" si="3"/>
        <v>0.19871013338842325</v>
      </c>
    </row>
    <row r="12" spans="1:37" s="70" customFormat="1" ht="20.100000000000001" customHeight="1" x14ac:dyDescent="0.25">
      <c r="A12" s="61"/>
      <c r="B12" s="61"/>
      <c r="C12" s="61"/>
      <c r="D12" s="83"/>
      <c r="E12" s="84"/>
      <c r="F12" s="83"/>
      <c r="G12" s="83"/>
      <c r="H12" s="83"/>
      <c r="I12" s="83"/>
      <c r="J12" s="83"/>
      <c r="K12" s="83"/>
      <c r="L12" s="61"/>
      <c r="M12" s="61"/>
      <c r="N12" s="61"/>
      <c r="O12" s="84"/>
      <c r="P12" s="84"/>
      <c r="Q12" s="84">
        <f>SUM(Q5:Q11)</f>
        <v>11709722048</v>
      </c>
      <c r="R12" s="84"/>
      <c r="S12" s="83">
        <f>SUM(S5:S11)</f>
        <v>99.999999999999986</v>
      </c>
      <c r="T12" s="61">
        <f>SUM(T5:T11)/100</f>
        <v>1.6089865117864155</v>
      </c>
      <c r="U12" s="61">
        <f>SUM(U5:U11)/100</f>
        <v>1.6089865117864155</v>
      </c>
      <c r="V12" s="61">
        <f>SUM(V5:V11)/100</f>
        <v>2.7865969035168681E-2</v>
      </c>
      <c r="W12" s="61">
        <f>SUM(W5:W11)/100</f>
        <v>1.8966607997149962</v>
      </c>
      <c r="X12" s="61">
        <f>SUM(X5:X11)/100</f>
        <v>0</v>
      </c>
      <c r="Y12" s="84"/>
      <c r="Z12" s="88">
        <f>SUM(Z5:Z11)</f>
        <v>20823098176</v>
      </c>
      <c r="AA12" s="84"/>
      <c r="AB12" s="83">
        <f>SUM(AB5:AB11)</f>
        <v>99.999999999999986</v>
      </c>
      <c r="AC12" s="61">
        <f>SUM(AC5:AC11)/100</f>
        <v>1.4289825133848517</v>
      </c>
      <c r="AD12" s="61">
        <f>SUM(AD5:AD11)/100</f>
        <v>1.4289825133848517</v>
      </c>
      <c r="AE12" s="61">
        <f>SUM(AE5:AE11)/100</f>
        <v>2.305873659825557E-2</v>
      </c>
      <c r="AF12" s="61">
        <f>SUM(AF5:AF11)/100</f>
        <v>1.8975885391320935</v>
      </c>
      <c r="AG12" s="61">
        <f>SUM(AG5:AG11)/100</f>
        <v>0</v>
      </c>
      <c r="AH12" s="88"/>
      <c r="AI12" s="83">
        <f>SUM(AI5:AI11)</f>
        <v>100</v>
      </c>
      <c r="AJ12" s="83"/>
      <c r="AK12" s="85"/>
    </row>
    <row r="13" spans="1:37" s="70" customFormat="1" x14ac:dyDescent="0.25">
      <c r="A13" s="60"/>
      <c r="AH13" s="86"/>
    </row>
    <row r="16" spans="1:37" x14ac:dyDescent="0.25">
      <c r="S16" s="41"/>
      <c r="T16" s="40"/>
      <c r="U16" s="40"/>
      <c r="V16" s="40"/>
      <c r="W16" s="40"/>
      <c r="X16" s="40"/>
    </row>
  </sheetData>
  <conditionalFormatting sqref="R5:R11 AA5:AA11">
    <cfRule type="cellIs" dxfId="11" priority="1" operator="lessThan">
      <formula>6</formula>
    </cfRule>
  </conditionalFormatting>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T36"/>
  <sheetViews>
    <sheetView zoomScale="70" zoomScaleNormal="70" workbookViewId="0"/>
  </sheetViews>
  <sheetFormatPr defaultColWidth="9.140625" defaultRowHeight="15" x14ac:dyDescent="0.25"/>
  <cols>
    <col min="1" max="1" width="8.7109375" style="40" customWidth="1"/>
    <col min="2" max="14" width="8.7109375" style="2" customWidth="1"/>
    <col min="15" max="15" width="13" style="2" customWidth="1"/>
    <col min="16" max="42" width="8.7109375" style="2" customWidth="1"/>
    <col min="43" max="43" width="8.7109375" style="40" customWidth="1"/>
    <col min="44" max="46" width="8.7109375" style="2" customWidth="1"/>
    <col min="47" max="16384" width="9.140625" style="2"/>
  </cols>
  <sheetData>
    <row r="1" spans="1:46" x14ac:dyDescent="0.25">
      <c r="A1" s="40" t="s">
        <v>189</v>
      </c>
    </row>
    <row r="3" spans="1:46" ht="20.100000000000001" customHeight="1" x14ac:dyDescent="0.25">
      <c r="A3" s="100"/>
      <c r="B3" s="101"/>
      <c r="C3" s="101"/>
      <c r="D3" s="101"/>
      <c r="E3" s="101"/>
      <c r="F3" s="101"/>
      <c r="G3" s="101"/>
      <c r="H3" s="101"/>
      <c r="I3" s="101"/>
      <c r="J3" s="101"/>
      <c r="K3" s="101"/>
      <c r="L3" s="101"/>
      <c r="M3" s="101"/>
      <c r="N3" s="101"/>
      <c r="O3" s="101"/>
      <c r="P3" s="277" t="s">
        <v>109</v>
      </c>
      <c r="Q3" s="277"/>
      <c r="R3" s="277"/>
      <c r="S3" s="277"/>
      <c r="T3" s="277"/>
      <c r="U3" s="277"/>
      <c r="V3" s="277"/>
      <c r="W3" s="277"/>
      <c r="X3" s="277"/>
      <c r="Y3" s="277" t="s">
        <v>110</v>
      </c>
      <c r="Z3" s="277"/>
      <c r="AA3" s="277"/>
      <c r="AB3" s="277"/>
      <c r="AC3" s="277"/>
      <c r="AD3" s="277"/>
      <c r="AE3" s="277"/>
      <c r="AF3" s="277"/>
      <c r="AG3" s="277"/>
      <c r="AH3" s="277" t="s">
        <v>111</v>
      </c>
      <c r="AI3" s="277"/>
      <c r="AJ3" s="277"/>
      <c r="AK3" s="277"/>
      <c r="AL3" s="277"/>
      <c r="AM3" s="277"/>
      <c r="AN3" s="277"/>
      <c r="AO3" s="277"/>
      <c r="AP3" s="277"/>
      <c r="AQ3" s="113"/>
      <c r="AR3" s="101"/>
      <c r="AS3" s="101"/>
      <c r="AT3" s="103"/>
    </row>
    <row r="4" spans="1:46" ht="20.100000000000001" customHeight="1" x14ac:dyDescent="0.25">
      <c r="A4" s="105" t="s">
        <v>0</v>
      </c>
      <c r="B4" s="104" t="s">
        <v>1</v>
      </c>
      <c r="C4" s="104" t="s">
        <v>2</v>
      </c>
      <c r="D4" s="104" t="s">
        <v>3</v>
      </c>
      <c r="E4" s="104" t="s">
        <v>4</v>
      </c>
      <c r="F4" s="104" t="s">
        <v>5</v>
      </c>
      <c r="G4" s="104" t="s">
        <v>6</v>
      </c>
      <c r="H4" s="104" t="s">
        <v>7</v>
      </c>
      <c r="I4" s="104" t="s">
        <v>8</v>
      </c>
      <c r="J4" s="104" t="s">
        <v>9</v>
      </c>
      <c r="K4" s="104" t="s">
        <v>10</v>
      </c>
      <c r="L4" s="104" t="s">
        <v>101</v>
      </c>
      <c r="M4" s="104" t="s">
        <v>102</v>
      </c>
      <c r="N4" s="104" t="s">
        <v>103</v>
      </c>
      <c r="O4" s="104" t="s">
        <v>11</v>
      </c>
      <c r="P4" s="104" t="s">
        <v>104</v>
      </c>
      <c r="Q4" s="104" t="s">
        <v>105</v>
      </c>
      <c r="R4" s="104" t="s">
        <v>94</v>
      </c>
      <c r="S4" s="104" t="s">
        <v>106</v>
      </c>
      <c r="T4" s="104" t="s">
        <v>6</v>
      </c>
      <c r="U4" s="104" t="s">
        <v>7</v>
      </c>
      <c r="V4" s="104" t="s">
        <v>8</v>
      </c>
      <c r="W4" s="104" t="s">
        <v>9</v>
      </c>
      <c r="X4" s="104" t="s">
        <v>10</v>
      </c>
      <c r="Y4" s="104" t="s">
        <v>104</v>
      </c>
      <c r="Z4" s="104" t="s">
        <v>105</v>
      </c>
      <c r="AA4" s="104" t="s">
        <v>94</v>
      </c>
      <c r="AB4" s="104" t="s">
        <v>106</v>
      </c>
      <c r="AC4" s="104" t="s">
        <v>6</v>
      </c>
      <c r="AD4" s="104" t="s">
        <v>7</v>
      </c>
      <c r="AE4" s="104" t="s">
        <v>8</v>
      </c>
      <c r="AF4" s="104" t="s">
        <v>9</v>
      </c>
      <c r="AG4" s="104" t="s">
        <v>10</v>
      </c>
      <c r="AH4" s="104" t="s">
        <v>104</v>
      </c>
      <c r="AI4" s="104" t="s">
        <v>105</v>
      </c>
      <c r="AJ4" s="104" t="s">
        <v>94</v>
      </c>
      <c r="AK4" s="104" t="s">
        <v>106</v>
      </c>
      <c r="AL4" s="104" t="s">
        <v>6</v>
      </c>
      <c r="AM4" s="104" t="s">
        <v>7</v>
      </c>
      <c r="AN4" s="104" t="s">
        <v>8</v>
      </c>
      <c r="AO4" s="104" t="s">
        <v>9</v>
      </c>
      <c r="AP4" s="104" t="s">
        <v>10</v>
      </c>
      <c r="AQ4" s="111" t="s">
        <v>107</v>
      </c>
      <c r="AR4" s="104" t="s">
        <v>108</v>
      </c>
      <c r="AS4" s="104" t="s">
        <v>17</v>
      </c>
      <c r="AT4" s="107" t="s">
        <v>33</v>
      </c>
    </row>
    <row r="5" spans="1:46" s="17" customFormat="1" ht="20.100000000000001" customHeight="1" x14ac:dyDescent="0.25">
      <c r="A5" s="117">
        <v>675.26</v>
      </c>
      <c r="B5" s="60">
        <f t="shared" ref="B5:B9" si="0">IF(A5, A5-L5,"")</f>
        <v>9.9999999999909051E-3</v>
      </c>
      <c r="C5" s="71"/>
      <c r="D5" s="60" t="str">
        <f t="shared" ref="D5:D9" si="1">IF(C5, C5-M5,"")</f>
        <v/>
      </c>
      <c r="E5" s="60"/>
      <c r="F5" s="60" t="str">
        <f t="shared" ref="F5:F9" si="2">IF(E5, E5-N5,"")</f>
        <v/>
      </c>
      <c r="G5" s="72">
        <v>1</v>
      </c>
      <c r="H5" s="72">
        <v>1</v>
      </c>
      <c r="I5" s="72"/>
      <c r="J5" s="72">
        <v>1</v>
      </c>
      <c r="K5" s="72"/>
      <c r="L5" s="81">
        <v>675.25</v>
      </c>
      <c r="M5" s="60">
        <v>337.12</v>
      </c>
      <c r="N5" s="60">
        <v>224.41</v>
      </c>
      <c r="O5" s="82" t="s">
        <v>18</v>
      </c>
      <c r="P5" s="70">
        <v>22.7</v>
      </c>
      <c r="Q5" s="70">
        <v>660368192</v>
      </c>
      <c r="R5" s="70">
        <v>66</v>
      </c>
      <c r="S5" s="70">
        <f>'S5 HT29'!$Q5/'S5 HT29'!$Q$22*100</f>
        <v>7.1433163719901982</v>
      </c>
      <c r="T5" s="60">
        <f t="shared" ref="T5:T21" si="3">$S5*G5</f>
        <v>7.1433163719901982</v>
      </c>
      <c r="U5" s="60">
        <f t="shared" ref="U5:U21" si="4">$S5*H5</f>
        <v>7.1433163719901982</v>
      </c>
      <c r="V5" s="60">
        <f t="shared" ref="V5:V21" si="5">$S5*I5</f>
        <v>0</v>
      </c>
      <c r="W5" s="60">
        <f t="shared" ref="W5:W21" si="6">$S5*J5</f>
        <v>7.1433163719901982</v>
      </c>
      <c r="X5" s="60">
        <f t="shared" ref="X5:X21" si="7">$S5*K5</f>
        <v>0</v>
      </c>
      <c r="Y5" s="70">
        <v>22.9</v>
      </c>
      <c r="Z5" s="70">
        <v>386722656</v>
      </c>
      <c r="AA5" s="70">
        <v>40.299999999999997</v>
      </c>
      <c r="AB5" s="67">
        <f>'S5 HT29'!$Z5/'S5 HT29'!$Z$22*100</f>
        <v>6.1847157020385417</v>
      </c>
      <c r="AC5" s="64">
        <f t="shared" ref="AC5:AC21" si="8">$AB5*G5</f>
        <v>6.1847157020385417</v>
      </c>
      <c r="AD5" s="64">
        <f t="shared" ref="AD5:AD21" si="9">$AB5*H5</f>
        <v>6.1847157020385417</v>
      </c>
      <c r="AE5" s="64">
        <f t="shared" ref="AE5:AE21" si="10">$AB5*I5</f>
        <v>0</v>
      </c>
      <c r="AF5" s="64">
        <f t="shared" ref="AF5:AF21" si="11">$AB5*J5</f>
        <v>6.1847157020385417</v>
      </c>
      <c r="AG5" s="64">
        <f t="shared" ref="AG5:AG21" si="12">$AB5*K5</f>
        <v>0</v>
      </c>
      <c r="AH5" s="70">
        <v>23.5</v>
      </c>
      <c r="AI5" s="70">
        <v>1103907840</v>
      </c>
      <c r="AJ5" s="70">
        <v>68.5</v>
      </c>
      <c r="AK5" s="67">
        <f>'S5 HT29'!$AI5/'S5 HT29'!$AI$22*100</f>
        <v>5.7372028470177607</v>
      </c>
      <c r="AL5" s="64">
        <f t="shared" ref="AL5:AL21" si="13">$AK5*G5</f>
        <v>5.7372028470177607</v>
      </c>
      <c r="AM5" s="64">
        <f t="shared" ref="AM5:AM21" si="14">$AK5*H5</f>
        <v>5.7372028470177607</v>
      </c>
      <c r="AN5" s="64">
        <f t="shared" ref="AN5:AN21" si="15">$AK5*I5</f>
        <v>0</v>
      </c>
      <c r="AO5" s="64">
        <f t="shared" ref="AO5:AO21" si="16">$AK5*J5</f>
        <v>5.7372028470177607</v>
      </c>
      <c r="AP5" s="64">
        <f t="shared" ref="AP5:AP21" si="17">$AK5*K5</f>
        <v>0</v>
      </c>
      <c r="AQ5" s="64">
        <f>AVERAGE('S5 HT29'!$P5,'S5 HT29'!$Y5,'S5 HT29'!$AH5)</f>
        <v>23.033333333333331</v>
      </c>
      <c r="AR5" s="70">
        <f>AVERAGE('S5 HT29'!$S5,'S5 HT29'!$AB5,'S5 HT29'!$AK5)</f>
        <v>6.3550783070155008</v>
      </c>
      <c r="AS5" s="70">
        <f>STDEV('S5 HT29'!$S5,'S5 HT29'!$AB5,'S5 HT29'!$AK5)</f>
        <v>0.71837063843012461</v>
      </c>
      <c r="AT5" s="90">
        <f>'S5 HT29'!$AS5/'S5 HT29'!$AR5</f>
        <v>0.1130388334691487</v>
      </c>
    </row>
    <row r="6" spans="1:46" s="17" customFormat="1" ht="20.100000000000001" customHeight="1" x14ac:dyDescent="0.25">
      <c r="A6" s="117">
        <v>966.36</v>
      </c>
      <c r="B6" s="60">
        <f t="shared" si="0"/>
        <v>1.999999999998181E-2</v>
      </c>
      <c r="C6" s="71">
        <v>482.68</v>
      </c>
      <c r="D6" s="60">
        <f t="shared" si="1"/>
        <v>9.9999999999909051E-3</v>
      </c>
      <c r="E6" s="60"/>
      <c r="F6" s="60" t="str">
        <f t="shared" si="2"/>
        <v/>
      </c>
      <c r="G6" s="72">
        <v>1</v>
      </c>
      <c r="H6" s="72">
        <v>1</v>
      </c>
      <c r="I6" s="72"/>
      <c r="J6" s="72">
        <v>2</v>
      </c>
      <c r="K6" s="72"/>
      <c r="L6" s="60">
        <v>966.34</v>
      </c>
      <c r="M6" s="60">
        <v>482.67</v>
      </c>
      <c r="N6" s="60">
        <v>321.44</v>
      </c>
      <c r="O6" s="73" t="s">
        <v>19</v>
      </c>
      <c r="P6" s="70">
        <v>27.3</v>
      </c>
      <c r="Q6" s="70">
        <v>2221179136</v>
      </c>
      <c r="R6" s="70">
        <v>126.3</v>
      </c>
      <c r="S6" s="70">
        <f>'S5 HT29'!$Q6/'S5 HT29'!$Q$22*100</f>
        <v>24.026876944599781</v>
      </c>
      <c r="T6" s="60">
        <f t="shared" si="3"/>
        <v>24.026876944599781</v>
      </c>
      <c r="U6" s="60">
        <f t="shared" si="4"/>
        <v>24.026876944599781</v>
      </c>
      <c r="V6" s="60">
        <f t="shared" si="5"/>
        <v>0</v>
      </c>
      <c r="W6" s="60">
        <f t="shared" si="6"/>
        <v>48.053753889199562</v>
      </c>
      <c r="X6" s="60">
        <f t="shared" si="7"/>
        <v>0</v>
      </c>
      <c r="Y6" s="70">
        <v>27.5</v>
      </c>
      <c r="Z6" s="70">
        <v>1320461056</v>
      </c>
      <c r="AA6" s="70">
        <v>74.5</v>
      </c>
      <c r="AB6" s="67">
        <f>'S5 HT29'!$Z6/'S5 HT29'!$Z$22*100</f>
        <v>21.117656543436635</v>
      </c>
      <c r="AC6" s="64">
        <f t="shared" si="8"/>
        <v>21.117656543436635</v>
      </c>
      <c r="AD6" s="64">
        <f t="shared" si="9"/>
        <v>21.117656543436635</v>
      </c>
      <c r="AE6" s="64">
        <f t="shared" si="10"/>
        <v>0</v>
      </c>
      <c r="AF6" s="64">
        <f t="shared" si="11"/>
        <v>42.235313086873269</v>
      </c>
      <c r="AG6" s="64">
        <f t="shared" si="12"/>
        <v>0</v>
      </c>
      <c r="AH6" s="70">
        <v>28.2</v>
      </c>
      <c r="AI6" s="70">
        <v>3675916288</v>
      </c>
      <c r="AJ6" s="70">
        <v>139.69999999999999</v>
      </c>
      <c r="AK6" s="67">
        <f>'S5 HT29'!$AI6/'S5 HT29'!$AI$22*100</f>
        <v>19.104382294189122</v>
      </c>
      <c r="AL6" s="64">
        <f t="shared" si="13"/>
        <v>19.104382294189122</v>
      </c>
      <c r="AM6" s="64">
        <f t="shared" si="14"/>
        <v>19.104382294189122</v>
      </c>
      <c r="AN6" s="64">
        <f t="shared" si="15"/>
        <v>0</v>
      </c>
      <c r="AO6" s="64">
        <f t="shared" si="16"/>
        <v>38.208764588378244</v>
      </c>
      <c r="AP6" s="64">
        <f t="shared" si="17"/>
        <v>0</v>
      </c>
      <c r="AQ6" s="64">
        <f>AVERAGE('S5 HT29'!$P6,'S5 HT29'!$Y6,'S5 HT29'!$AH6)</f>
        <v>27.666666666666668</v>
      </c>
      <c r="AR6" s="70">
        <f>AVERAGE('S5 HT29'!$S6,'S5 HT29'!$AB6,'S5 HT29'!$AK6)</f>
        <v>21.416305260741847</v>
      </c>
      <c r="AS6" s="70">
        <f>STDEV('S5 HT29'!$S6,'S5 HT29'!$AB6,'S5 HT29'!$AK6)</f>
        <v>2.4747993227919358</v>
      </c>
      <c r="AT6" s="90">
        <f>'S5 HT29'!$AS6/'S5 HT29'!$AR6</f>
        <v>0.11555678221156483</v>
      </c>
    </row>
    <row r="7" spans="1:46" s="17" customFormat="1" ht="20.100000000000001" customHeight="1" x14ac:dyDescent="0.25">
      <c r="A7" s="89">
        <v>1186.4000000000001</v>
      </c>
      <c r="B7" s="60">
        <f t="shared" si="0"/>
        <v>-3.999999999996362E-2</v>
      </c>
      <c r="C7" s="71"/>
      <c r="D7" s="60" t="str">
        <f t="shared" si="1"/>
        <v/>
      </c>
      <c r="E7" s="60"/>
      <c r="F7" s="60" t="str">
        <f t="shared" si="2"/>
        <v/>
      </c>
      <c r="G7" s="72">
        <v>2</v>
      </c>
      <c r="H7" s="72">
        <v>2</v>
      </c>
      <c r="I7" s="72">
        <v>1</v>
      </c>
      <c r="J7" s="72">
        <v>1</v>
      </c>
      <c r="K7" s="72"/>
      <c r="L7" s="60">
        <v>1186.44</v>
      </c>
      <c r="M7" s="60">
        <v>592.71</v>
      </c>
      <c r="N7" s="60">
        <v>394.81</v>
      </c>
      <c r="O7" s="70" t="s">
        <v>34</v>
      </c>
      <c r="P7" s="70">
        <v>37.200000000000003</v>
      </c>
      <c r="Q7" s="70">
        <v>112357296</v>
      </c>
      <c r="R7" s="70">
        <v>10.6</v>
      </c>
      <c r="S7" s="77">
        <f>'S5 HT29'!$Q7/'S5 HT29'!$Q$22*100</f>
        <v>1.2153882057804333</v>
      </c>
      <c r="T7" s="60">
        <f t="shared" si="3"/>
        <v>2.4307764115608665</v>
      </c>
      <c r="U7" s="60">
        <f t="shared" si="4"/>
        <v>2.4307764115608665</v>
      </c>
      <c r="V7" s="60">
        <f t="shared" si="5"/>
        <v>1.2153882057804333</v>
      </c>
      <c r="W7" s="60">
        <f t="shared" si="6"/>
        <v>1.2153882057804333</v>
      </c>
      <c r="X7" s="60">
        <f t="shared" si="7"/>
        <v>0</v>
      </c>
      <c r="Y7" s="70">
        <v>37.5</v>
      </c>
      <c r="Z7" s="70">
        <v>61497748</v>
      </c>
      <c r="AA7" s="70">
        <v>6</v>
      </c>
      <c r="AB7" s="67">
        <f>'S5 HT29'!$Z7/'S5 HT29'!$Z$22*100</f>
        <v>0.98351126264402089</v>
      </c>
      <c r="AC7" s="64">
        <f t="shared" si="8"/>
        <v>1.9670225252880418</v>
      </c>
      <c r="AD7" s="64">
        <f t="shared" si="9"/>
        <v>1.9670225252880418</v>
      </c>
      <c r="AE7" s="64">
        <f t="shared" si="10"/>
        <v>0.98351126264402089</v>
      </c>
      <c r="AF7" s="64">
        <f t="shared" si="11"/>
        <v>0.98351126264402089</v>
      </c>
      <c r="AG7" s="64">
        <f t="shared" si="12"/>
        <v>0</v>
      </c>
      <c r="AH7" s="70">
        <v>38.1</v>
      </c>
      <c r="AI7" s="70">
        <v>232508096</v>
      </c>
      <c r="AJ7" s="70">
        <v>14.6</v>
      </c>
      <c r="AK7" s="67">
        <f>'S5 HT29'!$AI7/'S5 HT29'!$AI$22*100</f>
        <v>1.2083853941338789</v>
      </c>
      <c r="AL7" s="64">
        <f t="shared" si="13"/>
        <v>2.4167707882677578</v>
      </c>
      <c r="AM7" s="64">
        <f t="shared" si="14"/>
        <v>2.4167707882677578</v>
      </c>
      <c r="AN7" s="64">
        <f t="shared" si="15"/>
        <v>1.2083853941338789</v>
      </c>
      <c r="AO7" s="64">
        <f t="shared" si="16"/>
        <v>1.2083853941338789</v>
      </c>
      <c r="AP7" s="64">
        <f t="shared" si="17"/>
        <v>0</v>
      </c>
      <c r="AQ7" s="64">
        <f>AVERAGE('S5 HT29'!$P7,'S5 HT29'!$Y7,'S5 HT29'!$AH7)</f>
        <v>37.6</v>
      </c>
      <c r="AR7" s="78">
        <f>AVERAGE('S5 HT29'!$S7,'S5 HT29'!$AB7,'S5 HT29'!$AK7)</f>
        <v>1.1357616208527777</v>
      </c>
      <c r="AS7" s="78">
        <f>STDEV('S5 HT29'!$S7,'S5 HT29'!$AB7,'S5 HT29'!$AK7)</f>
        <v>0.13189916043614663</v>
      </c>
      <c r="AT7" s="90">
        <f>'S5 HT29'!$AS7/'S5 HT29'!$AR7</f>
        <v>0.11613278527329633</v>
      </c>
    </row>
    <row r="8" spans="1:46" s="17" customFormat="1" ht="20.100000000000001" customHeight="1" x14ac:dyDescent="0.25">
      <c r="A8" s="89">
        <v>1040.3399999999999</v>
      </c>
      <c r="B8" s="60">
        <f t="shared" si="0"/>
        <v>-4.0000000000190994E-2</v>
      </c>
      <c r="C8" s="71"/>
      <c r="D8" s="60" t="str">
        <f t="shared" si="1"/>
        <v/>
      </c>
      <c r="E8" s="60"/>
      <c r="F8" s="60" t="str">
        <f t="shared" si="2"/>
        <v/>
      </c>
      <c r="G8" s="75">
        <v>2</v>
      </c>
      <c r="H8" s="75">
        <v>2</v>
      </c>
      <c r="I8" s="75"/>
      <c r="J8" s="75">
        <v>1</v>
      </c>
      <c r="K8" s="75"/>
      <c r="L8" s="63">
        <v>1040.3800000000001</v>
      </c>
      <c r="M8" s="60">
        <v>519.69000000000005</v>
      </c>
      <c r="N8" s="60">
        <v>346.12</v>
      </c>
      <c r="O8" s="70" t="s">
        <v>20</v>
      </c>
      <c r="P8" s="70">
        <v>43.4</v>
      </c>
      <c r="Q8" s="70">
        <v>147368720</v>
      </c>
      <c r="R8" s="70">
        <v>15.5</v>
      </c>
      <c r="S8" s="77">
        <f>'S5 HT29'!$Q8/'S5 HT29'!$Q$22*100</f>
        <v>1.5941128041116179</v>
      </c>
      <c r="T8" s="60">
        <f t="shared" si="3"/>
        <v>3.1882256082232359</v>
      </c>
      <c r="U8" s="60">
        <f t="shared" si="4"/>
        <v>3.1882256082232359</v>
      </c>
      <c r="V8" s="60">
        <f t="shared" si="5"/>
        <v>0</v>
      </c>
      <c r="W8" s="60">
        <f t="shared" si="6"/>
        <v>1.5941128041116179</v>
      </c>
      <c r="X8" s="60">
        <f t="shared" si="7"/>
        <v>0</v>
      </c>
      <c r="Y8" s="70">
        <v>43.9</v>
      </c>
      <c r="Z8" s="70">
        <v>78967120</v>
      </c>
      <c r="AA8" s="70">
        <v>8.6999999999999993</v>
      </c>
      <c r="AB8" s="67">
        <f>'S5 HT29'!$Z8/'S5 HT29'!$Z$22*100</f>
        <v>1.2628926167924377</v>
      </c>
      <c r="AC8" s="64">
        <f t="shared" si="8"/>
        <v>2.5257852335848754</v>
      </c>
      <c r="AD8" s="64">
        <f t="shared" si="9"/>
        <v>2.5257852335848754</v>
      </c>
      <c r="AE8" s="64">
        <f t="shared" si="10"/>
        <v>0</v>
      </c>
      <c r="AF8" s="64">
        <f t="shared" si="11"/>
        <v>1.2628926167924377</v>
      </c>
      <c r="AG8" s="64">
        <f t="shared" si="12"/>
        <v>0</v>
      </c>
      <c r="AH8" s="70">
        <v>44.4</v>
      </c>
      <c r="AI8" s="70">
        <v>353555168</v>
      </c>
      <c r="AJ8" s="70">
        <v>17.899999999999999</v>
      </c>
      <c r="AK8" s="67">
        <f>'S5 HT29'!$AI8/'S5 HT29'!$AI$22*100</f>
        <v>1.8374882783941844</v>
      </c>
      <c r="AL8" s="64">
        <f t="shared" si="13"/>
        <v>3.6749765567883688</v>
      </c>
      <c r="AM8" s="64">
        <f t="shared" si="14"/>
        <v>3.6749765567883688</v>
      </c>
      <c r="AN8" s="64">
        <f t="shared" si="15"/>
        <v>0</v>
      </c>
      <c r="AO8" s="64">
        <f t="shared" si="16"/>
        <v>1.8374882783941844</v>
      </c>
      <c r="AP8" s="64">
        <f t="shared" si="17"/>
        <v>0</v>
      </c>
      <c r="AQ8" s="64">
        <f>AVERAGE('S5 HT29'!$P8,'S5 HT29'!$Y8,'S5 HT29'!$AH8)</f>
        <v>43.9</v>
      </c>
      <c r="AR8" s="70">
        <f>AVERAGE('S5 HT29'!$S8,'S5 HT29'!$AB8,'S5 HT29'!$AK8)</f>
        <v>1.5648312330994134</v>
      </c>
      <c r="AS8" s="70">
        <f>STDEV('S5 HT29'!$S8,'S5 HT29'!$AB8,'S5 HT29'!$AK8)</f>
        <v>0.28841480784383178</v>
      </c>
      <c r="AT8" s="90">
        <f>'S5 HT29'!$AS8/'S5 HT29'!$AR8</f>
        <v>0.18431048776587708</v>
      </c>
    </row>
    <row r="9" spans="1:46" s="17" customFormat="1" ht="20.100000000000001" customHeight="1" x14ac:dyDescent="0.25">
      <c r="A9" s="89">
        <v>1477.48</v>
      </c>
      <c r="B9" s="60">
        <f t="shared" si="0"/>
        <v>-4.9999999999954525E-2</v>
      </c>
      <c r="C9" s="61">
        <v>738.29</v>
      </c>
      <c r="D9" s="64">
        <f t="shared" si="1"/>
        <v>2.9999999999972715E-2</v>
      </c>
      <c r="E9" s="60"/>
      <c r="F9" s="60" t="str">
        <f t="shared" si="2"/>
        <v/>
      </c>
      <c r="G9" s="72">
        <v>2</v>
      </c>
      <c r="H9" s="72">
        <v>2</v>
      </c>
      <c r="I9" s="72">
        <v>1</v>
      </c>
      <c r="J9" s="72">
        <v>2</v>
      </c>
      <c r="K9" s="72"/>
      <c r="L9" s="63">
        <v>1477.53</v>
      </c>
      <c r="M9" s="60">
        <v>738.26</v>
      </c>
      <c r="N9" s="60">
        <v>491.84</v>
      </c>
      <c r="O9" s="70" t="s">
        <v>21</v>
      </c>
      <c r="P9" s="70">
        <v>46.3</v>
      </c>
      <c r="Q9" s="70">
        <v>314811872</v>
      </c>
      <c r="R9" s="70">
        <v>41.8</v>
      </c>
      <c r="S9" s="77">
        <f>'S5 HT29'!$Q9/'S5 HT29'!$Q$22*100</f>
        <v>3.4053741936657098</v>
      </c>
      <c r="T9" s="60">
        <f t="shared" si="3"/>
        <v>6.8107483873314196</v>
      </c>
      <c r="U9" s="60">
        <f t="shared" si="4"/>
        <v>6.8107483873314196</v>
      </c>
      <c r="V9" s="60">
        <f t="shared" si="5"/>
        <v>3.4053741936657098</v>
      </c>
      <c r="W9" s="60">
        <f t="shared" si="6"/>
        <v>6.8107483873314196</v>
      </c>
      <c r="X9" s="60">
        <f t="shared" si="7"/>
        <v>0</v>
      </c>
      <c r="Y9" s="70">
        <v>46.8</v>
      </c>
      <c r="Z9" s="70">
        <v>199165968</v>
      </c>
      <c r="AA9" s="70">
        <v>26.5</v>
      </c>
      <c r="AB9" s="67">
        <f>'S5 HT29'!$Z9/'S5 HT29'!$Z$22*100</f>
        <v>3.1851893611356084</v>
      </c>
      <c r="AC9" s="64">
        <f t="shared" si="8"/>
        <v>6.3703787222712167</v>
      </c>
      <c r="AD9" s="64">
        <f t="shared" si="9"/>
        <v>6.3703787222712167</v>
      </c>
      <c r="AE9" s="64">
        <f t="shared" si="10"/>
        <v>3.1851893611356084</v>
      </c>
      <c r="AF9" s="64">
        <f t="shared" si="11"/>
        <v>6.3703787222712167</v>
      </c>
      <c r="AG9" s="64">
        <f t="shared" si="12"/>
        <v>0</v>
      </c>
      <c r="AH9" s="70">
        <v>47.3</v>
      </c>
      <c r="AI9" s="70">
        <v>591918272</v>
      </c>
      <c r="AJ9" s="70">
        <v>45.4</v>
      </c>
      <c r="AK9" s="67">
        <f>'S5 HT29'!$AI9/'S5 HT29'!$AI$22*100</f>
        <v>3.0763031770117997</v>
      </c>
      <c r="AL9" s="64">
        <f t="shared" si="13"/>
        <v>6.1526063540235993</v>
      </c>
      <c r="AM9" s="64">
        <f t="shared" si="14"/>
        <v>6.1526063540235993</v>
      </c>
      <c r="AN9" s="64">
        <f t="shared" si="15"/>
        <v>3.0763031770117997</v>
      </c>
      <c r="AO9" s="64">
        <f t="shared" si="16"/>
        <v>6.1526063540235993</v>
      </c>
      <c r="AP9" s="64">
        <f t="shared" si="17"/>
        <v>0</v>
      </c>
      <c r="AQ9" s="64">
        <f>AVERAGE('S5 HT29'!$P9,'S5 HT29'!$Y9,'S5 HT29'!$AH9)</f>
        <v>46.79999999999999</v>
      </c>
      <c r="AR9" s="70">
        <f>AVERAGE('S5 HT29'!$S9,'S5 HT29'!$AB9,'S5 HT29'!$AK9)</f>
        <v>3.2222889106043726</v>
      </c>
      <c r="AS9" s="70">
        <f>STDEV('S5 HT29'!$S9,'S5 HT29'!$AB9,'S5 HT29'!$AK9)</f>
        <v>0.16764312073120827</v>
      </c>
      <c r="AT9" s="90">
        <f>'S5 HT29'!$AS9/'S5 HT29'!$AR9</f>
        <v>5.2026098646680667E-2</v>
      </c>
    </row>
    <row r="10" spans="1:46" s="17" customFormat="1" ht="20.100000000000001" customHeight="1" x14ac:dyDescent="0.25">
      <c r="A10" s="89"/>
      <c r="B10" s="64"/>
      <c r="C10" s="61"/>
      <c r="D10" s="64"/>
      <c r="E10" s="64"/>
      <c r="F10" s="64"/>
      <c r="G10" s="75">
        <v>2</v>
      </c>
      <c r="H10" s="75">
        <v>1</v>
      </c>
      <c r="I10" s="75">
        <v>2</v>
      </c>
      <c r="J10" s="75">
        <v>1</v>
      </c>
      <c r="K10" s="75">
        <v>2</v>
      </c>
      <c r="L10" s="64">
        <v>1289.33</v>
      </c>
      <c r="M10" s="64">
        <v>644.16</v>
      </c>
      <c r="N10" s="64">
        <v>429.1</v>
      </c>
      <c r="O10" s="79" t="s">
        <v>67</v>
      </c>
      <c r="P10" s="79">
        <v>50.5</v>
      </c>
      <c r="Q10" s="79">
        <v>63870932</v>
      </c>
      <c r="R10" s="79">
        <v>6.4</v>
      </c>
      <c r="S10" s="67">
        <f>'S5 HT29'!$Q10/'S5 HT29'!$Q$22*100</f>
        <v>0.69090286264101675</v>
      </c>
      <c r="T10" s="60">
        <f t="shared" si="3"/>
        <v>1.3818057252820335</v>
      </c>
      <c r="U10" s="60">
        <f t="shared" si="4"/>
        <v>0.69090286264101675</v>
      </c>
      <c r="V10" s="60">
        <f t="shared" si="5"/>
        <v>1.3818057252820335</v>
      </c>
      <c r="W10" s="60">
        <f t="shared" si="6"/>
        <v>0.69090286264101675</v>
      </c>
      <c r="X10" s="60">
        <f t="shared" si="7"/>
        <v>1.3818057252820335</v>
      </c>
      <c r="Y10" s="70">
        <v>51</v>
      </c>
      <c r="Z10" s="70"/>
      <c r="AA10" s="70">
        <v>3</v>
      </c>
      <c r="AB10" s="67">
        <f>'S5 HT29'!$Z10/'S5 HT29'!$Z$22*100</f>
        <v>0</v>
      </c>
      <c r="AC10" s="64">
        <f t="shared" si="8"/>
        <v>0</v>
      </c>
      <c r="AD10" s="64">
        <f t="shared" si="9"/>
        <v>0</v>
      </c>
      <c r="AE10" s="64">
        <f t="shared" si="10"/>
        <v>0</v>
      </c>
      <c r="AF10" s="64">
        <f t="shared" si="11"/>
        <v>0</v>
      </c>
      <c r="AG10" s="64">
        <f t="shared" si="12"/>
        <v>0</v>
      </c>
      <c r="AH10" s="70">
        <v>51.4</v>
      </c>
      <c r="AI10" s="70">
        <v>137885408</v>
      </c>
      <c r="AJ10" s="70">
        <v>9.9</v>
      </c>
      <c r="AK10" s="67">
        <f>'S5 HT29'!$AI10/'S5 HT29'!$AI$22*100</f>
        <v>0.71661467259785527</v>
      </c>
      <c r="AL10" s="64">
        <f t="shared" si="13"/>
        <v>1.4332293451957105</v>
      </c>
      <c r="AM10" s="64">
        <f t="shared" si="14"/>
        <v>0.71661467259785527</v>
      </c>
      <c r="AN10" s="64">
        <f t="shared" si="15"/>
        <v>1.4332293451957105</v>
      </c>
      <c r="AO10" s="64">
        <f t="shared" si="16"/>
        <v>0.71661467259785527</v>
      </c>
      <c r="AP10" s="64">
        <f t="shared" si="17"/>
        <v>1.4332293451957105</v>
      </c>
      <c r="AQ10" s="64">
        <f>AVERAGE('S5 HT29'!$P10,'S5 HT29'!$Y10,'S5 HT29'!$AH10)</f>
        <v>50.966666666666669</v>
      </c>
      <c r="AR10" s="67">
        <f>AVERAGE('S5 HT29'!$S10,'S5 HT29'!$AB10,'S5 HT29'!$AK10)</f>
        <v>0.46917251174629065</v>
      </c>
      <c r="AS10" s="67">
        <f>STDEV('S5 HT29'!$S10,'S5 HT29'!$AB10,'S5 HT29'!$AK10)</f>
        <v>0.40651864486952694</v>
      </c>
      <c r="AT10" s="90">
        <f>'S5 HT29'!$AS10/'S5 HT29'!$AR10</f>
        <v>0.86645878582365798</v>
      </c>
    </row>
    <row r="11" spans="1:46" s="17" customFormat="1" ht="20.100000000000001" customHeight="1" x14ac:dyDescent="0.25">
      <c r="A11" s="89">
        <v>1411.35</v>
      </c>
      <c r="B11" s="64">
        <f t="shared" ref="B11:B21" si="18">IF(A11, A11-L11,"")</f>
        <v>-8.0000000000154614E-2</v>
      </c>
      <c r="C11" s="66">
        <v>705.15</v>
      </c>
      <c r="D11" s="64">
        <f t="shared" ref="D11:D21" si="19">IF(C11, C11-M11,"")</f>
        <v>-6.0000000000059117E-2</v>
      </c>
      <c r="E11" s="64"/>
      <c r="F11" s="64" t="str">
        <f t="shared" ref="F11:F21" si="20">IF(E11, E11-N11,"")</f>
        <v/>
      </c>
      <c r="G11" s="75">
        <v>2</v>
      </c>
      <c r="H11" s="75">
        <v>2</v>
      </c>
      <c r="I11" s="75"/>
      <c r="J11" s="75">
        <v>2</v>
      </c>
      <c r="K11" s="75">
        <v>1</v>
      </c>
      <c r="L11" s="64">
        <v>1411.43</v>
      </c>
      <c r="M11" s="64">
        <v>705.21</v>
      </c>
      <c r="N11" s="64">
        <v>469.81</v>
      </c>
      <c r="O11" s="79" t="s">
        <v>54</v>
      </c>
      <c r="P11" s="79">
        <v>51.3</v>
      </c>
      <c r="Q11" s="79">
        <v>76096176</v>
      </c>
      <c r="R11" s="79">
        <v>7.6</v>
      </c>
      <c r="S11" s="67">
        <f>'S5 HT29'!$Q11/'S5 HT29'!$Q$22*100</f>
        <v>0.82314543076394497</v>
      </c>
      <c r="T11" s="60">
        <f t="shared" si="3"/>
        <v>1.6462908615278899</v>
      </c>
      <c r="U11" s="60">
        <f t="shared" si="4"/>
        <v>1.6462908615278899</v>
      </c>
      <c r="V11" s="60">
        <f t="shared" si="5"/>
        <v>0</v>
      </c>
      <c r="W11" s="60">
        <f t="shared" si="6"/>
        <v>1.6462908615278899</v>
      </c>
      <c r="X11" s="60">
        <f t="shared" si="7"/>
        <v>0.82314543076394497</v>
      </c>
      <c r="Y11" s="70">
        <v>51.7</v>
      </c>
      <c r="Z11" s="70">
        <v>85470304</v>
      </c>
      <c r="AA11" s="70">
        <v>11</v>
      </c>
      <c r="AB11" s="67">
        <f>'S5 HT29'!$Z11/'S5 HT29'!$Z$22*100</f>
        <v>1.3668956886942967</v>
      </c>
      <c r="AC11" s="64">
        <f t="shared" si="8"/>
        <v>2.7337913773885933</v>
      </c>
      <c r="AD11" s="64">
        <f t="shared" si="9"/>
        <v>2.7337913773885933</v>
      </c>
      <c r="AE11" s="64">
        <f t="shared" si="10"/>
        <v>0</v>
      </c>
      <c r="AF11" s="64">
        <f t="shared" si="11"/>
        <v>2.7337913773885933</v>
      </c>
      <c r="AG11" s="64">
        <f t="shared" si="12"/>
        <v>1.3668956886942967</v>
      </c>
      <c r="AH11" s="70">
        <v>52.2</v>
      </c>
      <c r="AI11" s="70"/>
      <c r="AJ11" s="70">
        <v>5.9</v>
      </c>
      <c r="AK11" s="67">
        <f>'S5 HT29'!$AI11/'S5 HT29'!$AI$22*100</f>
        <v>0</v>
      </c>
      <c r="AL11" s="64">
        <f t="shared" si="13"/>
        <v>0</v>
      </c>
      <c r="AM11" s="64">
        <f t="shared" si="14"/>
        <v>0</v>
      </c>
      <c r="AN11" s="64">
        <f t="shared" si="15"/>
        <v>0</v>
      </c>
      <c r="AO11" s="64">
        <f t="shared" si="16"/>
        <v>0</v>
      </c>
      <c r="AP11" s="64">
        <f t="shared" si="17"/>
        <v>0</v>
      </c>
      <c r="AQ11" s="64">
        <f>AVERAGE('S5 HT29'!$P11,'S5 HT29'!$Y11,'S5 HT29'!$AH11)</f>
        <v>51.733333333333327</v>
      </c>
      <c r="AR11" s="67">
        <f>AVERAGE('S5 HT29'!$S11,'S5 HT29'!$AB11,'S5 HT29'!$AK11)</f>
        <v>0.73001370648608044</v>
      </c>
      <c r="AS11" s="67">
        <f>STDEV('S5 HT29'!$S11,'S5 HT29'!$AB11,'S5 HT29'!$AK11)</f>
        <v>0.68819044928928652</v>
      </c>
      <c r="AT11" s="90">
        <f>'S5 HT29'!$AS11/'S5 HT29'!$AR11</f>
        <v>0.94270894255107884</v>
      </c>
    </row>
    <row r="12" spans="1:46" s="17" customFormat="1" ht="20.100000000000001" customHeight="1" x14ac:dyDescent="0.25">
      <c r="A12" s="89">
        <v>1331.45</v>
      </c>
      <c r="B12" s="64">
        <f t="shared" si="18"/>
        <v>-1.999999999998181E-2</v>
      </c>
      <c r="C12" s="61">
        <v>665.27</v>
      </c>
      <c r="D12" s="64">
        <f t="shared" si="19"/>
        <v>3.999999999996362E-2</v>
      </c>
      <c r="E12" s="64"/>
      <c r="F12" s="64" t="str">
        <f t="shared" si="20"/>
        <v/>
      </c>
      <c r="G12" s="75">
        <v>2</v>
      </c>
      <c r="H12" s="75">
        <v>2</v>
      </c>
      <c r="I12" s="75"/>
      <c r="J12" s="75">
        <v>2</v>
      </c>
      <c r="K12" s="75"/>
      <c r="L12" s="64">
        <v>1331.47</v>
      </c>
      <c r="M12" s="64">
        <v>665.23</v>
      </c>
      <c r="N12" s="64">
        <v>443.15</v>
      </c>
      <c r="O12" s="79" t="s">
        <v>22</v>
      </c>
      <c r="P12" s="70">
        <v>56.3</v>
      </c>
      <c r="Q12" s="70">
        <v>4110843136</v>
      </c>
      <c r="R12" s="70">
        <v>335.9</v>
      </c>
      <c r="S12" s="67">
        <f>'S5 HT29'!$Q12/'S5 HT29'!$Q$22*100</f>
        <v>44.467697614473117</v>
      </c>
      <c r="T12" s="60">
        <f t="shared" si="3"/>
        <v>88.935395228946234</v>
      </c>
      <c r="U12" s="60">
        <f t="shared" si="4"/>
        <v>88.935395228946234</v>
      </c>
      <c r="V12" s="60">
        <f t="shared" si="5"/>
        <v>0</v>
      </c>
      <c r="W12" s="60">
        <f t="shared" si="6"/>
        <v>88.935395228946234</v>
      </c>
      <c r="X12" s="60">
        <f t="shared" si="7"/>
        <v>0</v>
      </c>
      <c r="Y12" s="70">
        <v>56.6</v>
      </c>
      <c r="Z12" s="70">
        <v>3074579456</v>
      </c>
      <c r="AA12" s="70">
        <v>270.10000000000002</v>
      </c>
      <c r="AB12" s="67">
        <f>'S5 HT29'!$Z12/'S5 HT29'!$Z$22*100</f>
        <v>49.170638295079137</v>
      </c>
      <c r="AC12" s="64">
        <f t="shared" si="8"/>
        <v>98.341276590158273</v>
      </c>
      <c r="AD12" s="64">
        <f t="shared" si="9"/>
        <v>98.341276590158273</v>
      </c>
      <c r="AE12" s="64">
        <f t="shared" si="10"/>
        <v>0</v>
      </c>
      <c r="AF12" s="64">
        <f t="shared" si="11"/>
        <v>98.341276590158273</v>
      </c>
      <c r="AG12" s="64">
        <f t="shared" si="12"/>
        <v>0</v>
      </c>
      <c r="AH12" s="70">
        <v>57</v>
      </c>
      <c r="AI12" s="70">
        <v>9078560768</v>
      </c>
      <c r="AJ12" s="70">
        <v>422.9</v>
      </c>
      <c r="AK12" s="67">
        <f>'S5 HT29'!$AI12/'S5 HT29'!$AI$22*100</f>
        <v>47.18287414735034</v>
      </c>
      <c r="AL12" s="64">
        <f t="shared" si="13"/>
        <v>94.36574829470068</v>
      </c>
      <c r="AM12" s="64">
        <f t="shared" si="14"/>
        <v>94.36574829470068</v>
      </c>
      <c r="AN12" s="64">
        <f t="shared" si="15"/>
        <v>0</v>
      </c>
      <c r="AO12" s="64">
        <f t="shared" si="16"/>
        <v>94.36574829470068</v>
      </c>
      <c r="AP12" s="64">
        <f t="shared" si="17"/>
        <v>0</v>
      </c>
      <c r="AQ12" s="64">
        <f>AVERAGE('S5 HT29'!$P12,'S5 HT29'!$Y12,'S5 HT29'!$AH12)</f>
        <v>56.633333333333333</v>
      </c>
      <c r="AR12" s="67">
        <f>AVERAGE('S5 HT29'!$S12,'S5 HT29'!$AB12,'S5 HT29'!$AK12)</f>
        <v>46.940403352300869</v>
      </c>
      <c r="AS12" s="67">
        <f>STDEV('S5 HT29'!$S12,'S5 HT29'!$AB12,'S5 HT29'!$AK12)</f>
        <v>2.3608275723067313</v>
      </c>
      <c r="AT12" s="90">
        <f>'S5 HT29'!$AS12/'S5 HT29'!$AR12</f>
        <v>5.0294147551056594E-2</v>
      </c>
    </row>
    <row r="13" spans="1:46" s="30" customFormat="1" ht="20.100000000000001" customHeight="1" x14ac:dyDescent="0.25">
      <c r="A13" s="89">
        <v>1696.57</v>
      </c>
      <c r="B13" s="64">
        <f t="shared" si="18"/>
        <v>-3.999999999996362E-2</v>
      </c>
      <c r="C13" s="61">
        <v>847.82</v>
      </c>
      <c r="D13" s="64">
        <f t="shared" si="19"/>
        <v>2.0000000000095497E-2</v>
      </c>
      <c r="E13" s="64"/>
      <c r="F13" s="64" t="str">
        <f t="shared" si="20"/>
        <v/>
      </c>
      <c r="G13" s="75">
        <v>3</v>
      </c>
      <c r="H13" s="75">
        <v>3</v>
      </c>
      <c r="I13" s="75"/>
      <c r="J13" s="75">
        <v>2</v>
      </c>
      <c r="K13" s="75"/>
      <c r="L13" s="64">
        <v>1696.61</v>
      </c>
      <c r="M13" s="64">
        <v>847.8</v>
      </c>
      <c r="N13" s="64">
        <v>564.86</v>
      </c>
      <c r="O13" s="79" t="s">
        <v>24</v>
      </c>
      <c r="P13" s="70">
        <v>61.6</v>
      </c>
      <c r="Q13" s="70">
        <v>386424384</v>
      </c>
      <c r="R13" s="70">
        <v>45.7</v>
      </c>
      <c r="S13" s="67">
        <f>'S5 HT29'!$Q13/'S5 HT29'!$Q$22*100</f>
        <v>4.1800190593726034</v>
      </c>
      <c r="T13" s="60">
        <f t="shared" si="3"/>
        <v>12.540057178117809</v>
      </c>
      <c r="U13" s="60">
        <f t="shared" si="4"/>
        <v>12.540057178117809</v>
      </c>
      <c r="V13" s="60">
        <f t="shared" si="5"/>
        <v>0</v>
      </c>
      <c r="W13" s="60">
        <f t="shared" si="6"/>
        <v>8.3600381187452069</v>
      </c>
      <c r="X13" s="60">
        <f t="shared" si="7"/>
        <v>0</v>
      </c>
      <c r="Y13" s="70">
        <v>62.1</v>
      </c>
      <c r="Z13" s="70">
        <v>185214208</v>
      </c>
      <c r="AA13" s="70">
        <v>18.2</v>
      </c>
      <c r="AB13" s="67">
        <f>'S5 HT29'!$Z13/'S5 HT29'!$Z$22*100</f>
        <v>2.9620639046765143</v>
      </c>
      <c r="AC13" s="64">
        <f t="shared" si="8"/>
        <v>8.8861917140295432</v>
      </c>
      <c r="AD13" s="64">
        <f t="shared" si="9"/>
        <v>8.8861917140295432</v>
      </c>
      <c r="AE13" s="64">
        <f t="shared" si="10"/>
        <v>0</v>
      </c>
      <c r="AF13" s="64">
        <f t="shared" si="11"/>
        <v>5.9241278093530285</v>
      </c>
      <c r="AG13" s="64">
        <f t="shared" si="12"/>
        <v>0</v>
      </c>
      <c r="AH13" s="70">
        <v>62.6</v>
      </c>
      <c r="AI13" s="70">
        <v>762324672</v>
      </c>
      <c r="AJ13" s="70">
        <v>58.7</v>
      </c>
      <c r="AK13" s="67">
        <f>'S5 HT29'!$AI13/'S5 HT29'!$AI$22*100</f>
        <v>3.9619351544330739</v>
      </c>
      <c r="AL13" s="64">
        <f t="shared" si="13"/>
        <v>11.885805463299221</v>
      </c>
      <c r="AM13" s="64">
        <f t="shared" si="14"/>
        <v>11.885805463299221</v>
      </c>
      <c r="AN13" s="64">
        <f t="shared" si="15"/>
        <v>0</v>
      </c>
      <c r="AO13" s="64">
        <f t="shared" si="16"/>
        <v>7.9238703088661477</v>
      </c>
      <c r="AP13" s="64">
        <f t="shared" si="17"/>
        <v>0</v>
      </c>
      <c r="AQ13" s="64">
        <f>AVERAGE('S5 HT29'!$P13,'S5 HT29'!$Y13,'S5 HT29'!$AH13)</f>
        <v>62.1</v>
      </c>
      <c r="AR13" s="67">
        <f>AVERAGE('S5 HT29'!$S13,'S5 HT29'!$AB13,'S5 HT29'!$AK13)</f>
        <v>3.7013393728273969</v>
      </c>
      <c r="AS13" s="67">
        <f>STDEV('S5 HT29'!$S13,'S5 HT29'!$AB13,'S5 HT29'!$AK13)</f>
        <v>0.64945077623766023</v>
      </c>
      <c r="AT13" s="90">
        <f>'S5 HT29'!$AS13/'S5 HT29'!$AR13</f>
        <v>0.17546372024285756</v>
      </c>
    </row>
    <row r="14" spans="1:46" s="17" customFormat="1" ht="20.100000000000001" customHeight="1" x14ac:dyDescent="0.25">
      <c r="A14" s="89"/>
      <c r="B14" s="64" t="str">
        <f t="shared" si="18"/>
        <v/>
      </c>
      <c r="C14" s="61">
        <v>1029.33</v>
      </c>
      <c r="D14" s="64">
        <f t="shared" si="19"/>
        <v>2.9999999999972715E-2</v>
      </c>
      <c r="E14" s="64"/>
      <c r="F14" s="64" t="str">
        <f t="shared" si="20"/>
        <v/>
      </c>
      <c r="G14" s="75">
        <v>3</v>
      </c>
      <c r="H14" s="75">
        <v>4</v>
      </c>
      <c r="I14" s="75"/>
      <c r="J14" s="75">
        <v>2</v>
      </c>
      <c r="K14" s="75">
        <v>2</v>
      </c>
      <c r="L14" s="64">
        <v>2059.6</v>
      </c>
      <c r="M14" s="64">
        <v>1029.3</v>
      </c>
      <c r="N14" s="64">
        <v>685.86</v>
      </c>
      <c r="O14" s="79" t="s">
        <v>56</v>
      </c>
      <c r="P14" s="70">
        <v>61.7</v>
      </c>
      <c r="Q14" s="70">
        <v>112960432</v>
      </c>
      <c r="R14" s="70">
        <v>10.199999999999999</v>
      </c>
      <c r="S14" s="67">
        <f>'S5 HT29'!$Q14/'S5 HT29'!$Q$22*100</f>
        <v>1.2219124316827867</v>
      </c>
      <c r="T14" s="60">
        <f t="shared" si="3"/>
        <v>3.66573729504836</v>
      </c>
      <c r="U14" s="60">
        <f t="shared" si="4"/>
        <v>4.8876497267311469</v>
      </c>
      <c r="V14" s="60">
        <f t="shared" si="5"/>
        <v>0</v>
      </c>
      <c r="W14" s="60">
        <f t="shared" si="6"/>
        <v>2.4438248633655735</v>
      </c>
      <c r="X14" s="60">
        <f t="shared" si="7"/>
        <v>2.4438248633655735</v>
      </c>
      <c r="Y14" s="70">
        <v>62</v>
      </c>
      <c r="Z14" s="70"/>
      <c r="AA14" s="70">
        <v>2.7</v>
      </c>
      <c r="AB14" s="67">
        <f>'S5 HT29'!$Z14/'S5 HT29'!$Z$22*100</f>
        <v>0</v>
      </c>
      <c r="AC14" s="64">
        <f t="shared" si="8"/>
        <v>0</v>
      </c>
      <c r="AD14" s="64">
        <f t="shared" si="9"/>
        <v>0</v>
      </c>
      <c r="AE14" s="64">
        <f t="shared" si="10"/>
        <v>0</v>
      </c>
      <c r="AF14" s="64">
        <f t="shared" si="11"/>
        <v>0</v>
      </c>
      <c r="AG14" s="64">
        <f t="shared" si="12"/>
        <v>0</v>
      </c>
      <c r="AH14" s="70">
        <v>62.4</v>
      </c>
      <c r="AI14" s="70">
        <v>243164160</v>
      </c>
      <c r="AJ14" s="70">
        <v>16.2</v>
      </c>
      <c r="AK14" s="67">
        <f>'S5 HT29'!$AI14/'S5 HT29'!$AI$22*100</f>
        <v>1.2637668295250828</v>
      </c>
      <c r="AL14" s="64">
        <f t="shared" si="13"/>
        <v>3.7913004885752484</v>
      </c>
      <c r="AM14" s="64">
        <f t="shared" si="14"/>
        <v>5.0550673181003312</v>
      </c>
      <c r="AN14" s="64">
        <f t="shared" si="15"/>
        <v>0</v>
      </c>
      <c r="AO14" s="64">
        <f t="shared" si="16"/>
        <v>2.5275336590501656</v>
      </c>
      <c r="AP14" s="64">
        <f t="shared" si="17"/>
        <v>2.5275336590501656</v>
      </c>
      <c r="AQ14" s="64">
        <f>AVERAGE('S5 HT29'!$P14,'S5 HT29'!$Y14,'S5 HT29'!$AH14)</f>
        <v>62.033333333333331</v>
      </c>
      <c r="AR14" s="67">
        <f>AVERAGE('S5 HT29'!$S14,'S5 HT29'!$AB14,'S5 HT29'!$AK14)</f>
        <v>0.82855975373595658</v>
      </c>
      <c r="AS14" s="67">
        <f>STDEV('S5 HT29'!$S14,'S5 HT29'!$AB14,'S5 HT29'!$AK14)</f>
        <v>0.71785889754737098</v>
      </c>
      <c r="AT14" s="90">
        <f>'S5 HT29'!$AS14/'S5 HT29'!$AR14</f>
        <v>0.86639363583683848</v>
      </c>
    </row>
    <row r="15" spans="1:46" s="17" customFormat="1" ht="20.100000000000001" customHeight="1" x14ac:dyDescent="0.25">
      <c r="A15" s="89"/>
      <c r="B15" s="64" t="str">
        <f t="shared" si="18"/>
        <v/>
      </c>
      <c r="C15" s="61">
        <v>993.37</v>
      </c>
      <c r="D15" s="64">
        <f t="shared" si="19"/>
        <v>2.2770000000036816E-2</v>
      </c>
      <c r="E15" s="64"/>
      <c r="F15" s="64" t="str">
        <f t="shared" si="20"/>
        <v/>
      </c>
      <c r="G15" s="75">
        <v>3</v>
      </c>
      <c r="H15" s="75">
        <v>3</v>
      </c>
      <c r="I15" s="75"/>
      <c r="J15" s="75">
        <v>3</v>
      </c>
      <c r="K15" s="75"/>
      <c r="L15" s="64">
        <v>1987.70173</v>
      </c>
      <c r="M15" s="64">
        <v>993.34722999999997</v>
      </c>
      <c r="N15" s="64">
        <v>661.89572999999996</v>
      </c>
      <c r="O15" s="79" t="s">
        <v>51</v>
      </c>
      <c r="P15" s="70">
        <v>63.1</v>
      </c>
      <c r="Q15" s="70">
        <v>144737584</v>
      </c>
      <c r="R15" s="70">
        <v>12.4</v>
      </c>
      <c r="S15" s="67">
        <f>'S5 HT29'!$Q15/'S5 HT29'!$Q$22*100</f>
        <v>1.5656513532219105</v>
      </c>
      <c r="T15" s="60">
        <f t="shared" si="3"/>
        <v>4.6969540596657318</v>
      </c>
      <c r="U15" s="60">
        <f t="shared" si="4"/>
        <v>4.6969540596657318</v>
      </c>
      <c r="V15" s="60">
        <f t="shared" si="5"/>
        <v>0</v>
      </c>
      <c r="W15" s="60">
        <f t="shared" si="6"/>
        <v>4.6969540596657318</v>
      </c>
      <c r="X15" s="60">
        <f t="shared" si="7"/>
        <v>0</v>
      </c>
      <c r="Y15" s="70">
        <v>63.7</v>
      </c>
      <c r="Z15" s="70">
        <v>69466776</v>
      </c>
      <c r="AA15" s="70">
        <v>7</v>
      </c>
      <c r="AB15" s="67">
        <f>'S5 HT29'!$Z15/'S5 HT29'!$Z$22*100</f>
        <v>1.1109570479811612</v>
      </c>
      <c r="AC15" s="64">
        <f t="shared" si="8"/>
        <v>3.3328711439434837</v>
      </c>
      <c r="AD15" s="64">
        <f t="shared" si="9"/>
        <v>3.3328711439434837</v>
      </c>
      <c r="AE15" s="64">
        <f t="shared" si="10"/>
        <v>0</v>
      </c>
      <c r="AF15" s="64">
        <f t="shared" si="11"/>
        <v>3.3328711439434837</v>
      </c>
      <c r="AG15" s="64">
        <f t="shared" si="12"/>
        <v>0</v>
      </c>
      <c r="AH15" s="70">
        <v>64</v>
      </c>
      <c r="AI15" s="70">
        <v>93021360</v>
      </c>
      <c r="AJ15" s="70">
        <v>8.4</v>
      </c>
      <c r="AK15" s="67">
        <f>'S5 HT29'!$AI15/'S5 HT29'!$AI$22*100</f>
        <v>0.4834483387901875</v>
      </c>
      <c r="AL15" s="64">
        <f t="shared" si="13"/>
        <v>1.4503450163705625</v>
      </c>
      <c r="AM15" s="64">
        <f t="shared" si="14"/>
        <v>1.4503450163705625</v>
      </c>
      <c r="AN15" s="64">
        <f t="shared" si="15"/>
        <v>0</v>
      </c>
      <c r="AO15" s="64">
        <f t="shared" si="16"/>
        <v>1.4503450163705625</v>
      </c>
      <c r="AP15" s="64">
        <f t="shared" si="17"/>
        <v>0</v>
      </c>
      <c r="AQ15" s="64">
        <f>AVERAGE('S5 HT29'!$P15,'S5 HT29'!$Y15,'S5 HT29'!$AH15)</f>
        <v>63.6</v>
      </c>
      <c r="AR15" s="67">
        <f>AVERAGE('S5 HT29'!$S15,'S5 HT29'!$AB15,'S5 HT29'!$AK15)</f>
        <v>1.0533522466644196</v>
      </c>
      <c r="AS15" s="67">
        <f>STDEV('S5 HT29'!$S15,'S5 HT29'!$AB15,'S5 HT29'!$AK15)</f>
        <v>0.5433963341450998</v>
      </c>
      <c r="AT15" s="90">
        <f>'S5 HT29'!$AS15/'S5 HT29'!$AR15</f>
        <v>0.51587333284363024</v>
      </c>
    </row>
    <row r="16" spans="1:46" s="17" customFormat="1" ht="20.100000000000001" customHeight="1" x14ac:dyDescent="0.25">
      <c r="A16" s="89"/>
      <c r="B16" s="64" t="str">
        <f t="shared" si="18"/>
        <v/>
      </c>
      <c r="C16" s="61">
        <v>1029.27</v>
      </c>
      <c r="D16" s="64">
        <f t="shared" si="19"/>
        <v>-2.9999999999972715E-2</v>
      </c>
      <c r="E16" s="64"/>
      <c r="F16" s="64" t="str">
        <f t="shared" si="20"/>
        <v/>
      </c>
      <c r="G16" s="75">
        <v>3</v>
      </c>
      <c r="H16" s="75">
        <v>4</v>
      </c>
      <c r="I16" s="75"/>
      <c r="J16" s="75">
        <v>2</v>
      </c>
      <c r="K16" s="75">
        <v>2</v>
      </c>
      <c r="L16" s="64">
        <v>2059.6</v>
      </c>
      <c r="M16" s="64">
        <v>1029.3</v>
      </c>
      <c r="N16" s="64">
        <v>685.86</v>
      </c>
      <c r="O16" s="79" t="s">
        <v>56</v>
      </c>
      <c r="P16" s="70">
        <v>66.900000000000006</v>
      </c>
      <c r="Q16" s="70">
        <v>126099688</v>
      </c>
      <c r="R16" s="70">
        <v>8.4</v>
      </c>
      <c r="S16" s="67">
        <f>'S5 HT29'!$Q16/'S5 HT29'!$Q$22*100</f>
        <v>1.3640420248970075</v>
      </c>
      <c r="T16" s="60">
        <f t="shared" si="3"/>
        <v>4.0921260746910226</v>
      </c>
      <c r="U16" s="60">
        <f t="shared" si="4"/>
        <v>5.4561680995880302</v>
      </c>
      <c r="V16" s="60">
        <f t="shared" si="5"/>
        <v>0</v>
      </c>
      <c r="W16" s="60">
        <f t="shared" si="6"/>
        <v>2.7280840497940151</v>
      </c>
      <c r="X16" s="60">
        <f t="shared" si="7"/>
        <v>2.7280840497940151</v>
      </c>
      <c r="Y16" s="70">
        <v>67.599999999999994</v>
      </c>
      <c r="Z16" s="70"/>
      <c r="AA16" s="70">
        <v>4</v>
      </c>
      <c r="AB16" s="67">
        <f>'S5 HT29'!$Z16/'S5 HT29'!$Z$22*100</f>
        <v>0</v>
      </c>
      <c r="AC16" s="64">
        <f t="shared" si="8"/>
        <v>0</v>
      </c>
      <c r="AD16" s="64">
        <f t="shared" si="9"/>
        <v>0</v>
      </c>
      <c r="AE16" s="64">
        <f t="shared" si="10"/>
        <v>0</v>
      </c>
      <c r="AF16" s="64">
        <f t="shared" si="11"/>
        <v>0</v>
      </c>
      <c r="AG16" s="64">
        <f t="shared" si="12"/>
        <v>0</v>
      </c>
      <c r="AH16" s="70">
        <v>68.2</v>
      </c>
      <c r="AI16" s="70">
        <v>226788896</v>
      </c>
      <c r="AJ16" s="70">
        <v>15.3</v>
      </c>
      <c r="AK16" s="67">
        <f>'S5 HT29'!$AI16/'S5 HT29'!$AI$22*100</f>
        <v>1.1786617076686536</v>
      </c>
      <c r="AL16" s="64">
        <f t="shared" si="13"/>
        <v>3.5359851230059611</v>
      </c>
      <c r="AM16" s="64">
        <f t="shared" si="14"/>
        <v>4.7146468306746145</v>
      </c>
      <c r="AN16" s="64">
        <f t="shared" si="15"/>
        <v>0</v>
      </c>
      <c r="AO16" s="64">
        <f t="shared" si="16"/>
        <v>2.3573234153373073</v>
      </c>
      <c r="AP16" s="64">
        <f t="shared" si="17"/>
        <v>2.3573234153373073</v>
      </c>
      <c r="AQ16" s="64">
        <f>AVERAGE('S5 HT29'!$P16,'S5 HT29'!$Y16,'S5 HT29'!$AH16)</f>
        <v>67.566666666666663</v>
      </c>
      <c r="AR16" s="67">
        <f>AVERAGE('S5 HT29'!$S16,'S5 HT29'!$AB16,'S5 HT29'!$AK16)</f>
        <v>0.84756791085522032</v>
      </c>
      <c r="AS16" s="67">
        <f>STDEV('S5 HT29'!$S16,'S5 HT29'!$AB16,'S5 HT29'!$AK16)</f>
        <v>0.73984457025616779</v>
      </c>
      <c r="AT16" s="90">
        <f>'S5 HT29'!$AS16/'S5 HT29'!$AR16</f>
        <v>0.87290299783723924</v>
      </c>
    </row>
    <row r="17" spans="1:46" s="17" customFormat="1" ht="20.100000000000001" customHeight="1" x14ac:dyDescent="0.25">
      <c r="A17" s="89"/>
      <c r="B17" s="64" t="str">
        <f t="shared" si="18"/>
        <v/>
      </c>
      <c r="C17" s="61">
        <v>847.77</v>
      </c>
      <c r="D17" s="64">
        <f t="shared" si="19"/>
        <v>-2.9999999999972715E-2</v>
      </c>
      <c r="E17" s="64"/>
      <c r="F17" s="64" t="str">
        <f t="shared" si="20"/>
        <v/>
      </c>
      <c r="G17" s="75">
        <v>3</v>
      </c>
      <c r="H17" s="75">
        <v>3</v>
      </c>
      <c r="I17" s="75"/>
      <c r="J17" s="75">
        <v>2</v>
      </c>
      <c r="K17" s="75"/>
      <c r="L17" s="64">
        <v>1696.61</v>
      </c>
      <c r="M17" s="64">
        <v>847.8</v>
      </c>
      <c r="N17" s="64">
        <v>564.86</v>
      </c>
      <c r="O17" s="79" t="s">
        <v>24</v>
      </c>
      <c r="P17" s="70">
        <v>67.2</v>
      </c>
      <c r="Q17" s="70">
        <v>250088208</v>
      </c>
      <c r="R17" s="70">
        <v>27.7</v>
      </c>
      <c r="S17" s="67">
        <f>'S5 HT29'!$Q17/'S5 HT29'!$Q$22*100</f>
        <v>2.7052471822387378</v>
      </c>
      <c r="T17" s="60">
        <f t="shared" si="3"/>
        <v>8.1157415467162135</v>
      </c>
      <c r="U17" s="60">
        <f t="shared" si="4"/>
        <v>8.1157415467162135</v>
      </c>
      <c r="V17" s="60">
        <f t="shared" si="5"/>
        <v>0</v>
      </c>
      <c r="W17" s="60">
        <f t="shared" si="6"/>
        <v>5.4104943644774757</v>
      </c>
      <c r="X17" s="60">
        <f t="shared" si="7"/>
        <v>0</v>
      </c>
      <c r="Y17" s="70">
        <v>67.599999999999994</v>
      </c>
      <c r="Z17" s="70">
        <v>116354016</v>
      </c>
      <c r="AA17" s="70">
        <v>12.5</v>
      </c>
      <c r="AB17" s="67">
        <f>'S5 HT29'!$Z17/'S5 HT29'!$Z$22*100</f>
        <v>1.8608077354289883</v>
      </c>
      <c r="AC17" s="64">
        <f t="shared" si="8"/>
        <v>5.5824232062869648</v>
      </c>
      <c r="AD17" s="64">
        <f t="shared" si="9"/>
        <v>5.5824232062869648</v>
      </c>
      <c r="AE17" s="64">
        <f t="shared" si="10"/>
        <v>0</v>
      </c>
      <c r="AF17" s="64">
        <f t="shared" si="11"/>
        <v>3.7216154708579765</v>
      </c>
      <c r="AG17" s="64">
        <f t="shared" si="12"/>
        <v>0</v>
      </c>
      <c r="AH17" s="70">
        <v>68.099999999999994</v>
      </c>
      <c r="AI17" s="70">
        <v>464080096</v>
      </c>
      <c r="AJ17" s="70">
        <v>34.200000000000003</v>
      </c>
      <c r="AK17" s="67">
        <f>'S5 HT29'!$AI17/'S5 HT29'!$AI$22*100</f>
        <v>2.4119057330143394</v>
      </c>
      <c r="AL17" s="64">
        <f t="shared" si="13"/>
        <v>7.2357171990430178</v>
      </c>
      <c r="AM17" s="64">
        <f t="shared" si="14"/>
        <v>7.2357171990430178</v>
      </c>
      <c r="AN17" s="64">
        <f t="shared" si="15"/>
        <v>0</v>
      </c>
      <c r="AO17" s="64">
        <f t="shared" si="16"/>
        <v>4.8238114660286788</v>
      </c>
      <c r="AP17" s="64">
        <f t="shared" si="17"/>
        <v>0</v>
      </c>
      <c r="AQ17" s="64">
        <f>AVERAGE('S5 HT29'!$P17,'S5 HT29'!$Y17,'S5 HT29'!$AH17)</f>
        <v>67.63333333333334</v>
      </c>
      <c r="AR17" s="67">
        <f>AVERAGE('S5 HT29'!$S17,'S5 HT29'!$AB17,'S5 HT29'!$AK17)</f>
        <v>2.3259868835606885</v>
      </c>
      <c r="AS17" s="67">
        <f>STDEV('S5 HT29'!$S17,'S5 HT29'!$AB17,'S5 HT29'!$AK17)</f>
        <v>0.42872605630013516</v>
      </c>
      <c r="AT17" s="90">
        <f>'S5 HT29'!$AS17/'S5 HT29'!$AR17</f>
        <v>0.18432006617502023</v>
      </c>
    </row>
    <row r="18" spans="1:46" s="17" customFormat="1" ht="20.100000000000001" customHeight="1" x14ac:dyDescent="0.25">
      <c r="A18" s="89"/>
      <c r="B18" s="64" t="str">
        <f t="shared" si="18"/>
        <v/>
      </c>
      <c r="C18" s="66">
        <v>1175.92</v>
      </c>
      <c r="D18" s="64">
        <f t="shared" si="19"/>
        <v>9.9999999999909051E-3</v>
      </c>
      <c r="E18" s="61">
        <v>783.65</v>
      </c>
      <c r="F18" s="64">
        <f t="shared" si="20"/>
        <v>3.999999999996362E-2</v>
      </c>
      <c r="G18" s="72">
        <v>4</v>
      </c>
      <c r="H18" s="72">
        <v>4</v>
      </c>
      <c r="I18" s="72"/>
      <c r="J18" s="72">
        <v>3</v>
      </c>
      <c r="K18" s="72"/>
      <c r="L18" s="64">
        <v>2352.83</v>
      </c>
      <c r="M18" s="64">
        <v>1175.9100000000001</v>
      </c>
      <c r="N18" s="64">
        <v>783.61</v>
      </c>
      <c r="O18" s="79" t="s">
        <v>23</v>
      </c>
      <c r="P18" s="70">
        <v>71.7</v>
      </c>
      <c r="Q18" s="70">
        <v>278610048</v>
      </c>
      <c r="R18" s="70">
        <v>27.6</v>
      </c>
      <c r="S18" s="67">
        <f>'S5 HT29'!$Q18/'S5 HT29'!$Q$22*100</f>
        <v>3.013772833685143</v>
      </c>
      <c r="T18" s="60">
        <f t="shared" si="3"/>
        <v>12.055091334740572</v>
      </c>
      <c r="U18" s="60">
        <f t="shared" si="4"/>
        <v>12.055091334740572</v>
      </c>
      <c r="V18" s="60">
        <f t="shared" si="5"/>
        <v>0</v>
      </c>
      <c r="W18" s="60">
        <f t="shared" si="6"/>
        <v>9.0413185010554287</v>
      </c>
      <c r="X18" s="60">
        <f t="shared" si="7"/>
        <v>0</v>
      </c>
      <c r="Y18" s="70">
        <v>72.400000000000006</v>
      </c>
      <c r="Z18" s="70">
        <v>207747056</v>
      </c>
      <c r="AA18" s="70">
        <v>13</v>
      </c>
      <c r="AB18" s="67">
        <f>'S5 HT29'!$Z18/'S5 HT29'!$Z$22*100</f>
        <v>3.3224236008957289</v>
      </c>
      <c r="AC18" s="64">
        <f t="shared" si="8"/>
        <v>13.289694403582915</v>
      </c>
      <c r="AD18" s="64">
        <f t="shared" si="9"/>
        <v>13.289694403582915</v>
      </c>
      <c r="AE18" s="64">
        <f t="shared" si="10"/>
        <v>0</v>
      </c>
      <c r="AF18" s="64">
        <f t="shared" si="11"/>
        <v>9.967270802687187</v>
      </c>
      <c r="AG18" s="64">
        <f t="shared" si="12"/>
        <v>0</v>
      </c>
      <c r="AH18" s="70">
        <v>72.8</v>
      </c>
      <c r="AI18" s="70">
        <v>739000512</v>
      </c>
      <c r="AJ18" s="70">
        <v>56.4</v>
      </c>
      <c r="AK18" s="67">
        <f>'S5 HT29'!$AI18/'S5 HT29'!$AI$22*100</f>
        <v>3.8407154001134578</v>
      </c>
      <c r="AL18" s="64">
        <f t="shared" si="13"/>
        <v>15.362861600453831</v>
      </c>
      <c r="AM18" s="64">
        <f t="shared" si="14"/>
        <v>15.362861600453831</v>
      </c>
      <c r="AN18" s="64">
        <f t="shared" si="15"/>
        <v>0</v>
      </c>
      <c r="AO18" s="64">
        <f t="shared" si="16"/>
        <v>11.522146200340373</v>
      </c>
      <c r="AP18" s="64">
        <f t="shared" si="17"/>
        <v>0</v>
      </c>
      <c r="AQ18" s="64">
        <f>AVERAGE('S5 HT29'!$P18,'S5 HT29'!$Y18,'S5 HT29'!$AH18)</f>
        <v>72.300000000000011</v>
      </c>
      <c r="AR18" s="67">
        <f>AVERAGE('S5 HT29'!$S18,'S5 HT29'!$AB18,'S5 HT29'!$AK18)</f>
        <v>3.39230394489811</v>
      </c>
      <c r="AS18" s="67">
        <f>STDEV('S5 HT29'!$S18,'S5 HT29'!$AB18,'S5 HT29'!$AK18)</f>
        <v>0.41787671495451739</v>
      </c>
      <c r="AT18" s="90">
        <f>'S5 HT29'!$AS18/'S5 HT29'!$AR18</f>
        <v>0.12318374819655747</v>
      </c>
    </row>
    <row r="19" spans="1:46" s="17" customFormat="1" ht="20.100000000000001" customHeight="1" x14ac:dyDescent="0.25">
      <c r="A19" s="89"/>
      <c r="B19" s="64" t="str">
        <f t="shared" si="18"/>
        <v/>
      </c>
      <c r="C19" s="66">
        <v>1175.92</v>
      </c>
      <c r="D19" s="64">
        <f t="shared" si="19"/>
        <v>9.9999999999909051E-3</v>
      </c>
      <c r="E19" s="61">
        <v>783.37</v>
      </c>
      <c r="F19" s="64">
        <f t="shared" si="20"/>
        <v>-0.24000000000000909</v>
      </c>
      <c r="G19" s="72">
        <v>4</v>
      </c>
      <c r="H19" s="72">
        <v>4</v>
      </c>
      <c r="I19" s="72"/>
      <c r="J19" s="72">
        <v>3</v>
      </c>
      <c r="K19" s="72"/>
      <c r="L19" s="64">
        <v>2352.83</v>
      </c>
      <c r="M19" s="64">
        <v>1175.9100000000001</v>
      </c>
      <c r="N19" s="64">
        <v>783.61</v>
      </c>
      <c r="O19" s="79" t="s">
        <v>23</v>
      </c>
      <c r="P19" s="70">
        <v>76.2</v>
      </c>
      <c r="Q19" s="70">
        <v>63116852</v>
      </c>
      <c r="R19" s="70">
        <v>8.6</v>
      </c>
      <c r="S19" s="67">
        <f>'S5 HT29'!$Q19/'S5 HT29'!$Q$22*100</f>
        <v>0.68274584951554151</v>
      </c>
      <c r="T19" s="60">
        <f t="shared" si="3"/>
        <v>2.7309833980621661</v>
      </c>
      <c r="U19" s="60">
        <f t="shared" si="4"/>
        <v>2.7309833980621661</v>
      </c>
      <c r="V19" s="60">
        <f t="shared" si="5"/>
        <v>0</v>
      </c>
      <c r="W19" s="60">
        <f t="shared" si="6"/>
        <v>2.0482375485466244</v>
      </c>
      <c r="X19" s="60">
        <f t="shared" si="7"/>
        <v>0</v>
      </c>
      <c r="Y19" s="79">
        <v>77.099999999999994</v>
      </c>
      <c r="Z19" s="79">
        <v>103889168</v>
      </c>
      <c r="AA19" s="79">
        <v>10.5</v>
      </c>
      <c r="AB19" s="67">
        <f>'S5 HT29'!$Z19/'S5 HT29'!$Z$22*100</f>
        <v>1.6614619253166281</v>
      </c>
      <c r="AC19" s="64">
        <f t="shared" si="8"/>
        <v>6.6458477012665123</v>
      </c>
      <c r="AD19" s="64">
        <f t="shared" si="9"/>
        <v>6.6458477012665123</v>
      </c>
      <c r="AE19" s="64">
        <f t="shared" si="10"/>
        <v>0</v>
      </c>
      <c r="AF19" s="64">
        <f t="shared" si="11"/>
        <v>4.9843857759498844</v>
      </c>
      <c r="AG19" s="64">
        <f t="shared" si="12"/>
        <v>0</v>
      </c>
      <c r="AH19" s="67">
        <v>77.400000000000006</v>
      </c>
      <c r="AI19" s="67">
        <v>508974080</v>
      </c>
      <c r="AJ19" s="67">
        <v>35.700000000000003</v>
      </c>
      <c r="AK19" s="67">
        <f>'S5 HT29'!$AI19/'S5 HT29'!$AI$22*100</f>
        <v>2.6452276494695841</v>
      </c>
      <c r="AL19" s="64">
        <f t="shared" si="13"/>
        <v>10.580910597878336</v>
      </c>
      <c r="AM19" s="64">
        <f t="shared" si="14"/>
        <v>10.580910597878336</v>
      </c>
      <c r="AN19" s="64">
        <f t="shared" si="15"/>
        <v>0</v>
      </c>
      <c r="AO19" s="64">
        <f t="shared" si="16"/>
        <v>7.9356829484087523</v>
      </c>
      <c r="AP19" s="64">
        <f t="shared" si="17"/>
        <v>0</v>
      </c>
      <c r="AQ19" s="64">
        <f>AVERAGE('S5 HT29'!$P19,'S5 HT29'!$Y19,'S5 HT29'!$AH19)</f>
        <v>76.900000000000006</v>
      </c>
      <c r="AR19" s="67">
        <f>AVERAGE('S5 HT29'!$S19,'S5 HT29'!$AB19,'S5 HT29'!$AK19)</f>
        <v>1.6631451414339178</v>
      </c>
      <c r="AS19" s="67">
        <f>STDEV('S5 HT29'!$S19,'S5 HT29'!$AB19,'S5 HT29'!$AK19)</f>
        <v>0.98124198274436314</v>
      </c>
      <c r="AT19" s="90">
        <f>'S5 HT29'!$AS19/'S5 HT29'!$AR19</f>
        <v>0.58999179223670362</v>
      </c>
    </row>
    <row r="20" spans="1:46" s="17" customFormat="1" ht="20.100000000000001" customHeight="1" x14ac:dyDescent="0.25">
      <c r="A20" s="89"/>
      <c r="B20" s="64" t="str">
        <f t="shared" si="18"/>
        <v/>
      </c>
      <c r="C20" s="66">
        <v>1321.37</v>
      </c>
      <c r="D20" s="64">
        <f t="shared" si="19"/>
        <v>-9.0000000000145519E-2</v>
      </c>
      <c r="E20" s="64"/>
      <c r="F20" s="64" t="str">
        <f t="shared" si="20"/>
        <v/>
      </c>
      <c r="G20" s="75">
        <v>4</v>
      </c>
      <c r="H20" s="75">
        <v>4</v>
      </c>
      <c r="I20" s="75"/>
      <c r="J20" s="75">
        <v>4</v>
      </c>
      <c r="K20" s="75"/>
      <c r="L20" s="64">
        <v>2643.93</v>
      </c>
      <c r="M20" s="80">
        <v>1321.46</v>
      </c>
      <c r="N20" s="64">
        <v>880.64</v>
      </c>
      <c r="O20" s="79" t="s">
        <v>55</v>
      </c>
      <c r="P20" s="70">
        <v>77.2</v>
      </c>
      <c r="Q20" s="70"/>
      <c r="R20" s="70">
        <v>5</v>
      </c>
      <c r="S20" s="67">
        <f>'S5 HT29'!$Q20/'S5 HT29'!$Q$22*100</f>
        <v>0</v>
      </c>
      <c r="T20" s="60">
        <f t="shared" si="3"/>
        <v>0</v>
      </c>
      <c r="U20" s="60">
        <f t="shared" si="4"/>
        <v>0</v>
      </c>
      <c r="V20" s="60">
        <f t="shared" si="5"/>
        <v>0</v>
      </c>
      <c r="W20" s="60">
        <f t="shared" si="6"/>
        <v>0</v>
      </c>
      <c r="X20" s="60">
        <f t="shared" si="7"/>
        <v>0</v>
      </c>
      <c r="Y20" s="79">
        <v>78.2</v>
      </c>
      <c r="Z20" s="79">
        <v>64625120</v>
      </c>
      <c r="AA20" s="79">
        <v>8.6999999999999993</v>
      </c>
      <c r="AB20" s="67">
        <f>'S5 HT29'!$Z20/'S5 HT29'!$Z$22*100</f>
        <v>1.0335261930196431</v>
      </c>
      <c r="AC20" s="64">
        <f t="shared" si="8"/>
        <v>4.1341047720785724</v>
      </c>
      <c r="AD20" s="64">
        <f t="shared" si="9"/>
        <v>4.1341047720785724</v>
      </c>
      <c r="AE20" s="64">
        <f t="shared" si="10"/>
        <v>0</v>
      </c>
      <c r="AF20" s="64">
        <f t="shared" si="11"/>
        <v>4.1341047720785724</v>
      </c>
      <c r="AG20" s="64">
        <f t="shared" si="12"/>
        <v>0</v>
      </c>
      <c r="AH20" s="67">
        <v>78.5</v>
      </c>
      <c r="AI20" s="67">
        <v>171077296</v>
      </c>
      <c r="AJ20" s="67">
        <v>10.5</v>
      </c>
      <c r="AK20" s="67">
        <f>'S5 HT29'!$AI20/'S5 HT29'!$AI$22*100</f>
        <v>0.88911874171606597</v>
      </c>
      <c r="AL20" s="64">
        <f t="shared" si="13"/>
        <v>3.5564749668642639</v>
      </c>
      <c r="AM20" s="64">
        <f t="shared" si="14"/>
        <v>3.5564749668642639</v>
      </c>
      <c r="AN20" s="64">
        <f t="shared" si="15"/>
        <v>0</v>
      </c>
      <c r="AO20" s="64">
        <f t="shared" si="16"/>
        <v>3.5564749668642639</v>
      </c>
      <c r="AP20" s="64">
        <f t="shared" si="17"/>
        <v>0</v>
      </c>
      <c r="AQ20" s="64">
        <f>AVERAGE('S5 HT29'!$P20,'S5 HT29'!$Y20,'S5 HT29'!$AH20)</f>
        <v>77.966666666666669</v>
      </c>
      <c r="AR20" s="67">
        <f>AVERAGE('S5 HT29'!$S20,'S5 HT29'!$AB20,'S5 HT29'!$AK20)</f>
        <v>0.64088164491190303</v>
      </c>
      <c r="AS20" s="67">
        <f>STDEV('S5 HT29'!$S20,'S5 HT29'!$AB20,'S5 HT29'!$AK20)</f>
        <v>0.55969665005852831</v>
      </c>
      <c r="AT20" s="90">
        <f>'S5 HT29'!$AS20/'S5 HT29'!$AR20</f>
        <v>0.87332295206467558</v>
      </c>
    </row>
    <row r="21" spans="1:46" s="17" customFormat="1" ht="20.100000000000001" customHeight="1" x14ac:dyDescent="0.25">
      <c r="A21" s="121"/>
      <c r="B21" s="92" t="str">
        <f t="shared" si="18"/>
        <v/>
      </c>
      <c r="C21" s="122">
        <v>1175.9000000000001</v>
      </c>
      <c r="D21" s="92">
        <f t="shared" si="19"/>
        <v>-9.9999999999909051E-3</v>
      </c>
      <c r="E21" s="93">
        <v>783.67</v>
      </c>
      <c r="F21" s="92">
        <f t="shared" si="20"/>
        <v>5.999999999994543E-2</v>
      </c>
      <c r="G21" s="123">
        <v>4</v>
      </c>
      <c r="H21" s="123">
        <v>4</v>
      </c>
      <c r="I21" s="123"/>
      <c r="J21" s="123">
        <v>3</v>
      </c>
      <c r="K21" s="123"/>
      <c r="L21" s="92">
        <v>2352.83</v>
      </c>
      <c r="M21" s="92">
        <v>1175.9100000000001</v>
      </c>
      <c r="N21" s="92">
        <v>783.61</v>
      </c>
      <c r="O21" s="95" t="s">
        <v>23</v>
      </c>
      <c r="P21" s="96">
        <v>77.400000000000006</v>
      </c>
      <c r="Q21" s="96">
        <v>175627680</v>
      </c>
      <c r="R21" s="96">
        <v>18.2</v>
      </c>
      <c r="S21" s="94">
        <f>'S5 HT29'!$Q21/'S5 HT29'!$Q$22*100</f>
        <v>1.8997948373604512</v>
      </c>
      <c r="T21" s="119">
        <f t="shared" si="3"/>
        <v>7.5991793494418047</v>
      </c>
      <c r="U21" s="119">
        <f t="shared" si="4"/>
        <v>7.5991793494418047</v>
      </c>
      <c r="V21" s="119">
        <f t="shared" si="5"/>
        <v>0</v>
      </c>
      <c r="W21" s="119">
        <f t="shared" si="6"/>
        <v>5.6993845120813535</v>
      </c>
      <c r="X21" s="119">
        <f t="shared" si="7"/>
        <v>0</v>
      </c>
      <c r="Y21" s="95">
        <v>78.3</v>
      </c>
      <c r="Z21" s="95">
        <v>298716192</v>
      </c>
      <c r="AA21" s="95">
        <v>12.7</v>
      </c>
      <c r="AB21" s="94">
        <f>'S5 HT29'!$Z21/'S5 HT29'!$Z$22*100</f>
        <v>4.7772601228606577</v>
      </c>
      <c r="AC21" s="92">
        <f t="shared" si="8"/>
        <v>19.109040491442631</v>
      </c>
      <c r="AD21" s="92">
        <f t="shared" si="9"/>
        <v>19.109040491442631</v>
      </c>
      <c r="AE21" s="92">
        <f t="shared" si="10"/>
        <v>0</v>
      </c>
      <c r="AF21" s="92">
        <f t="shared" si="11"/>
        <v>14.331780368581974</v>
      </c>
      <c r="AG21" s="92">
        <f t="shared" si="12"/>
        <v>0</v>
      </c>
      <c r="AH21" s="94">
        <v>78.8</v>
      </c>
      <c r="AI21" s="94">
        <v>858537408</v>
      </c>
      <c r="AJ21" s="94">
        <v>35.1</v>
      </c>
      <c r="AK21" s="94">
        <f>'S5 HT29'!$AI21/'S5 HT29'!$AI$22*100</f>
        <v>4.4619696345746123</v>
      </c>
      <c r="AL21" s="92">
        <f t="shared" si="13"/>
        <v>17.847878538298449</v>
      </c>
      <c r="AM21" s="92">
        <f t="shared" si="14"/>
        <v>17.847878538298449</v>
      </c>
      <c r="AN21" s="92">
        <f t="shared" si="15"/>
        <v>0</v>
      </c>
      <c r="AO21" s="92">
        <f t="shared" si="16"/>
        <v>13.385908903723838</v>
      </c>
      <c r="AP21" s="92">
        <f t="shared" si="17"/>
        <v>0</v>
      </c>
      <c r="AQ21" s="92">
        <f>AVERAGE('S5 HT29'!$P21,'S5 HT29'!$Y21,'S5 HT29'!$AH21)</f>
        <v>78.166666666666671</v>
      </c>
      <c r="AR21" s="94">
        <f>AVERAGE('S5 HT29'!$S21,'S5 HT29'!$AB21,'S5 HT29'!$AK21)</f>
        <v>3.7130081982652405</v>
      </c>
      <c r="AS21" s="94">
        <f>STDEV('S5 HT29'!$S21,'S5 HT29'!$AB21,'S5 HT29'!$AK21)</f>
        <v>1.5781821954779638</v>
      </c>
      <c r="AT21" s="99">
        <f>'S5 HT29'!$AS21/'S5 HT29'!$AR21</f>
        <v>0.42504139802742918</v>
      </c>
    </row>
    <row r="22" spans="1:46" ht="20.100000000000001" customHeight="1" x14ac:dyDescent="0.25">
      <c r="A22" s="61"/>
      <c r="B22" s="61"/>
      <c r="C22" s="61"/>
      <c r="D22" s="83"/>
      <c r="E22" s="84"/>
      <c r="F22" s="83"/>
      <c r="G22" s="83"/>
      <c r="H22" s="83"/>
      <c r="I22" s="83"/>
      <c r="J22" s="83"/>
      <c r="K22" s="83"/>
      <c r="L22" s="61"/>
      <c r="M22" s="61"/>
      <c r="N22" s="61"/>
      <c r="O22" s="84"/>
      <c r="P22" s="84"/>
      <c r="Q22" s="84">
        <f>SUM(Q5:Q21)</f>
        <v>9244560336</v>
      </c>
      <c r="R22" s="84"/>
      <c r="S22" s="83">
        <f>SUM(S5:S21)</f>
        <v>99.999999999999972</v>
      </c>
      <c r="T22" s="61">
        <f>SUM(T5:T21)/100</f>
        <v>1.9105930577594534</v>
      </c>
      <c r="U22" s="61">
        <f>SUM(U5:U21)/100</f>
        <v>1.9295435736988416</v>
      </c>
      <c r="V22" s="61">
        <f>SUM(V5:V21)/100</f>
        <v>6.0025681247281762E-2</v>
      </c>
      <c r="W22" s="61">
        <f>SUM(W5:W21)/100</f>
        <v>1.9651824462925975</v>
      </c>
      <c r="X22" s="61">
        <f>SUM(X5:X21)/100</f>
        <v>7.3768600692055666E-2</v>
      </c>
      <c r="Y22" s="84"/>
      <c r="Z22" s="84">
        <f>SUM(Z5:Z21)</f>
        <v>6252876844</v>
      </c>
      <c r="AA22" s="84"/>
      <c r="AB22" s="83">
        <f>SUM(AB5:AB21)</f>
        <v>100</v>
      </c>
      <c r="AC22" s="61">
        <f>SUM(AC5:AC21)/100</f>
        <v>2.0022080012679684</v>
      </c>
      <c r="AD22" s="61">
        <f>SUM(AD5:AD21)/100</f>
        <v>2.0022080012679684</v>
      </c>
      <c r="AE22" s="61">
        <f>SUM(AE5:AE21)/100</f>
        <v>4.1687006237796288E-2</v>
      </c>
      <c r="AF22" s="61">
        <f>SUM(AF5:AF21)/100</f>
        <v>2.0450803550161845</v>
      </c>
      <c r="AG22" s="61">
        <f>SUM(AG5:AG21)/100</f>
        <v>1.3668956886942966E-2</v>
      </c>
      <c r="AH22" s="83"/>
      <c r="AI22" s="83">
        <f>SUM(AI5:AI21)</f>
        <v>19241220320</v>
      </c>
      <c r="AJ22" s="83"/>
      <c r="AK22" s="83">
        <f>SUM(AK5:AK21)</f>
        <v>99.999999999999986</v>
      </c>
      <c r="AL22" s="61">
        <f>SUM(AL5:AL21)/100</f>
        <v>2.0813219547397193</v>
      </c>
      <c r="AM22" s="61">
        <f>SUM(AM5:AM21)/100</f>
        <v>2.098580093385678</v>
      </c>
      <c r="AN22" s="61">
        <f>SUM(AN5:AN21)/100</f>
        <v>5.7179179163413883E-2</v>
      </c>
      <c r="AO22" s="61">
        <f>SUM(AO5:AO21)/100</f>
        <v>2.0370990731423628</v>
      </c>
      <c r="AP22" s="61">
        <f>SUM(AP5:AP21)/100</f>
        <v>6.318086419583184E-2</v>
      </c>
      <c r="AQ22" s="61"/>
      <c r="AR22" s="83">
        <f>SUM(AR5:AR21)</f>
        <v>100</v>
      </c>
      <c r="AS22" s="83"/>
      <c r="AT22" s="85"/>
    </row>
    <row r="24" spans="1:46" x14ac:dyDescent="0.25">
      <c r="B24" s="24"/>
      <c r="C24" s="31"/>
      <c r="D24" s="26"/>
    </row>
    <row r="25" spans="1:46" x14ac:dyDescent="0.25">
      <c r="B25" s="24"/>
    </row>
    <row r="26" spans="1:46" x14ac:dyDescent="0.25">
      <c r="T26" s="69"/>
      <c r="U26" s="69"/>
      <c r="V26" s="69"/>
      <c r="W26" s="69"/>
      <c r="X26" s="69"/>
      <c r="AB26" s="29"/>
      <c r="AC26" s="29"/>
      <c r="AD26" s="29"/>
      <c r="AE26" s="29"/>
      <c r="AF26" s="29"/>
      <c r="AG26" s="29"/>
    </row>
    <row r="27" spans="1:46" x14ac:dyDescent="0.25">
      <c r="S27" s="41"/>
      <c r="T27" s="40"/>
      <c r="U27" s="40"/>
      <c r="V27" s="40"/>
      <c r="W27" s="40"/>
      <c r="X27" s="40"/>
    </row>
    <row r="28" spans="1:46" x14ac:dyDescent="0.25">
      <c r="G28" s="29"/>
      <c r="H28" s="29"/>
      <c r="I28" s="29"/>
      <c r="J28" s="29"/>
      <c r="K28" s="29"/>
      <c r="S28" s="41"/>
      <c r="T28" s="40"/>
      <c r="U28" s="40"/>
      <c r="V28" s="40"/>
      <c r="W28" s="40"/>
      <c r="X28" s="40"/>
    </row>
    <row r="29" spans="1:46" x14ac:dyDescent="0.25">
      <c r="AQ29" s="2"/>
    </row>
    <row r="30" spans="1:46" x14ac:dyDescent="0.25">
      <c r="AL30" s="41"/>
      <c r="AM30" s="40"/>
      <c r="AN30" s="40"/>
      <c r="AO30" s="40"/>
      <c r="AP30" s="40"/>
    </row>
    <row r="32" spans="1:46" x14ac:dyDescent="0.25">
      <c r="B32" s="17"/>
    </row>
    <row r="34" spans="2:11" x14ac:dyDescent="0.25">
      <c r="B34" s="17"/>
    </row>
    <row r="35" spans="2:11" x14ac:dyDescent="0.25">
      <c r="G35" s="29"/>
      <c r="H35" s="29"/>
      <c r="I35" s="29"/>
      <c r="J35" s="29"/>
      <c r="K35" s="29"/>
    </row>
    <row r="36" spans="2:11" x14ac:dyDescent="0.25">
      <c r="B36" s="17"/>
    </row>
  </sheetData>
  <mergeCells count="3">
    <mergeCell ref="P3:X3"/>
    <mergeCell ref="Y3:AG3"/>
    <mergeCell ref="AH3:AP3"/>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K44"/>
  <sheetViews>
    <sheetView zoomScale="80" zoomScaleNormal="80" workbookViewId="0"/>
  </sheetViews>
  <sheetFormatPr defaultColWidth="9.140625" defaultRowHeight="15" x14ac:dyDescent="0.25"/>
  <cols>
    <col min="1" max="1" width="8.7109375" style="40" customWidth="1"/>
    <col min="2" max="14" width="8.7109375" style="2" customWidth="1"/>
    <col min="15" max="15" width="11.85546875" style="2" customWidth="1"/>
    <col min="16" max="33" width="8.7109375" style="2" customWidth="1"/>
    <col min="34" max="34" width="8.7109375" style="40" customWidth="1"/>
    <col min="35" max="37" width="8.7109375" style="2" customWidth="1"/>
    <col min="38" max="16384" width="9.140625" style="2"/>
  </cols>
  <sheetData>
    <row r="1" spans="1:37" x14ac:dyDescent="0.25">
      <c r="A1" s="40" t="s">
        <v>190</v>
      </c>
    </row>
    <row r="3" spans="1:37" s="205" customFormat="1" ht="20.100000000000001" customHeight="1" x14ac:dyDescent="0.25">
      <c r="A3" s="206"/>
      <c r="B3" s="207"/>
      <c r="C3" s="207"/>
      <c r="D3" s="207"/>
      <c r="E3" s="207"/>
      <c r="F3" s="207"/>
      <c r="G3" s="207"/>
      <c r="H3" s="207"/>
      <c r="I3" s="207"/>
      <c r="J3" s="207"/>
      <c r="K3" s="207"/>
      <c r="L3" s="207"/>
      <c r="M3" s="207"/>
      <c r="N3" s="207"/>
      <c r="O3" s="207"/>
      <c r="P3" s="279" t="s">
        <v>99</v>
      </c>
      <c r="Q3" s="279"/>
      <c r="R3" s="279"/>
      <c r="S3" s="279"/>
      <c r="T3" s="279"/>
      <c r="U3" s="279"/>
      <c r="V3" s="279"/>
      <c r="W3" s="279"/>
      <c r="X3" s="279"/>
      <c r="Y3" s="279" t="s">
        <v>100</v>
      </c>
      <c r="Z3" s="279"/>
      <c r="AA3" s="279"/>
      <c r="AB3" s="279"/>
      <c r="AC3" s="279"/>
      <c r="AD3" s="279"/>
      <c r="AE3" s="279"/>
      <c r="AF3" s="279"/>
      <c r="AG3" s="279"/>
      <c r="AH3" s="207"/>
      <c r="AI3" s="207"/>
      <c r="AJ3" s="207"/>
      <c r="AK3" s="208"/>
    </row>
    <row r="4" spans="1:37" s="205" customFormat="1" ht="20.100000000000001" customHeight="1" x14ac:dyDescent="0.25">
      <c r="A4" s="209" t="s">
        <v>0</v>
      </c>
      <c r="B4" s="204" t="s">
        <v>1</v>
      </c>
      <c r="C4" s="204" t="s">
        <v>2</v>
      </c>
      <c r="D4" s="204" t="s">
        <v>3</v>
      </c>
      <c r="E4" s="204" t="s">
        <v>4</v>
      </c>
      <c r="F4" s="204" t="s">
        <v>5</v>
      </c>
      <c r="G4" s="204" t="s">
        <v>6</v>
      </c>
      <c r="H4" s="204" t="s">
        <v>7</v>
      </c>
      <c r="I4" s="204" t="s">
        <v>8</v>
      </c>
      <c r="J4" s="204" t="s">
        <v>9</v>
      </c>
      <c r="K4" s="204" t="s">
        <v>10</v>
      </c>
      <c r="L4" s="204" t="s">
        <v>101</v>
      </c>
      <c r="M4" s="204" t="s">
        <v>102</v>
      </c>
      <c r="N4" s="204" t="s">
        <v>103</v>
      </c>
      <c r="O4" s="204" t="s">
        <v>11</v>
      </c>
      <c r="P4" s="204" t="s">
        <v>104</v>
      </c>
      <c r="Q4" s="204" t="s">
        <v>105</v>
      </c>
      <c r="R4" s="204" t="s">
        <v>94</v>
      </c>
      <c r="S4" s="204" t="s">
        <v>106</v>
      </c>
      <c r="T4" s="204" t="s">
        <v>6</v>
      </c>
      <c r="U4" s="204" t="s">
        <v>7</v>
      </c>
      <c r="V4" s="204" t="s">
        <v>8</v>
      </c>
      <c r="W4" s="204" t="s">
        <v>9</v>
      </c>
      <c r="X4" s="204" t="s">
        <v>10</v>
      </c>
      <c r="Y4" s="204" t="s">
        <v>104</v>
      </c>
      <c r="Z4" s="204" t="s">
        <v>105</v>
      </c>
      <c r="AA4" s="204" t="s">
        <v>94</v>
      </c>
      <c r="AB4" s="204" t="s">
        <v>106</v>
      </c>
      <c r="AC4" s="204" t="s">
        <v>6</v>
      </c>
      <c r="AD4" s="204" t="s">
        <v>7</v>
      </c>
      <c r="AE4" s="204" t="s">
        <v>8</v>
      </c>
      <c r="AF4" s="204" t="s">
        <v>9</v>
      </c>
      <c r="AG4" s="204" t="s">
        <v>10</v>
      </c>
      <c r="AH4" s="204" t="s">
        <v>107</v>
      </c>
      <c r="AI4" s="204" t="s">
        <v>108</v>
      </c>
      <c r="AJ4" s="204" t="s">
        <v>17</v>
      </c>
      <c r="AK4" s="210" t="s">
        <v>33</v>
      </c>
    </row>
    <row r="5" spans="1:37" s="70" customFormat="1" ht="20.100000000000001" customHeight="1" x14ac:dyDescent="0.25">
      <c r="A5" s="117">
        <v>675.28</v>
      </c>
      <c r="B5" s="60">
        <f t="shared" ref="B5:B16" si="0">IF(A5, A5-L5,"")</f>
        <v>2.9999999999972715E-2</v>
      </c>
      <c r="C5" s="85"/>
      <c r="D5" s="70" t="str">
        <f t="shared" ref="D5:D16" si="1">IF(C5, C5-M5,"")</f>
        <v/>
      </c>
      <c r="F5" s="70" t="str">
        <f t="shared" ref="F5:F16" si="2">IF(E5, E5-N5,"")</f>
        <v/>
      </c>
      <c r="G5" s="70">
        <v>1</v>
      </c>
      <c r="H5" s="70">
        <v>1</v>
      </c>
      <c r="J5" s="70">
        <v>1</v>
      </c>
      <c r="L5" s="81">
        <v>675.25</v>
      </c>
      <c r="M5" s="60">
        <v>337.12</v>
      </c>
      <c r="N5" s="60">
        <v>224.41</v>
      </c>
      <c r="O5" s="82" t="s">
        <v>18</v>
      </c>
      <c r="P5" s="70">
        <v>22.5</v>
      </c>
      <c r="Q5" s="70">
        <v>652454720</v>
      </c>
      <c r="R5" s="70">
        <v>49</v>
      </c>
      <c r="S5" s="70">
        <f>'S6 HT29_Vumc '!$Q5/'S6 HT29_Vumc '!$Q$17*100</f>
        <v>6.7276204612989847</v>
      </c>
      <c r="T5" s="60">
        <f t="shared" ref="T5:T16" si="3">$S5*G5</f>
        <v>6.7276204612989847</v>
      </c>
      <c r="U5" s="60">
        <f t="shared" ref="U5:U16" si="4">$S5*H5</f>
        <v>6.7276204612989847</v>
      </c>
      <c r="V5" s="60">
        <f t="shared" ref="V5:V16" si="5">$S5*I5</f>
        <v>0</v>
      </c>
      <c r="W5" s="60">
        <f t="shared" ref="W5:W16" si="6">$S5*J5</f>
        <v>6.7276204612989847</v>
      </c>
      <c r="X5" s="60">
        <f t="shared" ref="X5:X16" si="7">$S5*K5</f>
        <v>0</v>
      </c>
      <c r="Y5" s="70">
        <v>22.9</v>
      </c>
      <c r="Z5" s="70">
        <v>89113104</v>
      </c>
      <c r="AA5" s="70">
        <v>48.5</v>
      </c>
      <c r="AB5" s="70">
        <f>'S6 HT29_Vumc '!$Z5/'S6 HT29_Vumc '!$Z$17*100</f>
        <v>1.9874349332876948</v>
      </c>
      <c r="AC5" s="60">
        <f t="shared" ref="AC5:AC16" si="8">$AB5*G5</f>
        <v>1.9874349332876948</v>
      </c>
      <c r="AD5" s="60">
        <f t="shared" ref="AD5:AD16" si="9">$AB5*H5</f>
        <v>1.9874349332876948</v>
      </c>
      <c r="AE5" s="60">
        <f t="shared" ref="AE5:AE16" si="10">$AB5*I5</f>
        <v>0</v>
      </c>
      <c r="AF5" s="60">
        <f t="shared" ref="AF5:AF16" si="11">$AB5*J5</f>
        <v>1.9874349332876948</v>
      </c>
      <c r="AG5" s="60">
        <f t="shared" ref="AG5:AG16" si="12">$AB5*K5</f>
        <v>0</v>
      </c>
      <c r="AH5" s="64">
        <f>AVERAGE('S6 HT29_Vumc '!$P5,'S6 HT29_Vumc '!$Y5)</f>
        <v>22.7</v>
      </c>
      <c r="AI5" s="70">
        <f>AVERAGE('S6 HT29_Vumc '!$S5,'S6 HT29_Vumc '!$AB5)</f>
        <v>4.3575276972933397</v>
      </c>
      <c r="AJ5" s="70">
        <f>STDEV('S6 HT29_Vumc '!$S5,'S6 HT29_Vumc '!$AB5)</f>
        <v>3.3518173309391184</v>
      </c>
      <c r="AK5" s="90">
        <f>'S6 HT29_Vumc '!$AJ5/'S6 HT29_Vumc '!$AI5</f>
        <v>0.76920161242373419</v>
      </c>
    </row>
    <row r="6" spans="1:37" s="70" customFormat="1" ht="20.100000000000001" customHeight="1" x14ac:dyDescent="0.25">
      <c r="A6" s="117">
        <v>966.38</v>
      </c>
      <c r="B6" s="60">
        <f t="shared" si="0"/>
        <v>3.999999999996362E-2</v>
      </c>
      <c r="C6" s="85">
        <v>482.68</v>
      </c>
      <c r="D6" s="70">
        <f t="shared" si="1"/>
        <v>9.9999999999909051E-3</v>
      </c>
      <c r="F6" s="70" t="str">
        <f t="shared" si="2"/>
        <v/>
      </c>
      <c r="G6" s="70">
        <v>1</v>
      </c>
      <c r="H6" s="70">
        <v>1</v>
      </c>
      <c r="J6" s="70">
        <v>2</v>
      </c>
      <c r="L6" s="60">
        <v>966.34</v>
      </c>
      <c r="M6" s="60">
        <v>482.67</v>
      </c>
      <c r="N6" s="60">
        <v>321.44</v>
      </c>
      <c r="O6" s="73" t="s">
        <v>19</v>
      </c>
      <c r="P6" s="70">
        <v>26.9</v>
      </c>
      <c r="Q6" s="70">
        <v>2270920704</v>
      </c>
      <c r="R6" s="70">
        <v>129.80000000000001</v>
      </c>
      <c r="S6" s="70">
        <f>'S6 HT29_Vumc '!$Q6/'S6 HT29_Vumc '!$Q$17*100</f>
        <v>23.416019726576419</v>
      </c>
      <c r="T6" s="60">
        <f t="shared" si="3"/>
        <v>23.416019726576419</v>
      </c>
      <c r="U6" s="60">
        <f t="shared" si="4"/>
        <v>23.416019726576419</v>
      </c>
      <c r="V6" s="60">
        <f t="shared" si="5"/>
        <v>0</v>
      </c>
      <c r="W6" s="60">
        <f t="shared" si="6"/>
        <v>46.832039453152838</v>
      </c>
      <c r="X6" s="60">
        <f t="shared" si="7"/>
        <v>0</v>
      </c>
      <c r="Y6" s="70">
        <v>27.3</v>
      </c>
      <c r="Z6" s="70">
        <v>1305768704</v>
      </c>
      <c r="AA6" s="70">
        <v>439.6</v>
      </c>
      <c r="AB6" s="70">
        <f>'S6 HT29_Vumc '!$Z6/'S6 HT29_Vumc '!$Z$17*100</f>
        <v>29.121758985338452</v>
      </c>
      <c r="AC6" s="60">
        <f t="shared" si="8"/>
        <v>29.121758985338452</v>
      </c>
      <c r="AD6" s="60">
        <f t="shared" si="9"/>
        <v>29.121758985338452</v>
      </c>
      <c r="AE6" s="60">
        <f t="shared" si="10"/>
        <v>0</v>
      </c>
      <c r="AF6" s="60">
        <f t="shared" si="11"/>
        <v>58.243517970676905</v>
      </c>
      <c r="AG6" s="60">
        <f t="shared" si="12"/>
        <v>0</v>
      </c>
      <c r="AH6" s="64">
        <f>AVERAGE('S6 HT29_Vumc '!$P6,'S6 HT29_Vumc '!$Y6)</f>
        <v>27.1</v>
      </c>
      <c r="AI6" s="70">
        <f>AVERAGE('S6 HT29_Vumc '!$S6,'S6 HT29_Vumc '!$AB6)</f>
        <v>26.268889355957434</v>
      </c>
      <c r="AJ6" s="70">
        <f>STDEV('S6 HT29_Vumc '!$S6,'S6 HT29_Vumc '!$AB6)</f>
        <v>4.0345669215529503</v>
      </c>
      <c r="AK6" s="90">
        <f>'S6 HT29_Vumc '!$AJ6/'S6 HT29_Vumc '!$AI6</f>
        <v>0.15358726693323121</v>
      </c>
    </row>
    <row r="7" spans="1:37" s="70" customFormat="1" ht="20.100000000000001" customHeight="1" x14ac:dyDescent="0.25">
      <c r="A7" s="89">
        <v>1186.43</v>
      </c>
      <c r="B7" s="64">
        <f t="shared" si="0"/>
        <v>-9.9999999999909051E-3</v>
      </c>
      <c r="C7" s="84"/>
      <c r="D7" s="67" t="str">
        <f t="shared" si="1"/>
        <v/>
      </c>
      <c r="E7" s="79"/>
      <c r="F7" s="67" t="str">
        <f t="shared" si="2"/>
        <v/>
      </c>
      <c r="G7" s="70">
        <v>2</v>
      </c>
      <c r="H7" s="70">
        <v>2</v>
      </c>
      <c r="I7" s="70">
        <v>1</v>
      </c>
      <c r="J7" s="70">
        <v>1</v>
      </c>
      <c r="L7" s="64">
        <v>1186.44</v>
      </c>
      <c r="M7" s="64">
        <v>592.71</v>
      </c>
      <c r="N7" s="64">
        <v>394.81</v>
      </c>
      <c r="O7" s="79" t="s">
        <v>34</v>
      </c>
      <c r="P7" s="70">
        <v>36.9</v>
      </c>
      <c r="Q7" s="70">
        <v>83398696</v>
      </c>
      <c r="R7" s="70">
        <v>7.5</v>
      </c>
      <c r="S7" s="124">
        <f>'S6 HT29_Vumc '!$Q7/'S6 HT29_Vumc '!$Q$17*100</f>
        <v>0.859944386110432</v>
      </c>
      <c r="T7" s="60">
        <f t="shared" si="3"/>
        <v>1.719888772220864</v>
      </c>
      <c r="U7" s="60">
        <f t="shared" si="4"/>
        <v>1.719888772220864</v>
      </c>
      <c r="V7" s="60">
        <f t="shared" si="5"/>
        <v>0.859944386110432</v>
      </c>
      <c r="W7" s="60">
        <f t="shared" si="6"/>
        <v>0.859944386110432</v>
      </c>
      <c r="X7" s="60">
        <f t="shared" si="7"/>
        <v>0</v>
      </c>
      <c r="Y7" s="79">
        <v>37.5</v>
      </c>
      <c r="Z7" s="79">
        <v>42387680</v>
      </c>
      <c r="AA7" s="79">
        <v>10.9</v>
      </c>
      <c r="AB7" s="70">
        <f>'S6 HT29_Vumc '!$Z7/'S6 HT29_Vumc '!$Z$17*100</f>
        <v>0.94534644391940559</v>
      </c>
      <c r="AC7" s="60">
        <f t="shared" si="8"/>
        <v>1.8906928878388112</v>
      </c>
      <c r="AD7" s="60">
        <f t="shared" si="9"/>
        <v>1.8906928878388112</v>
      </c>
      <c r="AE7" s="60">
        <f t="shared" si="10"/>
        <v>0.94534644391940559</v>
      </c>
      <c r="AF7" s="60">
        <f t="shared" si="11"/>
        <v>0.94534644391940559</v>
      </c>
      <c r="AG7" s="60">
        <f t="shared" si="12"/>
        <v>0</v>
      </c>
      <c r="AH7" s="64">
        <f>AVERAGE('S6 HT29_Vumc '!$P7,'S6 HT29_Vumc '!$Y7)</f>
        <v>37.200000000000003</v>
      </c>
      <c r="AI7" s="124">
        <f>AVERAGE('S6 HT29_Vumc '!$S7,'S6 HT29_Vumc '!$AB7)</f>
        <v>0.90264541501491879</v>
      </c>
      <c r="AJ7" s="124">
        <f>STDEV('S6 HT29_Vumc '!$S7,'S6 HT29_Vumc '!$AB7)</f>
        <v>6.0388374204010768E-2</v>
      </c>
      <c r="AK7" s="90">
        <f>'S6 HT29_Vumc '!$AJ7/'S6 HT29_Vumc '!$AI7</f>
        <v>6.6901546498203485E-2</v>
      </c>
    </row>
    <row r="8" spans="1:37" s="70" customFormat="1" ht="20.100000000000001" customHeight="1" x14ac:dyDescent="0.25">
      <c r="A8" s="89">
        <v>1040.3800000000001</v>
      </c>
      <c r="B8" s="64">
        <f t="shared" si="0"/>
        <v>0</v>
      </c>
      <c r="C8" s="84"/>
      <c r="D8" s="79" t="str">
        <f t="shared" si="1"/>
        <v/>
      </c>
      <c r="F8" s="70" t="str">
        <f t="shared" si="2"/>
        <v/>
      </c>
      <c r="G8" s="70">
        <v>2</v>
      </c>
      <c r="H8" s="70">
        <v>2</v>
      </c>
      <c r="J8" s="70">
        <v>1</v>
      </c>
      <c r="L8" s="63">
        <v>1040.3800000000001</v>
      </c>
      <c r="M8" s="60">
        <v>519.69000000000005</v>
      </c>
      <c r="N8" s="60">
        <v>346.12</v>
      </c>
      <c r="O8" s="70" t="s">
        <v>20</v>
      </c>
      <c r="P8" s="70">
        <v>43.1</v>
      </c>
      <c r="Q8" s="70">
        <v>361357856</v>
      </c>
      <c r="R8" s="70">
        <v>24.8</v>
      </c>
      <c r="S8" s="77">
        <f>'S6 HT29_Vumc '!$Q8/'S6 HT29_Vumc '!$Q$17*100</f>
        <v>3.7260493814447875</v>
      </c>
      <c r="T8" s="60">
        <f t="shared" si="3"/>
        <v>7.452098762889575</v>
      </c>
      <c r="U8" s="60">
        <f t="shared" si="4"/>
        <v>7.452098762889575</v>
      </c>
      <c r="V8" s="60">
        <f t="shared" si="5"/>
        <v>0</v>
      </c>
      <c r="W8" s="60">
        <f t="shared" si="6"/>
        <v>3.7260493814447875</v>
      </c>
      <c r="X8" s="60">
        <f t="shared" si="7"/>
        <v>0</v>
      </c>
      <c r="Y8" s="79">
        <v>43.9</v>
      </c>
      <c r="Z8" s="79">
        <v>178760608</v>
      </c>
      <c r="AA8" s="79">
        <v>64.5</v>
      </c>
      <c r="AB8" s="70">
        <f>'S6 HT29_Vumc '!$Z8/'S6 HT29_Vumc '!$Z$17*100</f>
        <v>3.9867882621948367</v>
      </c>
      <c r="AC8" s="60">
        <f t="shared" si="8"/>
        <v>7.9735765243896735</v>
      </c>
      <c r="AD8" s="60">
        <f t="shared" si="9"/>
        <v>7.9735765243896735</v>
      </c>
      <c r="AE8" s="60">
        <f t="shared" si="10"/>
        <v>0</v>
      </c>
      <c r="AF8" s="60">
        <f t="shared" si="11"/>
        <v>3.9867882621948367</v>
      </c>
      <c r="AG8" s="60">
        <f t="shared" si="12"/>
        <v>0</v>
      </c>
      <c r="AH8" s="64">
        <f>AVERAGE('S6 HT29_Vumc '!$P8,'S6 HT29_Vumc '!$Y8)</f>
        <v>43.5</v>
      </c>
      <c r="AI8" s="70">
        <f>AVERAGE('S6 HT29_Vumc '!$S8,'S6 HT29_Vumc '!$AB8)</f>
        <v>3.8564188218198119</v>
      </c>
      <c r="AJ8" s="70">
        <f>STDEV('S6 HT29_Vumc '!$S8,'S6 HT29_Vumc '!$AB8)</f>
        <v>0.1843702306973504</v>
      </c>
      <c r="AK8" s="90">
        <f>'S6 HT29_Vumc '!$AJ8/'S6 HT29_Vumc '!$AI8</f>
        <v>4.7808663741130589E-2</v>
      </c>
    </row>
    <row r="9" spans="1:37" s="70" customFormat="1" ht="20.100000000000001" customHeight="1" x14ac:dyDescent="0.25">
      <c r="A9" s="89">
        <v>1477.48</v>
      </c>
      <c r="B9" s="60">
        <f t="shared" si="0"/>
        <v>-4.9999999999954525E-2</v>
      </c>
      <c r="C9" s="84">
        <v>738.29</v>
      </c>
      <c r="D9" s="124">
        <f t="shared" si="1"/>
        <v>2.9999999999972715E-2</v>
      </c>
      <c r="E9" s="125"/>
      <c r="F9" s="124" t="str">
        <f t="shared" si="2"/>
        <v/>
      </c>
      <c r="G9" s="70">
        <v>2</v>
      </c>
      <c r="H9" s="70">
        <v>2</v>
      </c>
      <c r="I9" s="70">
        <v>1</v>
      </c>
      <c r="J9" s="70">
        <v>2</v>
      </c>
      <c r="K9" s="124"/>
      <c r="L9" s="64">
        <v>1477.53</v>
      </c>
      <c r="M9" s="64">
        <v>738.26</v>
      </c>
      <c r="N9" s="64">
        <v>491.84</v>
      </c>
      <c r="O9" s="79" t="s">
        <v>21</v>
      </c>
      <c r="P9" s="70">
        <v>46</v>
      </c>
      <c r="Q9" s="70">
        <v>313731776</v>
      </c>
      <c r="R9" s="70">
        <v>24</v>
      </c>
      <c r="S9" s="67">
        <f>'S6 HT29_Vumc '!$Q9/'S6 HT29_Vumc '!$Q$17*100</f>
        <v>3.2349652027611504</v>
      </c>
      <c r="T9" s="60">
        <f t="shared" si="3"/>
        <v>6.4699304055223008</v>
      </c>
      <c r="U9" s="60">
        <f t="shared" si="4"/>
        <v>6.4699304055223008</v>
      </c>
      <c r="V9" s="60">
        <f t="shared" si="5"/>
        <v>3.2349652027611504</v>
      </c>
      <c r="W9" s="60">
        <f t="shared" si="6"/>
        <v>6.4699304055223008</v>
      </c>
      <c r="X9" s="60">
        <f t="shared" si="7"/>
        <v>0</v>
      </c>
      <c r="Y9" s="70">
        <v>46.6</v>
      </c>
      <c r="Z9" s="70">
        <v>125538144</v>
      </c>
      <c r="AA9" s="70">
        <v>33.6</v>
      </c>
      <c r="AB9" s="70">
        <f>'S6 HT29_Vumc '!$Z9/'S6 HT29_Vumc '!$Z$17*100</f>
        <v>2.7998002723112534</v>
      </c>
      <c r="AC9" s="60">
        <f t="shared" si="8"/>
        <v>5.5996005446225068</v>
      </c>
      <c r="AD9" s="60">
        <f t="shared" si="9"/>
        <v>5.5996005446225068</v>
      </c>
      <c r="AE9" s="60">
        <f t="shared" si="10"/>
        <v>2.7998002723112534</v>
      </c>
      <c r="AF9" s="60">
        <f t="shared" si="11"/>
        <v>5.5996005446225068</v>
      </c>
      <c r="AG9" s="60">
        <f t="shared" si="12"/>
        <v>0</v>
      </c>
      <c r="AH9" s="64">
        <f>AVERAGE('S6 HT29_Vumc '!$P9,'S6 HT29_Vumc '!$Y9)</f>
        <v>46.3</v>
      </c>
      <c r="AI9" s="67">
        <f>AVERAGE('S6 HT29_Vumc '!$S9,'S6 HT29_Vumc '!$AB9)</f>
        <v>3.0173827375362019</v>
      </c>
      <c r="AJ9" s="67">
        <f>STDEV('S6 HT29_Vumc '!$S9,'S6 HT29_Vumc '!$AB9)</f>
        <v>0.30770807325569449</v>
      </c>
      <c r="AK9" s="90">
        <f>'S6 HT29_Vumc '!$AJ9/'S6 HT29_Vumc '!$AI9</f>
        <v>0.10197846942908835</v>
      </c>
    </row>
    <row r="10" spans="1:37" s="70" customFormat="1" ht="20.100000000000001" customHeight="1" x14ac:dyDescent="0.25">
      <c r="A10" s="89">
        <v>1040.4100000000001</v>
      </c>
      <c r="B10" s="64">
        <f t="shared" si="0"/>
        <v>2.9999999999972715E-2</v>
      </c>
      <c r="C10" s="84"/>
      <c r="D10" s="79" t="str">
        <f t="shared" si="1"/>
        <v/>
      </c>
      <c r="F10" s="70" t="str">
        <f t="shared" si="2"/>
        <v/>
      </c>
      <c r="G10" s="70">
        <v>2</v>
      </c>
      <c r="H10" s="70">
        <v>2</v>
      </c>
      <c r="J10" s="70">
        <v>1</v>
      </c>
      <c r="L10" s="63">
        <v>1040.3800000000001</v>
      </c>
      <c r="M10" s="60">
        <v>519.69000000000005</v>
      </c>
      <c r="N10" s="60">
        <v>346.12</v>
      </c>
      <c r="O10" s="70" t="s">
        <v>20</v>
      </c>
      <c r="P10" s="70">
        <v>50.2</v>
      </c>
      <c r="Q10" s="70">
        <v>264325168</v>
      </c>
      <c r="R10" s="70">
        <v>16.2</v>
      </c>
      <c r="S10" s="67">
        <f>'S6 HT29_Vumc '!$Q10/'S6 HT29_Vumc '!$Q$17*100</f>
        <v>2.7255215636620598</v>
      </c>
      <c r="T10" s="60">
        <f t="shared" si="3"/>
        <v>5.4510431273241196</v>
      </c>
      <c r="U10" s="60">
        <f t="shared" si="4"/>
        <v>5.4510431273241196</v>
      </c>
      <c r="V10" s="60">
        <f t="shared" si="5"/>
        <v>0</v>
      </c>
      <c r="W10" s="60">
        <f t="shared" si="6"/>
        <v>2.7255215636620598</v>
      </c>
      <c r="X10" s="60">
        <f t="shared" si="7"/>
        <v>0</v>
      </c>
      <c r="Y10" s="79">
        <v>51</v>
      </c>
      <c r="Z10" s="79">
        <v>35980776</v>
      </c>
      <c r="AA10" s="79">
        <v>10.1</v>
      </c>
      <c r="AB10" s="70">
        <f>'S6 HT29_Vumc '!$Z10/'S6 HT29_Vumc '!$Z$17*100</f>
        <v>0.80245719135986437</v>
      </c>
      <c r="AC10" s="60">
        <f t="shared" si="8"/>
        <v>1.6049143827197287</v>
      </c>
      <c r="AD10" s="60">
        <f t="shared" si="9"/>
        <v>1.6049143827197287</v>
      </c>
      <c r="AE10" s="60">
        <f t="shared" si="10"/>
        <v>0</v>
      </c>
      <c r="AF10" s="60">
        <f t="shared" si="11"/>
        <v>0.80245719135986437</v>
      </c>
      <c r="AG10" s="60">
        <f t="shared" si="12"/>
        <v>0</v>
      </c>
      <c r="AH10" s="64">
        <f>AVERAGE('S6 HT29_Vumc '!$P10,'S6 HT29_Vumc '!$Y10)</f>
        <v>50.6</v>
      </c>
      <c r="AI10" s="67">
        <f>AVERAGE('S6 HT29_Vumc '!$S10,'S6 HT29_Vumc '!$AB10)</f>
        <v>1.7639893775109621</v>
      </c>
      <c r="AJ10" s="67">
        <f>STDEV('S6 HT29_Vumc '!$S10,'S6 HT29_Vumc '!$AB10)</f>
        <v>1.359811858313134</v>
      </c>
      <c r="AK10" s="90">
        <f>'S6 HT29_Vumc '!$AJ10/'S6 HT29_Vumc '!$AI10</f>
        <v>0.77087304246234534</v>
      </c>
    </row>
    <row r="11" spans="1:37" s="85" customFormat="1" ht="20.100000000000001" customHeight="1" x14ac:dyDescent="0.25">
      <c r="A11" s="89"/>
      <c r="B11" s="64" t="str">
        <f t="shared" si="0"/>
        <v/>
      </c>
      <c r="C11" s="126">
        <v>705.25</v>
      </c>
      <c r="D11" s="67">
        <f t="shared" si="1"/>
        <v>3.999999999996362E-2</v>
      </c>
      <c r="E11" s="79"/>
      <c r="F11" s="67" t="str">
        <f t="shared" si="2"/>
        <v/>
      </c>
      <c r="G11" s="70">
        <v>2</v>
      </c>
      <c r="H11" s="70">
        <v>2</v>
      </c>
      <c r="I11" s="70"/>
      <c r="J11" s="70">
        <v>2</v>
      </c>
      <c r="K11" s="70">
        <v>1</v>
      </c>
      <c r="L11" s="64">
        <v>1411.43</v>
      </c>
      <c r="M11" s="64">
        <v>705.21</v>
      </c>
      <c r="N11" s="64">
        <v>469.81</v>
      </c>
      <c r="O11" s="79" t="s">
        <v>54</v>
      </c>
      <c r="P11" s="70">
        <v>50.7</v>
      </c>
      <c r="Q11" s="70">
        <v>80889280</v>
      </c>
      <c r="R11" s="70">
        <v>9.9</v>
      </c>
      <c r="S11" s="67">
        <f>'S6 HT29_Vumc '!$Q11/'S6 HT29_Vumc '!$Q$17*100</f>
        <v>0.83406918295838628</v>
      </c>
      <c r="T11" s="60">
        <f t="shared" si="3"/>
        <v>1.6681383659167726</v>
      </c>
      <c r="U11" s="60">
        <f t="shared" si="4"/>
        <v>1.6681383659167726</v>
      </c>
      <c r="V11" s="60">
        <f t="shared" si="5"/>
        <v>0</v>
      </c>
      <c r="W11" s="60">
        <f t="shared" si="6"/>
        <v>1.6681383659167726</v>
      </c>
      <c r="X11" s="60">
        <f t="shared" si="7"/>
        <v>0.83406918295838628</v>
      </c>
      <c r="Y11" s="79">
        <v>51</v>
      </c>
      <c r="Z11" s="79">
        <v>36885080</v>
      </c>
      <c r="AA11" s="79">
        <v>12</v>
      </c>
      <c r="AB11" s="70">
        <f>'S6 HT29_Vumc '!$Z11/'S6 HT29_Vumc '!$Z$17*100</f>
        <v>0.82262532914476072</v>
      </c>
      <c r="AC11" s="60">
        <f t="shared" si="8"/>
        <v>1.6452506582895214</v>
      </c>
      <c r="AD11" s="60">
        <f t="shared" si="9"/>
        <v>1.6452506582895214</v>
      </c>
      <c r="AE11" s="60">
        <f t="shared" si="10"/>
        <v>0</v>
      </c>
      <c r="AF11" s="60">
        <f t="shared" si="11"/>
        <v>1.6452506582895214</v>
      </c>
      <c r="AG11" s="60">
        <f t="shared" si="12"/>
        <v>0.82262532914476072</v>
      </c>
      <c r="AH11" s="64">
        <f>AVERAGE('S6 HT29_Vumc '!$P11,'S6 HT29_Vumc '!$Y11)</f>
        <v>50.85</v>
      </c>
      <c r="AI11" s="67">
        <f>AVERAGE('S6 HT29_Vumc '!$S11,'S6 HT29_Vumc '!$AB11)</f>
        <v>0.82834725605157344</v>
      </c>
      <c r="AJ11" s="67">
        <f>STDEV('S6 HT29_Vumc '!$S11,'S6 HT29_Vumc '!$AB11)</f>
        <v>8.0920266345221661E-3</v>
      </c>
      <c r="AK11" s="90">
        <f>'S6 HT29_Vumc '!$AJ11/'S6 HT29_Vumc '!$AI11</f>
        <v>9.7688820424104254E-3</v>
      </c>
    </row>
    <row r="12" spans="1:37" s="70" customFormat="1" ht="20.100000000000001" customHeight="1" x14ac:dyDescent="0.25">
      <c r="A12" s="89">
        <v>1331.45</v>
      </c>
      <c r="B12" s="63">
        <f t="shared" si="0"/>
        <v>-1.999999999998181E-2</v>
      </c>
      <c r="C12" s="84">
        <v>665.22</v>
      </c>
      <c r="D12" s="67">
        <f t="shared" si="1"/>
        <v>-9.9999999999909051E-3</v>
      </c>
      <c r="E12" s="79"/>
      <c r="F12" s="67" t="str">
        <f t="shared" si="2"/>
        <v/>
      </c>
      <c r="G12" s="70">
        <v>2</v>
      </c>
      <c r="H12" s="70">
        <v>2</v>
      </c>
      <c r="J12" s="70">
        <v>2</v>
      </c>
      <c r="K12" s="67"/>
      <c r="L12" s="64">
        <v>1331.47</v>
      </c>
      <c r="M12" s="64">
        <v>665.23</v>
      </c>
      <c r="N12" s="64">
        <v>443.15</v>
      </c>
      <c r="O12" s="79" t="s">
        <v>22</v>
      </c>
      <c r="P12" s="70">
        <v>55.7</v>
      </c>
      <c r="Q12" s="70">
        <v>4712167424</v>
      </c>
      <c r="R12" s="70">
        <v>339.6</v>
      </c>
      <c r="S12" s="67">
        <f>'S6 HT29_Vumc '!$Q12/'S6 HT29_Vumc '!$Q$17*100</f>
        <v>48.588312731907166</v>
      </c>
      <c r="T12" s="60">
        <f t="shared" si="3"/>
        <v>97.176625463814332</v>
      </c>
      <c r="U12" s="60">
        <f t="shared" si="4"/>
        <v>97.176625463814332</v>
      </c>
      <c r="V12" s="60">
        <f t="shared" si="5"/>
        <v>0</v>
      </c>
      <c r="W12" s="60">
        <f t="shared" si="6"/>
        <v>97.176625463814332</v>
      </c>
      <c r="X12" s="60">
        <f t="shared" si="7"/>
        <v>0</v>
      </c>
      <c r="Y12" s="70">
        <v>56.5</v>
      </c>
      <c r="Z12" s="70">
        <v>2308610560</v>
      </c>
      <c r="AA12" s="70">
        <v>883</v>
      </c>
      <c r="AB12" s="70">
        <f>'S6 HT29_Vumc '!$Z12/'S6 HT29_Vumc '!$Z$17*100</f>
        <v>51.48752617012272</v>
      </c>
      <c r="AC12" s="60">
        <f t="shared" si="8"/>
        <v>102.97505234024544</v>
      </c>
      <c r="AD12" s="60">
        <f t="shared" si="9"/>
        <v>102.97505234024544</v>
      </c>
      <c r="AE12" s="60">
        <f t="shared" si="10"/>
        <v>0</v>
      </c>
      <c r="AF12" s="60">
        <f t="shared" si="11"/>
        <v>102.97505234024544</v>
      </c>
      <c r="AG12" s="60">
        <f t="shared" si="12"/>
        <v>0</v>
      </c>
      <c r="AH12" s="64">
        <f>AVERAGE('S6 HT29_Vumc '!$P12,'S6 HT29_Vumc '!$Y12)</f>
        <v>56.1</v>
      </c>
      <c r="AI12" s="67">
        <f>AVERAGE('S6 HT29_Vumc '!$S12,'S6 HT29_Vumc '!$AB12)</f>
        <v>50.037919451014943</v>
      </c>
      <c r="AJ12" s="67">
        <f>STDEV('S6 HT29_Vumc '!$S12,'S6 HT29_Vumc '!$AB12)</f>
        <v>2.0500534822693841</v>
      </c>
      <c r="AK12" s="90">
        <f>'S6 HT29_Vumc '!$AJ12/'S6 HT29_Vumc '!$AI12</f>
        <v>4.0969998448402753E-2</v>
      </c>
    </row>
    <row r="13" spans="1:37" s="70" customFormat="1" ht="20.100000000000001" customHeight="1" x14ac:dyDescent="0.25">
      <c r="A13" s="89"/>
      <c r="B13" s="64" t="str">
        <f t="shared" si="0"/>
        <v/>
      </c>
      <c r="C13" s="61">
        <v>847.81</v>
      </c>
      <c r="D13" s="67">
        <f t="shared" si="1"/>
        <v>9.9999999999909051E-3</v>
      </c>
      <c r="E13" s="84"/>
      <c r="F13" s="67" t="str">
        <f t="shared" si="2"/>
        <v/>
      </c>
      <c r="G13" s="70">
        <v>3</v>
      </c>
      <c r="H13" s="70">
        <v>3</v>
      </c>
      <c r="J13" s="70">
        <v>2</v>
      </c>
      <c r="K13" s="67"/>
      <c r="L13" s="64">
        <v>1696.61</v>
      </c>
      <c r="M13" s="64">
        <v>847.8</v>
      </c>
      <c r="N13" s="64">
        <v>564.86</v>
      </c>
      <c r="O13" s="70" t="s">
        <v>24</v>
      </c>
      <c r="P13" s="70">
        <v>61.3</v>
      </c>
      <c r="Q13" s="70">
        <v>296007968</v>
      </c>
      <c r="R13" s="70">
        <v>25.5</v>
      </c>
      <c r="S13" s="67">
        <f>'S6 HT29_Vumc '!$Q13/'S6 HT29_Vumc '!$Q$17*100</f>
        <v>3.0522106763582539</v>
      </c>
      <c r="T13" s="60">
        <f t="shared" si="3"/>
        <v>9.1566320290747623</v>
      </c>
      <c r="U13" s="60">
        <f t="shared" si="4"/>
        <v>9.1566320290747623</v>
      </c>
      <c r="V13" s="60">
        <f t="shared" si="5"/>
        <v>0</v>
      </c>
      <c r="W13" s="60">
        <f t="shared" si="6"/>
        <v>6.1044213527165079</v>
      </c>
      <c r="X13" s="60">
        <f t="shared" si="7"/>
        <v>0</v>
      </c>
      <c r="Y13" s="70">
        <v>62</v>
      </c>
      <c r="Z13" s="70">
        <v>152640992</v>
      </c>
      <c r="AA13" s="70">
        <v>46.6</v>
      </c>
      <c r="AB13" s="70">
        <f>'S6 HT29_Vumc '!$Z13/'S6 HT29_Vumc '!$Z$17*100</f>
        <v>3.4042584775465521</v>
      </c>
      <c r="AC13" s="60">
        <f t="shared" si="8"/>
        <v>10.212775432639656</v>
      </c>
      <c r="AD13" s="60">
        <f t="shared" si="9"/>
        <v>10.212775432639656</v>
      </c>
      <c r="AE13" s="60">
        <f t="shared" si="10"/>
        <v>0</v>
      </c>
      <c r="AF13" s="60">
        <f t="shared" si="11"/>
        <v>6.8085169550931042</v>
      </c>
      <c r="AG13" s="60">
        <f t="shared" si="12"/>
        <v>0</v>
      </c>
      <c r="AH13" s="64">
        <f>AVERAGE('S6 HT29_Vumc '!$P13,'S6 HT29_Vumc '!$Y13)</f>
        <v>61.65</v>
      </c>
      <c r="AI13" s="67">
        <f>AVERAGE('S6 HT29_Vumc '!$S13,'S6 HT29_Vumc '!$AB13)</f>
        <v>3.2282345769524028</v>
      </c>
      <c r="AJ13" s="67">
        <f>STDEV('S6 HT29_Vumc '!$S13,'S6 HT29_Vumc '!$AB13)</f>
        <v>0.24893538752205913</v>
      </c>
      <c r="AK13" s="90">
        <f>'S6 HT29_Vumc '!$AJ13/'S6 HT29_Vumc '!$AI13</f>
        <v>7.7111926530774352E-2</v>
      </c>
    </row>
    <row r="14" spans="1:37" s="70" customFormat="1" ht="20.100000000000001" customHeight="1" x14ac:dyDescent="0.25">
      <c r="A14" s="89"/>
      <c r="B14" s="64" t="str">
        <f t="shared" si="0"/>
        <v/>
      </c>
      <c r="C14" s="84">
        <v>847.8</v>
      </c>
      <c r="D14" s="67">
        <f t="shared" si="1"/>
        <v>0</v>
      </c>
      <c r="E14" s="84"/>
      <c r="F14" s="67" t="str">
        <f t="shared" si="2"/>
        <v/>
      </c>
      <c r="G14" s="70">
        <v>3</v>
      </c>
      <c r="H14" s="70">
        <v>3</v>
      </c>
      <c r="J14" s="70">
        <v>2</v>
      </c>
      <c r="K14" s="67"/>
      <c r="L14" s="64">
        <v>1696.61</v>
      </c>
      <c r="M14" s="64">
        <v>847.8</v>
      </c>
      <c r="N14" s="64">
        <v>564.86</v>
      </c>
      <c r="O14" s="70" t="s">
        <v>24</v>
      </c>
      <c r="P14" s="70">
        <v>66.900000000000006</v>
      </c>
      <c r="Q14" s="70">
        <v>230141568</v>
      </c>
      <c r="R14" s="70">
        <v>20.100000000000001</v>
      </c>
      <c r="S14" s="67">
        <f>'S6 HT29_Vumc '!$Q14/'S6 HT29_Vumc '!$Q$17*100</f>
        <v>2.3730460895006349</v>
      </c>
      <c r="T14" s="60">
        <f t="shared" si="3"/>
        <v>7.1191382685019047</v>
      </c>
      <c r="U14" s="60">
        <f t="shared" si="4"/>
        <v>7.1191382685019047</v>
      </c>
      <c r="V14" s="60">
        <f t="shared" si="5"/>
        <v>0</v>
      </c>
      <c r="W14" s="60">
        <f t="shared" si="6"/>
        <v>4.7460921790012698</v>
      </c>
      <c r="X14" s="60">
        <f t="shared" si="7"/>
        <v>0</v>
      </c>
      <c r="Y14" s="70">
        <v>67.599999999999994</v>
      </c>
      <c r="Z14" s="70">
        <v>111136680</v>
      </c>
      <c r="AA14" s="70">
        <v>23.4</v>
      </c>
      <c r="AB14" s="67">
        <f>'S6 HT29_Vumc '!$Z14/'S6 HT29_Vumc '!$Z$17*100</f>
        <v>2.4786132486375503</v>
      </c>
      <c r="AC14" s="60">
        <f t="shared" si="8"/>
        <v>7.4358397459126504</v>
      </c>
      <c r="AD14" s="60">
        <f t="shared" si="9"/>
        <v>7.4358397459126504</v>
      </c>
      <c r="AE14" s="60">
        <f t="shared" si="10"/>
        <v>0</v>
      </c>
      <c r="AF14" s="60">
        <f t="shared" si="11"/>
        <v>4.9572264972751006</v>
      </c>
      <c r="AG14" s="60">
        <f t="shared" si="12"/>
        <v>0</v>
      </c>
      <c r="AH14" s="64">
        <f>AVERAGE('S6 HT29_Vumc '!$P14,'S6 HT29_Vumc '!$Y14)</f>
        <v>67.25</v>
      </c>
      <c r="AI14" s="67">
        <f>AVERAGE('S6 HT29_Vumc '!$S14,'S6 HT29_Vumc '!$AB14)</f>
        <v>2.4258296690690928</v>
      </c>
      <c r="AJ14" s="67">
        <f>STDEV('S6 HT29_Vumc '!$S14,'S6 HT29_Vumc '!$AB14)</f>
        <v>7.4647254096312274E-2</v>
      </c>
      <c r="AK14" s="90">
        <f>'S6 HT29_Vumc '!$AJ14/'S6 HT29_Vumc '!$AI14</f>
        <v>3.0771844803496862E-2</v>
      </c>
    </row>
    <row r="15" spans="1:37" s="70" customFormat="1" ht="20.100000000000001" customHeight="1" x14ac:dyDescent="0.25">
      <c r="A15" s="89"/>
      <c r="B15" s="64" t="str">
        <f t="shared" si="0"/>
        <v/>
      </c>
      <c r="C15" s="126">
        <v>1175.8800000000001</v>
      </c>
      <c r="D15" s="67">
        <f t="shared" si="1"/>
        <v>-2.9999999999972715E-2</v>
      </c>
      <c r="E15" s="84"/>
      <c r="F15" s="67" t="str">
        <f t="shared" si="2"/>
        <v/>
      </c>
      <c r="G15" s="70">
        <v>4</v>
      </c>
      <c r="H15" s="70">
        <v>4</v>
      </c>
      <c r="J15" s="70">
        <v>3</v>
      </c>
      <c r="K15" s="67"/>
      <c r="L15" s="64">
        <v>2352.83</v>
      </c>
      <c r="M15" s="64">
        <v>1175.9100000000001</v>
      </c>
      <c r="N15" s="64">
        <v>783.61</v>
      </c>
      <c r="O15" s="79" t="s">
        <v>23</v>
      </c>
      <c r="P15" s="70">
        <v>71.400000000000006</v>
      </c>
      <c r="Q15" s="70">
        <v>247686208</v>
      </c>
      <c r="R15" s="70">
        <v>20</v>
      </c>
      <c r="S15" s="67">
        <f>'S6 HT29_Vumc '!$Q15/'S6 HT29_Vumc '!$Q$17*100</f>
        <v>2.5539531707615759</v>
      </c>
      <c r="T15" s="60">
        <f t="shared" si="3"/>
        <v>10.215812683046304</v>
      </c>
      <c r="U15" s="60">
        <f t="shared" si="4"/>
        <v>10.215812683046304</v>
      </c>
      <c r="V15" s="60">
        <f t="shared" si="5"/>
        <v>0</v>
      </c>
      <c r="W15" s="60">
        <f t="shared" si="6"/>
        <v>7.6618595122847282</v>
      </c>
      <c r="X15" s="60">
        <f t="shared" si="7"/>
        <v>0</v>
      </c>
      <c r="Y15" s="70">
        <v>72.099999999999994</v>
      </c>
      <c r="Z15" s="70">
        <v>50489612</v>
      </c>
      <c r="AA15" s="70">
        <v>13.6</v>
      </c>
      <c r="AB15" s="67">
        <f>'S6 HT29_Vumc '!$Z15/'S6 HT29_Vumc '!$Z$17*100</f>
        <v>1.1260388669318668</v>
      </c>
      <c r="AC15" s="60">
        <f t="shared" si="8"/>
        <v>4.5041554677274673</v>
      </c>
      <c r="AD15" s="60">
        <f t="shared" si="9"/>
        <v>4.5041554677274673</v>
      </c>
      <c r="AE15" s="60">
        <f t="shared" si="10"/>
        <v>0</v>
      </c>
      <c r="AF15" s="60">
        <f t="shared" si="11"/>
        <v>3.3781166007956003</v>
      </c>
      <c r="AG15" s="60">
        <f t="shared" si="12"/>
        <v>0</v>
      </c>
      <c r="AH15" s="64">
        <f>AVERAGE('S6 HT29_Vumc '!$P15,'S6 HT29_Vumc '!$Y15)</f>
        <v>71.75</v>
      </c>
      <c r="AI15" s="67">
        <f>AVERAGE('S6 HT29_Vumc '!$S15,'S6 HT29_Vumc '!$AB15)</f>
        <v>1.8399960188467213</v>
      </c>
      <c r="AJ15" s="67">
        <f>STDEV('S6 HT29_Vumc '!$S15,'S6 HT29_Vumc '!$AB15)</f>
        <v>1.0096878871912558</v>
      </c>
      <c r="AK15" s="90">
        <f>'S6 HT29_Vumc '!$AJ15/'S6 HT29_Vumc '!$AI15</f>
        <v>0.54874460425415017</v>
      </c>
    </row>
    <row r="16" spans="1:37" s="70" customFormat="1" ht="20.100000000000001" customHeight="1" x14ac:dyDescent="0.25">
      <c r="A16" s="121"/>
      <c r="B16" s="92" t="str">
        <f t="shared" si="0"/>
        <v/>
      </c>
      <c r="C16" s="211">
        <v>1175.9000000000001</v>
      </c>
      <c r="D16" s="94">
        <f t="shared" si="1"/>
        <v>-9.9999999999909051E-3</v>
      </c>
      <c r="E16" s="95"/>
      <c r="F16" s="94" t="str">
        <f t="shared" si="2"/>
        <v/>
      </c>
      <c r="G16" s="96">
        <v>4</v>
      </c>
      <c r="H16" s="96">
        <v>4</v>
      </c>
      <c r="I16" s="96"/>
      <c r="J16" s="96">
        <v>3</v>
      </c>
      <c r="K16" s="94"/>
      <c r="L16" s="92">
        <v>2352.83</v>
      </c>
      <c r="M16" s="92">
        <v>1175.9100000000001</v>
      </c>
      <c r="N16" s="92">
        <v>783.61</v>
      </c>
      <c r="O16" s="95" t="s">
        <v>23</v>
      </c>
      <c r="P16" s="96">
        <v>77.099999999999994</v>
      </c>
      <c r="Q16" s="96">
        <v>185068576</v>
      </c>
      <c r="R16" s="96">
        <v>15.5</v>
      </c>
      <c r="S16" s="94">
        <f>'S6 HT29_Vumc '!$Q16/'S6 HT29_Vumc '!$Q$17*100</f>
        <v>1.9082874266601459</v>
      </c>
      <c r="T16" s="119">
        <f t="shared" si="3"/>
        <v>7.6331497066405838</v>
      </c>
      <c r="U16" s="119">
        <f t="shared" si="4"/>
        <v>7.6331497066405838</v>
      </c>
      <c r="V16" s="119">
        <f t="shared" si="5"/>
        <v>0</v>
      </c>
      <c r="W16" s="119">
        <f t="shared" si="6"/>
        <v>5.7248622799804378</v>
      </c>
      <c r="X16" s="119">
        <f t="shared" si="7"/>
        <v>0</v>
      </c>
      <c r="Y16" s="96">
        <v>77.8</v>
      </c>
      <c r="Z16" s="96">
        <v>46513040</v>
      </c>
      <c r="AA16" s="96">
        <v>12</v>
      </c>
      <c r="AB16" s="94">
        <f>'S6 HT29_Vumc '!$Z16/'S6 HT29_Vumc '!$Z$17*100</f>
        <v>1.0373518192050395</v>
      </c>
      <c r="AC16" s="119">
        <f t="shared" si="8"/>
        <v>4.149407276820158</v>
      </c>
      <c r="AD16" s="119">
        <f t="shared" si="9"/>
        <v>4.149407276820158</v>
      </c>
      <c r="AE16" s="119">
        <f t="shared" si="10"/>
        <v>0</v>
      </c>
      <c r="AF16" s="119">
        <f t="shared" si="11"/>
        <v>3.1120554576151185</v>
      </c>
      <c r="AG16" s="119">
        <f t="shared" si="12"/>
        <v>0</v>
      </c>
      <c r="AH16" s="92">
        <f>AVERAGE('S6 HT29_Vumc '!$P16,'S6 HT29_Vumc '!$Y16)</f>
        <v>77.449999999999989</v>
      </c>
      <c r="AI16" s="94">
        <f>AVERAGE('S6 HT29_Vumc '!$S16,'S6 HT29_Vumc '!$AB16)</f>
        <v>1.4728196229325927</v>
      </c>
      <c r="AJ16" s="94">
        <f>STDEV('S6 HT29_Vumc '!$S16,'S6 HT29_Vumc '!$AB16)</f>
        <v>0.61584447400833042</v>
      </c>
      <c r="AK16" s="99">
        <f>'S6 HT29_Vumc '!$AJ16/'S6 HT29_Vumc '!$AI16</f>
        <v>0.41813978060809426</v>
      </c>
    </row>
    <row r="17" spans="1:37" s="108" customFormat="1" ht="20.100000000000001" customHeight="1" x14ac:dyDescent="0.25">
      <c r="A17" s="61"/>
      <c r="B17" s="61"/>
      <c r="C17" s="61"/>
      <c r="D17" s="83"/>
      <c r="E17" s="84"/>
      <c r="F17" s="83"/>
      <c r="G17" s="83"/>
      <c r="H17" s="83"/>
      <c r="I17" s="83"/>
      <c r="J17" s="83"/>
      <c r="K17" s="83"/>
      <c r="L17" s="61"/>
      <c r="M17" s="61"/>
      <c r="N17" s="61"/>
      <c r="O17" s="84"/>
      <c r="P17" s="84"/>
      <c r="Q17" s="84">
        <f>SUM(Q5:Q16)</f>
        <v>9698149944</v>
      </c>
      <c r="R17" s="84"/>
      <c r="S17" s="83">
        <f>SUM(S5:S16)</f>
        <v>100</v>
      </c>
      <c r="T17" s="61">
        <f>SUM(T5:T16)/100</f>
        <v>1.842060977728269</v>
      </c>
      <c r="U17" s="61">
        <f>SUM(U5:U16)/100</f>
        <v>1.842060977728269</v>
      </c>
      <c r="V17" s="61">
        <f>SUM(V5:V16)/100</f>
        <v>4.0949095888715821E-2</v>
      </c>
      <c r="W17" s="61">
        <f>SUM(W5:W16)/100</f>
        <v>1.9042310480490547</v>
      </c>
      <c r="X17" s="61">
        <f>SUM(X5:X16)/100</f>
        <v>8.3406918295838624E-3</v>
      </c>
      <c r="Y17" s="84"/>
      <c r="Z17" s="84">
        <f>SUM(Z5:Z16)</f>
        <v>4483824980</v>
      </c>
      <c r="AA17" s="84"/>
      <c r="AB17" s="83">
        <f>SUM(AB5:AB16)</f>
        <v>99.999999999999986</v>
      </c>
      <c r="AC17" s="61">
        <f>SUM(AC5:AC16)/100</f>
        <v>1.7910045917983177</v>
      </c>
      <c r="AD17" s="61">
        <f>SUM(AD5:AD16)/100</f>
        <v>1.7910045917983177</v>
      </c>
      <c r="AE17" s="61">
        <f>SUM(AE5:AE16)/100</f>
        <v>3.7451467162306587E-2</v>
      </c>
      <c r="AF17" s="61">
        <f>SUM(AF5:AF16)/100</f>
        <v>1.9444136385537509</v>
      </c>
      <c r="AG17" s="61">
        <f>SUM(AG5:AG16)/100</f>
        <v>8.2262532914476067E-3</v>
      </c>
      <c r="AH17" s="61"/>
      <c r="AI17" s="83">
        <f>SUM(AI5:AI16)</f>
        <v>99.999999999999986</v>
      </c>
      <c r="AJ17" s="83"/>
      <c r="AK17" s="85"/>
    </row>
    <row r="19" spans="1:37" x14ac:dyDescent="0.25">
      <c r="B19" s="24"/>
      <c r="C19" s="31"/>
      <c r="D19" s="26"/>
      <c r="AH19" s="2"/>
    </row>
    <row r="20" spans="1:37" x14ac:dyDescent="0.25">
      <c r="A20" s="24"/>
      <c r="B20" s="17"/>
      <c r="C20" s="17"/>
      <c r="D20" s="17"/>
      <c r="E20" s="17"/>
      <c r="F20" s="17"/>
      <c r="L20" s="17"/>
      <c r="M20" s="17"/>
      <c r="N20" s="17"/>
      <c r="O20" s="17"/>
      <c r="P20" s="17"/>
      <c r="AH20" s="2"/>
    </row>
    <row r="21" spans="1:37" x14ac:dyDescent="0.25">
      <c r="A21" s="24"/>
      <c r="B21" s="17"/>
      <c r="C21" s="17"/>
      <c r="D21" s="17"/>
      <c r="E21" s="17"/>
      <c r="F21" s="17"/>
      <c r="L21" s="17"/>
      <c r="M21" s="17"/>
      <c r="N21" s="17"/>
      <c r="O21" s="17"/>
      <c r="P21" s="17"/>
      <c r="AH21" s="2"/>
    </row>
    <row r="22" spans="1:37" x14ac:dyDescent="0.25">
      <c r="A22" s="13"/>
      <c r="B22" s="1"/>
      <c r="C22" s="45"/>
      <c r="D22" s="17"/>
      <c r="E22" s="17"/>
      <c r="F22" s="17"/>
      <c r="L22" s="26"/>
      <c r="M22" s="26"/>
      <c r="N22" s="26"/>
      <c r="O22" s="32"/>
      <c r="P22" s="17"/>
      <c r="T22" s="69"/>
      <c r="U22" s="69"/>
      <c r="V22" s="69"/>
      <c r="W22" s="69"/>
      <c r="X22" s="69"/>
      <c r="AH22" s="2"/>
    </row>
    <row r="23" spans="1:37" x14ac:dyDescent="0.25">
      <c r="A23" s="24"/>
      <c r="B23" s="26"/>
      <c r="C23" s="42"/>
      <c r="D23" s="17"/>
      <c r="E23" s="17"/>
      <c r="F23" s="17"/>
      <c r="L23" s="17"/>
      <c r="M23" s="17"/>
      <c r="N23" s="17"/>
      <c r="O23" s="17"/>
      <c r="P23" s="17"/>
      <c r="S23" s="41"/>
      <c r="T23" s="40"/>
      <c r="U23" s="40"/>
      <c r="V23" s="40"/>
      <c r="W23" s="40"/>
      <c r="X23" s="40"/>
      <c r="AH23" s="2"/>
    </row>
    <row r="24" spans="1:37" x14ac:dyDescent="0.25">
      <c r="A24" s="24"/>
      <c r="B24" s="26"/>
      <c r="C24" s="42"/>
      <c r="D24" s="17"/>
      <c r="E24" s="17"/>
      <c r="F24" s="17"/>
      <c r="G24" s="17"/>
      <c r="H24" s="17"/>
      <c r="I24" s="17"/>
      <c r="J24" s="17"/>
      <c r="K24" s="17"/>
      <c r="L24" s="26"/>
      <c r="M24" s="26"/>
      <c r="N24" s="26"/>
      <c r="O24" s="32"/>
      <c r="P24" s="17"/>
      <c r="AH24" s="2"/>
    </row>
    <row r="25" spans="1:37" x14ac:dyDescent="0.25">
      <c r="A25" s="13"/>
      <c r="B25" s="1"/>
      <c r="C25" s="45"/>
      <c r="D25" s="17"/>
      <c r="E25" s="17"/>
      <c r="F25" s="17"/>
      <c r="K25" s="17"/>
      <c r="L25" s="17"/>
      <c r="M25" s="17"/>
      <c r="N25" s="17"/>
      <c r="O25" s="17"/>
      <c r="P25" s="17"/>
      <c r="AH25" s="2"/>
    </row>
    <row r="26" spans="1:37" x14ac:dyDescent="0.25">
      <c r="A26" s="24"/>
      <c r="B26" s="26"/>
      <c r="C26" s="42"/>
      <c r="D26" s="17"/>
      <c r="E26" s="17"/>
      <c r="F26" s="17"/>
      <c r="G26" s="17"/>
      <c r="H26" s="17"/>
      <c r="I26" s="17"/>
      <c r="J26" s="17"/>
      <c r="K26" s="17"/>
      <c r="L26" s="33"/>
      <c r="M26" s="26"/>
      <c r="N26" s="26"/>
      <c r="O26" s="32"/>
      <c r="P26" s="17"/>
      <c r="AH26" s="2"/>
    </row>
    <row r="27" spans="1:37" x14ac:dyDescent="0.25">
      <c r="A27" s="24"/>
      <c r="B27" s="1"/>
      <c r="C27" s="16"/>
      <c r="D27" s="17"/>
      <c r="E27" s="17"/>
      <c r="F27" s="17"/>
      <c r="G27" s="17"/>
      <c r="H27" s="17"/>
      <c r="I27" s="17"/>
      <c r="J27" s="17"/>
      <c r="K27" s="17"/>
      <c r="L27" s="1"/>
      <c r="M27" s="33"/>
      <c r="N27" s="33"/>
      <c r="O27" s="32"/>
      <c r="P27" s="17"/>
      <c r="AH27" s="2"/>
    </row>
    <row r="28" spans="1:37" x14ac:dyDescent="0.25">
      <c r="A28" s="24"/>
      <c r="B28" s="17"/>
      <c r="C28" s="17"/>
      <c r="D28" s="17"/>
      <c r="E28" s="17"/>
      <c r="F28" s="17"/>
      <c r="G28" s="17"/>
      <c r="H28" s="17"/>
      <c r="I28" s="17"/>
      <c r="J28" s="17"/>
      <c r="K28" s="17"/>
      <c r="L28" s="33"/>
      <c r="M28" s="26"/>
      <c r="N28" s="26"/>
      <c r="O28" s="32"/>
      <c r="P28" s="17"/>
      <c r="AH28" s="2"/>
    </row>
    <row r="29" spans="1:37" x14ac:dyDescent="0.25">
      <c r="A29" s="24"/>
      <c r="B29" s="26"/>
      <c r="C29" s="42"/>
      <c r="D29" s="17"/>
      <c r="E29" s="17"/>
      <c r="F29" s="17"/>
      <c r="G29" s="17"/>
      <c r="H29" s="17"/>
      <c r="I29" s="17"/>
      <c r="J29" s="17"/>
      <c r="K29" s="17"/>
      <c r="L29" s="33"/>
      <c r="M29" s="26"/>
      <c r="N29" s="26"/>
      <c r="O29" s="32"/>
      <c r="P29" s="17"/>
      <c r="AH29" s="2"/>
    </row>
    <row r="30" spans="1:37" x14ac:dyDescent="0.25">
      <c r="A30" s="13"/>
      <c r="B30" s="1"/>
      <c r="C30" s="17"/>
      <c r="D30" s="17"/>
      <c r="E30" s="17"/>
      <c r="F30" s="17"/>
      <c r="G30" s="17"/>
      <c r="H30" s="17"/>
      <c r="I30" s="17"/>
      <c r="J30" s="17"/>
      <c r="K30" s="17"/>
      <c r="L30" s="1"/>
      <c r="M30" s="1"/>
      <c r="N30" s="1"/>
      <c r="O30" s="18"/>
      <c r="P30" s="17"/>
      <c r="AH30" s="2"/>
    </row>
    <row r="31" spans="1:37" x14ac:dyDescent="0.25">
      <c r="A31" s="24"/>
      <c r="B31" s="17"/>
      <c r="C31" s="17"/>
      <c r="D31" s="17"/>
      <c r="E31" s="17"/>
      <c r="F31" s="17"/>
      <c r="G31" s="17"/>
      <c r="H31" s="17"/>
      <c r="I31" s="17"/>
      <c r="J31" s="17"/>
      <c r="K31" s="17"/>
      <c r="L31" s="1"/>
      <c r="M31" s="1"/>
      <c r="N31" s="1"/>
      <c r="O31" s="18"/>
      <c r="P31" s="17"/>
      <c r="AH31" s="2"/>
    </row>
    <row r="32" spans="1:37" x14ac:dyDescent="0.25">
      <c r="A32" s="13"/>
      <c r="B32" s="1"/>
      <c r="C32" s="16"/>
      <c r="D32" s="17"/>
      <c r="E32" s="17"/>
      <c r="F32" s="17"/>
      <c r="G32" s="17"/>
      <c r="H32" s="17"/>
      <c r="I32" s="17"/>
      <c r="J32" s="17"/>
      <c r="K32" s="17"/>
      <c r="L32" s="1"/>
      <c r="M32" s="1"/>
      <c r="N32" s="1"/>
      <c r="O32" s="32"/>
      <c r="P32" s="17"/>
      <c r="AH32" s="2"/>
    </row>
    <row r="33" spans="1:34" x14ac:dyDescent="0.25">
      <c r="A33" s="13"/>
      <c r="B33" s="1"/>
      <c r="C33" s="17"/>
      <c r="D33" s="17"/>
      <c r="E33" s="17"/>
      <c r="F33" s="17"/>
      <c r="G33" s="17"/>
      <c r="H33" s="17"/>
      <c r="I33" s="17"/>
      <c r="J33" s="17"/>
      <c r="K33" s="17"/>
      <c r="L33" s="17"/>
      <c r="M33" s="17"/>
      <c r="N33" s="17"/>
      <c r="O33" s="17"/>
      <c r="P33" s="17"/>
      <c r="AH33" s="2"/>
    </row>
    <row r="34" spans="1:34" x14ac:dyDescent="0.25">
      <c r="A34" s="13"/>
      <c r="B34" s="26"/>
      <c r="C34" s="16"/>
      <c r="D34" s="17"/>
      <c r="E34" s="17"/>
      <c r="F34" s="17"/>
      <c r="G34" s="17"/>
      <c r="H34" s="17"/>
      <c r="I34" s="17"/>
      <c r="J34" s="17"/>
      <c r="K34" s="17"/>
      <c r="L34" s="1"/>
      <c r="M34" s="1"/>
      <c r="N34" s="1"/>
      <c r="O34" s="18"/>
      <c r="P34" s="17"/>
      <c r="AH34" s="2"/>
    </row>
    <row r="35" spans="1:34" x14ac:dyDescent="0.25">
      <c r="A35" s="13"/>
      <c r="B35" s="1"/>
      <c r="C35" s="13"/>
      <c r="D35" s="17"/>
      <c r="E35" s="17"/>
      <c r="F35" s="17"/>
      <c r="G35" s="17"/>
      <c r="H35" s="17"/>
      <c r="I35" s="17"/>
      <c r="J35" s="17"/>
      <c r="K35" s="17"/>
      <c r="L35" s="1"/>
      <c r="M35" s="1"/>
      <c r="N35" s="1"/>
      <c r="O35" s="32"/>
      <c r="P35" s="17"/>
      <c r="AH35" s="2"/>
    </row>
    <row r="36" spans="1:34" x14ac:dyDescent="0.25">
      <c r="A36" s="13"/>
      <c r="B36" s="1"/>
      <c r="C36" s="16"/>
      <c r="D36" s="17"/>
      <c r="E36" s="17"/>
      <c r="F36" s="17"/>
      <c r="G36" s="17"/>
      <c r="H36" s="17"/>
      <c r="I36" s="17"/>
      <c r="J36" s="17"/>
      <c r="K36" s="17"/>
      <c r="L36" s="13"/>
      <c r="M36" s="1"/>
      <c r="N36" s="1"/>
      <c r="O36" s="32"/>
      <c r="P36" s="17"/>
      <c r="AH36" s="2"/>
    </row>
    <row r="37" spans="1:34" x14ac:dyDescent="0.25">
      <c r="A37" s="13"/>
      <c r="B37" s="1"/>
      <c r="C37" s="16"/>
      <c r="D37" s="17"/>
      <c r="E37" s="17"/>
      <c r="F37" s="17"/>
      <c r="G37" s="17"/>
      <c r="H37" s="17"/>
      <c r="I37" s="17"/>
      <c r="J37" s="17"/>
      <c r="K37" s="17"/>
      <c r="L37" s="1"/>
      <c r="M37" s="1"/>
      <c r="N37" s="1"/>
      <c r="O37" s="18"/>
      <c r="P37" s="17"/>
      <c r="AH37" s="2"/>
    </row>
    <row r="38" spans="1:34" x14ac:dyDescent="0.25">
      <c r="A38" s="13"/>
      <c r="B38" s="1"/>
      <c r="C38" s="17"/>
      <c r="D38" s="17"/>
      <c r="E38" s="17"/>
      <c r="F38" s="17"/>
      <c r="K38" s="17"/>
      <c r="L38" s="17"/>
      <c r="M38" s="17"/>
      <c r="N38" s="17"/>
      <c r="O38" s="17"/>
      <c r="P38" s="17"/>
      <c r="AH38" s="2"/>
    </row>
    <row r="39" spans="1:34" x14ac:dyDescent="0.25">
      <c r="A39" s="13"/>
      <c r="B39" s="1"/>
      <c r="C39" s="45"/>
      <c r="D39" s="17"/>
      <c r="E39" s="17"/>
      <c r="F39" s="17"/>
      <c r="G39" s="17"/>
      <c r="H39" s="17"/>
      <c r="I39" s="17"/>
      <c r="J39" s="17"/>
      <c r="K39" s="17"/>
      <c r="L39" s="1"/>
      <c r="M39" s="1"/>
      <c r="N39" s="1"/>
      <c r="O39" s="18"/>
      <c r="P39" s="17"/>
      <c r="AH39" s="2"/>
    </row>
    <row r="40" spans="1:34" x14ac:dyDescent="0.25">
      <c r="A40" s="13"/>
      <c r="B40" s="1"/>
      <c r="C40" s="45"/>
      <c r="D40" s="17"/>
      <c r="E40" s="17"/>
      <c r="F40" s="17"/>
      <c r="G40" s="17"/>
      <c r="H40" s="17"/>
      <c r="I40" s="17"/>
      <c r="J40" s="17"/>
      <c r="K40" s="17"/>
      <c r="L40" s="1"/>
      <c r="M40" s="1"/>
      <c r="N40" s="1"/>
      <c r="O40" s="32"/>
      <c r="P40" s="17"/>
      <c r="AH40" s="2"/>
    </row>
    <row r="41" spans="1:34" x14ac:dyDescent="0.25">
      <c r="A41" s="13"/>
      <c r="B41" s="1"/>
      <c r="C41" s="45"/>
      <c r="D41" s="17"/>
      <c r="E41" s="17"/>
      <c r="F41" s="17"/>
      <c r="G41" s="17"/>
      <c r="H41" s="17"/>
      <c r="I41" s="17"/>
      <c r="J41" s="17"/>
      <c r="K41" s="17"/>
      <c r="L41" s="1"/>
      <c r="M41" s="1"/>
      <c r="N41" s="1"/>
      <c r="O41" s="18"/>
      <c r="P41" s="17"/>
      <c r="AH41" s="2"/>
    </row>
    <row r="42" spans="1:34" x14ac:dyDescent="0.25">
      <c r="A42" s="24"/>
      <c r="B42" s="17"/>
      <c r="C42" s="17"/>
      <c r="D42" s="17"/>
      <c r="E42" s="17"/>
      <c r="F42" s="17"/>
      <c r="G42" s="17"/>
      <c r="H42" s="17"/>
      <c r="I42" s="17"/>
      <c r="J42" s="17"/>
      <c r="K42" s="17"/>
      <c r="L42" s="1"/>
      <c r="M42" s="1"/>
      <c r="N42" s="1"/>
      <c r="O42" s="18"/>
      <c r="P42" s="17"/>
      <c r="AH42" s="2"/>
    </row>
    <row r="43" spans="1:34" x14ac:dyDescent="0.25">
      <c r="A43" s="24"/>
      <c r="B43" s="17"/>
      <c r="C43" s="17"/>
      <c r="D43" s="17"/>
      <c r="E43" s="17"/>
      <c r="F43" s="17"/>
      <c r="G43" s="17"/>
      <c r="H43" s="17"/>
      <c r="I43" s="17"/>
      <c r="J43" s="17"/>
      <c r="K43" s="17"/>
      <c r="L43" s="1"/>
      <c r="M43" s="1"/>
      <c r="N43" s="1"/>
      <c r="O43" s="18"/>
      <c r="P43" s="17"/>
      <c r="AH43" s="2"/>
    </row>
    <row r="44" spans="1:34" x14ac:dyDescent="0.25">
      <c r="A44" s="24"/>
      <c r="B44" s="17"/>
      <c r="C44" s="17"/>
      <c r="D44" s="17"/>
      <c r="E44" s="17"/>
      <c r="F44" s="17"/>
      <c r="G44" s="17"/>
      <c r="H44" s="17"/>
      <c r="I44" s="17"/>
      <c r="J44" s="17"/>
      <c r="K44" s="17"/>
      <c r="L44" s="1"/>
      <c r="M44" s="1"/>
      <c r="N44" s="1"/>
      <c r="O44" s="18"/>
      <c r="P44" s="17"/>
      <c r="AH44" s="2"/>
    </row>
  </sheetData>
  <mergeCells count="2">
    <mergeCell ref="P3:X3"/>
    <mergeCell ref="Y3:AG3"/>
  </mergeCells>
  <conditionalFormatting sqref="AA10:AA16 R5:R16 AA5:AA8">
    <cfRule type="cellIs" dxfId="10" priority="2" operator="lessThan">
      <formula>6</formula>
    </cfRule>
  </conditionalFormatting>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K65"/>
  <sheetViews>
    <sheetView zoomScale="70" zoomScaleNormal="70" workbookViewId="0">
      <pane xSplit="5" topLeftCell="F1" activePane="topRight" state="frozen"/>
      <selection pane="topRight"/>
    </sheetView>
  </sheetViews>
  <sheetFormatPr defaultColWidth="9.140625" defaultRowHeight="15" x14ac:dyDescent="0.25"/>
  <cols>
    <col min="1" max="1" width="8.7109375" style="60" customWidth="1"/>
    <col min="2" max="14" width="8.7109375" style="70" customWidth="1"/>
    <col min="15" max="15" width="12.42578125" style="70" customWidth="1"/>
    <col min="16" max="33" width="8.7109375" style="70" customWidth="1"/>
    <col min="34" max="34" width="8.7109375" style="86" customWidth="1"/>
    <col min="35" max="40" width="8.7109375" style="70" customWidth="1"/>
    <col min="41" max="16384" width="9.140625" style="70"/>
  </cols>
  <sheetData>
    <row r="1" spans="1:37" x14ac:dyDescent="0.25">
      <c r="A1" s="60" t="s">
        <v>191</v>
      </c>
    </row>
    <row r="3" spans="1:37" ht="20.100000000000001" customHeight="1" x14ac:dyDescent="0.25">
      <c r="A3" s="100"/>
      <c r="B3" s="101"/>
      <c r="C3" s="101"/>
      <c r="D3" s="101"/>
      <c r="E3" s="101"/>
      <c r="F3" s="101"/>
      <c r="G3" s="101"/>
      <c r="H3" s="101"/>
      <c r="I3" s="101"/>
      <c r="J3" s="101"/>
      <c r="K3" s="101"/>
      <c r="L3" s="101"/>
      <c r="M3" s="101"/>
      <c r="N3" s="101"/>
      <c r="O3" s="101"/>
      <c r="P3" s="277" t="s">
        <v>99</v>
      </c>
      <c r="Q3" s="277"/>
      <c r="R3" s="277"/>
      <c r="S3" s="277"/>
      <c r="T3" s="277"/>
      <c r="U3" s="277"/>
      <c r="V3" s="277"/>
      <c r="W3" s="277"/>
      <c r="X3" s="277"/>
      <c r="Y3" s="277" t="s">
        <v>100</v>
      </c>
      <c r="Z3" s="277"/>
      <c r="AA3" s="277"/>
      <c r="AB3" s="277"/>
      <c r="AC3" s="277"/>
      <c r="AD3" s="277"/>
      <c r="AE3" s="277"/>
      <c r="AF3" s="277"/>
      <c r="AG3" s="277"/>
      <c r="AH3" s="102"/>
      <c r="AI3" s="101"/>
      <c r="AJ3" s="101"/>
      <c r="AK3" s="103"/>
    </row>
    <row r="4" spans="1:37" ht="20.100000000000001" customHeight="1" x14ac:dyDescent="0.25">
      <c r="A4" s="105" t="s">
        <v>0</v>
      </c>
      <c r="B4" s="104" t="s">
        <v>1</v>
      </c>
      <c r="C4" s="104" t="s">
        <v>2</v>
      </c>
      <c r="D4" s="104" t="s">
        <v>3</v>
      </c>
      <c r="E4" s="104" t="s">
        <v>4</v>
      </c>
      <c r="F4" s="104" t="s">
        <v>5</v>
      </c>
      <c r="G4" s="104" t="s">
        <v>6</v>
      </c>
      <c r="H4" s="104" t="s">
        <v>7</v>
      </c>
      <c r="I4" s="104" t="s">
        <v>8</v>
      </c>
      <c r="J4" s="104" t="s">
        <v>9</v>
      </c>
      <c r="K4" s="104" t="s">
        <v>10</v>
      </c>
      <c r="L4" s="104" t="s">
        <v>101</v>
      </c>
      <c r="M4" s="104" t="s">
        <v>102</v>
      </c>
      <c r="N4" s="104" t="s">
        <v>103</v>
      </c>
      <c r="O4" s="104" t="s">
        <v>11</v>
      </c>
      <c r="P4" s="104" t="s">
        <v>104</v>
      </c>
      <c r="Q4" s="104" t="s">
        <v>105</v>
      </c>
      <c r="R4" s="104" t="s">
        <v>94</v>
      </c>
      <c r="S4" s="104" t="s">
        <v>106</v>
      </c>
      <c r="T4" s="104" t="s">
        <v>6</v>
      </c>
      <c r="U4" s="104" t="s">
        <v>7</v>
      </c>
      <c r="V4" s="104" t="s">
        <v>8</v>
      </c>
      <c r="W4" s="104" t="s">
        <v>9</v>
      </c>
      <c r="X4" s="104" t="s">
        <v>10</v>
      </c>
      <c r="Y4" s="104" t="s">
        <v>104</v>
      </c>
      <c r="Z4" s="104" t="s">
        <v>105</v>
      </c>
      <c r="AA4" s="104" t="s">
        <v>94</v>
      </c>
      <c r="AB4" s="104" t="s">
        <v>106</v>
      </c>
      <c r="AC4" s="104" t="s">
        <v>6</v>
      </c>
      <c r="AD4" s="104" t="s">
        <v>7</v>
      </c>
      <c r="AE4" s="104" t="s">
        <v>8</v>
      </c>
      <c r="AF4" s="104" t="s">
        <v>9</v>
      </c>
      <c r="AG4" s="104" t="s">
        <v>10</v>
      </c>
      <c r="AH4" s="106" t="s">
        <v>107</v>
      </c>
      <c r="AI4" s="104" t="s">
        <v>108</v>
      </c>
      <c r="AJ4" s="104" t="s">
        <v>17</v>
      </c>
      <c r="AK4" s="107" t="s">
        <v>33</v>
      </c>
    </row>
    <row r="5" spans="1:37" ht="20.100000000000001" customHeight="1" x14ac:dyDescent="0.25">
      <c r="A5" s="89">
        <v>675.27</v>
      </c>
      <c r="B5" s="64">
        <f t="shared" ref="B5:B20" si="0">IF(A5, A5-L5,"")</f>
        <v>2.3469999999974789E-2</v>
      </c>
      <c r="C5" s="84"/>
      <c r="D5" s="67" t="str">
        <f t="shared" ref="D5:D20" si="1">IF(C5, C5-M5,"")</f>
        <v/>
      </c>
      <c r="E5" s="79"/>
      <c r="F5" s="67" t="str">
        <f t="shared" ref="F5:F20" si="2">IF(E5, E5-N5,"")</f>
        <v/>
      </c>
      <c r="G5" s="67">
        <v>1</v>
      </c>
      <c r="H5" s="67">
        <v>1</v>
      </c>
      <c r="I5" s="67"/>
      <c r="J5" s="67">
        <v>1</v>
      </c>
      <c r="K5" s="67"/>
      <c r="L5" s="64">
        <v>675.24653000000001</v>
      </c>
      <c r="M5" s="64">
        <v>337.11963000000003</v>
      </c>
      <c r="N5" s="64">
        <v>224.41066333333336</v>
      </c>
      <c r="O5" s="79" t="s">
        <v>18</v>
      </c>
      <c r="P5" s="70">
        <v>24.1</v>
      </c>
      <c r="Q5" s="70">
        <v>367958208</v>
      </c>
      <c r="R5" s="70">
        <v>58.4</v>
      </c>
      <c r="S5" s="67">
        <f>'S7 WiDr'!$Q5/'S7 WiDr'!$Q$21*100</f>
        <v>5.6239358457695081</v>
      </c>
      <c r="T5" s="67">
        <f t="shared" ref="T5:T20" si="3">$S5*G5</f>
        <v>5.6239358457695081</v>
      </c>
      <c r="U5" s="67">
        <f t="shared" ref="U5:U20" si="4">$S5*H5</f>
        <v>5.6239358457695081</v>
      </c>
      <c r="V5" s="67">
        <f t="shared" ref="V5:V20" si="5">$S5*I5</f>
        <v>0</v>
      </c>
      <c r="W5" s="67">
        <f t="shared" ref="W5:W20" si="6">$S5*J5</f>
        <v>5.6239358457695081</v>
      </c>
      <c r="X5" s="67">
        <f t="shared" ref="X5:X20" si="7">$S5*K5</f>
        <v>0</v>
      </c>
      <c r="Y5" s="70">
        <v>22.7</v>
      </c>
      <c r="Z5" s="70">
        <v>946886592</v>
      </c>
      <c r="AA5" s="70">
        <v>195.1</v>
      </c>
      <c r="AB5" s="67">
        <f>'S7 WiDr'!$Z5/'S7 WiDr'!$Z$21*100</f>
        <v>8.9921183677754541</v>
      </c>
      <c r="AC5" s="67">
        <f t="shared" ref="AC5:AC20" si="8">$AB5*G5</f>
        <v>8.9921183677754541</v>
      </c>
      <c r="AD5" s="67">
        <f t="shared" ref="AD5:AD20" si="9">$AB5*H5</f>
        <v>8.9921183677754541</v>
      </c>
      <c r="AE5" s="67">
        <f t="shared" ref="AE5:AE20" si="10">$AB5*I5</f>
        <v>0</v>
      </c>
      <c r="AF5" s="67">
        <f t="shared" ref="AF5:AF20" si="11">$AB5*J5</f>
        <v>8.9921183677754541</v>
      </c>
      <c r="AG5" s="67">
        <f t="shared" ref="AG5:AG20" si="12">$AB5*K5</f>
        <v>0</v>
      </c>
      <c r="AH5" s="87">
        <f>AVERAGE('S7 WiDr'!$P5,'S7 WiDr'!$Y5)</f>
        <v>23.4</v>
      </c>
      <c r="AI5" s="67">
        <f>AVERAGE('S7 WiDr'!$S5,'S7 WiDr'!$AB5)</f>
        <v>7.3080271067724816</v>
      </c>
      <c r="AJ5" s="67">
        <f>STDEV('S7 WiDr'!$S5,'S7 WiDr'!$AB5)</f>
        <v>2.381664701584409</v>
      </c>
      <c r="AK5" s="90">
        <f t="shared" ref="AK5:AK20" si="13">AJ5/AI5</f>
        <v>0.32589708094778097</v>
      </c>
    </row>
    <row r="6" spans="1:37" ht="20.100000000000001" customHeight="1" x14ac:dyDescent="0.25">
      <c r="A6" s="89">
        <v>966.37</v>
      </c>
      <c r="B6" s="64">
        <f t="shared" si="0"/>
        <v>2.8069999999956963E-2</v>
      </c>
      <c r="C6" s="61">
        <v>482.69</v>
      </c>
      <c r="D6" s="67">
        <f t="shared" si="1"/>
        <v>2.2669999999948232E-2</v>
      </c>
      <c r="E6" s="79"/>
      <c r="F6" s="67" t="str">
        <f t="shared" si="2"/>
        <v/>
      </c>
      <c r="G6" s="67">
        <v>1</v>
      </c>
      <c r="H6" s="67">
        <v>1</v>
      </c>
      <c r="I6" s="67"/>
      <c r="J6" s="67">
        <v>2</v>
      </c>
      <c r="K6" s="67"/>
      <c r="L6" s="64">
        <v>966.34193000000005</v>
      </c>
      <c r="M6" s="64">
        <v>482.66733000000005</v>
      </c>
      <c r="N6" s="64">
        <v>321.44246333333336</v>
      </c>
      <c r="O6" s="79" t="s">
        <v>19</v>
      </c>
      <c r="P6" s="70">
        <v>28.7</v>
      </c>
      <c r="Q6" s="70">
        <v>1132478592</v>
      </c>
      <c r="R6" s="70">
        <v>109</v>
      </c>
      <c r="S6" s="67">
        <f>'S7 WiDr'!$Q6/'S7 WiDr'!$Q$21*100</f>
        <v>17.308995450144661</v>
      </c>
      <c r="T6" s="67">
        <f t="shared" si="3"/>
        <v>17.308995450144661</v>
      </c>
      <c r="U6" s="67">
        <f t="shared" si="4"/>
        <v>17.308995450144661</v>
      </c>
      <c r="V6" s="67">
        <f t="shared" si="5"/>
        <v>0</v>
      </c>
      <c r="W6" s="67">
        <f t="shared" si="6"/>
        <v>34.617990900289321</v>
      </c>
      <c r="X6" s="67">
        <f t="shared" si="7"/>
        <v>0</v>
      </c>
      <c r="Y6" s="70">
        <v>27.1</v>
      </c>
      <c r="Z6" s="70">
        <v>2051849088</v>
      </c>
      <c r="AA6" s="70">
        <v>327.3</v>
      </c>
      <c r="AB6" s="67">
        <f>'S7 WiDr'!$Z6/'S7 WiDr'!$Z$21*100</f>
        <v>19.485406201747246</v>
      </c>
      <c r="AC6" s="67">
        <f t="shared" si="8"/>
        <v>19.485406201747246</v>
      </c>
      <c r="AD6" s="67">
        <f t="shared" si="9"/>
        <v>19.485406201747246</v>
      </c>
      <c r="AE6" s="67">
        <f t="shared" si="10"/>
        <v>0</v>
      </c>
      <c r="AF6" s="67">
        <f t="shared" si="11"/>
        <v>38.970812403494492</v>
      </c>
      <c r="AG6" s="67">
        <f t="shared" si="12"/>
        <v>0</v>
      </c>
      <c r="AH6" s="87">
        <f>AVERAGE('S7 WiDr'!$P6,'S7 WiDr'!$Y6)</f>
        <v>27.9</v>
      </c>
      <c r="AI6" s="67">
        <f>AVERAGE('S7 WiDr'!$S6,'S7 WiDr'!$AB6)</f>
        <v>18.397200825945951</v>
      </c>
      <c r="AJ6" s="67">
        <f>STDEV('S7 WiDr'!$S6,'S7 WiDr'!$AB6)</f>
        <v>1.5389548011054988</v>
      </c>
      <c r="AK6" s="90">
        <f t="shared" si="13"/>
        <v>8.3651573718490857E-2</v>
      </c>
    </row>
    <row r="7" spans="1:37" ht="20.100000000000001" customHeight="1" x14ac:dyDescent="0.25">
      <c r="A7" s="89">
        <v>1186.44</v>
      </c>
      <c r="B7" s="64">
        <f t="shared" si="0"/>
        <v>3.3700000001317676E-3</v>
      </c>
      <c r="C7" s="84"/>
      <c r="D7" s="67" t="str">
        <f t="shared" si="1"/>
        <v/>
      </c>
      <c r="E7" s="79"/>
      <c r="F7" s="67" t="str">
        <f t="shared" si="2"/>
        <v/>
      </c>
      <c r="G7" s="67">
        <v>2</v>
      </c>
      <c r="H7" s="67">
        <v>2</v>
      </c>
      <c r="I7" s="67">
        <v>1</v>
      </c>
      <c r="J7" s="67">
        <v>1</v>
      </c>
      <c r="K7" s="67"/>
      <c r="L7" s="64">
        <v>1186.4366299999999</v>
      </c>
      <c r="M7" s="64">
        <v>592.71467999999993</v>
      </c>
      <c r="N7" s="64">
        <v>394.80736333333329</v>
      </c>
      <c r="O7" s="79" t="s">
        <v>34</v>
      </c>
      <c r="P7" s="70">
        <v>38.299999999999997</v>
      </c>
      <c r="Q7" s="70">
        <v>102453816</v>
      </c>
      <c r="R7" s="70">
        <v>15.9</v>
      </c>
      <c r="S7" s="67">
        <f>'S7 WiDr'!$Q7/'S7 WiDr'!$Q$21*100</f>
        <v>1.5659215525320569</v>
      </c>
      <c r="T7" s="67">
        <f t="shared" si="3"/>
        <v>3.1318431050641138</v>
      </c>
      <c r="U7" s="67">
        <f t="shared" si="4"/>
        <v>3.1318431050641138</v>
      </c>
      <c r="V7" s="67">
        <f t="shared" si="5"/>
        <v>1.5659215525320569</v>
      </c>
      <c r="W7" s="67">
        <f t="shared" si="6"/>
        <v>1.5659215525320569</v>
      </c>
      <c r="X7" s="67">
        <f t="shared" si="7"/>
        <v>0</v>
      </c>
      <c r="Y7" s="70">
        <v>37.5</v>
      </c>
      <c r="Z7" s="70">
        <v>138642080</v>
      </c>
      <c r="AA7" s="70">
        <v>26.7</v>
      </c>
      <c r="AB7" s="67">
        <f>'S7 WiDr'!$Z7/'S7 WiDr'!$Z$21*100</f>
        <v>1.3166159544844351</v>
      </c>
      <c r="AC7" s="67">
        <f t="shared" si="8"/>
        <v>2.6332319089688703</v>
      </c>
      <c r="AD7" s="67">
        <f t="shared" si="9"/>
        <v>2.6332319089688703</v>
      </c>
      <c r="AE7" s="67">
        <f t="shared" si="10"/>
        <v>1.3166159544844351</v>
      </c>
      <c r="AF7" s="67">
        <f t="shared" si="11"/>
        <v>1.3166159544844351</v>
      </c>
      <c r="AG7" s="67">
        <f t="shared" si="12"/>
        <v>0</v>
      </c>
      <c r="AH7" s="87">
        <f>AVERAGE('S7 WiDr'!$P7,'S7 WiDr'!$Y7)</f>
        <v>37.9</v>
      </c>
      <c r="AI7" s="67">
        <f>AVERAGE('S7 WiDr'!$S7,'S7 WiDr'!$AB7)</f>
        <v>1.441268753508246</v>
      </c>
      <c r="AJ7" s="67">
        <f>STDEV('S7 WiDr'!$S7,'S7 WiDr'!$AB7)</f>
        <v>0.17628567896724104</v>
      </c>
      <c r="AK7" s="90">
        <f t="shared" si="13"/>
        <v>0.12231284313778225</v>
      </c>
    </row>
    <row r="8" spans="1:37" ht="20.100000000000001" customHeight="1" x14ac:dyDescent="0.25">
      <c r="A8" s="89">
        <v>1040.3699999999999</v>
      </c>
      <c r="B8" s="64">
        <f t="shared" si="0"/>
        <v>-8.7300000000141154E-3</v>
      </c>
      <c r="C8" s="84"/>
      <c r="D8" s="67" t="str">
        <f t="shared" si="1"/>
        <v/>
      </c>
      <c r="E8" s="79"/>
      <c r="F8" s="67" t="str">
        <f t="shared" si="2"/>
        <v/>
      </c>
      <c r="G8" s="67">
        <v>2</v>
      </c>
      <c r="H8" s="67">
        <v>2</v>
      </c>
      <c r="I8" s="67"/>
      <c r="J8" s="67">
        <v>1</v>
      </c>
      <c r="K8" s="67"/>
      <c r="L8" s="60">
        <v>1040.3787299999999</v>
      </c>
      <c r="M8" s="60">
        <v>519.68573000000004</v>
      </c>
      <c r="N8" s="60">
        <v>346.12139666666667</v>
      </c>
      <c r="O8" s="79" t="s">
        <v>20</v>
      </c>
      <c r="P8" s="70">
        <v>44.5</v>
      </c>
      <c r="Q8" s="70">
        <v>124278448</v>
      </c>
      <c r="R8" s="70">
        <v>20.9</v>
      </c>
      <c r="S8" s="67">
        <f>'S7 WiDr'!$Q8/'S7 WiDr'!$Q$21*100</f>
        <v>1.8994929406868994</v>
      </c>
      <c r="T8" s="67">
        <f t="shared" si="3"/>
        <v>3.7989858813737989</v>
      </c>
      <c r="U8" s="67">
        <f t="shared" si="4"/>
        <v>3.7989858813737989</v>
      </c>
      <c r="V8" s="67">
        <f t="shared" si="5"/>
        <v>0</v>
      </c>
      <c r="W8" s="67">
        <f t="shared" si="6"/>
        <v>1.8994929406868994</v>
      </c>
      <c r="X8" s="67">
        <f t="shared" si="7"/>
        <v>0</v>
      </c>
      <c r="Y8" s="70">
        <v>43.8</v>
      </c>
      <c r="Z8" s="70">
        <v>276194592</v>
      </c>
      <c r="AA8" s="70">
        <v>74.8</v>
      </c>
      <c r="AB8" s="67">
        <f>'S7 WiDr'!$Z8/'S7 WiDr'!$Z$21*100</f>
        <v>2.6228848151262527</v>
      </c>
      <c r="AC8" s="67">
        <f t="shared" si="8"/>
        <v>5.2457696302525054</v>
      </c>
      <c r="AD8" s="67">
        <f t="shared" si="9"/>
        <v>5.2457696302525054</v>
      </c>
      <c r="AE8" s="67">
        <f t="shared" si="10"/>
        <v>0</v>
      </c>
      <c r="AF8" s="67">
        <f t="shared" si="11"/>
        <v>2.6228848151262527</v>
      </c>
      <c r="AG8" s="67">
        <f t="shared" si="12"/>
        <v>0</v>
      </c>
      <c r="AH8" s="87">
        <f>AVERAGE('S7 WiDr'!$P8,'S7 WiDr'!$Y8)</f>
        <v>44.15</v>
      </c>
      <c r="AI8" s="67">
        <f>AVERAGE('S7 WiDr'!$S8,'S7 WiDr'!$AB8)</f>
        <v>2.2611888779065761</v>
      </c>
      <c r="AJ8" s="67">
        <f>STDEV('S7 WiDr'!$S8,'S7 WiDr'!$AB8)</f>
        <v>0.51151529987131272</v>
      </c>
      <c r="AK8" s="90">
        <f t="shared" si="13"/>
        <v>0.22621520248448995</v>
      </c>
    </row>
    <row r="9" spans="1:37" ht="20.100000000000001" customHeight="1" x14ac:dyDescent="0.25">
      <c r="A9" s="89">
        <v>1477.5</v>
      </c>
      <c r="B9" s="64">
        <f t="shared" si="0"/>
        <v>-3.2029999999849679E-2</v>
      </c>
      <c r="C9" s="61">
        <v>738.28</v>
      </c>
      <c r="D9" s="67">
        <f t="shared" si="1"/>
        <v>1.7620000000079017E-2</v>
      </c>
      <c r="E9" s="79"/>
      <c r="F9" s="67" t="str">
        <f t="shared" si="2"/>
        <v/>
      </c>
      <c r="G9" s="67">
        <v>2</v>
      </c>
      <c r="H9" s="67">
        <v>2</v>
      </c>
      <c r="I9" s="67">
        <v>1</v>
      </c>
      <c r="J9" s="67">
        <v>2</v>
      </c>
      <c r="K9" s="67"/>
      <c r="L9" s="64">
        <v>1477.5320299999998</v>
      </c>
      <c r="M9" s="64">
        <v>738.26237999999989</v>
      </c>
      <c r="N9" s="64">
        <v>491.83916333333326</v>
      </c>
      <c r="O9" s="79" t="s">
        <v>21</v>
      </c>
      <c r="P9" s="70">
        <v>47.4</v>
      </c>
      <c r="Q9" s="70">
        <v>169979472</v>
      </c>
      <c r="R9" s="70">
        <v>29.4</v>
      </c>
      <c r="S9" s="67">
        <f>'S7 WiDr'!$Q9/'S7 WiDr'!$Q$21*100</f>
        <v>2.597995165868876</v>
      </c>
      <c r="T9" s="67">
        <f t="shared" si="3"/>
        <v>5.195990331737752</v>
      </c>
      <c r="U9" s="67">
        <f t="shared" si="4"/>
        <v>5.195990331737752</v>
      </c>
      <c r="V9" s="67">
        <f t="shared" si="5"/>
        <v>2.597995165868876</v>
      </c>
      <c r="W9" s="67">
        <f t="shared" si="6"/>
        <v>5.195990331737752</v>
      </c>
      <c r="X9" s="67">
        <f t="shared" si="7"/>
        <v>0</v>
      </c>
      <c r="Y9" s="70">
        <v>46.6</v>
      </c>
      <c r="Z9" s="70">
        <v>292068672</v>
      </c>
      <c r="AA9" s="70">
        <v>100.3</v>
      </c>
      <c r="AB9" s="67">
        <f>'S7 WiDr'!$Z9/'S7 WiDr'!$Z$21*100</f>
        <v>2.7736331809237238</v>
      </c>
      <c r="AC9" s="67">
        <f t="shared" si="8"/>
        <v>5.5472663618474476</v>
      </c>
      <c r="AD9" s="67">
        <f t="shared" si="9"/>
        <v>5.5472663618474476</v>
      </c>
      <c r="AE9" s="67">
        <f t="shared" si="10"/>
        <v>2.7736331809237238</v>
      </c>
      <c r="AF9" s="67">
        <f t="shared" si="11"/>
        <v>5.5472663618474476</v>
      </c>
      <c r="AG9" s="67">
        <f t="shared" si="12"/>
        <v>0</v>
      </c>
      <c r="AH9" s="87">
        <f>AVERAGE('S7 WiDr'!$P9,'S7 WiDr'!$Y9)</f>
        <v>47</v>
      </c>
      <c r="AI9" s="67">
        <f>AVERAGE('S7 WiDr'!$S9,'S7 WiDr'!$AB9)</f>
        <v>2.6858141733962997</v>
      </c>
      <c r="AJ9" s="67">
        <f>STDEV('S7 WiDr'!$S9,'S7 WiDr'!$AB9)</f>
        <v>0.12419483147942778</v>
      </c>
      <c r="AK9" s="90">
        <f t="shared" si="13"/>
        <v>4.6241036595014821E-2</v>
      </c>
    </row>
    <row r="10" spans="1:37" ht="20.100000000000001" customHeight="1" x14ac:dyDescent="0.25">
      <c r="A10" s="89">
        <v>1040.4100000000001</v>
      </c>
      <c r="B10" s="64">
        <f t="shared" si="0"/>
        <v>3.1270000000176879E-2</v>
      </c>
      <c r="C10" s="84"/>
      <c r="D10" s="67" t="str">
        <f t="shared" si="1"/>
        <v/>
      </c>
      <c r="E10" s="79"/>
      <c r="F10" s="67" t="str">
        <f t="shared" si="2"/>
        <v/>
      </c>
      <c r="G10" s="67">
        <v>2</v>
      </c>
      <c r="H10" s="67">
        <v>2</v>
      </c>
      <c r="I10" s="67"/>
      <c r="J10" s="67">
        <v>1</v>
      </c>
      <c r="K10" s="67"/>
      <c r="L10" s="60">
        <v>1040.3787299999999</v>
      </c>
      <c r="M10" s="60">
        <v>519.68573000000004</v>
      </c>
      <c r="N10" s="60">
        <v>346.12139666666667</v>
      </c>
      <c r="O10" s="79" t="s">
        <v>20</v>
      </c>
      <c r="P10" s="70">
        <v>51.6</v>
      </c>
      <c r="Q10" s="70">
        <v>58033520</v>
      </c>
      <c r="R10" s="70">
        <v>10.7</v>
      </c>
      <c r="S10" s="67">
        <f>'S7 WiDr'!$Q10/'S7 WiDr'!$Q$21*100</f>
        <v>0.88699419197133844</v>
      </c>
      <c r="T10" s="67">
        <f t="shared" si="3"/>
        <v>1.7739883839426769</v>
      </c>
      <c r="U10" s="67">
        <f t="shared" si="4"/>
        <v>1.7739883839426769</v>
      </c>
      <c r="V10" s="67">
        <f t="shared" si="5"/>
        <v>0</v>
      </c>
      <c r="W10" s="67">
        <f t="shared" si="6"/>
        <v>0.88699419197133844</v>
      </c>
      <c r="X10" s="67">
        <f t="shared" si="7"/>
        <v>0</v>
      </c>
      <c r="Y10" s="70">
        <v>51</v>
      </c>
      <c r="Z10" s="70">
        <v>130008648</v>
      </c>
      <c r="AA10" s="70">
        <v>27.4</v>
      </c>
      <c r="AB10" s="67">
        <f>'S7 WiDr'!$Z10/'S7 WiDr'!$Z$21*100</f>
        <v>1.2346284777157912</v>
      </c>
      <c r="AC10" s="67">
        <f t="shared" si="8"/>
        <v>2.4692569554315824</v>
      </c>
      <c r="AD10" s="67">
        <f t="shared" si="9"/>
        <v>2.4692569554315824</v>
      </c>
      <c r="AE10" s="67">
        <f t="shared" si="10"/>
        <v>0</v>
      </c>
      <c r="AF10" s="67">
        <f t="shared" si="11"/>
        <v>1.2346284777157912</v>
      </c>
      <c r="AG10" s="67">
        <f t="shared" si="12"/>
        <v>0</v>
      </c>
      <c r="AH10" s="87">
        <f>AVERAGE('S7 WiDr'!$P10,'S7 WiDr'!$Y10)</f>
        <v>51.3</v>
      </c>
      <c r="AI10" s="67">
        <f>AVERAGE('S7 WiDr'!$S10,'S7 WiDr'!$AB10)</f>
        <v>1.0608113348435648</v>
      </c>
      <c r="AJ10" s="67">
        <f>STDEV('S7 WiDr'!$S10,'S7 WiDr'!$AB10)</f>
        <v>0.24581456082284445</v>
      </c>
      <c r="AK10" s="90">
        <f t="shared" si="13"/>
        <v>0.23172316579657787</v>
      </c>
    </row>
    <row r="11" spans="1:37" ht="20.100000000000001" customHeight="1" x14ac:dyDescent="0.25">
      <c r="A11" s="89">
        <v>1411.47</v>
      </c>
      <c r="B11" s="64">
        <f t="shared" si="0"/>
        <v>3.9070000000265281E-2</v>
      </c>
      <c r="C11" s="84">
        <v>705.29</v>
      </c>
      <c r="D11" s="67">
        <f t="shared" si="1"/>
        <v>7.817000000011376E-2</v>
      </c>
      <c r="E11" s="79"/>
      <c r="F11" s="67" t="str">
        <f t="shared" si="2"/>
        <v/>
      </c>
      <c r="G11" s="129">
        <v>2</v>
      </c>
      <c r="H11" s="129">
        <v>2</v>
      </c>
      <c r="I11" s="129"/>
      <c r="J11" s="129">
        <v>2</v>
      </c>
      <c r="K11" s="130">
        <v>1</v>
      </c>
      <c r="L11" s="131">
        <v>1411.4309299999998</v>
      </c>
      <c r="M11" s="131">
        <v>705.21182999999985</v>
      </c>
      <c r="N11" s="131">
        <v>469.80546333333319</v>
      </c>
      <c r="O11" s="132" t="s">
        <v>54</v>
      </c>
      <c r="P11" s="70">
        <v>52.4</v>
      </c>
      <c r="Q11" s="70">
        <v>41576856</v>
      </c>
      <c r="R11" s="70">
        <v>7.6</v>
      </c>
      <c r="S11" s="67">
        <f>'S7 WiDr'!$Q11/'S7 WiDr'!$Q$21*100</f>
        <v>0.63546773989288763</v>
      </c>
      <c r="T11" s="67">
        <f t="shared" si="3"/>
        <v>1.2709354797857753</v>
      </c>
      <c r="U11" s="67">
        <f t="shared" si="4"/>
        <v>1.2709354797857753</v>
      </c>
      <c r="V11" s="67">
        <f t="shared" si="5"/>
        <v>0</v>
      </c>
      <c r="W11" s="67">
        <f t="shared" si="6"/>
        <v>1.2709354797857753</v>
      </c>
      <c r="X11" s="67">
        <f t="shared" si="7"/>
        <v>0.63546773989288763</v>
      </c>
      <c r="Y11" s="70">
        <v>51.2</v>
      </c>
      <c r="Z11" s="70">
        <v>55846492</v>
      </c>
      <c r="AA11" s="70">
        <v>20.8</v>
      </c>
      <c r="AB11" s="67">
        <f>'S7 WiDr'!$Z11/'S7 WiDr'!$Z$21*100</f>
        <v>0.53034679203591983</v>
      </c>
      <c r="AC11" s="67">
        <f t="shared" si="8"/>
        <v>1.0606935840718397</v>
      </c>
      <c r="AD11" s="67">
        <f t="shared" si="9"/>
        <v>1.0606935840718397</v>
      </c>
      <c r="AE11" s="67">
        <f t="shared" si="10"/>
        <v>0</v>
      </c>
      <c r="AF11" s="67">
        <f t="shared" si="11"/>
        <v>1.0606935840718397</v>
      </c>
      <c r="AG11" s="67">
        <f t="shared" si="12"/>
        <v>0.53034679203591983</v>
      </c>
      <c r="AH11" s="87">
        <f>AVERAGE('S7 WiDr'!$P11,'S7 WiDr'!$Y11)</f>
        <v>51.8</v>
      </c>
      <c r="AI11" s="67">
        <f>AVERAGE('S7 WiDr'!$S11,'S7 WiDr'!$AB11)</f>
        <v>0.58290726596440368</v>
      </c>
      <c r="AJ11" s="67">
        <f>STDEV('S7 WiDr'!$S11,'S7 WiDr'!$AB11)</f>
        <v>7.4331735074419397E-2</v>
      </c>
      <c r="AK11" s="90">
        <f t="shared" si="13"/>
        <v>0.12751897156649716</v>
      </c>
    </row>
    <row r="12" spans="1:37" ht="20.100000000000001" customHeight="1" x14ac:dyDescent="0.25">
      <c r="A12" s="89">
        <v>1331.45</v>
      </c>
      <c r="B12" s="64">
        <f t="shared" si="0"/>
        <v>-2.4129999999786378E-2</v>
      </c>
      <c r="C12" s="84">
        <v>665.22</v>
      </c>
      <c r="D12" s="67">
        <f t="shared" si="1"/>
        <v>-1.34299999998575E-2</v>
      </c>
      <c r="E12" s="79"/>
      <c r="F12" s="67" t="str">
        <f t="shared" si="2"/>
        <v/>
      </c>
      <c r="G12" s="67">
        <v>2</v>
      </c>
      <c r="H12" s="67">
        <v>2</v>
      </c>
      <c r="I12" s="67"/>
      <c r="J12" s="67">
        <v>2</v>
      </c>
      <c r="K12" s="67"/>
      <c r="L12" s="64">
        <v>1331.4741299999998</v>
      </c>
      <c r="M12" s="64">
        <v>665.23342999999988</v>
      </c>
      <c r="N12" s="64">
        <v>443.15319666666659</v>
      </c>
      <c r="O12" s="79" t="s">
        <v>22</v>
      </c>
      <c r="P12" s="70">
        <v>57.3</v>
      </c>
      <c r="Q12" s="70">
        <v>3120934400</v>
      </c>
      <c r="R12" s="70">
        <v>425.1</v>
      </c>
      <c r="S12" s="67">
        <f>'S7 WiDr'!$Q12/'S7 WiDr'!$Q$21*100</f>
        <v>47.700892283003924</v>
      </c>
      <c r="T12" s="67">
        <f t="shared" si="3"/>
        <v>95.401784566007848</v>
      </c>
      <c r="U12" s="67">
        <f t="shared" si="4"/>
        <v>95.401784566007848</v>
      </c>
      <c r="V12" s="67">
        <f t="shared" si="5"/>
        <v>0</v>
      </c>
      <c r="W12" s="67">
        <f t="shared" si="6"/>
        <v>95.401784566007848</v>
      </c>
      <c r="X12" s="67">
        <f t="shared" si="7"/>
        <v>0</v>
      </c>
      <c r="Y12" s="70">
        <v>56.3</v>
      </c>
      <c r="Z12" s="70">
        <v>4601874432</v>
      </c>
      <c r="AA12" s="70">
        <v>695.5</v>
      </c>
      <c r="AB12" s="67">
        <f>'S7 WiDr'!$Z12/'S7 WiDr'!$Z$21*100</f>
        <v>43.701748399224812</v>
      </c>
      <c r="AC12" s="67">
        <f t="shared" si="8"/>
        <v>87.403496798449623</v>
      </c>
      <c r="AD12" s="67">
        <f t="shared" si="9"/>
        <v>87.403496798449623</v>
      </c>
      <c r="AE12" s="67">
        <f t="shared" si="10"/>
        <v>0</v>
      </c>
      <c r="AF12" s="67">
        <f t="shared" si="11"/>
        <v>87.403496798449623</v>
      </c>
      <c r="AG12" s="67">
        <f t="shared" si="12"/>
        <v>0</v>
      </c>
      <c r="AH12" s="87">
        <f>AVERAGE('S7 WiDr'!$P12,'S7 WiDr'!$Y12)</f>
        <v>56.8</v>
      </c>
      <c r="AI12" s="67">
        <f>AVERAGE('S7 WiDr'!$S12,'S7 WiDr'!$AB12)</f>
        <v>45.701320341114368</v>
      </c>
      <c r="AJ12" s="67">
        <f>STDEV('S7 WiDr'!$S12,'S7 WiDr'!$AB12)</f>
        <v>2.8278217591609165</v>
      </c>
      <c r="AK12" s="90">
        <f t="shared" si="13"/>
        <v>6.1876150143017151E-2</v>
      </c>
    </row>
    <row r="13" spans="1:37" ht="20.100000000000001" customHeight="1" x14ac:dyDescent="0.25">
      <c r="A13" s="89">
        <v>1696.57</v>
      </c>
      <c r="B13" s="64">
        <f t="shared" si="0"/>
        <v>-3.6329999999907159E-2</v>
      </c>
      <c r="C13" s="66">
        <v>847.82</v>
      </c>
      <c r="D13" s="67">
        <f t="shared" si="1"/>
        <v>2.0470000000159416E-2</v>
      </c>
      <c r="E13" s="79"/>
      <c r="F13" s="67" t="str">
        <f t="shared" si="2"/>
        <v/>
      </c>
      <c r="G13" s="67">
        <v>3</v>
      </c>
      <c r="H13" s="67">
        <v>3</v>
      </c>
      <c r="I13" s="67"/>
      <c r="J13" s="67">
        <v>2</v>
      </c>
      <c r="K13" s="67"/>
      <c r="L13" s="64">
        <v>1696.6063299999998</v>
      </c>
      <c r="M13" s="64">
        <v>847.79952999999989</v>
      </c>
      <c r="N13" s="64">
        <v>564.86392999999987</v>
      </c>
      <c r="O13" s="79" t="s">
        <v>24</v>
      </c>
      <c r="P13" s="70">
        <v>62.6</v>
      </c>
      <c r="Q13" s="70">
        <v>300519040</v>
      </c>
      <c r="R13" s="70">
        <v>51</v>
      </c>
      <c r="S13" s="67">
        <f>'S7 WiDr'!$Q13/'S7 WiDr'!$Q$21*100</f>
        <v>4.593184129737474</v>
      </c>
      <c r="T13" s="67">
        <f t="shared" si="3"/>
        <v>13.779552389212423</v>
      </c>
      <c r="U13" s="67">
        <f t="shared" si="4"/>
        <v>13.779552389212423</v>
      </c>
      <c r="V13" s="67">
        <f t="shared" si="5"/>
        <v>0</v>
      </c>
      <c r="W13" s="67">
        <f t="shared" si="6"/>
        <v>9.1863682594749481</v>
      </c>
      <c r="X13" s="67">
        <f t="shared" si="7"/>
        <v>0</v>
      </c>
      <c r="Y13" s="70">
        <v>61.9</v>
      </c>
      <c r="Z13" s="70">
        <v>532929056</v>
      </c>
      <c r="AA13" s="70">
        <v>131.5</v>
      </c>
      <c r="AB13" s="67">
        <f>'S7 WiDr'!$Z13/'S7 WiDr'!$Z$21*100</f>
        <v>5.0609663223310628</v>
      </c>
      <c r="AC13" s="67">
        <f t="shared" si="8"/>
        <v>15.182898966993189</v>
      </c>
      <c r="AD13" s="67">
        <f t="shared" si="9"/>
        <v>15.182898966993189</v>
      </c>
      <c r="AE13" s="67">
        <f t="shared" si="10"/>
        <v>0</v>
      </c>
      <c r="AF13" s="67">
        <f t="shared" si="11"/>
        <v>10.121932644662126</v>
      </c>
      <c r="AG13" s="67">
        <f t="shared" si="12"/>
        <v>0</v>
      </c>
      <c r="AH13" s="87">
        <f>AVERAGE('S7 WiDr'!$P13,'S7 WiDr'!$Y13)</f>
        <v>62.25</v>
      </c>
      <c r="AI13" s="67">
        <f>AVERAGE('S7 WiDr'!$S13,'S7 WiDr'!$AB13)</f>
        <v>4.8270752260342684</v>
      </c>
      <c r="AJ13" s="67">
        <f>STDEV('S7 WiDr'!$S13,'S7 WiDr'!$AB13)</f>
        <v>0.33077196050123819</v>
      </c>
      <c r="AK13" s="90">
        <f t="shared" si="13"/>
        <v>6.8524301986689184E-2</v>
      </c>
    </row>
    <row r="14" spans="1:37" ht="20.100000000000001" customHeight="1" x14ac:dyDescent="0.25">
      <c r="A14" s="89"/>
      <c r="B14" s="64" t="str">
        <f t="shared" si="0"/>
        <v/>
      </c>
      <c r="C14" s="84">
        <v>993.39</v>
      </c>
      <c r="D14" s="67">
        <f t="shared" si="1"/>
        <v>4.2770000000018626E-2</v>
      </c>
      <c r="E14" s="79"/>
      <c r="F14" s="67" t="str">
        <f t="shared" si="2"/>
        <v/>
      </c>
      <c r="G14" s="67">
        <v>3</v>
      </c>
      <c r="H14" s="67">
        <v>3</v>
      </c>
      <c r="I14" s="67"/>
      <c r="J14" s="67">
        <v>3</v>
      </c>
      <c r="K14" s="67"/>
      <c r="L14" s="64">
        <v>1987.70173</v>
      </c>
      <c r="M14" s="64">
        <v>993.34722999999997</v>
      </c>
      <c r="N14" s="64">
        <v>661.89572999999996</v>
      </c>
      <c r="O14" s="79" t="s">
        <v>51</v>
      </c>
      <c r="P14" s="70">
        <v>64.3</v>
      </c>
      <c r="Q14" s="70">
        <v>87333200</v>
      </c>
      <c r="R14" s="70">
        <v>11.4</v>
      </c>
      <c r="S14" s="67">
        <f>'S7 WiDr'!$Q14/'S7 WiDr'!$Q$21*100</f>
        <v>1.3348154853655489</v>
      </c>
      <c r="T14" s="67">
        <f t="shared" si="3"/>
        <v>4.0044464560966464</v>
      </c>
      <c r="U14" s="67">
        <f t="shared" si="4"/>
        <v>4.0044464560966464</v>
      </c>
      <c r="V14" s="67">
        <f t="shared" si="5"/>
        <v>0</v>
      </c>
      <c r="W14" s="67">
        <f t="shared" si="6"/>
        <v>4.0044464560966464</v>
      </c>
      <c r="X14" s="67">
        <f t="shared" si="7"/>
        <v>0</v>
      </c>
      <c r="Y14" s="70">
        <v>63.2</v>
      </c>
      <c r="Z14" s="70">
        <v>45929552</v>
      </c>
      <c r="AA14" s="70">
        <v>8.6999999999999993</v>
      </c>
      <c r="AB14" s="67">
        <f>'S7 WiDr'!$Z14/'S7 WiDr'!$Z$21*100</f>
        <v>0.43617046819784078</v>
      </c>
      <c r="AC14" s="67">
        <f t="shared" si="8"/>
        <v>1.3085114045935224</v>
      </c>
      <c r="AD14" s="67">
        <f t="shared" si="9"/>
        <v>1.3085114045935224</v>
      </c>
      <c r="AE14" s="67">
        <f t="shared" si="10"/>
        <v>0</v>
      </c>
      <c r="AF14" s="67">
        <f t="shared" si="11"/>
        <v>1.3085114045935224</v>
      </c>
      <c r="AG14" s="67">
        <f t="shared" si="12"/>
        <v>0</v>
      </c>
      <c r="AH14" s="87">
        <f>AVERAGE('S7 WiDr'!$P14,'S7 WiDr'!$Y14)</f>
        <v>63.75</v>
      </c>
      <c r="AI14" s="67">
        <f>AVERAGE('S7 WiDr'!$S14,'S7 WiDr'!$AB14)</f>
        <v>0.88549297678169481</v>
      </c>
      <c r="AJ14" s="67">
        <f>STDEV('S7 WiDr'!$S14,'S7 WiDr'!$AB14)</f>
        <v>0.63543798551878805</v>
      </c>
      <c r="AK14" s="90">
        <f t="shared" si="13"/>
        <v>0.71760928904063559</v>
      </c>
    </row>
    <row r="15" spans="1:37" ht="20.100000000000001" customHeight="1" x14ac:dyDescent="0.25">
      <c r="A15" s="89"/>
      <c r="B15" s="64" t="str">
        <f t="shared" si="0"/>
        <v/>
      </c>
      <c r="C15" s="84">
        <v>847.78</v>
      </c>
      <c r="D15" s="67">
        <f t="shared" si="1"/>
        <v>-1.9529999999917891E-2</v>
      </c>
      <c r="E15" s="79"/>
      <c r="F15" s="67" t="str">
        <f t="shared" si="2"/>
        <v/>
      </c>
      <c r="G15" s="67">
        <v>3</v>
      </c>
      <c r="H15" s="67">
        <v>3</v>
      </c>
      <c r="I15" s="67"/>
      <c r="J15" s="67">
        <v>2</v>
      </c>
      <c r="K15" s="67"/>
      <c r="L15" s="64">
        <v>1696.6063299999998</v>
      </c>
      <c r="M15" s="64">
        <v>847.79952999999989</v>
      </c>
      <c r="N15" s="64">
        <v>564.86392999999987</v>
      </c>
      <c r="O15" s="79" t="s">
        <v>24</v>
      </c>
      <c r="P15" s="70">
        <v>68.2</v>
      </c>
      <c r="Q15" s="70">
        <v>151898608</v>
      </c>
      <c r="R15" s="70">
        <v>20.399999999999999</v>
      </c>
      <c r="S15" s="67">
        <f>'S7 WiDr'!$Q15/'S7 WiDr'!$Q$21*100</f>
        <v>2.3216441646919073</v>
      </c>
      <c r="T15" s="67">
        <f t="shared" si="3"/>
        <v>6.9649324940757218</v>
      </c>
      <c r="U15" s="67">
        <f t="shared" si="4"/>
        <v>6.9649324940757218</v>
      </c>
      <c r="V15" s="67">
        <f t="shared" si="5"/>
        <v>0</v>
      </c>
      <c r="W15" s="67">
        <f t="shared" si="6"/>
        <v>4.6432883293838145</v>
      </c>
      <c r="X15" s="67">
        <f t="shared" si="7"/>
        <v>0</v>
      </c>
      <c r="Y15" s="70">
        <v>67.400000000000006</v>
      </c>
      <c r="Z15" s="70">
        <v>346019488</v>
      </c>
      <c r="AA15" s="70">
        <v>68.3</v>
      </c>
      <c r="AB15" s="67">
        <f>'S7 WiDr'!$Z15/'S7 WiDr'!$Z$21*100</f>
        <v>3.2859776661121609</v>
      </c>
      <c r="AC15" s="67">
        <f t="shared" si="8"/>
        <v>9.8579329983364836</v>
      </c>
      <c r="AD15" s="67">
        <f t="shared" si="9"/>
        <v>9.8579329983364836</v>
      </c>
      <c r="AE15" s="67">
        <f t="shared" si="10"/>
        <v>0</v>
      </c>
      <c r="AF15" s="67">
        <f t="shared" si="11"/>
        <v>6.5719553322243218</v>
      </c>
      <c r="AG15" s="67">
        <f t="shared" si="12"/>
        <v>0</v>
      </c>
      <c r="AH15" s="87">
        <f>AVERAGE('S7 WiDr'!$P15,'S7 WiDr'!$Y15)</f>
        <v>67.800000000000011</v>
      </c>
      <c r="AI15" s="67">
        <f>AVERAGE('S7 WiDr'!$S15,'S7 WiDr'!$AB15)</f>
        <v>2.8038109154020341</v>
      </c>
      <c r="AJ15" s="67">
        <f>STDEV('S7 WiDr'!$S15,'S7 WiDr'!$AB15)</f>
        <v>0.68188675817963051</v>
      </c>
      <c r="AK15" s="90">
        <f t="shared" si="13"/>
        <v>0.24319997986806319</v>
      </c>
    </row>
    <row r="16" spans="1:37" ht="20.100000000000001" customHeight="1" x14ac:dyDescent="0.25">
      <c r="A16" s="89"/>
      <c r="B16" s="64" t="str">
        <f t="shared" si="0"/>
        <v/>
      </c>
      <c r="C16" s="61">
        <v>1175.8699999999999</v>
      </c>
      <c r="D16" s="64">
        <f t="shared" si="1"/>
        <v>-4.3329999999969004E-2</v>
      </c>
      <c r="E16" s="84">
        <v>783.61</v>
      </c>
      <c r="F16" s="67">
        <f t="shared" si="2"/>
        <v>3.5366666668323887E-3</v>
      </c>
      <c r="G16" s="67">
        <v>4</v>
      </c>
      <c r="H16" s="67">
        <v>4</v>
      </c>
      <c r="I16" s="67"/>
      <c r="J16" s="67">
        <v>3</v>
      </c>
      <c r="K16" s="67"/>
      <c r="L16" s="64">
        <v>2352.8339299999998</v>
      </c>
      <c r="M16" s="64">
        <v>1175.9133299999999</v>
      </c>
      <c r="N16" s="64">
        <v>783.60646333333318</v>
      </c>
      <c r="O16" s="79" t="s">
        <v>23</v>
      </c>
      <c r="P16" s="70">
        <v>72.8</v>
      </c>
      <c r="Q16" s="70">
        <v>274923328</v>
      </c>
      <c r="R16" s="70">
        <v>36.700000000000003</v>
      </c>
      <c r="S16" s="67">
        <f>'S7 WiDr'!$Q16/'S7 WiDr'!$Q$21*100</f>
        <v>4.2019749133506163</v>
      </c>
      <c r="T16" s="67">
        <f t="shared" si="3"/>
        <v>16.807899653402465</v>
      </c>
      <c r="U16" s="67">
        <f t="shared" si="4"/>
        <v>16.807899653402465</v>
      </c>
      <c r="V16" s="67">
        <f t="shared" si="5"/>
        <v>0</v>
      </c>
      <c r="W16" s="67">
        <f t="shared" si="6"/>
        <v>12.605924740051849</v>
      </c>
      <c r="X16" s="67">
        <f t="shared" si="7"/>
        <v>0</v>
      </c>
      <c r="Y16" s="70">
        <v>71.900000000000006</v>
      </c>
      <c r="Z16" s="70">
        <v>379939840</v>
      </c>
      <c r="AA16" s="70">
        <v>85.4</v>
      </c>
      <c r="AB16" s="67">
        <f>'S7 WiDr'!$Z16/'S7 WiDr'!$Z$21*100</f>
        <v>3.6081026416241273</v>
      </c>
      <c r="AC16" s="67">
        <f t="shared" si="8"/>
        <v>14.432410566496509</v>
      </c>
      <c r="AD16" s="67">
        <f t="shared" si="9"/>
        <v>14.432410566496509</v>
      </c>
      <c r="AE16" s="67">
        <f t="shared" si="10"/>
        <v>0</v>
      </c>
      <c r="AF16" s="67">
        <f t="shared" si="11"/>
        <v>10.824307924872382</v>
      </c>
      <c r="AG16" s="67">
        <f t="shared" si="12"/>
        <v>0</v>
      </c>
      <c r="AH16" s="87">
        <f>AVERAGE('S7 WiDr'!$P16,'S7 WiDr'!$Y16)</f>
        <v>72.349999999999994</v>
      </c>
      <c r="AI16" s="67">
        <f>AVERAGE('S7 WiDr'!$S16,'S7 WiDr'!$AB16)</f>
        <v>3.9050387774873716</v>
      </c>
      <c r="AJ16" s="67">
        <f>STDEV('S7 WiDr'!$S16,'S7 WiDr'!$AB16)</f>
        <v>0.41993111049646042</v>
      </c>
      <c r="AK16" s="90">
        <f t="shared" si="13"/>
        <v>0.10753570820278965</v>
      </c>
    </row>
    <row r="17" spans="1:37" ht="20.100000000000001" customHeight="1" x14ac:dyDescent="0.25">
      <c r="A17" s="89"/>
      <c r="B17" s="64" t="str">
        <f t="shared" si="0"/>
        <v/>
      </c>
      <c r="C17" s="84">
        <v>1321.46</v>
      </c>
      <c r="D17" s="67">
        <f t="shared" si="1"/>
        <v>-1.0299999996732367E-3</v>
      </c>
      <c r="E17" s="79"/>
      <c r="F17" s="67" t="str">
        <f t="shared" si="2"/>
        <v/>
      </c>
      <c r="G17" s="67">
        <v>4</v>
      </c>
      <c r="H17" s="67">
        <v>4</v>
      </c>
      <c r="I17" s="67"/>
      <c r="J17" s="67">
        <v>4</v>
      </c>
      <c r="K17" s="67"/>
      <c r="L17" s="64">
        <v>2643.9293299999995</v>
      </c>
      <c r="M17" s="64">
        <v>1321.4610299999997</v>
      </c>
      <c r="N17" s="64">
        <v>880.63826333333316</v>
      </c>
      <c r="O17" s="79" t="s">
        <v>55</v>
      </c>
      <c r="P17" s="70">
        <v>75.2</v>
      </c>
      <c r="Q17" s="70">
        <v>52803056</v>
      </c>
      <c r="R17" s="70">
        <v>7</v>
      </c>
      <c r="S17" s="67">
        <f>'S7 WiDr'!$Q17/'S7 WiDr'!$Q$21*100</f>
        <v>0.80705089042224787</v>
      </c>
      <c r="T17" s="67">
        <f t="shared" si="3"/>
        <v>3.2282035616889915</v>
      </c>
      <c r="U17" s="67">
        <f t="shared" si="4"/>
        <v>3.2282035616889915</v>
      </c>
      <c r="V17" s="67">
        <f t="shared" si="5"/>
        <v>0</v>
      </c>
      <c r="W17" s="67">
        <f t="shared" si="6"/>
        <v>3.2282035616889915</v>
      </c>
      <c r="X17" s="67">
        <f t="shared" si="7"/>
        <v>0</v>
      </c>
      <c r="Y17" s="70">
        <v>73.8</v>
      </c>
      <c r="Z17" s="70">
        <v>89034528</v>
      </c>
      <c r="AA17" s="70">
        <v>10.6</v>
      </c>
      <c r="AB17" s="67">
        <f>'S7 WiDr'!$Z17/'S7 WiDr'!$Z$21*100</f>
        <v>0.84551732103839738</v>
      </c>
      <c r="AC17" s="67">
        <f t="shared" si="8"/>
        <v>3.3820692841535895</v>
      </c>
      <c r="AD17" s="67">
        <f t="shared" si="9"/>
        <v>3.3820692841535895</v>
      </c>
      <c r="AE17" s="67">
        <f t="shared" si="10"/>
        <v>0</v>
      </c>
      <c r="AF17" s="67">
        <f t="shared" si="11"/>
        <v>3.3820692841535895</v>
      </c>
      <c r="AG17" s="67">
        <f t="shared" si="12"/>
        <v>0</v>
      </c>
      <c r="AH17" s="87">
        <f>AVERAGE('S7 WiDr'!$P17,'S7 WiDr'!$Y17)</f>
        <v>74.5</v>
      </c>
      <c r="AI17" s="67">
        <f>AVERAGE('S7 WiDr'!$S17,'S7 WiDr'!$AB17)</f>
        <v>0.82628410573032263</v>
      </c>
      <c r="AJ17" s="67">
        <f>STDEV('S7 WiDr'!$S17,'S7 WiDr'!$AB17)</f>
        <v>2.7199873936721148E-2</v>
      </c>
      <c r="AK17" s="90">
        <f t="shared" si="13"/>
        <v>3.2918307090852444E-2</v>
      </c>
    </row>
    <row r="18" spans="1:37" ht="20.100000000000001" customHeight="1" x14ac:dyDescent="0.25">
      <c r="A18" s="89"/>
      <c r="B18" s="64" t="str">
        <f t="shared" si="0"/>
        <v/>
      </c>
      <c r="C18" s="61">
        <v>1175.8599999999999</v>
      </c>
      <c r="D18" s="64">
        <f t="shared" si="1"/>
        <v>-5.3329999999959909E-2</v>
      </c>
      <c r="E18" s="84">
        <v>783.62</v>
      </c>
      <c r="F18" s="67">
        <f t="shared" si="2"/>
        <v>1.3536666666823294E-2</v>
      </c>
      <c r="G18" s="67">
        <v>4</v>
      </c>
      <c r="H18" s="67">
        <v>4</v>
      </c>
      <c r="I18" s="67"/>
      <c r="J18" s="67">
        <v>3</v>
      </c>
      <c r="K18" s="67"/>
      <c r="L18" s="64">
        <v>2352.8339299999998</v>
      </c>
      <c r="M18" s="64">
        <v>1175.9133299999999</v>
      </c>
      <c r="N18" s="64">
        <v>783.60646333333318</v>
      </c>
      <c r="O18" s="79" t="s">
        <v>23</v>
      </c>
      <c r="P18" s="70">
        <v>77.400000000000006</v>
      </c>
      <c r="Q18" s="70">
        <v>148099936</v>
      </c>
      <c r="R18" s="70">
        <v>14.8</v>
      </c>
      <c r="S18" s="67">
        <f>'S7 WiDr'!$Q18/'S7 WiDr'!$Q$21*100</f>
        <v>2.2635846156381163</v>
      </c>
      <c r="T18" s="67">
        <f t="shared" si="3"/>
        <v>9.0543384625524652</v>
      </c>
      <c r="U18" s="67">
        <f t="shared" si="4"/>
        <v>9.0543384625524652</v>
      </c>
      <c r="V18" s="67">
        <f t="shared" si="5"/>
        <v>0</v>
      </c>
      <c r="W18" s="67">
        <f t="shared" si="6"/>
        <v>6.7907538469143489</v>
      </c>
      <c r="X18" s="67">
        <f t="shared" si="7"/>
        <v>0</v>
      </c>
      <c r="Y18" s="79">
        <v>76.599999999999994</v>
      </c>
      <c r="Z18" s="79">
        <v>189240992</v>
      </c>
      <c r="AA18" s="79">
        <v>38.700000000000003</v>
      </c>
      <c r="AB18" s="67">
        <f>'S7 WiDr'!$Z18/'S7 WiDr'!$Z$21*100</f>
        <v>1.7971290484798075</v>
      </c>
      <c r="AC18" s="67">
        <f t="shared" si="8"/>
        <v>7.1885161939192299</v>
      </c>
      <c r="AD18" s="67">
        <f t="shared" si="9"/>
        <v>7.1885161939192299</v>
      </c>
      <c r="AE18" s="67">
        <f t="shared" si="10"/>
        <v>0</v>
      </c>
      <c r="AF18" s="67">
        <f t="shared" si="11"/>
        <v>5.3913871454394222</v>
      </c>
      <c r="AG18" s="67">
        <f t="shared" si="12"/>
        <v>0</v>
      </c>
      <c r="AH18" s="87">
        <f>AVERAGE('S7 WiDr'!$P18,'S7 WiDr'!$Y18)</f>
        <v>77</v>
      </c>
      <c r="AI18" s="67">
        <f>AVERAGE('S7 WiDr'!$S18,'S7 WiDr'!$AB18)</f>
        <v>2.030356832058962</v>
      </c>
      <c r="AJ18" s="67">
        <f>STDEV('S7 WiDr'!$S18,'S7 WiDr'!$AB18)</f>
        <v>0.32983389465985608</v>
      </c>
      <c r="AK18" s="90">
        <f t="shared" si="13"/>
        <v>0.16245119550014037</v>
      </c>
    </row>
    <row r="19" spans="1:37" ht="20.100000000000001" customHeight="1" x14ac:dyDescent="0.25">
      <c r="A19" s="89"/>
      <c r="B19" s="64" t="str">
        <f t="shared" si="0"/>
        <v/>
      </c>
      <c r="C19" s="84">
        <v>1321.38</v>
      </c>
      <c r="D19" s="67">
        <f t="shared" si="1"/>
        <v>-8.1029999999600477E-2</v>
      </c>
      <c r="E19" s="79"/>
      <c r="F19" s="67" t="str">
        <f t="shared" si="2"/>
        <v/>
      </c>
      <c r="G19" s="67">
        <v>4</v>
      </c>
      <c r="H19" s="67">
        <v>4</v>
      </c>
      <c r="I19" s="67"/>
      <c r="J19" s="67">
        <v>4</v>
      </c>
      <c r="K19" s="67"/>
      <c r="L19" s="64">
        <v>2643.9293299999995</v>
      </c>
      <c r="M19" s="64">
        <v>1321.4610299999997</v>
      </c>
      <c r="N19" s="64">
        <v>880.63826333333316</v>
      </c>
      <c r="O19" s="79" t="s">
        <v>55</v>
      </c>
      <c r="P19" s="70">
        <v>78.5</v>
      </c>
      <c r="Q19" s="70">
        <v>108541040</v>
      </c>
      <c r="R19" s="70">
        <v>15.4</v>
      </c>
      <c r="S19" s="67">
        <f>'S7 WiDr'!$Q19/'S7 WiDr'!$Q$21*100</f>
        <v>1.6589597196676804</v>
      </c>
      <c r="T19" s="67">
        <f t="shared" si="3"/>
        <v>6.6358388786707216</v>
      </c>
      <c r="U19" s="67">
        <f t="shared" si="4"/>
        <v>6.6358388786707216</v>
      </c>
      <c r="V19" s="67">
        <f t="shared" si="5"/>
        <v>0</v>
      </c>
      <c r="W19" s="67">
        <f t="shared" si="6"/>
        <v>6.6358388786707216</v>
      </c>
      <c r="X19" s="67">
        <f t="shared" si="7"/>
        <v>0</v>
      </c>
      <c r="Y19" s="70">
        <v>77.5</v>
      </c>
      <c r="Z19" s="70">
        <v>95036168</v>
      </c>
      <c r="AA19" s="70">
        <v>24.2</v>
      </c>
      <c r="AB19" s="67">
        <f>'S7 WiDr'!$Z19/'S7 WiDr'!$Z$21*100</f>
        <v>0.90251195771055315</v>
      </c>
      <c r="AC19" s="67">
        <f t="shared" si="8"/>
        <v>3.6100478308422126</v>
      </c>
      <c r="AD19" s="67">
        <f t="shared" si="9"/>
        <v>3.6100478308422126</v>
      </c>
      <c r="AE19" s="67">
        <f t="shared" si="10"/>
        <v>0</v>
      </c>
      <c r="AF19" s="67">
        <f t="shared" si="11"/>
        <v>3.6100478308422126</v>
      </c>
      <c r="AG19" s="67">
        <f t="shared" si="12"/>
        <v>0</v>
      </c>
      <c r="AH19" s="87">
        <f>AVERAGE('S7 WiDr'!$P19,'S7 WiDr'!$Y19)</f>
        <v>78</v>
      </c>
      <c r="AI19" s="67">
        <f>AVERAGE('S7 WiDr'!$S19,'S7 WiDr'!$AB19)</f>
        <v>1.2807358386891168</v>
      </c>
      <c r="AJ19" s="67">
        <f>STDEV('S7 WiDr'!$S19,'S7 WiDr'!$AB19)</f>
        <v>0.53488934209327188</v>
      </c>
      <c r="AK19" s="133">
        <f t="shared" si="13"/>
        <v>0.41764220687441062</v>
      </c>
    </row>
    <row r="20" spans="1:37" ht="20.100000000000001" customHeight="1" x14ac:dyDescent="0.25">
      <c r="A20" s="121"/>
      <c r="B20" s="92" t="str">
        <f t="shared" si="0"/>
        <v/>
      </c>
      <c r="C20" s="93">
        <v>1175.92</v>
      </c>
      <c r="D20" s="92">
        <f t="shared" si="1"/>
        <v>6.6700000002128945E-3</v>
      </c>
      <c r="E20" s="134">
        <v>783.65</v>
      </c>
      <c r="F20" s="94">
        <f t="shared" si="2"/>
        <v>4.3536666666796009E-2</v>
      </c>
      <c r="G20" s="94">
        <v>4</v>
      </c>
      <c r="H20" s="94">
        <v>4</v>
      </c>
      <c r="I20" s="94"/>
      <c r="J20" s="94">
        <v>3</v>
      </c>
      <c r="K20" s="94"/>
      <c r="L20" s="92">
        <v>2352.8339299999998</v>
      </c>
      <c r="M20" s="92">
        <v>1175.9133299999999</v>
      </c>
      <c r="N20" s="92">
        <v>783.60646333333318</v>
      </c>
      <c r="O20" s="95" t="s">
        <v>23</v>
      </c>
      <c r="P20" s="96">
        <v>78.7</v>
      </c>
      <c r="Q20" s="96">
        <v>300905504</v>
      </c>
      <c r="R20" s="96">
        <v>29.4</v>
      </c>
      <c r="S20" s="94">
        <f>'S7 WiDr'!$Q20/'S7 WiDr'!$Q$21*100</f>
        <v>4.5990909112562592</v>
      </c>
      <c r="T20" s="94">
        <f t="shared" si="3"/>
        <v>18.396363645025037</v>
      </c>
      <c r="U20" s="94">
        <f t="shared" si="4"/>
        <v>18.396363645025037</v>
      </c>
      <c r="V20" s="94">
        <f t="shared" si="5"/>
        <v>0</v>
      </c>
      <c r="W20" s="94">
        <f t="shared" si="6"/>
        <v>13.797272733768779</v>
      </c>
      <c r="X20" s="94">
        <f t="shared" si="7"/>
        <v>0</v>
      </c>
      <c r="Y20" s="95">
        <v>77.8</v>
      </c>
      <c r="Z20" s="95">
        <v>358683584</v>
      </c>
      <c r="AA20" s="95">
        <v>51.3</v>
      </c>
      <c r="AB20" s="94">
        <f>'S7 WiDr'!$Z20/'S7 WiDr'!$Z$21*100</f>
        <v>3.4062423854724195</v>
      </c>
      <c r="AC20" s="94">
        <f t="shared" si="8"/>
        <v>13.624969541889678</v>
      </c>
      <c r="AD20" s="94">
        <f t="shared" si="9"/>
        <v>13.624969541889678</v>
      </c>
      <c r="AE20" s="94">
        <f t="shared" si="10"/>
        <v>0</v>
      </c>
      <c r="AF20" s="94">
        <f t="shared" si="11"/>
        <v>10.218727156417259</v>
      </c>
      <c r="AG20" s="94">
        <f t="shared" si="12"/>
        <v>0</v>
      </c>
      <c r="AH20" s="98">
        <f>AVERAGE('S7 WiDr'!$P20,'S7 WiDr'!$Y20)</f>
        <v>78.25</v>
      </c>
      <c r="AI20" s="94">
        <f>AVERAGE('S7 WiDr'!$S20,'S7 WiDr'!$AB20)</f>
        <v>4.0026666483643396</v>
      </c>
      <c r="AJ20" s="94">
        <f>STDEV('S7 WiDr'!$S20,'S7 WiDr'!$AB20)</f>
        <v>0.84347128151012951</v>
      </c>
      <c r="AK20" s="136">
        <f t="shared" si="13"/>
        <v>0.21072733645076536</v>
      </c>
    </row>
    <row r="21" spans="1:37" ht="20.100000000000001" customHeight="1" x14ac:dyDescent="0.25">
      <c r="A21" s="61"/>
      <c r="B21" s="61"/>
      <c r="C21" s="61"/>
      <c r="D21" s="83"/>
      <c r="E21" s="84"/>
      <c r="F21" s="83"/>
      <c r="G21" s="83"/>
      <c r="H21" s="83"/>
      <c r="I21" s="83"/>
      <c r="J21" s="83"/>
      <c r="K21" s="83"/>
      <c r="L21" s="61"/>
      <c r="M21" s="61"/>
      <c r="N21" s="61"/>
      <c r="O21" s="84"/>
      <c r="P21" s="84"/>
      <c r="Q21" s="84">
        <f>SUM(Q5:Q20)</f>
        <v>6542717024</v>
      </c>
      <c r="R21" s="84"/>
      <c r="S21" s="83">
        <f>SUM(S5:S20)</f>
        <v>99.999999999999986</v>
      </c>
      <c r="T21" s="83">
        <f>SUM(T5:T20)/100</f>
        <v>2.123780345845506</v>
      </c>
      <c r="U21" s="83">
        <f>SUM(U5:U20)/100</f>
        <v>2.123780345845506</v>
      </c>
      <c r="V21" s="83">
        <f>SUM(V5:V20)/100</f>
        <v>4.1639167184009326E-2</v>
      </c>
      <c r="W21" s="83">
        <f>SUM(W5:W20)/100</f>
        <v>2.0735514261483057</v>
      </c>
      <c r="X21" s="83">
        <f>SUM(X5:X20)/100</f>
        <v>6.3546773989288765E-3</v>
      </c>
      <c r="Y21" s="84"/>
      <c r="Z21" s="139">
        <f>SUM(Z5:Z20)</f>
        <v>10530183804</v>
      </c>
      <c r="AA21" s="84"/>
      <c r="AB21" s="83">
        <f>SUM(AB5:AB20)</f>
        <v>100.00000000000001</v>
      </c>
      <c r="AC21" s="83">
        <f>SUM(AC5:AC20)/100</f>
        <v>2.0142459659576901</v>
      </c>
      <c r="AD21" s="83">
        <f>SUM(AD5:AD20)/100</f>
        <v>2.0142459659576901</v>
      </c>
      <c r="AE21" s="83">
        <f>SUM(AE5:AE20)/100</f>
        <v>4.0902491354081597E-2</v>
      </c>
      <c r="AF21" s="83">
        <f>SUM(AF5:AF20)/100</f>
        <v>1.9857745548617021</v>
      </c>
      <c r="AG21" s="83">
        <f>SUM(AG5:AG20)/100</f>
        <v>5.3034679203591987E-3</v>
      </c>
      <c r="AH21" s="88"/>
      <c r="AI21" s="83"/>
      <c r="AJ21" s="83"/>
      <c r="AK21" s="85"/>
    </row>
    <row r="25" spans="1:37" x14ac:dyDescent="0.25">
      <c r="B25" s="61"/>
      <c r="C25" s="61"/>
      <c r="D25" s="83"/>
      <c r="E25" s="84"/>
    </row>
    <row r="26" spans="1:37" x14ac:dyDescent="0.25">
      <c r="D26" s="83"/>
      <c r="E26" s="84"/>
      <c r="S26" s="195"/>
    </row>
    <row r="27" spans="1:37" x14ac:dyDescent="0.25">
      <c r="B27" s="61"/>
      <c r="C27" s="84"/>
      <c r="D27" s="83"/>
      <c r="E27" s="79"/>
      <c r="M27" s="61"/>
      <c r="N27" s="61"/>
      <c r="O27" s="83"/>
    </row>
    <row r="28" spans="1:37" x14ac:dyDescent="0.25">
      <c r="B28" s="61"/>
      <c r="C28" s="84"/>
      <c r="D28" s="83"/>
      <c r="E28" s="79"/>
      <c r="O28" s="83"/>
    </row>
    <row r="29" spans="1:37" x14ac:dyDescent="0.25">
      <c r="B29" s="61"/>
      <c r="C29" s="84"/>
      <c r="D29" s="83"/>
      <c r="E29" s="79"/>
      <c r="O29" s="83"/>
    </row>
    <row r="30" spans="1:37" x14ac:dyDescent="0.25">
      <c r="B30" s="61"/>
      <c r="C30" s="61"/>
      <c r="D30" s="83"/>
      <c r="E30" s="79"/>
      <c r="O30" s="83"/>
    </row>
    <row r="31" spans="1:37" x14ac:dyDescent="0.25">
      <c r="B31" s="61"/>
      <c r="D31" s="83"/>
      <c r="E31" s="79"/>
      <c r="M31" s="61"/>
      <c r="N31" s="61"/>
      <c r="O31" s="83"/>
    </row>
    <row r="32" spans="1:37" x14ac:dyDescent="0.25">
      <c r="D32" s="83"/>
      <c r="E32" s="79"/>
      <c r="M32" s="64"/>
      <c r="N32" s="84"/>
      <c r="O32" s="67"/>
    </row>
    <row r="33" spans="1:34" x14ac:dyDescent="0.25">
      <c r="D33" s="83"/>
      <c r="E33" s="79"/>
      <c r="L33" s="61"/>
      <c r="M33" s="64"/>
      <c r="N33" s="84"/>
      <c r="O33" s="67"/>
    </row>
    <row r="34" spans="1:34" x14ac:dyDescent="0.25">
      <c r="D34" s="83"/>
      <c r="E34" s="79"/>
      <c r="M34" s="64"/>
      <c r="N34" s="84"/>
      <c r="O34" s="67"/>
    </row>
    <row r="35" spans="1:34" x14ac:dyDescent="0.25">
      <c r="A35" s="61"/>
      <c r="B35" s="61"/>
      <c r="D35" s="83"/>
      <c r="E35" s="79"/>
      <c r="M35" s="64"/>
      <c r="N35" s="84"/>
      <c r="O35" s="67"/>
    </row>
    <row r="36" spans="1:34" x14ac:dyDescent="0.25">
      <c r="A36" s="61"/>
      <c r="B36" s="61"/>
      <c r="M36" s="64"/>
      <c r="N36" s="84"/>
      <c r="O36" s="67"/>
      <c r="AH36" s="70"/>
    </row>
    <row r="37" spans="1:34" x14ac:dyDescent="0.25">
      <c r="A37" s="61"/>
      <c r="B37" s="61"/>
      <c r="M37" s="61"/>
      <c r="N37" s="61"/>
      <c r="O37" s="67"/>
      <c r="AH37" s="70"/>
    </row>
    <row r="38" spans="1:34" x14ac:dyDescent="0.25">
      <c r="A38" s="61"/>
      <c r="B38" s="61"/>
      <c r="M38" s="61"/>
      <c r="N38" s="84"/>
      <c r="O38" s="67"/>
      <c r="AH38" s="70"/>
    </row>
    <row r="39" spans="1:34" x14ac:dyDescent="0.25">
      <c r="A39" s="61"/>
      <c r="B39" s="61"/>
      <c r="D39" s="83"/>
      <c r="E39" s="79"/>
      <c r="O39" s="67"/>
      <c r="AH39" s="70"/>
    </row>
    <row r="40" spans="1:34" x14ac:dyDescent="0.25">
      <c r="A40" s="61"/>
      <c r="B40" s="61"/>
      <c r="D40" s="83"/>
      <c r="E40" s="79"/>
      <c r="L40" s="64"/>
      <c r="M40" s="64"/>
      <c r="O40" s="67"/>
      <c r="AH40" s="70"/>
    </row>
    <row r="41" spans="1:34" x14ac:dyDescent="0.25">
      <c r="A41" s="61"/>
      <c r="B41" s="61"/>
      <c r="C41" s="84"/>
      <c r="D41" s="83"/>
      <c r="E41" s="79"/>
      <c r="L41" s="64"/>
      <c r="M41" s="64"/>
      <c r="O41" s="67"/>
      <c r="AH41" s="70"/>
    </row>
    <row r="42" spans="1:34" x14ac:dyDescent="0.25">
      <c r="A42" s="61"/>
      <c r="B42" s="61"/>
      <c r="C42" s="84"/>
      <c r="D42" s="83"/>
      <c r="E42" s="79"/>
      <c r="L42" s="64"/>
      <c r="M42" s="64"/>
      <c r="O42" s="67"/>
      <c r="AH42" s="70"/>
    </row>
    <row r="43" spans="1:34" x14ac:dyDescent="0.25">
      <c r="O43" s="67"/>
      <c r="AH43" s="70"/>
    </row>
    <row r="44" spans="1:34" x14ac:dyDescent="0.25">
      <c r="M44" s="64"/>
      <c r="N44" s="84"/>
      <c r="O44" s="67"/>
      <c r="AH44" s="70"/>
    </row>
    <row r="45" spans="1:34" x14ac:dyDescent="0.25">
      <c r="L45" s="64"/>
      <c r="M45" s="64"/>
      <c r="O45" s="67"/>
      <c r="AH45" s="70"/>
    </row>
    <row r="46" spans="1:34" x14ac:dyDescent="0.25">
      <c r="L46" s="64"/>
      <c r="M46" s="64"/>
      <c r="O46" s="67"/>
      <c r="AH46" s="70"/>
    </row>
    <row r="47" spans="1:34" x14ac:dyDescent="0.25">
      <c r="L47" s="64"/>
      <c r="M47" s="64"/>
      <c r="O47" s="67"/>
      <c r="AH47" s="70"/>
    </row>
    <row r="48" spans="1:34" x14ac:dyDescent="0.25">
      <c r="L48" s="64"/>
      <c r="M48" s="64"/>
      <c r="O48" s="67"/>
      <c r="AH48" s="70"/>
    </row>
    <row r="49" spans="1:34" x14ac:dyDescent="0.25">
      <c r="L49" s="64"/>
      <c r="M49" s="64"/>
      <c r="N49" s="84"/>
      <c r="O49" s="67"/>
      <c r="AH49" s="70"/>
    </row>
    <row r="50" spans="1:34" x14ac:dyDescent="0.25">
      <c r="L50" s="64"/>
      <c r="M50" s="64"/>
      <c r="O50" s="67"/>
      <c r="AH50" s="70"/>
    </row>
    <row r="51" spans="1:34" x14ac:dyDescent="0.25">
      <c r="L51" s="64"/>
      <c r="M51" s="64"/>
      <c r="O51" s="67"/>
      <c r="AH51" s="70"/>
    </row>
    <row r="52" spans="1:34" x14ac:dyDescent="0.25">
      <c r="A52" s="70"/>
      <c r="L52" s="64"/>
      <c r="M52" s="64"/>
      <c r="AH52" s="70"/>
    </row>
    <row r="53" spans="1:34" x14ac:dyDescent="0.25">
      <c r="A53" s="70"/>
      <c r="L53" s="64"/>
      <c r="M53" s="64"/>
      <c r="AH53" s="70"/>
    </row>
    <row r="54" spans="1:34" x14ac:dyDescent="0.25">
      <c r="A54" s="70"/>
      <c r="L54" s="64"/>
      <c r="M54" s="64"/>
      <c r="N54" s="84"/>
      <c r="O54" s="67"/>
      <c r="AH54" s="70"/>
    </row>
    <row r="55" spans="1:34" x14ac:dyDescent="0.25">
      <c r="A55" s="70"/>
      <c r="L55" s="61"/>
      <c r="M55" s="64"/>
      <c r="N55" s="84"/>
      <c r="O55" s="67"/>
      <c r="AH55" s="70"/>
    </row>
    <row r="56" spans="1:34" x14ac:dyDescent="0.25">
      <c r="A56" s="70"/>
      <c r="L56" s="64"/>
      <c r="M56" s="64"/>
      <c r="O56" s="67"/>
      <c r="AH56" s="70"/>
    </row>
    <row r="57" spans="1:34" x14ac:dyDescent="0.25">
      <c r="A57" s="70"/>
      <c r="L57" s="64"/>
      <c r="M57" s="64"/>
      <c r="N57" s="84"/>
      <c r="O57" s="67"/>
      <c r="AH57" s="70"/>
    </row>
    <row r="58" spans="1:34" x14ac:dyDescent="0.25">
      <c r="A58" s="70"/>
      <c r="L58" s="64"/>
      <c r="M58" s="64"/>
      <c r="N58" s="84"/>
      <c r="O58" s="67"/>
      <c r="AH58" s="70"/>
    </row>
    <row r="59" spans="1:34" x14ac:dyDescent="0.25">
      <c r="A59" s="70"/>
      <c r="L59" s="64"/>
      <c r="M59" s="64"/>
      <c r="N59" s="84"/>
      <c r="O59" s="67"/>
      <c r="AH59" s="70"/>
    </row>
    <row r="60" spans="1:34" x14ac:dyDescent="0.25">
      <c r="A60" s="70"/>
      <c r="AH60" s="70"/>
    </row>
    <row r="61" spans="1:34" x14ac:dyDescent="0.25">
      <c r="A61" s="70"/>
      <c r="AH61" s="70"/>
    </row>
    <row r="62" spans="1:34" x14ac:dyDescent="0.25">
      <c r="A62" s="70"/>
      <c r="AH62" s="70"/>
    </row>
    <row r="63" spans="1:34" x14ac:dyDescent="0.25">
      <c r="A63" s="70"/>
      <c r="AH63" s="70"/>
    </row>
    <row r="64" spans="1:34" x14ac:dyDescent="0.25">
      <c r="A64" s="70"/>
      <c r="AH64" s="70"/>
    </row>
    <row r="65" spans="1:34" x14ac:dyDescent="0.25">
      <c r="A65" s="70"/>
      <c r="AH65" s="70"/>
    </row>
  </sheetData>
  <mergeCells count="2">
    <mergeCell ref="P3:X3"/>
    <mergeCell ref="Y3:AG3"/>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S66"/>
  <sheetViews>
    <sheetView zoomScale="80" zoomScaleNormal="80" workbookViewId="0"/>
  </sheetViews>
  <sheetFormatPr defaultRowHeight="15" x14ac:dyDescent="0.25"/>
  <cols>
    <col min="1" max="1" width="8.7109375" style="5" customWidth="1"/>
    <col min="2" max="33" width="8.7109375" customWidth="1"/>
    <col min="34" max="34" width="8.7109375" style="4" customWidth="1"/>
    <col min="35" max="35" width="8.7109375" style="43" customWidth="1"/>
    <col min="36" max="37" width="8.7109375" customWidth="1"/>
  </cols>
  <sheetData>
    <row r="1" spans="1:45" x14ac:dyDescent="0.25">
      <c r="A1" s="5" t="s">
        <v>192</v>
      </c>
      <c r="AH1" s="58"/>
    </row>
    <row r="2" spans="1:45" x14ac:dyDescent="0.25">
      <c r="AH2" s="58"/>
    </row>
    <row r="3" spans="1:45" s="142" customFormat="1" ht="20.100000000000001" customHeight="1" x14ac:dyDescent="0.2">
      <c r="A3" s="144"/>
      <c r="B3" s="145"/>
      <c r="C3" s="145"/>
      <c r="D3" s="145"/>
      <c r="E3" s="145"/>
      <c r="F3" s="145"/>
      <c r="G3" s="145"/>
      <c r="H3" s="145"/>
      <c r="I3" s="145"/>
      <c r="J3" s="145"/>
      <c r="K3" s="145"/>
      <c r="L3" s="145"/>
      <c r="M3" s="145"/>
      <c r="N3" s="145"/>
      <c r="O3" s="145"/>
      <c r="P3" s="280" t="s">
        <v>99</v>
      </c>
      <c r="Q3" s="280"/>
      <c r="R3" s="280"/>
      <c r="S3" s="280"/>
      <c r="T3" s="280"/>
      <c r="U3" s="280"/>
      <c r="V3" s="280"/>
      <c r="W3" s="280"/>
      <c r="X3" s="280"/>
      <c r="Y3" s="280" t="s">
        <v>100</v>
      </c>
      <c r="Z3" s="280"/>
      <c r="AA3" s="280"/>
      <c r="AB3" s="280"/>
      <c r="AC3" s="280"/>
      <c r="AD3" s="280"/>
      <c r="AE3" s="280"/>
      <c r="AF3" s="280"/>
      <c r="AG3" s="280"/>
      <c r="AH3" s="145"/>
      <c r="AI3" s="145"/>
      <c r="AJ3" s="145"/>
      <c r="AK3" s="146"/>
      <c r="AL3" s="141"/>
      <c r="AM3" s="141"/>
      <c r="AN3" s="141"/>
      <c r="AO3" s="141"/>
      <c r="AP3" s="141"/>
      <c r="AQ3" s="141"/>
      <c r="AR3" s="141"/>
      <c r="AS3" s="141"/>
    </row>
    <row r="4" spans="1:45" s="142" customFormat="1" ht="20.100000000000001" customHeight="1" x14ac:dyDescent="0.2">
      <c r="A4" s="147" t="s">
        <v>0</v>
      </c>
      <c r="B4" s="143" t="s">
        <v>1</v>
      </c>
      <c r="C4" s="143" t="s">
        <v>2</v>
      </c>
      <c r="D4" s="143" t="s">
        <v>3</v>
      </c>
      <c r="E4" s="143" t="s">
        <v>4</v>
      </c>
      <c r="F4" s="143" t="s">
        <v>5</v>
      </c>
      <c r="G4" s="143" t="s">
        <v>6</v>
      </c>
      <c r="H4" s="143" t="s">
        <v>7</v>
      </c>
      <c r="I4" s="143" t="s">
        <v>8</v>
      </c>
      <c r="J4" s="143" t="s">
        <v>9</v>
      </c>
      <c r="K4" s="143" t="s">
        <v>10</v>
      </c>
      <c r="L4" s="143" t="s">
        <v>101</v>
      </c>
      <c r="M4" s="143" t="s">
        <v>102</v>
      </c>
      <c r="N4" s="143" t="s">
        <v>103</v>
      </c>
      <c r="O4" s="143" t="s">
        <v>11</v>
      </c>
      <c r="P4" s="143" t="s">
        <v>104</v>
      </c>
      <c r="Q4" s="143" t="s">
        <v>105</v>
      </c>
      <c r="R4" s="143" t="s">
        <v>94</v>
      </c>
      <c r="S4" s="143" t="s">
        <v>106</v>
      </c>
      <c r="T4" s="143" t="s">
        <v>6</v>
      </c>
      <c r="U4" s="143" t="s">
        <v>7</v>
      </c>
      <c r="V4" s="143" t="s">
        <v>8</v>
      </c>
      <c r="W4" s="143" t="s">
        <v>9</v>
      </c>
      <c r="X4" s="143" t="s">
        <v>10</v>
      </c>
      <c r="Y4" s="143" t="s">
        <v>104</v>
      </c>
      <c r="Z4" s="143" t="s">
        <v>105</v>
      </c>
      <c r="AA4" s="143" t="s">
        <v>94</v>
      </c>
      <c r="AB4" s="143" t="s">
        <v>106</v>
      </c>
      <c r="AC4" s="143" t="s">
        <v>6</v>
      </c>
      <c r="AD4" s="143" t="s">
        <v>7</v>
      </c>
      <c r="AE4" s="143" t="s">
        <v>8</v>
      </c>
      <c r="AF4" s="143" t="s">
        <v>9</v>
      </c>
      <c r="AG4" s="143" t="s">
        <v>10</v>
      </c>
      <c r="AH4" s="143" t="s">
        <v>107</v>
      </c>
      <c r="AI4" s="143" t="s">
        <v>108</v>
      </c>
      <c r="AJ4" s="143" t="s">
        <v>17</v>
      </c>
      <c r="AK4" s="148" t="s">
        <v>33</v>
      </c>
      <c r="AL4" s="141"/>
      <c r="AM4" s="141"/>
      <c r="AN4" s="141"/>
      <c r="AO4" s="141"/>
      <c r="AP4" s="141"/>
      <c r="AQ4" s="141"/>
      <c r="AR4" s="141"/>
      <c r="AS4" s="141"/>
    </row>
    <row r="5" spans="1:45" s="6" customFormat="1" ht="20.100000000000001" customHeight="1" x14ac:dyDescent="0.25">
      <c r="A5" s="89">
        <v>675.26</v>
      </c>
      <c r="B5" s="64">
        <f t="shared" ref="B5:B21" si="0">IF(A5, A5-L5,"")</f>
        <v>1.3469999999983884E-2</v>
      </c>
      <c r="C5" s="84"/>
      <c r="D5" s="64" t="str">
        <f t="shared" ref="D5:D21" si="1">IF(C5, C5-M5,"")</f>
        <v/>
      </c>
      <c r="E5" s="79"/>
      <c r="F5" s="67" t="str">
        <f t="shared" ref="F5:F21" si="2">IF(E5, E5-N5,"")</f>
        <v/>
      </c>
      <c r="G5" s="67">
        <v>1</v>
      </c>
      <c r="H5" s="67">
        <v>1</v>
      </c>
      <c r="I5" s="67"/>
      <c r="J5" s="67">
        <v>1</v>
      </c>
      <c r="K5" s="67"/>
      <c r="L5" s="64">
        <v>675.24653000000001</v>
      </c>
      <c r="M5" s="64">
        <v>337.11963000000003</v>
      </c>
      <c r="N5" s="64">
        <v>224.41066333333336</v>
      </c>
      <c r="O5" s="79" t="s">
        <v>18</v>
      </c>
      <c r="P5" s="67">
        <v>23.8</v>
      </c>
      <c r="Q5" s="67">
        <v>117920112</v>
      </c>
      <c r="R5" s="79">
        <v>61</v>
      </c>
      <c r="S5" s="67">
        <f>'S8 KM12'!$Q5/'S8 KM12'!$Q$22*100</f>
        <v>2.7072323498897966</v>
      </c>
      <c r="T5" s="67">
        <f t="shared" ref="T5:T21" si="3">$S5*G5</f>
        <v>2.7072323498897966</v>
      </c>
      <c r="U5" s="67">
        <f t="shared" ref="U5:U21" si="4">$S5*H5</f>
        <v>2.7072323498897966</v>
      </c>
      <c r="V5" s="67">
        <f t="shared" ref="V5:V21" si="5">$S5*I5</f>
        <v>0</v>
      </c>
      <c r="W5" s="67">
        <f t="shared" ref="W5:W21" si="6">$S5*J5</f>
        <v>2.7072323498897966</v>
      </c>
      <c r="X5" s="67">
        <f t="shared" ref="X5:X21" si="7">$S5*K5</f>
        <v>0</v>
      </c>
      <c r="Y5" s="70">
        <v>22.8</v>
      </c>
      <c r="Z5" s="70">
        <v>226069616</v>
      </c>
      <c r="AA5" s="70">
        <v>17.7</v>
      </c>
      <c r="AB5" s="67">
        <f>'S8 KM12'!$Z5/'S8 KM12'!$Z$22*100</f>
        <v>2.2266808471935238</v>
      </c>
      <c r="AC5" s="67">
        <f t="shared" ref="AC5:AC21" si="8">$AB5*G5</f>
        <v>2.2266808471935238</v>
      </c>
      <c r="AD5" s="67">
        <f t="shared" ref="AD5:AD21" si="9">$AB5*H5</f>
        <v>2.2266808471935238</v>
      </c>
      <c r="AE5" s="67">
        <f t="shared" ref="AE5:AE21" si="10">$AB5*I5</f>
        <v>0</v>
      </c>
      <c r="AF5" s="67">
        <f t="shared" ref="AF5:AF21" si="11">$AB5*J5</f>
        <v>2.2266808471935238</v>
      </c>
      <c r="AG5" s="67">
        <f t="shared" ref="AG5:AG21" si="12">$AB5*K5</f>
        <v>0</v>
      </c>
      <c r="AH5" s="87">
        <f>AVERAGE('S8 KM12'!$P5,'S8 KM12'!$Y5)</f>
        <v>23.3</v>
      </c>
      <c r="AI5" s="138">
        <f>AVERAGE('S8 KM12'!$S5,'S8 KM12'!$AB5)</f>
        <v>2.4669565985416604</v>
      </c>
      <c r="AJ5" s="67">
        <f>STDEV('S8 KM12'!$S5,'S8 KM12'!$AB5)</f>
        <v>0.33980122626591996</v>
      </c>
      <c r="AK5" s="149">
        <f>AJ5/AI5</f>
        <v>0.13774106381392895</v>
      </c>
    </row>
    <row r="6" spans="1:45" s="6" customFormat="1" ht="20.100000000000001" customHeight="1" x14ac:dyDescent="0.25">
      <c r="A6" s="89">
        <v>966.35</v>
      </c>
      <c r="B6" s="64">
        <f t="shared" si="0"/>
        <v>8.0699999999751526E-3</v>
      </c>
      <c r="C6" s="84">
        <v>482.7</v>
      </c>
      <c r="D6" s="64">
        <f t="shared" si="1"/>
        <v>3.2669999999939137E-2</v>
      </c>
      <c r="E6" s="79"/>
      <c r="F6" s="67" t="str">
        <f t="shared" si="2"/>
        <v/>
      </c>
      <c r="G6" s="67">
        <v>1</v>
      </c>
      <c r="H6" s="67">
        <v>1</v>
      </c>
      <c r="I6" s="67"/>
      <c r="J6" s="67">
        <v>2</v>
      </c>
      <c r="K6" s="67"/>
      <c r="L6" s="64">
        <v>966.34193000000005</v>
      </c>
      <c r="M6" s="64">
        <v>482.66733000000005</v>
      </c>
      <c r="N6" s="64">
        <v>321.44246333333336</v>
      </c>
      <c r="O6" s="79" t="s">
        <v>19</v>
      </c>
      <c r="P6" s="67">
        <v>28.3</v>
      </c>
      <c r="Q6" s="67">
        <v>394561760</v>
      </c>
      <c r="R6" s="79">
        <v>170.2</v>
      </c>
      <c r="S6" s="67">
        <f>'S8 KM12'!$Q6/'S8 KM12'!$Q$22*100</f>
        <v>9.0584238988973649</v>
      </c>
      <c r="T6" s="67">
        <f t="shared" si="3"/>
        <v>9.0584238988973649</v>
      </c>
      <c r="U6" s="67">
        <f t="shared" si="4"/>
        <v>9.0584238988973649</v>
      </c>
      <c r="V6" s="67">
        <f t="shared" si="5"/>
        <v>0</v>
      </c>
      <c r="W6" s="67">
        <f t="shared" si="6"/>
        <v>18.11684779779473</v>
      </c>
      <c r="X6" s="67">
        <f t="shared" si="7"/>
        <v>0</v>
      </c>
      <c r="Y6" s="79">
        <v>27.3</v>
      </c>
      <c r="Z6" s="79">
        <v>767821952</v>
      </c>
      <c r="AA6" s="79">
        <v>52.8</v>
      </c>
      <c r="AB6" s="67">
        <f>'S8 KM12'!$Z6/'S8 KM12'!$Z$22*100</f>
        <v>7.5626900457651285</v>
      </c>
      <c r="AC6" s="67">
        <f t="shared" si="8"/>
        <v>7.5626900457651285</v>
      </c>
      <c r="AD6" s="67">
        <f t="shared" si="9"/>
        <v>7.5626900457651285</v>
      </c>
      <c r="AE6" s="67">
        <f t="shared" si="10"/>
        <v>0</v>
      </c>
      <c r="AF6" s="67">
        <f t="shared" si="11"/>
        <v>15.125380091530257</v>
      </c>
      <c r="AG6" s="67">
        <f t="shared" si="12"/>
        <v>0</v>
      </c>
      <c r="AH6" s="87">
        <f>AVERAGE('S8 KM12'!$P6,'S8 KM12'!$Y6)</f>
        <v>27.8</v>
      </c>
      <c r="AI6" s="138">
        <f>AVERAGE('S8 KM12'!$S6,'S8 KM12'!$AB6)</f>
        <v>8.3105569723312467</v>
      </c>
      <c r="AJ6" s="67">
        <f>STDEV('S8 KM12'!$S6,'S8 KM12'!$AB6)</f>
        <v>1.0576435504000878</v>
      </c>
      <c r="AK6" s="149">
        <f t="shared" ref="AK6:AK21" si="13">AJ6/AI6</f>
        <v>0.12726506224809642</v>
      </c>
    </row>
    <row r="7" spans="1:45" s="6" customFormat="1" ht="20.100000000000001" customHeight="1" x14ac:dyDescent="0.25">
      <c r="A7" s="89">
        <v>749.32</v>
      </c>
      <c r="B7" s="64">
        <f t="shared" si="0"/>
        <v>3.6669999999958236E-2</v>
      </c>
      <c r="C7" s="84"/>
      <c r="D7" s="64" t="str">
        <f t="shared" si="1"/>
        <v/>
      </c>
      <c r="E7" s="79"/>
      <c r="F7" s="67" t="str">
        <f t="shared" si="2"/>
        <v/>
      </c>
      <c r="G7" s="67">
        <v>2</v>
      </c>
      <c r="H7" s="67">
        <v>2</v>
      </c>
      <c r="I7" s="67"/>
      <c r="J7" s="67"/>
      <c r="K7" s="67"/>
      <c r="L7" s="64">
        <v>749.28333000000009</v>
      </c>
      <c r="M7" s="64">
        <v>374.13803000000007</v>
      </c>
      <c r="N7" s="64">
        <v>249.08959666666672</v>
      </c>
      <c r="O7" s="79" t="s">
        <v>25</v>
      </c>
      <c r="P7" s="67">
        <v>32.200000000000003</v>
      </c>
      <c r="Q7" s="67">
        <v>113292128</v>
      </c>
      <c r="R7" s="79">
        <v>104.2</v>
      </c>
      <c r="S7" s="67">
        <f>'S8 KM12'!$Q7/'S8 KM12'!$Q$22*100</f>
        <v>2.60098221336031</v>
      </c>
      <c r="T7" s="67">
        <f t="shared" si="3"/>
        <v>5.20196442672062</v>
      </c>
      <c r="U7" s="67">
        <f t="shared" si="4"/>
        <v>5.20196442672062</v>
      </c>
      <c r="V7" s="67">
        <f t="shared" si="5"/>
        <v>0</v>
      </c>
      <c r="W7" s="67">
        <f t="shared" si="6"/>
        <v>0</v>
      </c>
      <c r="X7" s="67">
        <f t="shared" si="7"/>
        <v>0</v>
      </c>
      <c r="Y7" s="70">
        <v>31.6</v>
      </c>
      <c r="Z7" s="70">
        <v>245113648</v>
      </c>
      <c r="AA7" s="70">
        <v>26.9</v>
      </c>
      <c r="AB7" s="67">
        <f>'S8 KM12'!$Z7/'S8 KM12'!$Z$22*100</f>
        <v>2.4142557281440915</v>
      </c>
      <c r="AC7" s="67">
        <f t="shared" si="8"/>
        <v>4.828511456288183</v>
      </c>
      <c r="AD7" s="67">
        <f t="shared" si="9"/>
        <v>4.828511456288183</v>
      </c>
      <c r="AE7" s="67">
        <f t="shared" si="10"/>
        <v>0</v>
      </c>
      <c r="AF7" s="67">
        <f t="shared" si="11"/>
        <v>0</v>
      </c>
      <c r="AG7" s="67">
        <f t="shared" si="12"/>
        <v>0</v>
      </c>
      <c r="AH7" s="87">
        <f>AVERAGE('S8 KM12'!$P7,'S8 KM12'!$Y7)</f>
        <v>31.900000000000002</v>
      </c>
      <c r="AI7" s="138">
        <f>AVERAGE('S8 KM12'!$S7,'S8 KM12'!$AB7)</f>
        <v>2.5076189707522007</v>
      </c>
      <c r="AJ7" s="67">
        <f>STDEV('S8 KM12'!$S7,'S8 KM12'!$AB7)</f>
        <v>0.1320355639235177</v>
      </c>
      <c r="AK7" s="149">
        <f t="shared" si="13"/>
        <v>5.26537585907286E-2</v>
      </c>
    </row>
    <row r="8" spans="1:45" s="6" customFormat="1" ht="20.100000000000001" customHeight="1" x14ac:dyDescent="0.25">
      <c r="A8" s="89">
        <v>895.37</v>
      </c>
      <c r="B8" s="64">
        <f t="shared" si="0"/>
        <v>2.9999999999972715E-2</v>
      </c>
      <c r="C8" s="84"/>
      <c r="D8" s="64" t="str">
        <f t="shared" si="1"/>
        <v/>
      </c>
      <c r="E8" s="79"/>
      <c r="F8" s="67" t="str">
        <f t="shared" si="2"/>
        <v/>
      </c>
      <c r="G8" s="67">
        <v>2</v>
      </c>
      <c r="H8" s="67">
        <v>2</v>
      </c>
      <c r="I8" s="67">
        <v>1</v>
      </c>
      <c r="J8" s="67"/>
      <c r="K8" s="67"/>
      <c r="L8" s="64">
        <v>895.34</v>
      </c>
      <c r="M8" s="64">
        <v>447.17</v>
      </c>
      <c r="N8" s="64">
        <v>297.77999999999997</v>
      </c>
      <c r="O8" s="79" t="s">
        <v>45</v>
      </c>
      <c r="P8" s="67">
        <v>46.2</v>
      </c>
      <c r="Q8" s="67">
        <v>25831362</v>
      </c>
      <c r="R8" s="79">
        <v>18.3</v>
      </c>
      <c r="S8" s="67">
        <f>'S8 KM12'!$Q8/'S8 KM12'!$Q$22*100</f>
        <v>0.59304131977176211</v>
      </c>
      <c r="T8" s="67">
        <f t="shared" si="3"/>
        <v>1.1860826395435242</v>
      </c>
      <c r="U8" s="67">
        <f t="shared" si="4"/>
        <v>1.1860826395435242</v>
      </c>
      <c r="V8" s="67">
        <f t="shared" si="5"/>
        <v>0.59304131977176211</v>
      </c>
      <c r="W8" s="67">
        <f t="shared" si="6"/>
        <v>0</v>
      </c>
      <c r="X8" s="67">
        <f t="shared" si="7"/>
        <v>0</v>
      </c>
      <c r="Y8" s="70">
        <v>45.6</v>
      </c>
      <c r="Z8" s="70">
        <v>85182976</v>
      </c>
      <c r="AA8" s="70">
        <v>9.3000000000000007</v>
      </c>
      <c r="AB8" s="67">
        <f>'S8 KM12'!$Z8/'S8 KM12'!$Z$22*100</f>
        <v>0.83901279845649668</v>
      </c>
      <c r="AC8" s="67">
        <f t="shared" si="8"/>
        <v>1.6780255969129934</v>
      </c>
      <c r="AD8" s="67">
        <f t="shared" si="9"/>
        <v>1.6780255969129934</v>
      </c>
      <c r="AE8" s="67">
        <f t="shared" si="10"/>
        <v>0.83901279845649668</v>
      </c>
      <c r="AF8" s="67">
        <f t="shared" si="11"/>
        <v>0</v>
      </c>
      <c r="AG8" s="67">
        <f t="shared" si="12"/>
        <v>0</v>
      </c>
      <c r="AH8" s="87">
        <f>AVERAGE('S8 KM12'!$P8,'S8 KM12'!$Y8)</f>
        <v>45.900000000000006</v>
      </c>
      <c r="AI8" s="138">
        <f>AVERAGE('S8 KM12'!$S8,'S8 KM12'!$AB8)</f>
        <v>0.71602705911412934</v>
      </c>
      <c r="AJ8" s="67">
        <f>STDEV('S8 KM12'!$S8,'S8 KM12'!$AB8)</f>
        <v>0.17392810055645841</v>
      </c>
      <c r="AK8" s="149">
        <f t="shared" si="13"/>
        <v>0.24290716159755574</v>
      </c>
    </row>
    <row r="9" spans="1:45" s="6" customFormat="1" ht="20.100000000000001" customHeight="1" x14ac:dyDescent="0.25">
      <c r="A9" s="89">
        <v>1040.4000000000001</v>
      </c>
      <c r="B9" s="64">
        <f t="shared" si="0"/>
        <v>2.1270000000185973E-2</v>
      </c>
      <c r="C9" s="84"/>
      <c r="D9" s="64" t="str">
        <f t="shared" si="1"/>
        <v/>
      </c>
      <c r="E9" s="79"/>
      <c r="F9" s="67" t="str">
        <f t="shared" si="2"/>
        <v/>
      </c>
      <c r="G9" s="67">
        <v>2</v>
      </c>
      <c r="H9" s="67">
        <v>2</v>
      </c>
      <c r="I9" s="67"/>
      <c r="J9" s="67">
        <v>1</v>
      </c>
      <c r="K9" s="67"/>
      <c r="L9" s="64">
        <v>1040.3787299999999</v>
      </c>
      <c r="M9" s="64">
        <v>519.68573000000004</v>
      </c>
      <c r="N9" s="64">
        <v>346.12139666666667</v>
      </c>
      <c r="O9" s="79" t="s">
        <v>20</v>
      </c>
      <c r="P9" s="67">
        <v>46</v>
      </c>
      <c r="Q9" s="67">
        <v>67009884</v>
      </c>
      <c r="R9" s="79">
        <v>14.4</v>
      </c>
      <c r="S9" s="67">
        <f>'S8 KM12'!$Q9/'S8 KM12'!$Q$22*100</f>
        <v>1.5384256565764005</v>
      </c>
      <c r="T9" s="67">
        <f t="shared" si="3"/>
        <v>3.076851313152801</v>
      </c>
      <c r="U9" s="67">
        <f t="shared" si="4"/>
        <v>3.076851313152801</v>
      </c>
      <c r="V9" s="67">
        <f t="shared" si="5"/>
        <v>0</v>
      </c>
      <c r="W9" s="67">
        <f t="shared" si="6"/>
        <v>1.5384256565764005</v>
      </c>
      <c r="X9" s="67">
        <f t="shared" si="7"/>
        <v>0</v>
      </c>
      <c r="Y9" s="70">
        <v>45.3</v>
      </c>
      <c r="Z9" s="70">
        <v>112092944</v>
      </c>
      <c r="AA9" s="70">
        <v>6.3</v>
      </c>
      <c r="AB9" s="67">
        <f>'S8 KM12'!$Z9/'S8 KM12'!$Z$22*100</f>
        <v>1.1040635001137711</v>
      </c>
      <c r="AC9" s="67">
        <f t="shared" si="8"/>
        <v>2.2081270002275422</v>
      </c>
      <c r="AD9" s="67">
        <f t="shared" si="9"/>
        <v>2.2081270002275422</v>
      </c>
      <c r="AE9" s="67">
        <f t="shared" si="10"/>
        <v>0</v>
      </c>
      <c r="AF9" s="67">
        <f t="shared" si="11"/>
        <v>1.1040635001137711</v>
      </c>
      <c r="AG9" s="67">
        <f t="shared" si="12"/>
        <v>0</v>
      </c>
      <c r="AH9" s="87">
        <f>AVERAGE('S8 KM12'!$P9,'S8 KM12'!$Y9)</f>
        <v>45.65</v>
      </c>
      <c r="AI9" s="138">
        <f>AVERAGE('S8 KM12'!$S9,'S8 KM12'!$AB9)</f>
        <v>1.3212445783450857</v>
      </c>
      <c r="AJ9" s="67">
        <f>STDEV('S8 KM12'!$S9,'S8 KM12'!$AB9)</f>
        <v>0.30714042632553812</v>
      </c>
      <c r="AK9" s="149">
        <f t="shared" si="13"/>
        <v>0.2324629605748274</v>
      </c>
    </row>
    <row r="10" spans="1:45" s="6" customFormat="1" ht="20.100000000000001" customHeight="1" x14ac:dyDescent="0.25">
      <c r="A10" s="89">
        <v>1040.3900000000001</v>
      </c>
      <c r="B10" s="64">
        <f t="shared" si="0"/>
        <v>1.1270000000195068E-2</v>
      </c>
      <c r="C10" s="84"/>
      <c r="D10" s="64" t="str">
        <f t="shared" si="1"/>
        <v/>
      </c>
      <c r="E10" s="79"/>
      <c r="F10" s="67" t="str">
        <f t="shared" si="2"/>
        <v/>
      </c>
      <c r="G10" s="67">
        <v>2</v>
      </c>
      <c r="H10" s="67">
        <v>2</v>
      </c>
      <c r="I10" s="67"/>
      <c r="J10" s="67">
        <v>1</v>
      </c>
      <c r="K10" s="67"/>
      <c r="L10" s="64">
        <v>1040.3787299999999</v>
      </c>
      <c r="M10" s="64">
        <v>519.68573000000004</v>
      </c>
      <c r="N10" s="64">
        <v>346.12139666666667</v>
      </c>
      <c r="O10" s="79" t="s">
        <v>20</v>
      </c>
      <c r="P10" s="67">
        <v>51.2</v>
      </c>
      <c r="Q10" s="67">
        <v>1779436928</v>
      </c>
      <c r="R10" s="79">
        <v>958.8</v>
      </c>
      <c r="S10" s="67">
        <f>'S8 KM12'!$Q10/'S8 KM12'!$Q$22*100</f>
        <v>40.852651293870217</v>
      </c>
      <c r="T10" s="67">
        <f t="shared" si="3"/>
        <v>81.705302587740434</v>
      </c>
      <c r="U10" s="67">
        <f t="shared" si="4"/>
        <v>81.705302587740434</v>
      </c>
      <c r="V10" s="67">
        <f t="shared" si="5"/>
        <v>0</v>
      </c>
      <c r="W10" s="67">
        <f t="shared" si="6"/>
        <v>40.852651293870217</v>
      </c>
      <c r="X10" s="67">
        <f t="shared" si="7"/>
        <v>0</v>
      </c>
      <c r="Y10" s="70">
        <v>50.6</v>
      </c>
      <c r="Z10" s="70">
        <v>4504331264</v>
      </c>
      <c r="AA10" s="70">
        <v>393.3</v>
      </c>
      <c r="AB10" s="67">
        <f>'S8 KM12'!$Z10/'S8 KM12'!$Z$22*100</f>
        <v>44.365573456646182</v>
      </c>
      <c r="AC10" s="67">
        <f t="shared" si="8"/>
        <v>88.731146913292363</v>
      </c>
      <c r="AD10" s="67">
        <f t="shared" si="9"/>
        <v>88.731146913292363</v>
      </c>
      <c r="AE10" s="67">
        <f t="shared" si="10"/>
        <v>0</v>
      </c>
      <c r="AF10" s="67">
        <f t="shared" si="11"/>
        <v>44.365573456646182</v>
      </c>
      <c r="AG10" s="67">
        <f t="shared" si="12"/>
        <v>0</v>
      </c>
      <c r="AH10" s="87">
        <f>AVERAGE('S8 KM12'!$P10,'S8 KM12'!$Y10)</f>
        <v>50.900000000000006</v>
      </c>
      <c r="AI10" s="138">
        <f>AVERAGE('S8 KM12'!$S10,'S8 KM12'!$AB10)</f>
        <v>42.609112375258199</v>
      </c>
      <c r="AJ10" s="67">
        <f>STDEV('S8 KM12'!$S10,'S8 KM12'!$AB10)</f>
        <v>2.4840110830793973</v>
      </c>
      <c r="AK10" s="149">
        <f t="shared" si="13"/>
        <v>5.829764913201492E-2</v>
      </c>
    </row>
    <row r="11" spans="1:45" s="6" customFormat="1" ht="20.100000000000001" customHeight="1" x14ac:dyDescent="0.25">
      <c r="A11" s="89">
        <v>1040.4000000000001</v>
      </c>
      <c r="B11" s="64">
        <f t="shared" si="0"/>
        <v>2.1270000000185973E-2</v>
      </c>
      <c r="C11" s="84"/>
      <c r="D11" s="64" t="str">
        <f t="shared" si="1"/>
        <v/>
      </c>
      <c r="E11" s="79"/>
      <c r="F11" s="67" t="str">
        <f t="shared" si="2"/>
        <v/>
      </c>
      <c r="G11" s="67">
        <v>2</v>
      </c>
      <c r="H11" s="67">
        <v>2</v>
      </c>
      <c r="I11" s="67"/>
      <c r="J11" s="67">
        <v>1</v>
      </c>
      <c r="K11" s="67"/>
      <c r="L11" s="60">
        <v>1040.3787299999999</v>
      </c>
      <c r="M11" s="60">
        <v>519.68573000000004</v>
      </c>
      <c r="N11" s="60">
        <v>346.12139666666667</v>
      </c>
      <c r="O11" s="79" t="s">
        <v>20</v>
      </c>
      <c r="P11" s="70">
        <v>55.2</v>
      </c>
      <c r="Q11" s="70">
        <v>89782984</v>
      </c>
      <c r="R11" s="70">
        <v>26.3</v>
      </c>
      <c r="S11" s="67">
        <f>'S8 KM12'!$Q11/'S8 KM12'!$Q$22*100</f>
        <v>2.0612548159251918</v>
      </c>
      <c r="T11" s="67">
        <f t="shared" si="3"/>
        <v>4.1225096318503835</v>
      </c>
      <c r="U11" s="67">
        <f t="shared" si="4"/>
        <v>4.1225096318503835</v>
      </c>
      <c r="V11" s="67">
        <f t="shared" si="5"/>
        <v>0</v>
      </c>
      <c r="W11" s="67">
        <f t="shared" si="6"/>
        <v>2.0612548159251918</v>
      </c>
      <c r="X11" s="67">
        <f t="shared" si="7"/>
        <v>0</v>
      </c>
      <c r="Y11" s="70">
        <v>54.6</v>
      </c>
      <c r="Z11" s="70">
        <v>253706400</v>
      </c>
      <c r="AA11" s="70">
        <v>9</v>
      </c>
      <c r="AB11" s="67">
        <f>'S8 KM12'!$Z11/'S8 KM12'!$Z$22*100</f>
        <v>2.4988903492914281</v>
      </c>
      <c r="AC11" s="67">
        <f t="shared" si="8"/>
        <v>4.9977806985828561</v>
      </c>
      <c r="AD11" s="67">
        <f t="shared" si="9"/>
        <v>4.9977806985828561</v>
      </c>
      <c r="AE11" s="67">
        <f t="shared" si="10"/>
        <v>0</v>
      </c>
      <c r="AF11" s="67">
        <f t="shared" si="11"/>
        <v>2.4988903492914281</v>
      </c>
      <c r="AG11" s="67">
        <f t="shared" si="12"/>
        <v>0</v>
      </c>
      <c r="AH11" s="87">
        <f>AVERAGE('S8 KM12'!$P11,'S8 KM12'!$Y11)</f>
        <v>54.900000000000006</v>
      </c>
      <c r="AI11" s="138">
        <f>AVERAGE('S8 KM12'!$S11,'S8 KM12'!$AB11)</f>
        <v>2.2800725826083097</v>
      </c>
      <c r="AJ11" s="67">
        <f>STDEV('S8 KM12'!$S11,'S8 KM12'!$AB11)</f>
        <v>0.30945505333145729</v>
      </c>
      <c r="AK11" s="149">
        <f t="shared" si="13"/>
        <v>0.13572157995841228</v>
      </c>
    </row>
    <row r="12" spans="1:45" s="6" customFormat="1" ht="20.100000000000001" customHeight="1" x14ac:dyDescent="0.25">
      <c r="A12" s="89">
        <v>1331.43</v>
      </c>
      <c r="B12" s="64">
        <f t="shared" si="0"/>
        <v>-4.4129999999768188E-2</v>
      </c>
      <c r="C12" s="84">
        <v>665.25</v>
      </c>
      <c r="D12" s="64">
        <f t="shared" si="1"/>
        <v>1.6570000000115215E-2</v>
      </c>
      <c r="E12" s="79"/>
      <c r="F12" s="67" t="str">
        <f t="shared" si="2"/>
        <v/>
      </c>
      <c r="G12" s="67">
        <v>2</v>
      </c>
      <c r="H12" s="67">
        <v>2</v>
      </c>
      <c r="I12" s="67"/>
      <c r="J12" s="67">
        <v>2</v>
      </c>
      <c r="K12" s="67"/>
      <c r="L12" s="64">
        <v>1331.4741299999998</v>
      </c>
      <c r="M12" s="64">
        <v>665.23342999999988</v>
      </c>
      <c r="N12" s="64">
        <v>443.15319666666659</v>
      </c>
      <c r="O12" s="79" t="s">
        <v>22</v>
      </c>
      <c r="P12" s="70">
        <v>57.3</v>
      </c>
      <c r="Q12" s="70">
        <v>136263648</v>
      </c>
      <c r="R12" s="70">
        <v>78.5</v>
      </c>
      <c r="S12" s="67">
        <f>'S8 KM12'!$Q12/'S8 KM12'!$Q$22*100</f>
        <v>3.1283667367920756</v>
      </c>
      <c r="T12" s="67">
        <f t="shared" si="3"/>
        <v>6.2567334735841511</v>
      </c>
      <c r="U12" s="67">
        <f t="shared" si="4"/>
        <v>6.2567334735841511</v>
      </c>
      <c r="V12" s="67">
        <f t="shared" si="5"/>
        <v>0</v>
      </c>
      <c r="W12" s="67">
        <f t="shared" si="6"/>
        <v>6.2567334735841511</v>
      </c>
      <c r="X12" s="67">
        <f t="shared" si="7"/>
        <v>0</v>
      </c>
      <c r="Y12" s="70">
        <v>56.6</v>
      </c>
      <c r="Z12" s="70">
        <v>335612512</v>
      </c>
      <c r="AA12" s="70">
        <v>27.6</v>
      </c>
      <c r="AB12" s="67">
        <f>'S8 KM12'!$Z12/'S8 KM12'!$Z$22*100</f>
        <v>3.3056275574374698</v>
      </c>
      <c r="AC12" s="67">
        <f t="shared" si="8"/>
        <v>6.6112551148749397</v>
      </c>
      <c r="AD12" s="67">
        <f t="shared" si="9"/>
        <v>6.6112551148749397</v>
      </c>
      <c r="AE12" s="67">
        <f t="shared" si="10"/>
        <v>0</v>
      </c>
      <c r="AF12" s="67">
        <f t="shared" si="11"/>
        <v>6.6112551148749397</v>
      </c>
      <c r="AG12" s="67">
        <f t="shared" si="12"/>
        <v>0</v>
      </c>
      <c r="AH12" s="87">
        <f>AVERAGE('S8 KM12'!$P12,'S8 KM12'!$Y12)</f>
        <v>56.95</v>
      </c>
      <c r="AI12" s="138">
        <f>AVERAGE('S8 KM12'!$S12,'S8 KM12'!$AB12)</f>
        <v>3.2169971471147729</v>
      </c>
      <c r="AJ12" s="67">
        <f>STDEV('S8 KM12'!$S12,'S8 KM12'!$AB12)</f>
        <v>0.12534232831705067</v>
      </c>
      <c r="AK12" s="149">
        <f t="shared" si="13"/>
        <v>3.896252392684476E-2</v>
      </c>
    </row>
    <row r="13" spans="1:45" s="6" customFormat="1" ht="20.100000000000001" customHeight="1" x14ac:dyDescent="0.25">
      <c r="A13" s="89">
        <v>1405.47</v>
      </c>
      <c r="B13" s="64">
        <f t="shared" si="0"/>
        <v>-4.0929999999889333E-2</v>
      </c>
      <c r="C13" s="84">
        <v>702.25</v>
      </c>
      <c r="D13" s="64">
        <f t="shared" si="1"/>
        <v>-1.8299999999271677E-3</v>
      </c>
      <c r="E13" s="79"/>
      <c r="F13" s="67" t="str">
        <f t="shared" si="2"/>
        <v/>
      </c>
      <c r="G13" s="67">
        <v>3</v>
      </c>
      <c r="H13" s="67">
        <v>3</v>
      </c>
      <c r="I13" s="67"/>
      <c r="J13" s="67">
        <v>1</v>
      </c>
      <c r="K13" s="67"/>
      <c r="L13" s="64">
        <v>1405.5109299999999</v>
      </c>
      <c r="M13" s="64">
        <v>702.25182999999993</v>
      </c>
      <c r="N13" s="64">
        <v>467.83212999999995</v>
      </c>
      <c r="O13" s="79" t="s">
        <v>50</v>
      </c>
      <c r="P13" s="67">
        <v>62.7</v>
      </c>
      <c r="Q13" s="67">
        <v>294574688</v>
      </c>
      <c r="R13" s="79">
        <v>184.9</v>
      </c>
      <c r="S13" s="67">
        <f>'S8 KM12'!$Q13/'S8 KM12'!$Q$22*100</f>
        <v>6.7629016906996631</v>
      </c>
      <c r="T13" s="67">
        <f t="shared" si="3"/>
        <v>20.288705072098988</v>
      </c>
      <c r="U13" s="67">
        <f t="shared" si="4"/>
        <v>20.288705072098988</v>
      </c>
      <c r="V13" s="67">
        <f t="shared" si="5"/>
        <v>0</v>
      </c>
      <c r="W13" s="67">
        <f t="shared" si="6"/>
        <v>6.7629016906996631</v>
      </c>
      <c r="X13" s="67">
        <f t="shared" si="7"/>
        <v>0</v>
      </c>
      <c r="Y13" s="70">
        <v>62.1</v>
      </c>
      <c r="Z13" s="70">
        <v>548647744</v>
      </c>
      <c r="AA13" s="70">
        <v>55.7</v>
      </c>
      <c r="AB13" s="67">
        <f>'S8 KM12'!$Z13/'S8 KM12'!$Z$22*100</f>
        <v>5.403925768692134</v>
      </c>
      <c r="AC13" s="67">
        <f t="shared" si="8"/>
        <v>16.211777306076403</v>
      </c>
      <c r="AD13" s="67">
        <f t="shared" si="9"/>
        <v>16.211777306076403</v>
      </c>
      <c r="AE13" s="67">
        <f t="shared" si="10"/>
        <v>0</v>
      </c>
      <c r="AF13" s="67">
        <f t="shared" si="11"/>
        <v>5.403925768692134</v>
      </c>
      <c r="AG13" s="67">
        <f t="shared" si="12"/>
        <v>0</v>
      </c>
      <c r="AH13" s="87">
        <f>AVERAGE('S8 KM12'!$P13,'S8 KM12'!$Y13)</f>
        <v>62.400000000000006</v>
      </c>
      <c r="AI13" s="138">
        <f>AVERAGE('S8 KM12'!$S13,'S8 KM12'!$AB13)</f>
        <v>6.0834137296958986</v>
      </c>
      <c r="AJ13" s="67">
        <f>STDEV('S8 KM12'!$S13,'S8 KM12'!$AB13)</f>
        <v>0.96094108992076044</v>
      </c>
      <c r="AK13" s="149">
        <f t="shared" si="13"/>
        <v>0.15796083130594449</v>
      </c>
    </row>
    <row r="14" spans="1:45" s="6" customFormat="1" ht="20.100000000000001" customHeight="1" x14ac:dyDescent="0.25">
      <c r="A14" s="89">
        <v>1186.44</v>
      </c>
      <c r="B14" s="64">
        <f t="shared" si="0"/>
        <v>0</v>
      </c>
      <c r="C14" s="84"/>
      <c r="D14" s="64" t="str">
        <f t="shared" si="1"/>
        <v/>
      </c>
      <c r="E14" s="79"/>
      <c r="F14" s="67" t="str">
        <f t="shared" si="2"/>
        <v/>
      </c>
      <c r="G14" s="67">
        <v>2</v>
      </c>
      <c r="H14" s="67">
        <v>2</v>
      </c>
      <c r="I14" s="67">
        <v>1</v>
      </c>
      <c r="J14" s="67">
        <v>1</v>
      </c>
      <c r="K14" s="67"/>
      <c r="L14" s="64">
        <v>1186.44</v>
      </c>
      <c r="M14" s="64">
        <v>592.71</v>
      </c>
      <c r="N14" s="64">
        <v>394.81</v>
      </c>
      <c r="O14" s="79" t="s">
        <v>34</v>
      </c>
      <c r="P14" s="67">
        <v>64</v>
      </c>
      <c r="Q14" s="67">
        <v>89049312</v>
      </c>
      <c r="R14" s="79">
        <v>37.1</v>
      </c>
      <c r="S14" s="67">
        <f>'S8 KM12'!$Q14/'S8 KM12'!$Q$22*100</f>
        <v>2.0444110346658224</v>
      </c>
      <c r="T14" s="67">
        <f t="shared" si="3"/>
        <v>4.0888220693316448</v>
      </c>
      <c r="U14" s="67">
        <f t="shared" si="4"/>
        <v>4.0888220693316448</v>
      </c>
      <c r="V14" s="67">
        <f t="shared" si="5"/>
        <v>2.0444110346658224</v>
      </c>
      <c r="W14" s="67">
        <f t="shared" si="6"/>
        <v>2.0444110346658224</v>
      </c>
      <c r="X14" s="67">
        <f t="shared" si="7"/>
        <v>0</v>
      </c>
      <c r="Y14" s="70">
        <v>63.4</v>
      </c>
      <c r="Z14" s="70">
        <v>179357856</v>
      </c>
      <c r="AA14" s="70">
        <v>19.399999999999999</v>
      </c>
      <c r="AB14" s="67">
        <f>'S8 KM12'!$Z14/'S8 KM12'!$Z$22*100</f>
        <v>1.7665916800995232</v>
      </c>
      <c r="AC14" s="67">
        <f t="shared" si="8"/>
        <v>3.5331833601990463</v>
      </c>
      <c r="AD14" s="67">
        <f t="shared" si="9"/>
        <v>3.5331833601990463</v>
      </c>
      <c r="AE14" s="67">
        <f t="shared" si="10"/>
        <v>1.7665916800995232</v>
      </c>
      <c r="AF14" s="67">
        <f t="shared" si="11"/>
        <v>1.7665916800995232</v>
      </c>
      <c r="AG14" s="67">
        <f t="shared" si="12"/>
        <v>0</v>
      </c>
      <c r="AH14" s="87">
        <f>AVERAGE('S8 KM12'!$P14,'S8 KM12'!$Y14)</f>
        <v>63.7</v>
      </c>
      <c r="AI14" s="138">
        <f>AVERAGE('S8 KM12'!$S14,'S8 KM12'!$AB14)</f>
        <v>1.9055013573826729</v>
      </c>
      <c r="AJ14" s="67">
        <f>STDEV('S8 KM12'!$S14,'S8 KM12'!$AB14)</f>
        <v>0.19644794955870001</v>
      </c>
      <c r="AK14" s="149">
        <f t="shared" si="13"/>
        <v>0.10309515067915447</v>
      </c>
    </row>
    <row r="15" spans="1:45" s="6" customFormat="1" ht="20.100000000000001" customHeight="1" x14ac:dyDescent="0.25">
      <c r="A15" s="89">
        <v>1696.55</v>
      </c>
      <c r="B15" s="64">
        <f t="shared" si="0"/>
        <v>-5.6329999999888969E-2</v>
      </c>
      <c r="C15" s="84">
        <v>847.81</v>
      </c>
      <c r="D15" s="64">
        <f t="shared" si="1"/>
        <v>1.0470000000054824E-2</v>
      </c>
      <c r="E15" s="79"/>
      <c r="F15" s="67" t="str">
        <f t="shared" si="2"/>
        <v/>
      </c>
      <c r="G15" s="67">
        <v>3</v>
      </c>
      <c r="H15" s="67">
        <v>3</v>
      </c>
      <c r="I15" s="67"/>
      <c r="J15" s="67">
        <v>2</v>
      </c>
      <c r="K15" s="67"/>
      <c r="L15" s="64">
        <v>1696.6063299999998</v>
      </c>
      <c r="M15" s="64">
        <v>847.79952999999989</v>
      </c>
      <c r="N15" s="64">
        <v>564.86392999999987</v>
      </c>
      <c r="O15" s="79" t="s">
        <v>24</v>
      </c>
      <c r="P15" s="67">
        <v>67.099999999999994</v>
      </c>
      <c r="Q15" s="67">
        <v>195505872</v>
      </c>
      <c r="R15" s="79">
        <v>63.1</v>
      </c>
      <c r="S15" s="67">
        <f>'S8 KM12'!$Q15/'S8 KM12'!$Q$22*100</f>
        <v>4.4884609783258496</v>
      </c>
      <c r="T15" s="67">
        <f t="shared" si="3"/>
        <v>13.465382934977548</v>
      </c>
      <c r="U15" s="67">
        <f t="shared" si="4"/>
        <v>13.465382934977548</v>
      </c>
      <c r="V15" s="67">
        <f t="shared" si="5"/>
        <v>0</v>
      </c>
      <c r="W15" s="67">
        <f t="shared" si="6"/>
        <v>8.9769219566516991</v>
      </c>
      <c r="X15" s="67">
        <f t="shared" si="7"/>
        <v>0</v>
      </c>
      <c r="Y15" s="70">
        <v>66.5</v>
      </c>
      <c r="Z15" s="70">
        <v>526653600</v>
      </c>
      <c r="AA15" s="70">
        <v>40.700000000000003</v>
      </c>
      <c r="AB15" s="67">
        <f>'S8 KM12'!$Z15/'S8 KM12'!$Z$22*100</f>
        <v>5.1872936530556109</v>
      </c>
      <c r="AC15" s="67">
        <f t="shared" si="8"/>
        <v>15.561880959166832</v>
      </c>
      <c r="AD15" s="67">
        <f t="shared" si="9"/>
        <v>15.561880959166832</v>
      </c>
      <c r="AE15" s="67">
        <f t="shared" si="10"/>
        <v>0</v>
      </c>
      <c r="AF15" s="67">
        <f t="shared" si="11"/>
        <v>10.374587306111222</v>
      </c>
      <c r="AG15" s="67">
        <f t="shared" si="12"/>
        <v>0</v>
      </c>
      <c r="AH15" s="87">
        <f>AVERAGE('S8 KM12'!$P15,'S8 KM12'!$Y15)</f>
        <v>66.8</v>
      </c>
      <c r="AI15" s="138">
        <f>AVERAGE('S8 KM12'!$S15,'S8 KM12'!$AB15)</f>
        <v>4.8378773156907302</v>
      </c>
      <c r="AJ15" s="67">
        <f>STDEV('S8 KM12'!$S15,'S8 KM12'!$AB15)</f>
        <v>0.49414932321614707</v>
      </c>
      <c r="AK15" s="149">
        <f t="shared" si="13"/>
        <v>0.1021417640363612</v>
      </c>
    </row>
    <row r="16" spans="1:45" s="6" customFormat="1" ht="20.100000000000001" customHeight="1" x14ac:dyDescent="0.25">
      <c r="A16" s="89">
        <v>1405.44</v>
      </c>
      <c r="B16" s="64">
        <f t="shared" si="0"/>
        <v>-7.0929999999862048E-2</v>
      </c>
      <c r="C16" s="84">
        <v>702.29</v>
      </c>
      <c r="D16" s="64">
        <f t="shared" si="1"/>
        <v>3.8170000000036453E-2</v>
      </c>
      <c r="E16" s="79"/>
      <c r="F16" s="67" t="str">
        <f t="shared" si="2"/>
        <v/>
      </c>
      <c r="G16" s="67">
        <v>3</v>
      </c>
      <c r="H16" s="67">
        <v>3</v>
      </c>
      <c r="I16" s="67"/>
      <c r="J16" s="67">
        <v>1</v>
      </c>
      <c r="K16" s="67"/>
      <c r="L16" s="64">
        <v>1405.5109299999999</v>
      </c>
      <c r="M16" s="64">
        <v>702.25182999999993</v>
      </c>
      <c r="N16" s="64">
        <v>467.83212999999995</v>
      </c>
      <c r="O16" s="79" t="s">
        <v>50</v>
      </c>
      <c r="P16" s="67">
        <v>68.7</v>
      </c>
      <c r="Q16" s="67">
        <v>243154672</v>
      </c>
      <c r="R16" s="79">
        <v>132.69999999999999</v>
      </c>
      <c r="S16" s="67">
        <f>'S8 KM12'!$Q16/'S8 KM12'!$Q$22*100</f>
        <v>5.5823911875630063</v>
      </c>
      <c r="T16" s="67">
        <f t="shared" si="3"/>
        <v>16.747173562689021</v>
      </c>
      <c r="U16" s="67">
        <f t="shared" si="4"/>
        <v>16.747173562689021</v>
      </c>
      <c r="V16" s="67">
        <f t="shared" si="5"/>
        <v>0</v>
      </c>
      <c r="W16" s="67">
        <f t="shared" si="6"/>
        <v>5.5823911875630063</v>
      </c>
      <c r="X16" s="67">
        <f t="shared" si="7"/>
        <v>0</v>
      </c>
      <c r="Y16" s="70">
        <v>68.099999999999994</v>
      </c>
      <c r="Z16" s="70">
        <v>606682560</v>
      </c>
      <c r="AA16" s="70">
        <v>46.9</v>
      </c>
      <c r="AB16" s="67">
        <f>'S8 KM12'!$Z16/'S8 KM12'!$Z$22*100</f>
        <v>5.9755417847851602</v>
      </c>
      <c r="AC16" s="67">
        <f t="shared" si="8"/>
        <v>17.92662535435548</v>
      </c>
      <c r="AD16" s="67">
        <f t="shared" si="9"/>
        <v>17.92662535435548</v>
      </c>
      <c r="AE16" s="67">
        <f t="shared" si="10"/>
        <v>0</v>
      </c>
      <c r="AF16" s="67">
        <f t="shared" si="11"/>
        <v>5.9755417847851602</v>
      </c>
      <c r="AG16" s="67">
        <f t="shared" si="12"/>
        <v>0</v>
      </c>
      <c r="AH16" s="87">
        <f>AVERAGE('S8 KM12'!$P16,'S8 KM12'!$Y16)</f>
        <v>68.400000000000006</v>
      </c>
      <c r="AI16" s="138">
        <f>AVERAGE('S8 KM12'!$S16,'S8 KM12'!$AB16)</f>
        <v>5.7789664861740828</v>
      </c>
      <c r="AJ16" s="67">
        <f>STDEV('S8 KM12'!$S16,'S8 KM12'!$AB16)</f>
        <v>0.27799945332332598</v>
      </c>
      <c r="AK16" s="149">
        <f t="shared" si="13"/>
        <v>4.8105392891346084E-2</v>
      </c>
    </row>
    <row r="17" spans="1:37" s="6" customFormat="1" ht="20.100000000000001" customHeight="1" x14ac:dyDescent="0.25">
      <c r="A17" s="89">
        <v>1696.52</v>
      </c>
      <c r="B17" s="64">
        <f t="shared" si="0"/>
        <v>-8.6329999999861684E-2</v>
      </c>
      <c r="C17" s="84">
        <v>847.81</v>
      </c>
      <c r="D17" s="64">
        <f t="shared" si="1"/>
        <v>1.0470000000054824E-2</v>
      </c>
      <c r="E17" s="79"/>
      <c r="F17" s="67" t="str">
        <f t="shared" si="2"/>
        <v/>
      </c>
      <c r="G17" s="67">
        <v>3</v>
      </c>
      <c r="H17" s="67">
        <v>3</v>
      </c>
      <c r="I17" s="67"/>
      <c r="J17" s="67">
        <v>2</v>
      </c>
      <c r="K17" s="67"/>
      <c r="L17" s="64">
        <v>1696.6063299999998</v>
      </c>
      <c r="M17" s="64">
        <v>847.79952999999989</v>
      </c>
      <c r="N17" s="64">
        <v>564.86392999999987</v>
      </c>
      <c r="O17" s="79" t="s">
        <v>24</v>
      </c>
      <c r="P17" s="67">
        <v>69.7</v>
      </c>
      <c r="Q17" s="67">
        <v>215715392</v>
      </c>
      <c r="R17" s="79">
        <v>86.5</v>
      </c>
      <c r="S17" s="67">
        <f>'S8 KM12'!$Q17/'S8 KM12'!$Q$22*100</f>
        <v>4.9524349806550276</v>
      </c>
      <c r="T17" s="67">
        <f t="shared" si="3"/>
        <v>14.857304941965083</v>
      </c>
      <c r="U17" s="67">
        <f t="shared" si="4"/>
        <v>14.857304941965083</v>
      </c>
      <c r="V17" s="67">
        <f t="shared" si="5"/>
        <v>0</v>
      </c>
      <c r="W17" s="67">
        <f t="shared" si="6"/>
        <v>9.9048699613100553</v>
      </c>
      <c r="X17" s="67">
        <f t="shared" si="7"/>
        <v>0</v>
      </c>
      <c r="Y17" s="70">
        <v>69</v>
      </c>
      <c r="Z17" s="70">
        <v>607758400</v>
      </c>
      <c r="AA17" s="70">
        <v>55.9</v>
      </c>
      <c r="AB17" s="67">
        <f>'S8 KM12'!$Z17/'S8 KM12'!$Z$22*100</f>
        <v>5.9861383097186334</v>
      </c>
      <c r="AC17" s="67">
        <f t="shared" si="8"/>
        <v>17.9584149291559</v>
      </c>
      <c r="AD17" s="67">
        <f t="shared" si="9"/>
        <v>17.9584149291559</v>
      </c>
      <c r="AE17" s="67">
        <f t="shared" si="10"/>
        <v>0</v>
      </c>
      <c r="AF17" s="67">
        <f t="shared" si="11"/>
        <v>11.972276619437267</v>
      </c>
      <c r="AG17" s="67">
        <f t="shared" si="12"/>
        <v>0</v>
      </c>
      <c r="AH17" s="87">
        <f>AVERAGE('S8 KM12'!$P17,'S8 KM12'!$Y17)</f>
        <v>69.349999999999994</v>
      </c>
      <c r="AI17" s="138">
        <f>AVERAGE('S8 KM12'!$S17,'S8 KM12'!$AB17)</f>
        <v>5.4692866451868305</v>
      </c>
      <c r="AJ17" s="67">
        <f>STDEV('S8 KM12'!$S17,'S8 KM12'!$AB17)</f>
        <v>0.73093863371598478</v>
      </c>
      <c r="AK17" s="149">
        <f t="shared" si="13"/>
        <v>0.13364423573579512</v>
      </c>
    </row>
    <row r="18" spans="1:37" s="6" customFormat="1" ht="20.100000000000001" customHeight="1" x14ac:dyDescent="0.25">
      <c r="A18" s="89"/>
      <c r="B18" s="64" t="str">
        <f t="shared" si="0"/>
        <v/>
      </c>
      <c r="C18" s="84">
        <v>1175.8699999999999</v>
      </c>
      <c r="D18" s="64">
        <f t="shared" si="1"/>
        <v>-4.3329999999969004E-2</v>
      </c>
      <c r="E18" s="79"/>
      <c r="F18" s="67" t="str">
        <f t="shared" si="2"/>
        <v/>
      </c>
      <c r="G18" s="67">
        <v>4</v>
      </c>
      <c r="H18" s="67">
        <v>4</v>
      </c>
      <c r="I18" s="67"/>
      <c r="J18" s="67">
        <v>3</v>
      </c>
      <c r="K18" s="67"/>
      <c r="L18" s="64">
        <v>2352.8339299999998</v>
      </c>
      <c r="M18" s="64">
        <v>1175.9133299999999</v>
      </c>
      <c r="N18" s="64">
        <v>783.60646333333318</v>
      </c>
      <c r="O18" s="79" t="s">
        <v>23</v>
      </c>
      <c r="P18" s="67">
        <v>72.400000000000006</v>
      </c>
      <c r="Q18" s="67">
        <v>224132608</v>
      </c>
      <c r="R18" s="79">
        <v>87.2</v>
      </c>
      <c r="S18" s="67">
        <f>'S8 KM12'!$Q18/'S8 KM12'!$Q$22*100</f>
        <v>5.1456790258371585</v>
      </c>
      <c r="T18" s="67">
        <f t="shared" si="3"/>
        <v>20.582716103348634</v>
      </c>
      <c r="U18" s="67">
        <f t="shared" si="4"/>
        <v>20.582716103348634</v>
      </c>
      <c r="V18" s="67">
        <f t="shared" si="5"/>
        <v>0</v>
      </c>
      <c r="W18" s="67">
        <f t="shared" si="6"/>
        <v>15.437037077511476</v>
      </c>
      <c r="X18" s="67">
        <f t="shared" si="7"/>
        <v>0</v>
      </c>
      <c r="Y18" s="70">
        <v>71.7</v>
      </c>
      <c r="Z18" s="70">
        <v>328773536</v>
      </c>
      <c r="AA18" s="70">
        <v>41.4</v>
      </c>
      <c r="AB18" s="67">
        <f>'S8 KM12'!$Z18/'S8 KM12'!$Z$22*100</f>
        <v>3.2382668163389567</v>
      </c>
      <c r="AC18" s="67">
        <f t="shared" si="8"/>
        <v>12.953067265355827</v>
      </c>
      <c r="AD18" s="67">
        <f t="shared" si="9"/>
        <v>12.953067265355827</v>
      </c>
      <c r="AE18" s="67">
        <f t="shared" si="10"/>
        <v>0</v>
      </c>
      <c r="AF18" s="67">
        <f t="shared" si="11"/>
        <v>9.7148004490168702</v>
      </c>
      <c r="AG18" s="67">
        <f t="shared" si="12"/>
        <v>0</v>
      </c>
      <c r="AH18" s="87">
        <f>AVERAGE('S8 KM12'!$P18,'S8 KM12'!$Y18)</f>
        <v>72.050000000000011</v>
      </c>
      <c r="AI18" s="138">
        <f>AVERAGE('S8 KM12'!$S18,'S8 KM12'!$AB18)</f>
        <v>4.1919729210880572</v>
      </c>
      <c r="AJ18" s="67">
        <f>STDEV('S8 KM12'!$S18,'S8 KM12'!$AB18)</f>
        <v>1.3487441078541982</v>
      </c>
      <c r="AK18" s="149">
        <f t="shared" si="13"/>
        <v>0.32174447050199978</v>
      </c>
    </row>
    <row r="19" spans="1:37" s="6" customFormat="1" ht="20.100000000000001" customHeight="1" x14ac:dyDescent="0.25">
      <c r="A19" s="89"/>
      <c r="B19" s="64" t="str">
        <f t="shared" si="0"/>
        <v/>
      </c>
      <c r="C19" s="84">
        <v>1030.3599999999999</v>
      </c>
      <c r="D19" s="64">
        <f t="shared" si="1"/>
        <v>-5.6299999998827843E-3</v>
      </c>
      <c r="E19" s="79"/>
      <c r="F19" s="67" t="str">
        <f t="shared" si="2"/>
        <v/>
      </c>
      <c r="G19" s="67">
        <v>4</v>
      </c>
      <c r="H19" s="67">
        <v>4</v>
      </c>
      <c r="I19" s="67"/>
      <c r="J19" s="67">
        <v>2</v>
      </c>
      <c r="K19" s="67"/>
      <c r="L19" s="64">
        <v>2061.7385299999996</v>
      </c>
      <c r="M19" s="64">
        <v>1030.3656299999998</v>
      </c>
      <c r="N19" s="64">
        <v>686.57466333333321</v>
      </c>
      <c r="O19" s="79" t="s">
        <v>30</v>
      </c>
      <c r="P19" s="70">
        <v>74.599999999999994</v>
      </c>
      <c r="Q19" s="70">
        <v>24425136</v>
      </c>
      <c r="R19" s="70">
        <v>20.9</v>
      </c>
      <c r="S19" s="67">
        <f>'S8 KM12'!$Q19/'S8 KM12'!$Q$22*100</f>
        <v>0.5607569159165815</v>
      </c>
      <c r="T19" s="67">
        <f t="shared" si="3"/>
        <v>2.243027663666326</v>
      </c>
      <c r="U19" s="67">
        <f t="shared" si="4"/>
        <v>2.243027663666326</v>
      </c>
      <c r="V19" s="67">
        <f t="shared" si="5"/>
        <v>0</v>
      </c>
      <c r="W19" s="67">
        <f t="shared" si="6"/>
        <v>1.121513831833163</v>
      </c>
      <c r="X19" s="67">
        <f t="shared" si="7"/>
        <v>0</v>
      </c>
      <c r="Y19" s="70">
        <v>73.8</v>
      </c>
      <c r="Z19" s="70">
        <v>132136192</v>
      </c>
      <c r="AA19" s="70">
        <v>13.2</v>
      </c>
      <c r="AB19" s="67">
        <f>'S8 KM12'!$Z19/'S8 KM12'!$Z$22*100</f>
        <v>1.301480195142571</v>
      </c>
      <c r="AC19" s="67">
        <f t="shared" si="8"/>
        <v>5.2059207805702838</v>
      </c>
      <c r="AD19" s="67">
        <f t="shared" si="9"/>
        <v>5.2059207805702838</v>
      </c>
      <c r="AE19" s="67">
        <f t="shared" si="10"/>
        <v>0</v>
      </c>
      <c r="AF19" s="67">
        <f t="shared" si="11"/>
        <v>2.6029603902851419</v>
      </c>
      <c r="AG19" s="67">
        <f t="shared" si="12"/>
        <v>0</v>
      </c>
      <c r="AH19" s="87">
        <f>AVERAGE('S8 KM12'!$P19,'S8 KM12'!$Y19)</f>
        <v>74.199999999999989</v>
      </c>
      <c r="AI19" s="138">
        <f>AVERAGE('S8 KM12'!$S19,'S8 KM12'!$AB19)</f>
        <v>0.93111855552957623</v>
      </c>
      <c r="AJ19" s="67">
        <f>STDEV('S8 KM12'!$S19,'S8 KM12'!$AB19)</f>
        <v>0.52377045372343356</v>
      </c>
      <c r="AK19" s="149">
        <f t="shared" si="13"/>
        <v>0.56251746956706028</v>
      </c>
    </row>
    <row r="20" spans="1:37" s="6" customFormat="1" ht="20.100000000000001" customHeight="1" x14ac:dyDescent="0.25">
      <c r="A20" s="89"/>
      <c r="B20" s="64" t="str">
        <f t="shared" si="0"/>
        <v/>
      </c>
      <c r="C20" s="84">
        <v>1030.3599999999999</v>
      </c>
      <c r="D20" s="64">
        <f t="shared" si="1"/>
        <v>-5.6299999998827843E-3</v>
      </c>
      <c r="E20" s="79"/>
      <c r="F20" s="67" t="str">
        <f t="shared" si="2"/>
        <v/>
      </c>
      <c r="G20" s="67">
        <v>4</v>
      </c>
      <c r="H20" s="67">
        <v>4</v>
      </c>
      <c r="I20" s="67"/>
      <c r="J20" s="67">
        <v>2</v>
      </c>
      <c r="K20" s="67"/>
      <c r="L20" s="64">
        <v>2061.7385299999996</v>
      </c>
      <c r="M20" s="64">
        <v>1030.3656299999998</v>
      </c>
      <c r="N20" s="64">
        <v>686.57466333333321</v>
      </c>
      <c r="O20" s="79" t="s">
        <v>30</v>
      </c>
      <c r="P20" s="67">
        <v>76.8</v>
      </c>
      <c r="Q20" s="70">
        <v>65794028</v>
      </c>
      <c r="R20" s="70">
        <v>31.5</v>
      </c>
      <c r="S20" s="67">
        <f>'S8 KM12'!$Q20/'S8 KM12'!$Q$22*100</f>
        <v>1.5105118033737543</v>
      </c>
      <c r="T20" s="67">
        <f t="shared" si="3"/>
        <v>6.0420472134950174</v>
      </c>
      <c r="U20" s="67">
        <f t="shared" si="4"/>
        <v>6.0420472134950174</v>
      </c>
      <c r="V20" s="67">
        <f t="shared" si="5"/>
        <v>0</v>
      </c>
      <c r="W20" s="67">
        <f t="shared" si="6"/>
        <v>3.0210236067475087</v>
      </c>
      <c r="X20" s="67">
        <f t="shared" si="7"/>
        <v>0</v>
      </c>
      <c r="Y20" s="70">
        <v>76.099999999999994</v>
      </c>
      <c r="Z20" s="70">
        <v>124010904</v>
      </c>
      <c r="AA20" s="70">
        <v>13.9</v>
      </c>
      <c r="AB20" s="67">
        <f>'S8 KM12'!$Z20/'S8 KM12'!$Z$22*100</f>
        <v>1.2214498775454847</v>
      </c>
      <c r="AC20" s="67">
        <f t="shared" si="8"/>
        <v>4.8857995101819389</v>
      </c>
      <c r="AD20" s="67">
        <f t="shared" si="9"/>
        <v>4.8857995101819389</v>
      </c>
      <c r="AE20" s="67">
        <f t="shared" si="10"/>
        <v>0</v>
      </c>
      <c r="AF20" s="67">
        <f t="shared" si="11"/>
        <v>2.4428997550909695</v>
      </c>
      <c r="AG20" s="67">
        <f t="shared" si="12"/>
        <v>0</v>
      </c>
      <c r="AH20" s="87">
        <f>AVERAGE('S8 KM12'!$P20,'S8 KM12'!$Y20)</f>
        <v>76.449999999999989</v>
      </c>
      <c r="AI20" s="138">
        <f>AVERAGE('S8 KM12'!$S20,'S8 KM12'!$AB20)</f>
        <v>1.3659808404596196</v>
      </c>
      <c r="AJ20" s="67">
        <f>STDEV('S8 KM12'!$S20,'S8 KM12'!$AB20)</f>
        <v>0.20439764793601142</v>
      </c>
      <c r="AK20" s="149">
        <f t="shared" si="13"/>
        <v>0.14963434470079137</v>
      </c>
    </row>
    <row r="21" spans="1:37" s="6" customFormat="1" ht="20.100000000000001" customHeight="1" x14ac:dyDescent="0.25">
      <c r="A21" s="121"/>
      <c r="B21" s="92" t="str">
        <f t="shared" si="0"/>
        <v/>
      </c>
      <c r="C21" s="134">
        <v>1175.8900000000001</v>
      </c>
      <c r="D21" s="92">
        <f t="shared" si="1"/>
        <v>-2.3329999999759821E-2</v>
      </c>
      <c r="E21" s="95"/>
      <c r="F21" s="94" t="str">
        <f t="shared" si="2"/>
        <v/>
      </c>
      <c r="G21" s="94">
        <v>4</v>
      </c>
      <c r="H21" s="94">
        <v>4</v>
      </c>
      <c r="I21" s="94"/>
      <c r="J21" s="94">
        <v>3</v>
      </c>
      <c r="K21" s="94"/>
      <c r="L21" s="92">
        <v>2352.8339299999998</v>
      </c>
      <c r="M21" s="92">
        <v>1175.9133299999999</v>
      </c>
      <c r="N21" s="92">
        <v>783.60646333333318</v>
      </c>
      <c r="O21" s="95" t="s">
        <v>23</v>
      </c>
      <c r="P21" s="94">
        <v>78.099999999999994</v>
      </c>
      <c r="Q21" s="96">
        <v>279293536</v>
      </c>
      <c r="R21" s="96">
        <v>111.4</v>
      </c>
      <c r="S21" s="94">
        <f>'S8 KM12'!$Q21/'S8 KM12'!$Q$22*100</f>
        <v>6.4120740978800157</v>
      </c>
      <c r="T21" s="94">
        <f t="shared" si="3"/>
        <v>25.648296391520063</v>
      </c>
      <c r="U21" s="94">
        <f t="shared" si="4"/>
        <v>25.648296391520063</v>
      </c>
      <c r="V21" s="94">
        <f t="shared" si="5"/>
        <v>0</v>
      </c>
      <c r="W21" s="94">
        <f t="shared" si="6"/>
        <v>19.236222293640047</v>
      </c>
      <c r="X21" s="94">
        <f t="shared" si="7"/>
        <v>0</v>
      </c>
      <c r="Y21" s="96">
        <v>77.3</v>
      </c>
      <c r="Z21" s="96">
        <v>568810304</v>
      </c>
      <c r="AA21" s="96">
        <v>61.5</v>
      </c>
      <c r="AB21" s="94">
        <f>'S8 KM12'!$Z21/'S8 KM12'!$Z$22*100</f>
        <v>5.602517631573833</v>
      </c>
      <c r="AC21" s="94">
        <f t="shared" si="8"/>
        <v>22.410070526295332</v>
      </c>
      <c r="AD21" s="94">
        <f t="shared" si="9"/>
        <v>22.410070526295332</v>
      </c>
      <c r="AE21" s="94">
        <f t="shared" si="10"/>
        <v>0</v>
      </c>
      <c r="AF21" s="94">
        <f t="shared" si="11"/>
        <v>16.8075528947215</v>
      </c>
      <c r="AG21" s="94">
        <f t="shared" si="12"/>
        <v>0</v>
      </c>
      <c r="AH21" s="98">
        <f>AVERAGE('S8 KM12'!$P21,'S8 KM12'!$Y21)</f>
        <v>77.699999999999989</v>
      </c>
      <c r="AI21" s="150">
        <f>AVERAGE('S8 KM12'!$S21,'S8 KM12'!$AB21)</f>
        <v>6.0072958647269239</v>
      </c>
      <c r="AJ21" s="94">
        <f>STDEV('S8 KM12'!$S21,'S8 KM12'!$AB21)</f>
        <v>0.57244286707852055</v>
      </c>
      <c r="AK21" s="151">
        <f t="shared" si="13"/>
        <v>9.5291272474148786E-2</v>
      </c>
    </row>
    <row r="22" spans="1:37" ht="20.100000000000001" customHeight="1" x14ac:dyDescent="0.25">
      <c r="A22" s="61"/>
      <c r="B22" s="61"/>
      <c r="C22" s="61"/>
      <c r="D22" s="83"/>
      <c r="E22" s="84"/>
      <c r="F22" s="83"/>
      <c r="G22" s="83"/>
      <c r="H22" s="83"/>
      <c r="I22" s="83"/>
      <c r="J22" s="83"/>
      <c r="K22" s="83"/>
      <c r="L22" s="61"/>
      <c r="M22" s="61"/>
      <c r="N22" s="61"/>
      <c r="O22" s="84"/>
      <c r="P22" s="84"/>
      <c r="Q22" s="84">
        <f>SUM(Q5:Q21)</f>
        <v>4355744050</v>
      </c>
      <c r="R22" s="84"/>
      <c r="S22" s="83">
        <f>SUM(S5:S21)</f>
        <v>100</v>
      </c>
      <c r="T22" s="83">
        <f>SUM(T5:T21)/100</f>
        <v>2.372785762744714</v>
      </c>
      <c r="U22" s="83">
        <f>SUM(U5:U21)/100</f>
        <v>2.372785762744714</v>
      </c>
      <c r="V22" s="83">
        <f>SUM(V5:V21)/100</f>
        <v>2.6374523544375847E-2</v>
      </c>
      <c r="W22" s="83">
        <f>SUM(W5:W21)/100</f>
        <v>1.4362043802826292</v>
      </c>
      <c r="X22" s="83">
        <f>SUM(X5:X21)/100</f>
        <v>0</v>
      </c>
      <c r="Y22" s="84"/>
      <c r="Z22" s="139">
        <f>SUM(Z5:Z21)</f>
        <v>10152762408</v>
      </c>
      <c r="AA22" s="84"/>
      <c r="AB22" s="83">
        <f>SUM(AB5:AB21)</f>
        <v>100</v>
      </c>
      <c r="AC22" s="83">
        <f>SUM(AC5:AC21)/100</f>
        <v>2.3549095766449457</v>
      </c>
      <c r="AD22" s="83">
        <f>SUM(AD5:AD21)/100</f>
        <v>2.3549095766449457</v>
      </c>
      <c r="AE22" s="83">
        <f>SUM(AE5:AE21)/100</f>
        <v>2.6056044785560197E-2</v>
      </c>
      <c r="AF22" s="83">
        <f>SUM(AF5:AF21)/100</f>
        <v>1.3899298000788991</v>
      </c>
      <c r="AG22" s="83">
        <f>SUM(AG5:AG21)/100</f>
        <v>0</v>
      </c>
      <c r="AH22" s="88"/>
      <c r="AI22" s="137">
        <f>SUM(AI5:AI21)</f>
        <v>100</v>
      </c>
      <c r="AJ22" s="83"/>
      <c r="AK22" s="70"/>
    </row>
    <row r="23" spans="1:37" ht="20.100000000000001" customHeight="1" x14ac:dyDescent="0.25">
      <c r="A23" s="20"/>
      <c r="B23" s="6"/>
      <c r="C23" s="6"/>
      <c r="D23" s="6"/>
      <c r="E23" s="6"/>
    </row>
    <row r="24" spans="1:37" ht="20.100000000000001" customHeight="1" x14ac:dyDescent="0.25">
      <c r="A24" s="11"/>
      <c r="B24" s="12"/>
      <c r="C24" s="15"/>
      <c r="D24" s="6"/>
      <c r="E24" s="6"/>
    </row>
    <row r="25" spans="1:37" x14ac:dyDescent="0.25">
      <c r="A25" s="20"/>
      <c r="B25" s="12"/>
      <c r="C25" s="15"/>
      <c r="D25" s="17"/>
      <c r="E25" s="6"/>
      <c r="F25" s="6"/>
      <c r="R25" s="17"/>
      <c r="S25" s="17"/>
      <c r="T25" s="54"/>
      <c r="U25" s="54"/>
      <c r="V25" s="54"/>
      <c r="W25" s="54"/>
      <c r="X25" s="54"/>
      <c r="Y25" s="17"/>
      <c r="Z25" s="17"/>
    </row>
    <row r="26" spans="1:37" x14ac:dyDescent="0.25">
      <c r="A26" s="11"/>
      <c r="B26" s="12"/>
      <c r="C26" s="15"/>
      <c r="D26" s="14"/>
      <c r="E26" s="15"/>
      <c r="F26" s="6"/>
      <c r="R26" s="17"/>
      <c r="S26" s="140"/>
      <c r="T26" s="17"/>
      <c r="U26" s="17"/>
      <c r="V26" s="17"/>
      <c r="W26" s="17"/>
      <c r="X26" s="17"/>
      <c r="Y26" s="17"/>
      <c r="Z26" s="17"/>
    </row>
    <row r="27" spans="1:37" x14ac:dyDescent="0.25">
      <c r="A27" s="20"/>
      <c r="B27" s="12"/>
      <c r="C27" s="15"/>
      <c r="D27" s="14"/>
      <c r="E27" s="19"/>
      <c r="F27" s="6"/>
    </row>
    <row r="28" spans="1:37" x14ac:dyDescent="0.25">
      <c r="A28" s="20"/>
      <c r="B28" s="12"/>
      <c r="C28" s="15"/>
      <c r="D28" s="14"/>
      <c r="E28" s="19"/>
      <c r="F28" s="17"/>
      <c r="G28" s="17"/>
      <c r="H28" s="17"/>
      <c r="I28" s="17"/>
      <c r="J28" s="17"/>
      <c r="K28" s="17"/>
      <c r="L28" s="17"/>
      <c r="M28" s="13"/>
      <c r="N28" s="13"/>
      <c r="O28" s="14"/>
    </row>
    <row r="29" spans="1:37" x14ac:dyDescent="0.25">
      <c r="A29" s="20"/>
      <c r="B29" s="6"/>
      <c r="C29" s="6"/>
      <c r="D29" s="14"/>
      <c r="E29" s="19"/>
      <c r="F29" s="17"/>
      <c r="G29" s="17"/>
      <c r="H29" s="17"/>
      <c r="I29" s="17"/>
      <c r="J29" s="17"/>
      <c r="AH29" s="27"/>
      <c r="AI29" s="56"/>
    </row>
    <row r="30" spans="1:37" x14ac:dyDescent="0.25">
      <c r="A30" s="11"/>
      <c r="B30" s="12"/>
      <c r="C30" s="15"/>
      <c r="D30" s="14"/>
      <c r="E30" s="19"/>
      <c r="F30" s="17"/>
      <c r="G30" s="17"/>
      <c r="H30" s="17"/>
      <c r="I30" s="17"/>
      <c r="J30" s="17"/>
      <c r="AH30" s="28"/>
      <c r="AI30" s="56"/>
    </row>
    <row r="31" spans="1:37" x14ac:dyDescent="0.25">
      <c r="A31" s="11"/>
      <c r="B31" s="12"/>
      <c r="C31" s="15"/>
      <c r="D31" s="14"/>
      <c r="E31" s="19"/>
      <c r="F31" s="17"/>
      <c r="G31" s="17"/>
      <c r="H31" s="17"/>
      <c r="I31" s="17"/>
      <c r="J31" s="17"/>
      <c r="AH31" s="10"/>
      <c r="AI31" s="56"/>
    </row>
    <row r="32" spans="1:37" x14ac:dyDescent="0.25">
      <c r="A32" s="11"/>
      <c r="B32" s="12"/>
      <c r="C32" s="15"/>
      <c r="D32" s="14"/>
      <c r="E32" s="19"/>
      <c r="F32" s="6"/>
      <c r="AH32" s="7"/>
      <c r="AI32" s="56"/>
    </row>
    <row r="33" spans="1:35" x14ac:dyDescent="0.25">
      <c r="A33" s="20"/>
      <c r="B33" s="12"/>
      <c r="C33" s="15"/>
      <c r="D33" s="14"/>
      <c r="E33" s="19"/>
      <c r="F33" s="6"/>
      <c r="AH33" s="28"/>
      <c r="AI33" s="57"/>
    </row>
    <row r="34" spans="1:35" x14ac:dyDescent="0.25">
      <c r="A34" s="20"/>
      <c r="B34" s="6"/>
      <c r="C34" s="6"/>
      <c r="D34" s="14"/>
      <c r="E34" s="19"/>
      <c r="F34" s="6"/>
    </row>
    <row r="35" spans="1:35" x14ac:dyDescent="0.25">
      <c r="A35" s="20"/>
      <c r="B35" s="6"/>
      <c r="C35" s="6"/>
      <c r="D35" s="17"/>
      <c r="E35" s="17"/>
      <c r="F35" s="6"/>
    </row>
    <row r="36" spans="1:35" x14ac:dyDescent="0.25">
      <c r="A36" s="20"/>
      <c r="B36" s="12"/>
      <c r="C36" s="15"/>
      <c r="D36" s="14"/>
      <c r="E36" s="18"/>
      <c r="F36" s="6"/>
      <c r="AH36"/>
    </row>
    <row r="37" spans="1:35" x14ac:dyDescent="0.25">
      <c r="A37" s="20"/>
      <c r="B37" s="6"/>
      <c r="C37" s="6"/>
      <c r="D37" s="17"/>
      <c r="E37" s="17"/>
      <c r="F37" s="6"/>
      <c r="AH37"/>
    </row>
    <row r="38" spans="1:35" x14ac:dyDescent="0.25">
      <c r="A38" s="20"/>
      <c r="B38" s="6"/>
      <c r="C38" s="6"/>
      <c r="D38" s="17"/>
      <c r="E38" s="17"/>
      <c r="AH38"/>
    </row>
    <row r="39" spans="1:35" x14ac:dyDescent="0.25">
      <c r="A39" s="11"/>
      <c r="B39" s="12"/>
      <c r="C39" s="6"/>
      <c r="D39" s="17"/>
      <c r="E39" s="17"/>
      <c r="AH39"/>
    </row>
    <row r="40" spans="1:35" x14ac:dyDescent="0.25">
      <c r="A40" s="11"/>
      <c r="B40" s="12"/>
      <c r="C40" s="6"/>
      <c r="D40" s="14"/>
      <c r="E40" s="18"/>
      <c r="AH40"/>
    </row>
    <row r="41" spans="1:35" x14ac:dyDescent="0.25">
      <c r="A41" s="11"/>
      <c r="B41" s="12"/>
      <c r="C41" s="6"/>
      <c r="D41" s="14"/>
      <c r="E41" s="18"/>
      <c r="AH41"/>
    </row>
    <row r="42" spans="1:35" x14ac:dyDescent="0.25">
      <c r="A42" s="11"/>
      <c r="B42" s="12"/>
      <c r="C42" s="6"/>
      <c r="D42" s="14"/>
      <c r="E42" s="18"/>
      <c r="AH42"/>
    </row>
    <row r="43" spans="1:35" x14ac:dyDescent="0.25">
      <c r="A43" s="11"/>
      <c r="B43" s="12"/>
      <c r="C43" s="16"/>
      <c r="D43" s="14"/>
      <c r="E43" s="18"/>
      <c r="AH43"/>
    </row>
    <row r="44" spans="1:35" x14ac:dyDescent="0.25">
      <c r="A44" s="11"/>
      <c r="B44" s="12"/>
      <c r="C44" s="16"/>
      <c r="D44" s="17"/>
      <c r="E44" s="17"/>
      <c r="AH44"/>
    </row>
    <row r="45" spans="1:35" x14ac:dyDescent="0.25">
      <c r="A45" s="13"/>
      <c r="B45" s="13"/>
      <c r="C45" s="17"/>
      <c r="D45" s="17"/>
      <c r="E45" s="17"/>
      <c r="AH45"/>
    </row>
    <row r="46" spans="1:35" x14ac:dyDescent="0.25">
      <c r="A46" s="13"/>
      <c r="B46" s="13"/>
      <c r="C46" s="17"/>
      <c r="D46" s="17"/>
      <c r="E46" s="17"/>
      <c r="AH46"/>
    </row>
    <row r="47" spans="1:35" x14ac:dyDescent="0.25">
      <c r="A47" s="13"/>
      <c r="B47" s="13"/>
      <c r="C47" s="17"/>
      <c r="D47" s="17"/>
      <c r="E47" s="17"/>
      <c r="AH47"/>
    </row>
    <row r="48" spans="1:35" x14ac:dyDescent="0.25">
      <c r="A48" s="13"/>
      <c r="B48" s="13"/>
      <c r="C48" s="17"/>
      <c r="D48" s="17"/>
      <c r="E48" s="17"/>
      <c r="AH48"/>
    </row>
    <row r="49" spans="1:34" x14ac:dyDescent="0.25">
      <c r="A49" s="24"/>
      <c r="B49" s="17"/>
      <c r="C49" s="17"/>
      <c r="D49" s="17"/>
      <c r="E49" s="17"/>
      <c r="AH49"/>
    </row>
    <row r="50" spans="1:34" x14ac:dyDescent="0.25">
      <c r="A50" s="24"/>
      <c r="B50" s="17"/>
      <c r="C50" s="17"/>
      <c r="D50" s="17"/>
      <c r="E50" s="17"/>
      <c r="AH50"/>
    </row>
    <row r="51" spans="1:34" x14ac:dyDescent="0.25">
      <c r="A51" s="24"/>
      <c r="B51" s="17"/>
      <c r="C51" s="17"/>
      <c r="D51" s="17"/>
      <c r="E51" s="17"/>
      <c r="AH51"/>
    </row>
    <row r="52" spans="1:34" x14ac:dyDescent="0.25">
      <c r="A52" s="24"/>
      <c r="B52" s="17"/>
      <c r="C52" s="17"/>
      <c r="D52" s="17"/>
      <c r="E52" s="17"/>
      <c r="AH52"/>
    </row>
    <row r="53" spans="1:34" x14ac:dyDescent="0.25">
      <c r="A53" s="20"/>
      <c r="B53" s="6"/>
      <c r="C53" s="6"/>
      <c r="D53" s="6"/>
      <c r="E53" s="6"/>
      <c r="K53" s="17"/>
      <c r="L53" s="1"/>
      <c r="M53" s="1"/>
      <c r="N53" s="17"/>
      <c r="O53" s="17"/>
      <c r="AH53"/>
    </row>
    <row r="54" spans="1:34" x14ac:dyDescent="0.25">
      <c r="A54" s="20"/>
      <c r="B54" s="6"/>
      <c r="C54" s="6"/>
      <c r="D54" s="6"/>
      <c r="E54" s="6"/>
      <c r="K54" s="17"/>
      <c r="L54" s="1"/>
      <c r="M54" s="1"/>
      <c r="N54" s="17"/>
      <c r="O54" s="17"/>
      <c r="AH54"/>
    </row>
    <row r="55" spans="1:34" x14ac:dyDescent="0.25">
      <c r="A55" s="20"/>
      <c r="B55" s="6"/>
      <c r="C55" s="6"/>
      <c r="D55" s="6"/>
      <c r="E55" s="6"/>
      <c r="K55" s="17"/>
      <c r="L55" s="1"/>
      <c r="M55" s="1"/>
      <c r="N55" s="16"/>
      <c r="O55" s="3"/>
      <c r="AH55"/>
    </row>
    <row r="56" spans="1:34" x14ac:dyDescent="0.25">
      <c r="A56" s="20"/>
      <c r="B56" s="6"/>
      <c r="C56" s="6"/>
      <c r="D56" s="6"/>
      <c r="E56" s="6"/>
      <c r="K56" s="17"/>
      <c r="L56" s="13"/>
      <c r="M56" s="1"/>
      <c r="N56" s="16"/>
      <c r="O56" s="3"/>
      <c r="AH56"/>
    </row>
    <row r="57" spans="1:34" x14ac:dyDescent="0.25">
      <c r="A57" s="20"/>
      <c r="B57" s="6"/>
      <c r="C57" s="6"/>
      <c r="D57" s="6"/>
      <c r="E57" s="6"/>
      <c r="F57" s="17"/>
      <c r="G57" s="17"/>
      <c r="H57" s="17"/>
      <c r="I57" s="17"/>
      <c r="J57" s="17"/>
      <c r="K57" s="17"/>
      <c r="L57" s="1"/>
      <c r="M57" s="1"/>
      <c r="N57" s="17"/>
      <c r="O57" s="3"/>
      <c r="AH57"/>
    </row>
    <row r="58" spans="1:34" x14ac:dyDescent="0.25">
      <c r="F58" s="17"/>
      <c r="G58" s="17"/>
      <c r="H58" s="17"/>
      <c r="I58" s="17"/>
      <c r="J58" s="17"/>
      <c r="K58" s="17"/>
      <c r="L58" s="1"/>
      <c r="M58" s="1"/>
      <c r="N58" s="16"/>
      <c r="O58" s="3"/>
      <c r="AH58"/>
    </row>
    <row r="59" spans="1:34" x14ac:dyDescent="0.25">
      <c r="F59" s="17"/>
      <c r="G59" s="17"/>
      <c r="H59" s="17"/>
      <c r="I59" s="17"/>
      <c r="J59" s="17"/>
      <c r="K59" s="17"/>
      <c r="L59" s="1"/>
      <c r="M59" s="1"/>
      <c r="N59" s="16"/>
      <c r="O59" s="3"/>
      <c r="AH59"/>
    </row>
    <row r="60" spans="1:34" x14ac:dyDescent="0.25">
      <c r="F60" s="17"/>
      <c r="G60" s="17"/>
      <c r="H60" s="17"/>
      <c r="I60" s="17"/>
      <c r="J60" s="17"/>
      <c r="K60" s="17"/>
      <c r="L60" s="1"/>
      <c r="M60" s="1"/>
      <c r="N60" s="16"/>
      <c r="O60" s="3"/>
      <c r="AH60"/>
    </row>
    <row r="61" spans="1:34" x14ac:dyDescent="0.25">
      <c r="F61" s="17"/>
      <c r="G61" s="17"/>
      <c r="H61" s="17"/>
      <c r="I61" s="17"/>
      <c r="J61" s="17"/>
      <c r="K61" s="17"/>
      <c r="L61" s="17"/>
      <c r="M61" s="17"/>
      <c r="N61" s="17"/>
      <c r="O61" s="17"/>
      <c r="AH61"/>
    </row>
    <row r="62" spans="1:34" x14ac:dyDescent="0.25">
      <c r="F62" s="17"/>
      <c r="G62" s="17"/>
      <c r="H62" s="17"/>
      <c r="I62" s="17"/>
      <c r="J62" s="17"/>
      <c r="K62" s="17"/>
      <c r="L62" s="17"/>
      <c r="M62" s="17"/>
      <c r="N62" s="17"/>
      <c r="O62" s="17"/>
      <c r="AH62"/>
    </row>
    <row r="63" spans="1:34" x14ac:dyDescent="0.25">
      <c r="F63" s="17"/>
      <c r="G63" s="17"/>
      <c r="H63" s="17"/>
      <c r="I63" s="17"/>
      <c r="J63" s="17"/>
      <c r="K63" s="17"/>
      <c r="L63" s="17"/>
      <c r="M63" s="17"/>
      <c r="N63" s="17"/>
      <c r="O63" s="17"/>
      <c r="AH63"/>
    </row>
    <row r="64" spans="1:34" x14ac:dyDescent="0.25">
      <c r="F64" s="17"/>
      <c r="G64" s="17"/>
      <c r="H64" s="17"/>
      <c r="I64" s="17"/>
      <c r="J64" s="17"/>
      <c r="K64" s="17"/>
      <c r="L64" s="17"/>
      <c r="M64" s="17"/>
      <c r="N64" s="17"/>
      <c r="O64" s="17"/>
      <c r="AH64"/>
    </row>
    <row r="65" spans="6:34" x14ac:dyDescent="0.25">
      <c r="F65" s="17"/>
      <c r="G65" s="17"/>
      <c r="H65" s="17"/>
      <c r="I65" s="17"/>
      <c r="J65" s="17"/>
      <c r="K65" s="17"/>
      <c r="L65" s="17"/>
      <c r="M65" s="17"/>
      <c r="N65" s="17"/>
      <c r="O65" s="17"/>
      <c r="AH65"/>
    </row>
    <row r="66" spans="6:34" x14ac:dyDescent="0.25">
      <c r="F66" s="17"/>
      <c r="G66" s="17"/>
      <c r="H66" s="17"/>
      <c r="I66" s="17"/>
      <c r="J66" s="17"/>
      <c r="K66" s="17"/>
      <c r="L66" s="17"/>
      <c r="M66" s="17"/>
      <c r="N66" s="17"/>
      <c r="O66" s="17"/>
      <c r="AH66"/>
    </row>
  </sheetData>
  <mergeCells count="2">
    <mergeCell ref="P3:X3"/>
    <mergeCell ref="Y3:AG3"/>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K70"/>
  <sheetViews>
    <sheetView topLeftCell="M1" zoomScale="70" zoomScaleNormal="70" workbookViewId="0">
      <selection activeCell="M1" sqref="M1"/>
    </sheetView>
  </sheetViews>
  <sheetFormatPr defaultRowHeight="15" x14ac:dyDescent="0.25"/>
  <cols>
    <col min="1" max="1" width="9.7109375" customWidth="1"/>
    <col min="2" max="2" width="10.85546875" style="5" customWidth="1"/>
    <col min="3" max="3" width="9.140625" customWidth="1"/>
    <col min="4" max="4" width="9.140625" style="5" customWidth="1"/>
    <col min="5" max="6" width="9.140625" customWidth="1"/>
    <col min="7" max="7" width="4.5703125" style="38" customWidth="1"/>
    <col min="8" max="8" width="4.5703125" style="2" customWidth="1"/>
    <col min="9" max="9" width="4.42578125" style="2" customWidth="1"/>
    <col min="10" max="10" width="4.5703125" style="2" customWidth="1"/>
    <col min="11" max="11" width="5.7109375" style="39" customWidth="1"/>
    <col min="12" max="12" width="10" style="38" customWidth="1"/>
    <col min="13" max="13" width="9.140625" style="2" customWidth="1"/>
    <col min="14" max="14" width="9.140625" style="39" customWidth="1"/>
    <col min="15" max="15" width="21.5703125" customWidth="1"/>
    <col min="16" max="16" width="9.140625" customWidth="1"/>
    <col min="17" max="17" width="15.7109375" customWidth="1"/>
    <col min="18" max="18" width="9.140625" customWidth="1"/>
    <col min="19" max="19" width="14.140625" customWidth="1"/>
    <col min="20" max="20" width="6.7109375" customWidth="1"/>
    <col min="21" max="21" width="8" customWidth="1"/>
    <col min="22" max="22" width="7.5703125" customWidth="1"/>
    <col min="23" max="23" width="5.5703125" customWidth="1"/>
    <col min="24" max="24" width="6.7109375" customWidth="1"/>
    <col min="25" max="25" width="9.140625" customWidth="1"/>
    <col min="26" max="26" width="13.5703125" customWidth="1"/>
    <col min="27" max="28" width="9.140625" customWidth="1"/>
    <col min="29" max="30" width="6.5703125" customWidth="1"/>
    <col min="31" max="31" width="6.42578125" customWidth="1"/>
    <col min="32" max="32" width="6.5703125" customWidth="1"/>
    <col min="33" max="33" width="6.42578125" customWidth="1"/>
    <col min="35" max="35" width="9.7109375" style="43" customWidth="1"/>
  </cols>
  <sheetData>
    <row r="1" spans="1:37" x14ac:dyDescent="0.25">
      <c r="M1" s="2" t="s">
        <v>193</v>
      </c>
    </row>
    <row r="3" spans="1:37" s="6" customFormat="1" ht="20.100000000000001" customHeight="1" x14ac:dyDescent="0.25">
      <c r="A3" s="167"/>
      <c r="B3" s="168"/>
      <c r="C3" s="169"/>
      <c r="D3" s="168"/>
      <c r="E3" s="169"/>
      <c r="F3" s="169"/>
      <c r="G3" s="167"/>
      <c r="H3" s="169"/>
      <c r="I3" s="169"/>
      <c r="J3" s="169"/>
      <c r="K3" s="170"/>
      <c r="L3" s="167"/>
      <c r="M3" s="169"/>
      <c r="N3" s="170"/>
      <c r="O3" s="169"/>
      <c r="P3" s="281" t="s">
        <v>99</v>
      </c>
      <c r="Q3" s="281"/>
      <c r="R3" s="281"/>
      <c r="S3" s="281"/>
      <c r="T3" s="281"/>
      <c r="U3" s="281"/>
      <c r="V3" s="281"/>
      <c r="W3" s="281"/>
      <c r="X3" s="281"/>
      <c r="Y3" s="281" t="s">
        <v>100</v>
      </c>
      <c r="Z3" s="281"/>
      <c r="AA3" s="281"/>
      <c r="AB3" s="281"/>
      <c r="AC3" s="281"/>
      <c r="AD3" s="281"/>
      <c r="AE3" s="281"/>
      <c r="AF3" s="281"/>
      <c r="AG3" s="281"/>
      <c r="AH3" s="169"/>
      <c r="AI3" s="171"/>
      <c r="AJ3" s="169"/>
      <c r="AK3" s="170"/>
    </row>
    <row r="4" spans="1:37" s="6" customFormat="1" ht="20.100000000000001" customHeight="1" x14ac:dyDescent="0.25">
      <c r="A4" s="164" t="s">
        <v>0</v>
      </c>
      <c r="B4" s="172" t="s">
        <v>1</v>
      </c>
      <c r="C4" s="165" t="s">
        <v>2</v>
      </c>
      <c r="D4" s="172" t="s">
        <v>3</v>
      </c>
      <c r="E4" s="165" t="s">
        <v>4</v>
      </c>
      <c r="F4" s="165" t="s">
        <v>5</v>
      </c>
      <c r="G4" s="164" t="s">
        <v>6</v>
      </c>
      <c r="H4" s="165" t="s">
        <v>7</v>
      </c>
      <c r="I4" s="165" t="s">
        <v>8</v>
      </c>
      <c r="J4" s="165" t="s">
        <v>9</v>
      </c>
      <c r="K4" s="166" t="s">
        <v>10</v>
      </c>
      <c r="L4" s="164" t="s">
        <v>101</v>
      </c>
      <c r="M4" s="165" t="s">
        <v>102</v>
      </c>
      <c r="N4" s="166" t="s">
        <v>103</v>
      </c>
      <c r="O4" s="165" t="s">
        <v>11</v>
      </c>
      <c r="P4" s="165" t="s">
        <v>104</v>
      </c>
      <c r="Q4" s="165" t="s">
        <v>105</v>
      </c>
      <c r="R4" s="165" t="s">
        <v>94</v>
      </c>
      <c r="S4" s="165" t="s">
        <v>106</v>
      </c>
      <c r="T4" s="165" t="s">
        <v>6</v>
      </c>
      <c r="U4" s="165" t="s">
        <v>7</v>
      </c>
      <c r="V4" s="165" t="s">
        <v>8</v>
      </c>
      <c r="W4" s="165" t="s">
        <v>9</v>
      </c>
      <c r="X4" s="165" t="s">
        <v>10</v>
      </c>
      <c r="Y4" s="165" t="s">
        <v>104</v>
      </c>
      <c r="Z4" s="165" t="s">
        <v>105</v>
      </c>
      <c r="AA4" s="165" t="s">
        <v>94</v>
      </c>
      <c r="AB4" s="165" t="s">
        <v>106</v>
      </c>
      <c r="AC4" s="165" t="s">
        <v>6</v>
      </c>
      <c r="AD4" s="165" t="s">
        <v>7</v>
      </c>
      <c r="AE4" s="165" t="s">
        <v>8</v>
      </c>
      <c r="AF4" s="165" t="s">
        <v>9</v>
      </c>
      <c r="AG4" s="165" t="s">
        <v>10</v>
      </c>
      <c r="AH4" s="165" t="s">
        <v>107</v>
      </c>
      <c r="AI4" s="173" t="s">
        <v>108</v>
      </c>
      <c r="AJ4" s="165" t="s">
        <v>17</v>
      </c>
      <c r="AK4" s="166" t="s">
        <v>33</v>
      </c>
    </row>
    <row r="5" spans="1:37" s="6" customFormat="1" ht="20.100000000000001" customHeight="1" x14ac:dyDescent="0.25">
      <c r="A5" s="265">
        <v>675.28</v>
      </c>
      <c r="B5" s="152">
        <f t="shared" ref="B5:B55" si="0">IF(A5, A5-L5,"")</f>
        <v>3.3469999999965694E-2</v>
      </c>
      <c r="C5" s="233"/>
      <c r="D5" s="152" t="str">
        <f t="shared" ref="D5:D55" si="1">IF(C5, C5-M5,"")</f>
        <v/>
      </c>
      <c r="E5" s="233"/>
      <c r="F5" s="132" t="str">
        <f t="shared" ref="F5:F55" si="2">IF(E5, E5-N5,"")</f>
        <v/>
      </c>
      <c r="G5" s="132">
        <v>1</v>
      </c>
      <c r="H5" s="132">
        <v>1</v>
      </c>
      <c r="I5" s="132"/>
      <c r="J5" s="132">
        <v>1</v>
      </c>
      <c r="K5" s="132"/>
      <c r="L5" s="60">
        <v>675.24653000000001</v>
      </c>
      <c r="M5" s="60">
        <v>337.11963000000003</v>
      </c>
      <c r="N5" s="60">
        <v>224.41066333333336</v>
      </c>
      <c r="O5" s="70" t="s">
        <v>18</v>
      </c>
      <c r="P5" s="70">
        <v>15</v>
      </c>
      <c r="Q5" s="70">
        <v>35910408</v>
      </c>
      <c r="R5" s="70">
        <v>23.1</v>
      </c>
      <c r="S5" s="124">
        <f>'S9 T84 '!$Q5/'S9 T84 '!$Q$56*100</f>
        <v>0.29810747402520926</v>
      </c>
      <c r="T5" s="124">
        <f t="shared" ref="T5:T36" si="3">$S5*G5</f>
        <v>0.29810747402520926</v>
      </c>
      <c r="U5" s="124">
        <f t="shared" ref="U5:U36" si="4">$S5*H5</f>
        <v>0.29810747402520926</v>
      </c>
      <c r="V5" s="124">
        <f t="shared" ref="V5:V36" si="5">$S5*I5</f>
        <v>0</v>
      </c>
      <c r="W5" s="124">
        <f t="shared" ref="W5:W36" si="6">$S5*J5</f>
        <v>0.29810747402520926</v>
      </c>
      <c r="X5" s="124">
        <f t="shared" ref="X5:X36" si="7">$S5*K5</f>
        <v>0</v>
      </c>
      <c r="Y5" s="70">
        <v>14.7</v>
      </c>
      <c r="Z5" s="70">
        <v>106643144</v>
      </c>
      <c r="AA5" s="70">
        <v>6.1</v>
      </c>
      <c r="AB5" s="124">
        <f>'S9 T84 '!$Z5/'S9 T84 '!$Z$56*100</f>
        <v>0.6920660981731408</v>
      </c>
      <c r="AC5" s="124">
        <f t="shared" ref="AC5:AC36" si="8">$AB5*G5</f>
        <v>0.6920660981731408</v>
      </c>
      <c r="AD5" s="124">
        <f t="shared" ref="AD5:AD36" si="9">$AB5*H5</f>
        <v>0.6920660981731408</v>
      </c>
      <c r="AE5" s="124">
        <f t="shared" ref="AE5:AE36" si="10">$AB5*I5</f>
        <v>0</v>
      </c>
      <c r="AF5" s="124">
        <f t="shared" ref="AF5:AF36" si="11">$AB5*J5</f>
        <v>0.6920660981731408</v>
      </c>
      <c r="AG5" s="124">
        <f t="shared" ref="AG5:AG36" si="12">$AB5*K5</f>
        <v>0</v>
      </c>
      <c r="AH5" s="124">
        <f>AVERAGE('S9 T84 '!$P5,'S9 T84 '!$Y5)</f>
        <v>14.85</v>
      </c>
      <c r="AI5" s="156">
        <f>AVERAGE('S9 T84 '!$S5,'S9 T84 '!$AB5)</f>
        <v>0.495086786099175</v>
      </c>
      <c r="AJ5" s="70">
        <f>STDEV('S9 T84 '!$S5,'S9 T84 '!$AB5)</f>
        <v>0.2785708146419249</v>
      </c>
      <c r="AK5" s="90">
        <f>'S9 T84 '!$AJ5/'S9 T84 '!$AI5</f>
        <v>0.56267067201854593</v>
      </c>
    </row>
    <row r="6" spans="1:37" s="6" customFormat="1" ht="20.100000000000001" customHeight="1" x14ac:dyDescent="0.25">
      <c r="A6" s="266">
        <v>675.24</v>
      </c>
      <c r="B6" s="152">
        <f t="shared" si="0"/>
        <v>-6.5299999999979264E-3</v>
      </c>
      <c r="C6" s="250"/>
      <c r="D6" s="154" t="str">
        <f t="shared" si="1"/>
        <v/>
      </c>
      <c r="E6" s="233"/>
      <c r="F6" s="132" t="str">
        <f t="shared" si="2"/>
        <v/>
      </c>
      <c r="G6" s="132">
        <v>1</v>
      </c>
      <c r="H6" s="132">
        <v>1</v>
      </c>
      <c r="I6" s="132"/>
      <c r="J6" s="132">
        <v>1</v>
      </c>
      <c r="K6" s="132"/>
      <c r="L6" s="60">
        <v>675.24653000000001</v>
      </c>
      <c r="M6" s="60">
        <v>337.11963000000003</v>
      </c>
      <c r="N6" s="60">
        <v>224.41066333333336</v>
      </c>
      <c r="O6" s="70" t="s">
        <v>18</v>
      </c>
      <c r="P6" s="70">
        <v>23.2</v>
      </c>
      <c r="Q6" s="70">
        <v>256674096</v>
      </c>
      <c r="R6" s="70">
        <v>143.30000000000001</v>
      </c>
      <c r="S6" s="124">
        <f>'S9 T84 '!$Q6/'S9 T84 '!$Q$56*100</f>
        <v>2.1307601519387935</v>
      </c>
      <c r="T6" s="124">
        <f t="shared" si="3"/>
        <v>2.1307601519387935</v>
      </c>
      <c r="U6" s="124">
        <f t="shared" si="4"/>
        <v>2.1307601519387935</v>
      </c>
      <c r="V6" s="124">
        <f t="shared" si="5"/>
        <v>0</v>
      </c>
      <c r="W6" s="124">
        <f t="shared" si="6"/>
        <v>2.1307601519387935</v>
      </c>
      <c r="X6" s="124">
        <f t="shared" si="7"/>
        <v>0</v>
      </c>
      <c r="Y6" s="70">
        <v>23</v>
      </c>
      <c r="Z6" s="70">
        <v>294875712</v>
      </c>
      <c r="AA6" s="70">
        <v>24.8</v>
      </c>
      <c r="AB6" s="124">
        <f>'S9 T84 '!$Z6/'S9 T84 '!$Z$56*100</f>
        <v>1.9136109063876323</v>
      </c>
      <c r="AC6" s="124">
        <f t="shared" si="8"/>
        <v>1.9136109063876323</v>
      </c>
      <c r="AD6" s="124">
        <f t="shared" si="9"/>
        <v>1.9136109063876323</v>
      </c>
      <c r="AE6" s="124">
        <f t="shared" si="10"/>
        <v>0</v>
      </c>
      <c r="AF6" s="124">
        <f t="shared" si="11"/>
        <v>1.9136109063876323</v>
      </c>
      <c r="AG6" s="124">
        <f t="shared" si="12"/>
        <v>0</v>
      </c>
      <c r="AH6" s="124">
        <f>AVERAGE('S9 T84 '!$P6,'S9 T84 '!$Y6)</f>
        <v>23.1</v>
      </c>
      <c r="AI6" s="156">
        <f>AVERAGE('S9 T84 '!$S6,'S9 T84 '!$AB6)</f>
        <v>2.0221855291632131</v>
      </c>
      <c r="AJ6" s="70">
        <f>STDEV('S9 T84 '!$S6,'S9 T84 '!$AB6)</f>
        <v>0.15354770405876883</v>
      </c>
      <c r="AK6" s="90">
        <f>'S9 T84 '!$AJ6/'S9 T84 '!$AI6</f>
        <v>7.5931561097812503E-2</v>
      </c>
    </row>
    <row r="7" spans="1:37" s="6" customFormat="1" ht="20.100000000000001" customHeight="1" x14ac:dyDescent="0.25">
      <c r="A7" s="266">
        <v>895.35</v>
      </c>
      <c r="B7" s="154">
        <f t="shared" si="0"/>
        <v>8.7699999999131251E-3</v>
      </c>
      <c r="C7" s="250"/>
      <c r="D7" s="154" t="str">
        <f t="shared" si="1"/>
        <v/>
      </c>
      <c r="E7" s="250"/>
      <c r="F7" s="157" t="str">
        <f t="shared" si="2"/>
        <v/>
      </c>
      <c r="G7" s="157">
        <v>2</v>
      </c>
      <c r="H7" s="157">
        <v>2</v>
      </c>
      <c r="I7" s="157">
        <v>1</v>
      </c>
      <c r="J7" s="157"/>
      <c r="K7" s="157"/>
      <c r="L7" s="64">
        <v>895.34123000000011</v>
      </c>
      <c r="M7" s="64">
        <v>447.16698000000008</v>
      </c>
      <c r="N7" s="64">
        <v>297.77556333333342</v>
      </c>
      <c r="O7" s="79" t="s">
        <v>45</v>
      </c>
      <c r="P7" s="70">
        <v>23.7</v>
      </c>
      <c r="Q7" s="70">
        <v>65478296</v>
      </c>
      <c r="R7" s="70">
        <v>37.1</v>
      </c>
      <c r="S7" s="124">
        <f>'S9 T84 '!$Q7/'S9 T84 '!$Q$56*100</f>
        <v>0.54356300892028186</v>
      </c>
      <c r="T7" s="124">
        <f t="shared" si="3"/>
        <v>1.0871260178405637</v>
      </c>
      <c r="U7" s="124">
        <f t="shared" si="4"/>
        <v>1.0871260178405637</v>
      </c>
      <c r="V7" s="124">
        <f t="shared" si="5"/>
        <v>0.54356300892028186</v>
      </c>
      <c r="W7" s="124">
        <f t="shared" si="6"/>
        <v>0</v>
      </c>
      <c r="X7" s="124">
        <f t="shared" si="7"/>
        <v>0</v>
      </c>
      <c r="Y7" s="70">
        <v>23.6</v>
      </c>
      <c r="Z7" s="70">
        <v>66199676</v>
      </c>
      <c r="AA7" s="70">
        <v>6.2</v>
      </c>
      <c r="AB7" s="124">
        <f>'S9 T84 '!$Z7/'S9 T84 '!$Z$56*100</f>
        <v>0.42960615892612947</v>
      </c>
      <c r="AC7" s="124">
        <f t="shared" si="8"/>
        <v>0.85921231785225893</v>
      </c>
      <c r="AD7" s="124">
        <f t="shared" si="9"/>
        <v>0.85921231785225893</v>
      </c>
      <c r="AE7" s="124">
        <f t="shared" si="10"/>
        <v>0.42960615892612947</v>
      </c>
      <c r="AF7" s="124">
        <f t="shared" si="11"/>
        <v>0</v>
      </c>
      <c r="AG7" s="124">
        <f t="shared" si="12"/>
        <v>0</v>
      </c>
      <c r="AH7" s="124">
        <f>AVERAGE('S9 T84 '!$P7,'S9 T84 '!$Y7)</f>
        <v>23.65</v>
      </c>
      <c r="AI7" s="138">
        <f>AVERAGE('S9 T84 '!$S7,'S9 T84 '!$AB7)</f>
        <v>0.48658458392320569</v>
      </c>
      <c r="AJ7" s="67">
        <f>STDEV('S9 T84 '!$S7,'S9 T84 '!$AB7)</f>
        <v>8.0579661393523141E-2</v>
      </c>
      <c r="AK7" s="90">
        <f>'S9 T84 '!$AJ7/'S9 T84 '!$AI7</f>
        <v>0.16560257775499207</v>
      </c>
    </row>
    <row r="8" spans="1:37" s="6" customFormat="1" ht="20.100000000000001" customHeight="1" x14ac:dyDescent="0.25">
      <c r="A8" s="266">
        <v>895.33</v>
      </c>
      <c r="B8" s="154">
        <f t="shared" si="0"/>
        <v>-1.1230000000068685E-2</v>
      </c>
      <c r="C8" s="250"/>
      <c r="D8" s="154" t="str">
        <f t="shared" si="1"/>
        <v/>
      </c>
      <c r="E8" s="250"/>
      <c r="F8" s="157" t="str">
        <f t="shared" si="2"/>
        <v/>
      </c>
      <c r="G8" s="157">
        <v>2</v>
      </c>
      <c r="H8" s="157">
        <v>2</v>
      </c>
      <c r="I8" s="157">
        <v>1</v>
      </c>
      <c r="J8" s="157"/>
      <c r="K8" s="157"/>
      <c r="L8" s="64">
        <v>895.34123000000011</v>
      </c>
      <c r="M8" s="64">
        <v>447.16698000000008</v>
      </c>
      <c r="N8" s="64">
        <v>297.77556333333342</v>
      </c>
      <c r="O8" s="79" t="s">
        <v>45</v>
      </c>
      <c r="P8" s="70">
        <v>24.8</v>
      </c>
      <c r="Q8" s="70">
        <v>68200528</v>
      </c>
      <c r="R8" s="70">
        <v>46.4</v>
      </c>
      <c r="S8" s="124">
        <f>'S9 T84 '!$Q8/'S9 T84 '!$Q$56*100</f>
        <v>0.56616140727962638</v>
      </c>
      <c r="T8" s="124">
        <f t="shared" si="3"/>
        <v>1.1323228145592528</v>
      </c>
      <c r="U8" s="124">
        <f t="shared" si="4"/>
        <v>1.1323228145592528</v>
      </c>
      <c r="V8" s="124">
        <f t="shared" si="5"/>
        <v>0.56616140727962638</v>
      </c>
      <c r="W8" s="124">
        <f t="shared" si="6"/>
        <v>0</v>
      </c>
      <c r="X8" s="124">
        <f t="shared" si="7"/>
        <v>0</v>
      </c>
      <c r="Y8" s="70">
        <v>24.7</v>
      </c>
      <c r="Z8" s="70">
        <v>83392944</v>
      </c>
      <c r="AA8" s="70">
        <v>7.7</v>
      </c>
      <c r="AB8" s="124">
        <f>'S9 T84 '!$Z8/'S9 T84 '!$Z$56*100</f>
        <v>0.54118274466149674</v>
      </c>
      <c r="AC8" s="124">
        <f t="shared" si="8"/>
        <v>1.0823654893229935</v>
      </c>
      <c r="AD8" s="124">
        <f t="shared" si="9"/>
        <v>1.0823654893229935</v>
      </c>
      <c r="AE8" s="124">
        <f t="shared" si="10"/>
        <v>0.54118274466149674</v>
      </c>
      <c r="AF8" s="124">
        <f t="shared" si="11"/>
        <v>0</v>
      </c>
      <c r="AG8" s="124">
        <f t="shared" si="12"/>
        <v>0</v>
      </c>
      <c r="AH8" s="124">
        <f>AVERAGE('S9 T84 '!$P8,'S9 T84 '!$Y8)</f>
        <v>24.75</v>
      </c>
      <c r="AI8" s="138">
        <f>AVERAGE('S9 T84 '!$S8,'S9 T84 '!$AB8)</f>
        <v>0.55367207597056156</v>
      </c>
      <c r="AJ8" s="67">
        <f>STDEV('S9 T84 '!$S8,'S9 T84 '!$AB8)</f>
        <v>1.7662581722250392E-2</v>
      </c>
      <c r="AK8" s="90">
        <f>'S9 T84 '!$AJ8/'S9 T84 '!$AI8</f>
        <v>3.1900799207344351E-2</v>
      </c>
    </row>
    <row r="9" spans="1:37" s="6" customFormat="1" ht="20.100000000000001" customHeight="1" x14ac:dyDescent="0.25">
      <c r="A9" s="266">
        <v>966.35</v>
      </c>
      <c r="B9" s="154">
        <f t="shared" si="0"/>
        <v>8.0699999999751526E-3</v>
      </c>
      <c r="C9" s="250">
        <v>482.67</v>
      </c>
      <c r="D9" s="154">
        <f t="shared" si="1"/>
        <v>2.6699999999664215E-3</v>
      </c>
      <c r="E9" s="250"/>
      <c r="F9" s="157" t="str">
        <f t="shared" si="2"/>
        <v/>
      </c>
      <c r="G9" s="157">
        <v>1</v>
      </c>
      <c r="H9" s="157">
        <v>1</v>
      </c>
      <c r="I9" s="157"/>
      <c r="J9" s="157">
        <v>2</v>
      </c>
      <c r="K9" s="157"/>
      <c r="L9" s="64">
        <v>966.34193000000005</v>
      </c>
      <c r="M9" s="64">
        <v>482.66733000000005</v>
      </c>
      <c r="N9" s="64">
        <v>321.44246333333336</v>
      </c>
      <c r="O9" s="79" t="s">
        <v>19</v>
      </c>
      <c r="P9" s="70">
        <v>27.7</v>
      </c>
      <c r="Q9" s="70">
        <v>1511444224</v>
      </c>
      <c r="R9" s="70">
        <v>781.2</v>
      </c>
      <c r="S9" s="124">
        <f>'S9 T84 '!$Q9/'S9 T84 '!$Q$56*100</f>
        <v>12.547137301994246</v>
      </c>
      <c r="T9" s="124">
        <f t="shared" si="3"/>
        <v>12.547137301994246</v>
      </c>
      <c r="U9" s="124">
        <f t="shared" si="4"/>
        <v>12.547137301994246</v>
      </c>
      <c r="V9" s="124">
        <f t="shared" si="5"/>
        <v>0</v>
      </c>
      <c r="W9" s="124">
        <f t="shared" si="6"/>
        <v>25.094274603988492</v>
      </c>
      <c r="X9" s="124">
        <f t="shared" si="7"/>
        <v>0</v>
      </c>
      <c r="Y9" s="70">
        <v>27.5</v>
      </c>
      <c r="Z9" s="70">
        <v>2073024640</v>
      </c>
      <c r="AA9" s="70">
        <v>141.19999999999999</v>
      </c>
      <c r="AB9" s="124">
        <f>'S9 T84 '!$Z9/'S9 T84 '!$Z$56*100</f>
        <v>13.452998666483237</v>
      </c>
      <c r="AC9" s="124">
        <f t="shared" si="8"/>
        <v>13.452998666483237</v>
      </c>
      <c r="AD9" s="124">
        <f t="shared" si="9"/>
        <v>13.452998666483237</v>
      </c>
      <c r="AE9" s="124">
        <f t="shared" si="10"/>
        <v>0</v>
      </c>
      <c r="AF9" s="124">
        <f t="shared" si="11"/>
        <v>26.905997332966475</v>
      </c>
      <c r="AG9" s="124">
        <f t="shared" si="12"/>
        <v>0</v>
      </c>
      <c r="AH9" s="124">
        <f>AVERAGE('S9 T84 '!$P9,'S9 T84 '!$Y9)</f>
        <v>27.6</v>
      </c>
      <c r="AI9" s="138">
        <f>AVERAGE('S9 T84 '!$S9,'S9 T84 '!$AB9)</f>
        <v>13.000067984238742</v>
      </c>
      <c r="AJ9" s="67">
        <f>STDEV('S9 T84 '!$S9,'S9 T84 '!$AB9)</f>
        <v>0.64054071364506482</v>
      </c>
      <c r="AK9" s="90">
        <f>'S9 T84 '!$AJ9/'S9 T84 '!$AI9</f>
        <v>4.9272104916809299E-2</v>
      </c>
    </row>
    <row r="10" spans="1:37" s="6" customFormat="1" ht="20.100000000000001" customHeight="1" x14ac:dyDescent="0.25">
      <c r="A10" s="266">
        <v>1186.4000000000001</v>
      </c>
      <c r="B10" s="154">
        <f t="shared" si="0"/>
        <v>-3.6629999999831853E-2</v>
      </c>
      <c r="C10" s="250"/>
      <c r="D10" s="154" t="str">
        <f t="shared" si="1"/>
        <v/>
      </c>
      <c r="E10" s="250"/>
      <c r="F10" s="157" t="str">
        <f t="shared" si="2"/>
        <v/>
      </c>
      <c r="G10" s="157">
        <v>2</v>
      </c>
      <c r="H10" s="157">
        <v>2</v>
      </c>
      <c r="I10" s="157">
        <v>1</v>
      </c>
      <c r="J10" s="157">
        <v>1</v>
      </c>
      <c r="K10" s="157"/>
      <c r="L10" s="64">
        <v>1186.4366299999999</v>
      </c>
      <c r="M10" s="64">
        <v>592.71467999999993</v>
      </c>
      <c r="N10" s="64">
        <v>394.80736333333329</v>
      </c>
      <c r="O10" s="79" t="s">
        <v>34</v>
      </c>
      <c r="P10" s="70">
        <v>30.2</v>
      </c>
      <c r="Q10" s="70">
        <v>112861576</v>
      </c>
      <c r="R10" s="70">
        <v>41.3</v>
      </c>
      <c r="S10" s="124">
        <f>'S9 T84 '!$Q10/'S9 T84 '!$Q$56*100</f>
        <v>0.9369116423256505</v>
      </c>
      <c r="T10" s="124">
        <f t="shared" si="3"/>
        <v>1.873823284651301</v>
      </c>
      <c r="U10" s="124">
        <f t="shared" si="4"/>
        <v>1.873823284651301</v>
      </c>
      <c r="V10" s="124">
        <f t="shared" si="5"/>
        <v>0.9369116423256505</v>
      </c>
      <c r="W10" s="124">
        <f t="shared" si="6"/>
        <v>0.9369116423256505</v>
      </c>
      <c r="X10" s="124">
        <f t="shared" si="7"/>
        <v>0</v>
      </c>
      <c r="Y10" s="70">
        <v>30.2</v>
      </c>
      <c r="Z10" s="70">
        <v>103356984</v>
      </c>
      <c r="AA10" s="70">
        <v>9.1999999999999993</v>
      </c>
      <c r="AB10" s="124">
        <f>'S9 T84 '!$Z10/'S9 T84 '!$Z$56*100</f>
        <v>0.67074039598667246</v>
      </c>
      <c r="AC10" s="124">
        <f t="shared" si="8"/>
        <v>1.3414807919733449</v>
      </c>
      <c r="AD10" s="124">
        <f t="shared" si="9"/>
        <v>1.3414807919733449</v>
      </c>
      <c r="AE10" s="124">
        <f t="shared" si="10"/>
        <v>0.67074039598667246</v>
      </c>
      <c r="AF10" s="124">
        <f t="shared" si="11"/>
        <v>0.67074039598667246</v>
      </c>
      <c r="AG10" s="124">
        <f t="shared" si="12"/>
        <v>0</v>
      </c>
      <c r="AH10" s="124">
        <f>AVERAGE('S9 T84 '!$P10,'S9 T84 '!$Y10)</f>
        <v>30.2</v>
      </c>
      <c r="AI10" s="156">
        <f>AVERAGE('S9 T84 '!$S10,'S9 T84 '!$AB10)</f>
        <v>0.80382601915616148</v>
      </c>
      <c r="AJ10" s="67">
        <f>STDEV('S9 T84 '!$S10,'S9 T84 '!$AB10)</f>
        <v>0.18821149324316583</v>
      </c>
      <c r="AK10" s="90">
        <f>'S9 T84 '!$AJ10/'S9 T84 '!$AI10</f>
        <v>0.23414456456727542</v>
      </c>
    </row>
    <row r="11" spans="1:37" s="6" customFormat="1" ht="20.100000000000001" customHeight="1" x14ac:dyDescent="0.25">
      <c r="A11" s="266">
        <v>749.33</v>
      </c>
      <c r="B11" s="154">
        <f t="shared" si="0"/>
        <v>4.6669999999949141E-2</v>
      </c>
      <c r="C11" s="250"/>
      <c r="D11" s="154" t="str">
        <f t="shared" si="1"/>
        <v/>
      </c>
      <c r="E11" s="248"/>
      <c r="F11" s="157" t="str">
        <f t="shared" si="2"/>
        <v/>
      </c>
      <c r="G11" s="157">
        <v>2</v>
      </c>
      <c r="H11" s="157">
        <v>2</v>
      </c>
      <c r="I11" s="157"/>
      <c r="J11" s="157"/>
      <c r="K11" s="157"/>
      <c r="L11" s="64">
        <v>749.28333000000009</v>
      </c>
      <c r="M11" s="64">
        <v>374.13803000000007</v>
      </c>
      <c r="N11" s="64">
        <v>249.08959666666672</v>
      </c>
      <c r="O11" s="79" t="s">
        <v>25</v>
      </c>
      <c r="P11" s="70">
        <v>31.6</v>
      </c>
      <c r="Q11" s="70">
        <v>60638744</v>
      </c>
      <c r="R11" s="70">
        <v>40.700000000000003</v>
      </c>
      <c r="S11" s="67">
        <f>'S9 T84 '!$Q11/'S9 T84 '!$Q$56*100</f>
        <v>0.50338784237431422</v>
      </c>
      <c r="T11" s="124">
        <f t="shared" si="3"/>
        <v>1.0067756847486284</v>
      </c>
      <c r="U11" s="124">
        <f t="shared" si="4"/>
        <v>1.0067756847486284</v>
      </c>
      <c r="V11" s="124">
        <f t="shared" si="5"/>
        <v>0</v>
      </c>
      <c r="W11" s="124">
        <f t="shared" si="6"/>
        <v>0</v>
      </c>
      <c r="X11" s="124">
        <f t="shared" si="7"/>
        <v>0</v>
      </c>
      <c r="Y11" s="70">
        <v>31.7</v>
      </c>
      <c r="Z11" s="70">
        <v>143596272</v>
      </c>
      <c r="AA11" s="70">
        <v>17.7</v>
      </c>
      <c r="AB11" s="67">
        <f>'S9 T84 '!$Z11/'S9 T84 '!$Z$56*100</f>
        <v>0.93187529875571762</v>
      </c>
      <c r="AC11" s="124">
        <f t="shared" si="8"/>
        <v>1.8637505975114352</v>
      </c>
      <c r="AD11" s="124">
        <f t="shared" si="9"/>
        <v>1.8637505975114352</v>
      </c>
      <c r="AE11" s="124">
        <f t="shared" si="10"/>
        <v>0</v>
      </c>
      <c r="AF11" s="124">
        <f t="shared" si="11"/>
        <v>0</v>
      </c>
      <c r="AG11" s="124">
        <f t="shared" si="12"/>
        <v>0</v>
      </c>
      <c r="AH11" s="67">
        <f>AVERAGE('S9 T84 '!$P11,'S9 T84 '!$Y11)</f>
        <v>31.65</v>
      </c>
      <c r="AI11" s="138">
        <f>AVERAGE('S9 T84 '!$S11,'S9 T84 '!$AB11)</f>
        <v>0.71763157056501592</v>
      </c>
      <c r="AJ11" s="67">
        <f>STDEV('S9 T84 '!$S11,'S9 T84 '!$AB11)</f>
        <v>0.30298638606066514</v>
      </c>
      <c r="AK11" s="90">
        <f>'S9 T84 '!$AJ11/'S9 T84 '!$AI11</f>
        <v>0.42220325650126228</v>
      </c>
    </row>
    <row r="12" spans="1:37" s="6" customFormat="1" ht="20.100000000000001" customHeight="1" x14ac:dyDescent="0.25">
      <c r="A12" s="266">
        <v>975.3</v>
      </c>
      <c r="B12" s="154">
        <f t="shared" si="0"/>
        <v>1.9699999998010753E-3</v>
      </c>
      <c r="C12" s="250"/>
      <c r="D12" s="154" t="str">
        <f t="shared" si="1"/>
        <v/>
      </c>
      <c r="E12" s="250"/>
      <c r="F12" s="157" t="str">
        <f t="shared" si="2"/>
        <v/>
      </c>
      <c r="G12" s="157">
        <v>2</v>
      </c>
      <c r="H12" s="157">
        <v>2</v>
      </c>
      <c r="I12" s="157">
        <v>1</v>
      </c>
      <c r="J12" s="157"/>
      <c r="K12" s="157">
        <v>1</v>
      </c>
      <c r="L12" s="64">
        <v>975.29803000000015</v>
      </c>
      <c r="M12" s="64">
        <v>487.1453800000001</v>
      </c>
      <c r="N12" s="64">
        <v>324.42783000000009</v>
      </c>
      <c r="O12" s="79" t="s">
        <v>74</v>
      </c>
      <c r="P12" s="70">
        <v>31.9</v>
      </c>
      <c r="Q12" s="70">
        <v>76926640</v>
      </c>
      <c r="R12" s="70">
        <v>45.3</v>
      </c>
      <c r="S12" s="124">
        <f>'S9 T84 '!$Q12/'S9 T84 '!$Q$56*100</f>
        <v>0.63860055100589841</v>
      </c>
      <c r="T12" s="124">
        <f t="shared" si="3"/>
        <v>1.2772011020117968</v>
      </c>
      <c r="U12" s="124">
        <f t="shared" si="4"/>
        <v>1.2772011020117968</v>
      </c>
      <c r="V12" s="124">
        <f t="shared" si="5"/>
        <v>0.63860055100589841</v>
      </c>
      <c r="W12" s="124">
        <f t="shared" si="6"/>
        <v>0</v>
      </c>
      <c r="X12" s="124">
        <f t="shared" si="7"/>
        <v>0.63860055100589841</v>
      </c>
      <c r="Y12" s="70">
        <v>31.8</v>
      </c>
      <c r="Z12" s="70">
        <v>106197384</v>
      </c>
      <c r="AA12" s="70">
        <v>12.4</v>
      </c>
      <c r="AB12" s="124">
        <f>'S9 T84 '!$Z12/'S9 T84 '!$Z$56*100</f>
        <v>0.68917331601809051</v>
      </c>
      <c r="AC12" s="124">
        <f t="shared" si="8"/>
        <v>1.378346632036181</v>
      </c>
      <c r="AD12" s="124">
        <f t="shared" si="9"/>
        <v>1.378346632036181</v>
      </c>
      <c r="AE12" s="124">
        <f t="shared" si="10"/>
        <v>0.68917331601809051</v>
      </c>
      <c r="AF12" s="124">
        <f t="shared" si="11"/>
        <v>0</v>
      </c>
      <c r="AG12" s="124">
        <f t="shared" si="12"/>
        <v>0.68917331601809051</v>
      </c>
      <c r="AH12" s="124">
        <f>AVERAGE('S9 T84 '!$P12,'S9 T84 '!$Y12)</f>
        <v>31.85</v>
      </c>
      <c r="AI12" s="138">
        <f>AVERAGE('S9 T84 '!$S12,'S9 T84 '!$AB12)</f>
        <v>0.66388693351199446</v>
      </c>
      <c r="AJ12" s="67">
        <f>STDEV('S9 T84 '!$S12,'S9 T84 '!$AB12)</f>
        <v>3.5760345083474809E-2</v>
      </c>
      <c r="AK12" s="90">
        <f>'S9 T84 '!$AJ12/'S9 T84 '!$AI12</f>
        <v>5.3865113588394985E-2</v>
      </c>
    </row>
    <row r="13" spans="1:37" s="6" customFormat="1" ht="20.100000000000001" customHeight="1" x14ac:dyDescent="0.25">
      <c r="A13" s="266">
        <v>1227.42</v>
      </c>
      <c r="B13" s="154">
        <f t="shared" si="0"/>
        <v>-4.3229999999766733E-2</v>
      </c>
      <c r="C13" s="250"/>
      <c r="D13" s="154" t="str">
        <f t="shared" si="1"/>
        <v/>
      </c>
      <c r="E13" s="250"/>
      <c r="F13" s="157" t="str">
        <f t="shared" si="2"/>
        <v/>
      </c>
      <c r="G13" s="157">
        <v>1</v>
      </c>
      <c r="H13" s="157">
        <v>3</v>
      </c>
      <c r="I13" s="157">
        <v>1</v>
      </c>
      <c r="J13" s="157">
        <v>1</v>
      </c>
      <c r="K13" s="157"/>
      <c r="L13" s="64">
        <v>1227.4632299999998</v>
      </c>
      <c r="M13" s="64">
        <v>613.22797999999989</v>
      </c>
      <c r="N13" s="64">
        <v>408.48289666666659</v>
      </c>
      <c r="O13" s="79" t="s">
        <v>27</v>
      </c>
      <c r="P13" s="70">
        <v>34.4</v>
      </c>
      <c r="Q13" s="70">
        <v>75854920</v>
      </c>
      <c r="R13" s="70">
        <v>45.5</v>
      </c>
      <c r="S13" s="124">
        <f>'S9 T84 '!$Q13/'S9 T84 '!$Q$56*100</f>
        <v>0.62970375033289305</v>
      </c>
      <c r="T13" s="124">
        <f t="shared" si="3"/>
        <v>0.62970375033289305</v>
      </c>
      <c r="U13" s="124">
        <f t="shared" si="4"/>
        <v>1.8891112509986792</v>
      </c>
      <c r="V13" s="124">
        <f t="shared" si="5"/>
        <v>0.62970375033289305</v>
      </c>
      <c r="W13" s="124">
        <f t="shared" si="6"/>
        <v>0.62970375033289305</v>
      </c>
      <c r="X13" s="124">
        <f t="shared" si="7"/>
        <v>0</v>
      </c>
      <c r="Y13" s="70">
        <v>34.5</v>
      </c>
      <c r="Z13" s="70">
        <v>75355832</v>
      </c>
      <c r="AA13" s="70">
        <v>11.6</v>
      </c>
      <c r="AB13" s="124">
        <f>'S9 T84 '!$Z13/'S9 T84 '!$Z$56*100</f>
        <v>0.48902549822453384</v>
      </c>
      <c r="AC13" s="124">
        <f t="shared" si="8"/>
        <v>0.48902549822453384</v>
      </c>
      <c r="AD13" s="124">
        <f t="shared" si="9"/>
        <v>1.4670764946736015</v>
      </c>
      <c r="AE13" s="124">
        <f t="shared" si="10"/>
        <v>0.48902549822453384</v>
      </c>
      <c r="AF13" s="124">
        <f t="shared" si="11"/>
        <v>0.48902549822453384</v>
      </c>
      <c r="AG13" s="124">
        <f t="shared" si="12"/>
        <v>0</v>
      </c>
      <c r="AH13" s="124">
        <f>AVERAGE('S9 T84 '!$P13,'S9 T84 '!$Y13)</f>
        <v>34.450000000000003</v>
      </c>
      <c r="AI13" s="138">
        <f>AVERAGE('S9 T84 '!$S13,'S9 T84 '!$AB13)</f>
        <v>0.55936462427871347</v>
      </c>
      <c r="AJ13" s="67">
        <f>STDEV('S9 T84 '!$S13,'S9 T84 '!$AB13)</f>
        <v>9.9474546031291314E-2</v>
      </c>
      <c r="AK13" s="90">
        <f>'S9 T84 '!$AJ13/'S9 T84 '!$AI13</f>
        <v>0.17783488928989963</v>
      </c>
    </row>
    <row r="14" spans="1:37" s="6" customFormat="1" ht="20.100000000000001" customHeight="1" x14ac:dyDescent="0.25">
      <c r="A14" s="266">
        <v>1406.44</v>
      </c>
      <c r="B14" s="154">
        <f t="shared" si="0"/>
        <v>-9.1329999999970823E-2</v>
      </c>
      <c r="C14" s="250">
        <v>702.76</v>
      </c>
      <c r="D14" s="154">
        <f t="shared" si="1"/>
        <v>-2.0299999999906504E-3</v>
      </c>
      <c r="E14" s="250"/>
      <c r="F14" s="157" t="str">
        <f t="shared" si="2"/>
        <v/>
      </c>
      <c r="G14" s="157">
        <v>3</v>
      </c>
      <c r="H14" s="157">
        <v>3</v>
      </c>
      <c r="I14" s="157">
        <v>2</v>
      </c>
      <c r="J14" s="157"/>
      <c r="K14" s="157"/>
      <c r="L14" s="64">
        <v>1406.53133</v>
      </c>
      <c r="M14" s="64">
        <v>702.76202999999998</v>
      </c>
      <c r="N14" s="64">
        <v>468.17226333333332</v>
      </c>
      <c r="O14" s="79" t="s">
        <v>75</v>
      </c>
      <c r="P14" s="70">
        <v>34.700000000000003</v>
      </c>
      <c r="Q14" s="70">
        <v>75299128</v>
      </c>
      <c r="R14" s="70">
        <v>29.7</v>
      </c>
      <c r="S14" s="124">
        <f>'S9 T84 '!$Q14/'S9 T84 '!$Q$56*100</f>
        <v>0.62508988604030635</v>
      </c>
      <c r="T14" s="124">
        <f t="shared" si="3"/>
        <v>1.8752696581209189</v>
      </c>
      <c r="U14" s="124">
        <f t="shared" si="4"/>
        <v>1.8752696581209189</v>
      </c>
      <c r="V14" s="124">
        <f t="shared" si="5"/>
        <v>1.2501797720806127</v>
      </c>
      <c r="W14" s="124">
        <f t="shared" si="6"/>
        <v>0</v>
      </c>
      <c r="X14" s="124">
        <f t="shared" si="7"/>
        <v>0</v>
      </c>
      <c r="Y14" s="70">
        <v>34.6</v>
      </c>
      <c r="Z14" s="70">
        <v>69228624</v>
      </c>
      <c r="AA14" s="70">
        <v>6.4</v>
      </c>
      <c r="AB14" s="124">
        <f>'S9 T84 '!$Z14/'S9 T84 '!$Z$56*100</f>
        <v>0.44926267077774307</v>
      </c>
      <c r="AC14" s="124">
        <f t="shared" si="8"/>
        <v>1.3477880123332291</v>
      </c>
      <c r="AD14" s="124">
        <f t="shared" si="9"/>
        <v>1.3477880123332291</v>
      </c>
      <c r="AE14" s="124">
        <f t="shared" si="10"/>
        <v>0.89852534155548613</v>
      </c>
      <c r="AF14" s="124">
        <f t="shared" si="11"/>
        <v>0</v>
      </c>
      <c r="AG14" s="124">
        <f t="shared" si="12"/>
        <v>0</v>
      </c>
      <c r="AH14" s="124">
        <f>AVERAGE('S9 T84 '!$P14,'S9 T84 '!$Y14)</f>
        <v>34.650000000000006</v>
      </c>
      <c r="AI14" s="138">
        <f>AVERAGE('S9 T84 '!$S14,'S9 T84 '!$AB14)</f>
        <v>0.53717627840902471</v>
      </c>
      <c r="AJ14" s="67">
        <f>STDEV('S9 T84 '!$S14,'S9 T84 '!$AB14)</f>
        <v>0.12432861622930583</v>
      </c>
      <c r="AK14" s="90">
        <f>'S9 T84 '!$AJ14/'S9 T84 '!$AI14</f>
        <v>0.23144844853822397</v>
      </c>
    </row>
    <row r="15" spans="1:37" s="6" customFormat="1" ht="20.100000000000001" customHeight="1" x14ac:dyDescent="0.25">
      <c r="A15" s="266">
        <v>878.36</v>
      </c>
      <c r="B15" s="154">
        <f t="shared" si="0"/>
        <v>3.4069999999928768E-2</v>
      </c>
      <c r="C15" s="250"/>
      <c r="D15" s="154" t="str">
        <f t="shared" si="1"/>
        <v/>
      </c>
      <c r="E15" s="248"/>
      <c r="F15" s="157" t="str">
        <f t="shared" si="2"/>
        <v/>
      </c>
      <c r="G15" s="157">
        <v>1</v>
      </c>
      <c r="H15" s="157">
        <v>2</v>
      </c>
      <c r="I15" s="157"/>
      <c r="J15" s="157">
        <v>1</v>
      </c>
      <c r="K15" s="157"/>
      <c r="L15" s="64">
        <v>878.32593000000008</v>
      </c>
      <c r="M15" s="64">
        <v>438.65933000000007</v>
      </c>
      <c r="N15" s="64">
        <v>292.10379666666671</v>
      </c>
      <c r="O15" s="79" t="s">
        <v>48</v>
      </c>
      <c r="P15" s="70">
        <v>34.700000000000003</v>
      </c>
      <c r="Q15" s="70">
        <v>54255576</v>
      </c>
      <c r="R15" s="70">
        <v>36.4</v>
      </c>
      <c r="S15" s="67">
        <f>'S9 T84 '!$Q15/'S9 T84 '!$Q$56*100</f>
        <v>0.45039846701665898</v>
      </c>
      <c r="T15" s="124">
        <f t="shared" si="3"/>
        <v>0.45039846701665898</v>
      </c>
      <c r="U15" s="124">
        <f t="shared" si="4"/>
        <v>0.90079693403331795</v>
      </c>
      <c r="V15" s="124">
        <f t="shared" si="5"/>
        <v>0</v>
      </c>
      <c r="W15" s="124">
        <f t="shared" si="6"/>
        <v>0.45039846701665898</v>
      </c>
      <c r="X15" s="124">
        <f t="shared" si="7"/>
        <v>0</v>
      </c>
      <c r="Y15" s="70">
        <v>34.799999999999997</v>
      </c>
      <c r="Z15" s="70">
        <v>67909472</v>
      </c>
      <c r="AA15" s="70">
        <v>6.5</v>
      </c>
      <c r="AB15" s="67">
        <f>'S9 T84 '!$Z15/'S9 T84 '!$Z$56*100</f>
        <v>0.4407019668891059</v>
      </c>
      <c r="AC15" s="124">
        <f t="shared" si="8"/>
        <v>0.4407019668891059</v>
      </c>
      <c r="AD15" s="124">
        <f t="shared" si="9"/>
        <v>0.8814039337782118</v>
      </c>
      <c r="AE15" s="124">
        <f t="shared" si="10"/>
        <v>0</v>
      </c>
      <c r="AF15" s="124">
        <f t="shared" si="11"/>
        <v>0.4407019668891059</v>
      </c>
      <c r="AG15" s="124">
        <f t="shared" si="12"/>
        <v>0</v>
      </c>
      <c r="AH15" s="67">
        <f>AVERAGE('S9 T84 '!$P15,'S9 T84 '!$Y15)</f>
        <v>34.75</v>
      </c>
      <c r="AI15" s="138">
        <f>AVERAGE('S9 T84 '!$S15,'S9 T84 '!$AB15)</f>
        <v>0.44555021695288244</v>
      </c>
      <c r="AJ15" s="67">
        <f>STDEV('S9 T84 '!$S15,'S9 T84 '!$AB15)</f>
        <v>6.8564609939690026E-3</v>
      </c>
      <c r="AK15" s="90">
        <f>'S9 T84 '!$AJ15/'S9 T84 '!$AI15</f>
        <v>1.5388750208361099E-2</v>
      </c>
    </row>
    <row r="16" spans="1:37" s="6" customFormat="1" ht="20.100000000000001" customHeight="1" x14ac:dyDescent="0.25">
      <c r="A16" s="266">
        <v>1486.43</v>
      </c>
      <c r="B16" s="154">
        <f t="shared" si="0"/>
        <v>-5.8129999999891879E-2</v>
      </c>
      <c r="C16" s="250">
        <v>742.76</v>
      </c>
      <c r="D16" s="154">
        <f t="shared" si="1"/>
        <v>1.9570000000044274E-2</v>
      </c>
      <c r="E16" s="250"/>
      <c r="F16" s="157" t="str">
        <f t="shared" si="2"/>
        <v/>
      </c>
      <c r="G16" s="157">
        <v>3</v>
      </c>
      <c r="H16" s="157">
        <v>3</v>
      </c>
      <c r="I16" s="157">
        <v>2</v>
      </c>
      <c r="J16" s="157"/>
      <c r="K16" s="157">
        <v>1</v>
      </c>
      <c r="L16" s="64">
        <v>1486.48813</v>
      </c>
      <c r="M16" s="64">
        <v>742.74042999999995</v>
      </c>
      <c r="N16" s="64">
        <v>494.82452999999992</v>
      </c>
      <c r="O16" s="79" t="s">
        <v>76</v>
      </c>
      <c r="P16" s="70">
        <v>36.1</v>
      </c>
      <c r="Q16" s="70">
        <v>157786400</v>
      </c>
      <c r="R16" s="70">
        <v>82.6</v>
      </c>
      <c r="S16" s="124">
        <f>'S9 T84 '!$Q16/'S9 T84 '!$Q$56*100</f>
        <v>1.3098515934302744</v>
      </c>
      <c r="T16" s="124">
        <f t="shared" si="3"/>
        <v>3.9295547802908231</v>
      </c>
      <c r="U16" s="124">
        <f t="shared" si="4"/>
        <v>3.9295547802908231</v>
      </c>
      <c r="V16" s="124">
        <f t="shared" si="5"/>
        <v>2.6197031868605487</v>
      </c>
      <c r="W16" s="124">
        <f t="shared" si="6"/>
        <v>0</v>
      </c>
      <c r="X16" s="124">
        <f t="shared" si="7"/>
        <v>1.3098515934302744</v>
      </c>
      <c r="Y16" s="70">
        <v>36.1</v>
      </c>
      <c r="Z16" s="70">
        <v>122305928</v>
      </c>
      <c r="AA16" s="70">
        <v>11.7</v>
      </c>
      <c r="AB16" s="124">
        <f>'S9 T84 '!$Z16/'S9 T84 '!$Z$56*100</f>
        <v>0.79371053027473648</v>
      </c>
      <c r="AC16" s="124">
        <f t="shared" si="8"/>
        <v>2.3811315908242094</v>
      </c>
      <c r="AD16" s="124">
        <f t="shared" si="9"/>
        <v>2.3811315908242094</v>
      </c>
      <c r="AE16" s="124">
        <f t="shared" si="10"/>
        <v>1.587421060549473</v>
      </c>
      <c r="AF16" s="124">
        <f t="shared" si="11"/>
        <v>0</v>
      </c>
      <c r="AG16" s="124">
        <f t="shared" si="12"/>
        <v>0.79371053027473648</v>
      </c>
      <c r="AH16" s="124">
        <f>AVERAGE('S9 T84 '!$P16,'S9 T84 '!$Y16)</f>
        <v>36.1</v>
      </c>
      <c r="AI16" s="162">
        <f>AVERAGE('S9 T84 '!$S16,'S9 T84 '!$AB16)</f>
        <v>1.0517810618525054</v>
      </c>
      <c r="AJ16" s="124">
        <f>STDEV('S9 T84 '!$S16,'S9 T84 '!$AB16)</f>
        <v>0.36496684580611488</v>
      </c>
      <c r="AK16" s="90">
        <f>'S9 T84 '!$AJ16/'S9 T84 '!$AI16</f>
        <v>0.34699887556759917</v>
      </c>
    </row>
    <row r="17" spans="1:37" s="6" customFormat="1" ht="20.100000000000001" customHeight="1" x14ac:dyDescent="0.25">
      <c r="A17" s="266">
        <v>1266.3499999999999</v>
      </c>
      <c r="B17" s="154">
        <f t="shared" si="0"/>
        <v>-4.3429999999943902E-2</v>
      </c>
      <c r="C17" s="250">
        <v>632.76</v>
      </c>
      <c r="D17" s="154">
        <f t="shared" si="1"/>
        <v>6.692000000009557E-2</v>
      </c>
      <c r="E17" s="250"/>
      <c r="F17" s="157" t="str">
        <f t="shared" si="2"/>
        <v/>
      </c>
      <c r="G17" s="157">
        <v>2</v>
      </c>
      <c r="H17" s="157">
        <v>2</v>
      </c>
      <c r="I17" s="157">
        <v>1</v>
      </c>
      <c r="J17" s="157">
        <v>1</v>
      </c>
      <c r="K17" s="157">
        <v>1</v>
      </c>
      <c r="L17" s="64">
        <v>1266.3934299999999</v>
      </c>
      <c r="M17" s="64">
        <v>632.6930799999999</v>
      </c>
      <c r="N17" s="64">
        <v>421.45962999999989</v>
      </c>
      <c r="O17" s="79" t="s">
        <v>69</v>
      </c>
      <c r="P17" s="70">
        <v>37.5</v>
      </c>
      <c r="Q17" s="70">
        <v>135770128</v>
      </c>
      <c r="R17" s="70">
        <v>101.3</v>
      </c>
      <c r="S17" s="124">
        <f>'S9 T84 '!$Q17/'S9 T84 '!$Q$56*100</f>
        <v>1.1270852145750985</v>
      </c>
      <c r="T17" s="124">
        <f t="shared" si="3"/>
        <v>2.2541704291501969</v>
      </c>
      <c r="U17" s="124">
        <f t="shared" si="4"/>
        <v>2.2541704291501969</v>
      </c>
      <c r="V17" s="124">
        <f t="shared" si="5"/>
        <v>1.1270852145750985</v>
      </c>
      <c r="W17" s="124">
        <f t="shared" si="6"/>
        <v>1.1270852145750985</v>
      </c>
      <c r="X17" s="124">
        <f t="shared" si="7"/>
        <v>1.1270852145750985</v>
      </c>
      <c r="Y17" s="70">
        <v>37.5</v>
      </c>
      <c r="Z17" s="70">
        <v>83049440</v>
      </c>
      <c r="AA17" s="70">
        <v>11.7</v>
      </c>
      <c r="AB17" s="124">
        <f>'S9 T84 '!$Z17/'S9 T84 '!$Z$56*100</f>
        <v>0.53895355801085876</v>
      </c>
      <c r="AC17" s="124">
        <f t="shared" si="8"/>
        <v>1.0779071160217175</v>
      </c>
      <c r="AD17" s="124">
        <f t="shared" si="9"/>
        <v>1.0779071160217175</v>
      </c>
      <c r="AE17" s="124">
        <f t="shared" si="10"/>
        <v>0.53895355801085876</v>
      </c>
      <c r="AF17" s="124">
        <f t="shared" si="11"/>
        <v>0.53895355801085876</v>
      </c>
      <c r="AG17" s="124">
        <f t="shared" si="12"/>
        <v>0.53895355801085876</v>
      </c>
      <c r="AH17" s="124">
        <f>AVERAGE('S9 T84 '!$P17,'S9 T84 '!$Y17)</f>
        <v>37.5</v>
      </c>
      <c r="AI17" s="162">
        <f>AVERAGE('S9 T84 '!$S17,'S9 T84 '!$AB17)</f>
        <v>0.83301938629297867</v>
      </c>
      <c r="AJ17" s="124">
        <f>STDEV('S9 T84 '!$S17,'S9 T84 '!$AB17)</f>
        <v>0.41587188258705116</v>
      </c>
      <c r="AK17" s="90">
        <f>'S9 T84 '!$AJ17/'S9 T84 '!$AI17</f>
        <v>0.49923433887622171</v>
      </c>
    </row>
    <row r="18" spans="1:37" s="6" customFormat="1" ht="20.100000000000001" customHeight="1" x14ac:dyDescent="0.25">
      <c r="A18" s="266">
        <v>1186.43</v>
      </c>
      <c r="B18" s="154">
        <f t="shared" si="0"/>
        <v>-6.6299999998591375E-3</v>
      </c>
      <c r="C18" s="250"/>
      <c r="D18" s="154" t="str">
        <f t="shared" si="1"/>
        <v/>
      </c>
      <c r="E18" s="250"/>
      <c r="F18" s="157" t="str">
        <f t="shared" si="2"/>
        <v/>
      </c>
      <c r="G18" s="157">
        <v>2</v>
      </c>
      <c r="H18" s="157">
        <v>2</v>
      </c>
      <c r="I18" s="157">
        <v>1</v>
      </c>
      <c r="J18" s="157">
        <v>1</v>
      </c>
      <c r="K18" s="157"/>
      <c r="L18" s="64">
        <v>1186.4366299999999</v>
      </c>
      <c r="M18" s="64">
        <v>592.71467999999993</v>
      </c>
      <c r="N18" s="64">
        <v>394.80736333333329</v>
      </c>
      <c r="O18" s="79" t="s">
        <v>34</v>
      </c>
      <c r="P18" s="70">
        <v>37.6</v>
      </c>
      <c r="Q18" s="70">
        <v>927251648</v>
      </c>
      <c r="R18" s="70">
        <v>372.9</v>
      </c>
      <c r="S18" s="124">
        <f>'S9 T84 '!$Q18/'S9 T84 '!$Q$56*100</f>
        <v>7.6975078247786124</v>
      </c>
      <c r="T18" s="124">
        <f t="shared" si="3"/>
        <v>15.395015649557225</v>
      </c>
      <c r="U18" s="124">
        <f t="shared" si="4"/>
        <v>15.395015649557225</v>
      </c>
      <c r="V18" s="124">
        <f t="shared" si="5"/>
        <v>7.6975078247786124</v>
      </c>
      <c r="W18" s="124">
        <f t="shared" si="6"/>
        <v>7.6975078247786124</v>
      </c>
      <c r="X18" s="124">
        <f t="shared" si="7"/>
        <v>0</v>
      </c>
      <c r="Y18" s="70">
        <v>37.5</v>
      </c>
      <c r="Z18" s="70">
        <v>993872768</v>
      </c>
      <c r="AA18" s="70">
        <v>94.3</v>
      </c>
      <c r="AB18" s="124">
        <f>'S9 T84 '!$Z18/'S9 T84 '!$Z$56*100</f>
        <v>6.449787795362627</v>
      </c>
      <c r="AC18" s="124">
        <f t="shared" si="8"/>
        <v>12.899575590725254</v>
      </c>
      <c r="AD18" s="124">
        <f t="shared" si="9"/>
        <v>12.899575590725254</v>
      </c>
      <c r="AE18" s="124">
        <f t="shared" si="10"/>
        <v>6.449787795362627</v>
      </c>
      <c r="AF18" s="124">
        <f t="shared" si="11"/>
        <v>6.449787795362627</v>
      </c>
      <c r="AG18" s="124">
        <f t="shared" si="12"/>
        <v>0</v>
      </c>
      <c r="AH18" s="124">
        <f>AVERAGE('S9 T84 '!$P18,'S9 T84 '!$Y18)</f>
        <v>37.549999999999997</v>
      </c>
      <c r="AI18" s="162">
        <f>AVERAGE('S9 T84 '!$S18,'S9 T84 '!$AB18)</f>
        <v>7.0736478100706197</v>
      </c>
      <c r="AJ18" s="124">
        <f>STDEV('S9 T84 '!$S18,'S9 T84 '!$AB18)</f>
        <v>0.88227129382232183</v>
      </c>
      <c r="AK18" s="90">
        <f>'S9 T84 '!$AJ18/'S9 T84 '!$AI18</f>
        <v>0.12472649437907395</v>
      </c>
    </row>
    <row r="19" spans="1:37" s="6" customFormat="1" ht="20.100000000000001" customHeight="1" x14ac:dyDescent="0.25">
      <c r="A19" s="266">
        <v>1260.44</v>
      </c>
      <c r="B19" s="154">
        <f t="shared" si="0"/>
        <v>-3.3429999999952997E-2</v>
      </c>
      <c r="C19" s="250"/>
      <c r="D19" s="154" t="str">
        <f t="shared" si="1"/>
        <v/>
      </c>
      <c r="E19" s="248"/>
      <c r="F19" s="157" t="str">
        <f t="shared" si="2"/>
        <v/>
      </c>
      <c r="G19" s="157">
        <v>3</v>
      </c>
      <c r="H19" s="157">
        <v>3</v>
      </c>
      <c r="I19" s="157">
        <v>1</v>
      </c>
      <c r="J19" s="157"/>
      <c r="K19" s="157"/>
      <c r="L19" s="64">
        <v>1260.47343</v>
      </c>
      <c r="M19" s="64">
        <v>629.73307999999997</v>
      </c>
      <c r="N19" s="64">
        <v>419.48629666666665</v>
      </c>
      <c r="O19" s="79" t="s">
        <v>77</v>
      </c>
      <c r="P19" s="70">
        <v>39.799999999999997</v>
      </c>
      <c r="Q19" s="70">
        <v>90525264</v>
      </c>
      <c r="R19" s="70">
        <v>29.1</v>
      </c>
      <c r="S19" s="67">
        <f>'S9 T84 '!$Q19/'S9 T84 '!$Q$56*100</f>
        <v>0.75148847616839132</v>
      </c>
      <c r="T19" s="124">
        <f t="shared" si="3"/>
        <v>2.2544654285051742</v>
      </c>
      <c r="U19" s="124">
        <f t="shared" si="4"/>
        <v>2.2544654285051742</v>
      </c>
      <c r="V19" s="124">
        <f t="shared" si="5"/>
        <v>0.75148847616839132</v>
      </c>
      <c r="W19" s="124">
        <f t="shared" si="6"/>
        <v>0</v>
      </c>
      <c r="X19" s="124">
        <f t="shared" si="7"/>
        <v>0</v>
      </c>
      <c r="Y19" s="70">
        <v>39.700000000000003</v>
      </c>
      <c r="Z19" s="70">
        <v>131460952</v>
      </c>
      <c r="AA19" s="70">
        <v>17</v>
      </c>
      <c r="AB19" s="67">
        <f>'S9 T84 '!$Z19/'S9 T84 '!$Z$56*100</f>
        <v>0.85312252340165962</v>
      </c>
      <c r="AC19" s="124">
        <f t="shared" si="8"/>
        <v>2.5593675702049787</v>
      </c>
      <c r="AD19" s="124">
        <f t="shared" si="9"/>
        <v>2.5593675702049787</v>
      </c>
      <c r="AE19" s="124">
        <f t="shared" si="10"/>
        <v>0.85312252340165962</v>
      </c>
      <c r="AF19" s="124">
        <f t="shared" si="11"/>
        <v>0</v>
      </c>
      <c r="AG19" s="124">
        <f t="shared" si="12"/>
        <v>0</v>
      </c>
      <c r="AH19" s="67">
        <f>AVERAGE('S9 T84 '!$P19,'S9 T84 '!$Y19)</f>
        <v>39.75</v>
      </c>
      <c r="AI19" s="138">
        <f>AVERAGE('S9 T84 '!$S19,'S9 T84 '!$AB19)</f>
        <v>0.80230549978502541</v>
      </c>
      <c r="AJ19" s="67">
        <f>STDEV('S9 T84 '!$S19,'S9 T84 '!$AB19)</f>
        <v>7.1866123998077888E-2</v>
      </c>
      <c r="AK19" s="90">
        <f>'S9 T84 '!$AJ19/'S9 T84 '!$AI19</f>
        <v>8.9574512473533E-2</v>
      </c>
    </row>
    <row r="20" spans="1:37" s="6" customFormat="1" ht="20.100000000000001" customHeight="1" x14ac:dyDescent="0.25">
      <c r="A20" s="266">
        <v>1697.56</v>
      </c>
      <c r="B20" s="154">
        <f t="shared" si="0"/>
        <v>-6.6730000000006839E-2</v>
      </c>
      <c r="C20" s="250">
        <v>848.31</v>
      </c>
      <c r="D20" s="160">
        <f t="shared" si="1"/>
        <v>2.7000000000043656E-4</v>
      </c>
      <c r="E20" s="251"/>
      <c r="F20" s="159" t="str">
        <f t="shared" si="2"/>
        <v/>
      </c>
      <c r="G20" s="159">
        <v>3</v>
      </c>
      <c r="H20" s="159">
        <v>3</v>
      </c>
      <c r="I20" s="159">
        <v>2</v>
      </c>
      <c r="J20" s="159">
        <v>1</v>
      </c>
      <c r="K20" s="159"/>
      <c r="L20" s="64">
        <v>1697.62673</v>
      </c>
      <c r="M20" s="64">
        <v>848.30972999999994</v>
      </c>
      <c r="N20" s="64">
        <v>565.20406333333324</v>
      </c>
      <c r="O20" s="125" t="s">
        <v>78</v>
      </c>
      <c r="P20" s="70">
        <v>40.799999999999997</v>
      </c>
      <c r="Q20" s="70">
        <v>157086992</v>
      </c>
      <c r="R20" s="70">
        <v>76.400000000000006</v>
      </c>
      <c r="S20" s="124">
        <f>'S9 T84 '!$Q20/'S9 T84 '!$Q$56*100</f>
        <v>1.3040455120236523</v>
      </c>
      <c r="T20" s="124">
        <f t="shared" si="3"/>
        <v>3.9121365360709568</v>
      </c>
      <c r="U20" s="124">
        <f t="shared" si="4"/>
        <v>3.9121365360709568</v>
      </c>
      <c r="V20" s="124">
        <f t="shared" si="5"/>
        <v>2.6080910240473045</v>
      </c>
      <c r="W20" s="124">
        <f t="shared" si="6"/>
        <v>1.3040455120236523</v>
      </c>
      <c r="X20" s="124">
        <f t="shared" si="7"/>
        <v>0</v>
      </c>
      <c r="Y20" s="70">
        <v>40.9</v>
      </c>
      <c r="Z20" s="70">
        <v>207804912</v>
      </c>
      <c r="AA20" s="70">
        <v>26.3</v>
      </c>
      <c r="AB20" s="124">
        <f>'S9 T84 '!$Z20/'S9 T84 '!$Z$56*100</f>
        <v>1.348560528457909</v>
      </c>
      <c r="AC20" s="124">
        <f t="shared" si="8"/>
        <v>4.0456815853737265</v>
      </c>
      <c r="AD20" s="124">
        <f t="shared" si="9"/>
        <v>4.0456815853737265</v>
      </c>
      <c r="AE20" s="124">
        <f t="shared" si="10"/>
        <v>2.6971210569158179</v>
      </c>
      <c r="AF20" s="124">
        <f t="shared" si="11"/>
        <v>1.348560528457909</v>
      </c>
      <c r="AG20" s="124">
        <f t="shared" si="12"/>
        <v>0</v>
      </c>
      <c r="AH20" s="124">
        <f>AVERAGE('S9 T84 '!$P20,'S9 T84 '!$Y20)</f>
        <v>40.849999999999994</v>
      </c>
      <c r="AI20" s="162">
        <f>AVERAGE('S9 T84 '!$S20,'S9 T84 '!$AB20)</f>
        <v>1.3263030202407806</v>
      </c>
      <c r="AJ20" s="124">
        <f>STDEV('S9 T84 '!$S20,'S9 T84 '!$AB20)</f>
        <v>3.1476869985293525E-2</v>
      </c>
      <c r="AK20" s="90">
        <f>'S9 T84 '!$AJ20/'S9 T84 '!$AI20</f>
        <v>2.3732789192909422E-2</v>
      </c>
    </row>
    <row r="21" spans="1:37" s="6" customFormat="1" ht="20.100000000000001" customHeight="1" x14ac:dyDescent="0.25">
      <c r="A21" s="267">
        <v>1186.4100000000001</v>
      </c>
      <c r="B21" s="154">
        <f t="shared" si="0"/>
        <v>-2.6629999999840948E-2</v>
      </c>
      <c r="C21" s="180"/>
      <c r="D21" s="160" t="str">
        <f t="shared" si="1"/>
        <v/>
      </c>
      <c r="E21" s="251"/>
      <c r="F21" s="159" t="str">
        <f t="shared" si="2"/>
        <v/>
      </c>
      <c r="G21" s="159">
        <v>2</v>
      </c>
      <c r="H21" s="159">
        <v>2</v>
      </c>
      <c r="I21" s="159">
        <v>1</v>
      </c>
      <c r="J21" s="159">
        <v>1</v>
      </c>
      <c r="K21" s="159"/>
      <c r="L21" s="64">
        <v>1186.4366299999999</v>
      </c>
      <c r="M21" s="64">
        <v>592.71467999999993</v>
      </c>
      <c r="N21" s="64">
        <v>394.80736333333329</v>
      </c>
      <c r="O21" s="79" t="s">
        <v>34</v>
      </c>
      <c r="P21" s="70">
        <v>41.1</v>
      </c>
      <c r="Q21" s="70">
        <v>331034112</v>
      </c>
      <c r="R21" s="70">
        <v>124.3</v>
      </c>
      <c r="S21" s="124">
        <f>'S9 T84 '!$Q21/'S9 T84 '!$Q$56*100</f>
        <v>2.7480540723596962</v>
      </c>
      <c r="T21" s="124">
        <f t="shared" si="3"/>
        <v>5.4961081447193925</v>
      </c>
      <c r="U21" s="124">
        <f t="shared" si="4"/>
        <v>5.4961081447193925</v>
      </c>
      <c r="V21" s="124">
        <f t="shared" si="5"/>
        <v>2.7480540723596962</v>
      </c>
      <c r="W21" s="124">
        <f t="shared" si="6"/>
        <v>2.7480540723596962</v>
      </c>
      <c r="X21" s="124">
        <f t="shared" si="7"/>
        <v>0</v>
      </c>
      <c r="Y21" s="70">
        <v>41</v>
      </c>
      <c r="Z21" s="70">
        <v>401123776</v>
      </c>
      <c r="AA21" s="70">
        <v>39</v>
      </c>
      <c r="AB21" s="124">
        <f>'S9 T84 '!$Z21/'S9 T84 '!$Z$56*100</f>
        <v>2.6031131128391798</v>
      </c>
      <c r="AC21" s="124">
        <f t="shared" si="8"/>
        <v>5.2062262256783596</v>
      </c>
      <c r="AD21" s="124">
        <f t="shared" si="9"/>
        <v>5.2062262256783596</v>
      </c>
      <c r="AE21" s="124">
        <f t="shared" si="10"/>
        <v>2.6031131128391798</v>
      </c>
      <c r="AF21" s="124">
        <f t="shared" si="11"/>
        <v>2.6031131128391798</v>
      </c>
      <c r="AG21" s="124">
        <f t="shared" si="12"/>
        <v>0</v>
      </c>
      <c r="AH21" s="124">
        <f>AVERAGE('S9 T84 '!$P21,'S9 T84 '!$Y21)</f>
        <v>41.05</v>
      </c>
      <c r="AI21" s="162">
        <f>AVERAGE('S9 T84 '!$S21,'S9 T84 '!$AB21)</f>
        <v>2.675583592599438</v>
      </c>
      <c r="AJ21" s="124">
        <f>STDEV('S9 T84 '!$S21,'S9 T84 '!$AB21)</f>
        <v>0.10248873534864207</v>
      </c>
      <c r="AK21" s="90">
        <f>'S9 T84 '!$AJ21/'S9 T84 '!$AI21</f>
        <v>3.8305189055622108E-2</v>
      </c>
    </row>
    <row r="22" spans="1:37" s="6" customFormat="1" ht="20.100000000000001" customHeight="1" x14ac:dyDescent="0.25">
      <c r="A22" s="267">
        <v>1266.3499999999999</v>
      </c>
      <c r="B22" s="154">
        <f t="shared" si="0"/>
        <v>-4.3429999999943902E-2</v>
      </c>
      <c r="C22" s="180">
        <v>632.69000000000005</v>
      </c>
      <c r="D22" s="160">
        <f t="shared" si="1"/>
        <v>-3.0799999998407657E-3</v>
      </c>
      <c r="E22" s="248"/>
      <c r="F22" s="157" t="str">
        <f t="shared" si="2"/>
        <v/>
      </c>
      <c r="G22" s="157">
        <v>2</v>
      </c>
      <c r="H22" s="157">
        <v>2</v>
      </c>
      <c r="I22" s="157">
        <v>1</v>
      </c>
      <c r="J22" s="157">
        <v>1</v>
      </c>
      <c r="K22" s="157">
        <v>1</v>
      </c>
      <c r="L22" s="64">
        <v>1266.3934299999999</v>
      </c>
      <c r="M22" s="64">
        <v>632.6930799999999</v>
      </c>
      <c r="N22" s="64">
        <v>421.45962999999989</v>
      </c>
      <c r="O22" s="79" t="s">
        <v>69</v>
      </c>
      <c r="P22" s="70">
        <v>42.3</v>
      </c>
      <c r="Q22" s="70">
        <v>454750784</v>
      </c>
      <c r="R22" s="70">
        <v>299.2</v>
      </c>
      <c r="S22" s="124">
        <f>'S9 T84 '!$Q22/'S9 T84 '!$Q$56*100</f>
        <v>3.7750784543919287</v>
      </c>
      <c r="T22" s="124">
        <f t="shared" si="3"/>
        <v>7.5501569087838574</v>
      </c>
      <c r="U22" s="124">
        <f t="shared" si="4"/>
        <v>7.5501569087838574</v>
      </c>
      <c r="V22" s="124">
        <f t="shared" si="5"/>
        <v>3.7750784543919287</v>
      </c>
      <c r="W22" s="124">
        <f t="shared" si="6"/>
        <v>3.7750784543919287</v>
      </c>
      <c r="X22" s="124">
        <f t="shared" si="7"/>
        <v>3.7750784543919287</v>
      </c>
      <c r="Y22" s="70">
        <v>42.3</v>
      </c>
      <c r="Z22" s="70">
        <v>606138176</v>
      </c>
      <c r="AA22" s="70">
        <v>47.6</v>
      </c>
      <c r="AB22" s="124">
        <f>'S9 T84 '!$Z22/'S9 T84 '!$Z$56*100</f>
        <v>3.9335644719749117</v>
      </c>
      <c r="AC22" s="124">
        <f t="shared" si="8"/>
        <v>7.8671289439498233</v>
      </c>
      <c r="AD22" s="124">
        <f t="shared" si="9"/>
        <v>7.8671289439498233</v>
      </c>
      <c r="AE22" s="124">
        <f t="shared" si="10"/>
        <v>3.9335644719749117</v>
      </c>
      <c r="AF22" s="124">
        <f t="shared" si="11"/>
        <v>3.9335644719749117</v>
      </c>
      <c r="AG22" s="124">
        <f t="shared" si="12"/>
        <v>3.9335644719749117</v>
      </c>
      <c r="AH22" s="124">
        <f>AVERAGE('S9 T84 '!$P22,'S9 T84 '!$Y22)</f>
        <v>42.3</v>
      </c>
      <c r="AI22" s="162">
        <f>AVERAGE('S9 T84 '!$S22,'S9 T84 '!$AB22)</f>
        <v>3.8543214631834202</v>
      </c>
      <c r="AJ22" s="124">
        <f>STDEV('S9 T84 '!$S22,'S9 T84 '!$AB22)</f>
        <v>0.11206653775617767</v>
      </c>
      <c r="AK22" s="90">
        <f>'S9 T84 '!$AJ22/'S9 T84 '!$AI22</f>
        <v>2.9075555535945867E-2</v>
      </c>
    </row>
    <row r="23" spans="1:37" s="6" customFormat="1" ht="20.100000000000001" customHeight="1" x14ac:dyDescent="0.25">
      <c r="A23" s="266"/>
      <c r="B23" s="154" t="str">
        <f t="shared" si="0"/>
        <v/>
      </c>
      <c r="C23" s="180">
        <v>885.35</v>
      </c>
      <c r="D23" s="154">
        <f t="shared" si="1"/>
        <v>2.1870000000035361E-2</v>
      </c>
      <c r="E23" s="250"/>
      <c r="F23" s="157" t="str">
        <f t="shared" si="2"/>
        <v/>
      </c>
      <c r="G23" s="157">
        <v>4</v>
      </c>
      <c r="H23" s="157">
        <v>4</v>
      </c>
      <c r="I23" s="157">
        <v>2</v>
      </c>
      <c r="J23" s="157"/>
      <c r="K23" s="157"/>
      <c r="L23" s="63">
        <v>1771.66353</v>
      </c>
      <c r="M23" s="63">
        <v>885.32812999999999</v>
      </c>
      <c r="N23" s="63">
        <v>589.8829966666666</v>
      </c>
      <c r="O23" s="125" t="s">
        <v>79</v>
      </c>
      <c r="P23" s="70">
        <v>43.3</v>
      </c>
      <c r="Q23" s="70">
        <v>28205914</v>
      </c>
      <c r="R23" s="70">
        <v>15.9</v>
      </c>
      <c r="S23" s="124">
        <f>'S9 T84 '!$Q23/'S9 T84 '!$Q$56*100</f>
        <v>0.23414921309477424</v>
      </c>
      <c r="T23" s="124">
        <f t="shared" si="3"/>
        <v>0.93659685237909696</v>
      </c>
      <c r="U23" s="124">
        <f t="shared" si="4"/>
        <v>0.93659685237909696</v>
      </c>
      <c r="V23" s="124">
        <f t="shared" si="5"/>
        <v>0.46829842618954848</v>
      </c>
      <c r="W23" s="124">
        <f t="shared" si="6"/>
        <v>0</v>
      </c>
      <c r="X23" s="124">
        <f t="shared" si="7"/>
        <v>0</v>
      </c>
      <c r="Y23" s="70">
        <v>43.3</v>
      </c>
      <c r="Z23" s="70">
        <v>39376576</v>
      </c>
      <c r="AA23" s="70">
        <v>6.2</v>
      </c>
      <c r="AB23" s="124">
        <f>'S9 T84 '!$Z23/'S9 T84 '!$Z$56*100</f>
        <v>0.25553628943777329</v>
      </c>
      <c r="AC23" s="124">
        <f t="shared" si="8"/>
        <v>1.0221451577510932</v>
      </c>
      <c r="AD23" s="124">
        <f t="shared" si="9"/>
        <v>1.0221451577510932</v>
      </c>
      <c r="AE23" s="124">
        <f t="shared" si="10"/>
        <v>0.51107257887554658</v>
      </c>
      <c r="AF23" s="124">
        <f t="shared" si="11"/>
        <v>0</v>
      </c>
      <c r="AG23" s="124">
        <f t="shared" si="12"/>
        <v>0</v>
      </c>
      <c r="AH23" s="124">
        <f>AVERAGE('S9 T84 '!$P23,'S9 T84 '!$Y23)</f>
        <v>43.3</v>
      </c>
      <c r="AI23" s="162">
        <f>AVERAGE('S9 T84 '!$S23,'S9 T84 '!$AB23)</f>
        <v>0.24484275126627375</v>
      </c>
      <c r="AJ23" s="124">
        <f>STDEV('S9 T84 '!$S23,'S9 T84 '!$AB23)</f>
        <v>1.5122946711889016E-2</v>
      </c>
      <c r="AK23" s="90">
        <f>'S9 T84 '!$AJ23/'S9 T84 '!$AI23</f>
        <v>6.1765956450319265E-2</v>
      </c>
    </row>
    <row r="24" spans="1:37" s="6" customFormat="1" ht="20.100000000000001" customHeight="1" x14ac:dyDescent="0.25">
      <c r="A24" s="266">
        <v>1040.4100000000001</v>
      </c>
      <c r="B24" s="154">
        <f t="shared" si="0"/>
        <v>3.1270000000176879E-2</v>
      </c>
      <c r="C24" s="250"/>
      <c r="D24" s="160" t="str">
        <f t="shared" si="1"/>
        <v/>
      </c>
      <c r="E24" s="251"/>
      <c r="F24" s="159" t="str">
        <f t="shared" si="2"/>
        <v/>
      </c>
      <c r="G24" s="159">
        <v>2</v>
      </c>
      <c r="H24" s="159">
        <v>2</v>
      </c>
      <c r="I24" s="159"/>
      <c r="J24" s="159">
        <v>1</v>
      </c>
      <c r="K24" s="159"/>
      <c r="L24" s="64">
        <v>1040.3787299999999</v>
      </c>
      <c r="M24" s="64">
        <v>519.68573000000004</v>
      </c>
      <c r="N24" s="64">
        <v>346.12139666666667</v>
      </c>
      <c r="O24" s="79" t="s">
        <v>20</v>
      </c>
      <c r="P24" s="70">
        <v>43.8</v>
      </c>
      <c r="Q24" s="70">
        <v>594244992</v>
      </c>
      <c r="R24" s="70">
        <v>337.2</v>
      </c>
      <c r="S24" s="124">
        <f>'S9 T84 '!$Q24/'S9 T84 '!$Q$56*100</f>
        <v>4.9330788309965925</v>
      </c>
      <c r="T24" s="124">
        <f t="shared" si="3"/>
        <v>9.866157661993185</v>
      </c>
      <c r="U24" s="124">
        <f t="shared" si="4"/>
        <v>9.866157661993185</v>
      </c>
      <c r="V24" s="124">
        <f t="shared" si="5"/>
        <v>0</v>
      </c>
      <c r="W24" s="124">
        <f t="shared" si="6"/>
        <v>4.9330788309965925</v>
      </c>
      <c r="X24" s="124">
        <f t="shared" si="7"/>
        <v>0</v>
      </c>
      <c r="Y24" s="70">
        <v>43.8</v>
      </c>
      <c r="Z24" s="70">
        <v>852927808</v>
      </c>
      <c r="AA24" s="70">
        <v>70.8</v>
      </c>
      <c r="AB24" s="124">
        <f>'S9 T84 '!$Z24/'S9 T84 '!$Z$56*100</f>
        <v>5.5351183204607111</v>
      </c>
      <c r="AC24" s="124">
        <f t="shared" si="8"/>
        <v>11.070236640921422</v>
      </c>
      <c r="AD24" s="124">
        <f t="shared" si="9"/>
        <v>11.070236640921422</v>
      </c>
      <c r="AE24" s="124">
        <f t="shared" si="10"/>
        <v>0</v>
      </c>
      <c r="AF24" s="124">
        <f t="shared" si="11"/>
        <v>5.5351183204607111</v>
      </c>
      <c r="AG24" s="124">
        <f t="shared" si="12"/>
        <v>0</v>
      </c>
      <c r="AH24" s="124">
        <f>AVERAGE('S9 T84 '!$P24,'S9 T84 '!$Y24)</f>
        <v>43.8</v>
      </c>
      <c r="AI24" s="162">
        <f>AVERAGE('S9 T84 '!$S24,'S9 T84 '!$AB24)</f>
        <v>5.2340985757286518</v>
      </c>
      <c r="AJ24" s="124">
        <f>STDEV('S9 T84 '!$S24,'S9 T84 '!$AB24)</f>
        <v>0.42570620554216526</v>
      </c>
      <c r="AK24" s="90">
        <f>'S9 T84 '!$AJ24/'S9 T84 '!$AI24</f>
        <v>8.1333241891207914E-2</v>
      </c>
    </row>
    <row r="25" spans="1:37" s="6" customFormat="1" ht="20.100000000000001" customHeight="1" x14ac:dyDescent="0.25">
      <c r="A25" s="266">
        <v>1397.45</v>
      </c>
      <c r="B25" s="154">
        <f t="shared" si="0"/>
        <v>-1.729999999724896E-3</v>
      </c>
      <c r="C25" s="250">
        <v>698.26</v>
      </c>
      <c r="D25" s="154">
        <f t="shared" si="1"/>
        <v>3.7770000000136861E-2</v>
      </c>
      <c r="E25" s="250"/>
      <c r="F25" s="157" t="str">
        <f t="shared" si="2"/>
        <v/>
      </c>
      <c r="G25" s="157">
        <v>3</v>
      </c>
      <c r="H25" s="157">
        <v>4</v>
      </c>
      <c r="I25" s="157"/>
      <c r="J25" s="157"/>
      <c r="K25" s="157">
        <v>1</v>
      </c>
      <c r="L25" s="64">
        <v>1397.4517299999998</v>
      </c>
      <c r="M25" s="64">
        <v>698.22222999999985</v>
      </c>
      <c r="N25" s="64">
        <v>465.1457299999999</v>
      </c>
      <c r="O25" s="79" t="s">
        <v>35</v>
      </c>
      <c r="P25" s="70">
        <v>44.5</v>
      </c>
      <c r="Q25" s="70">
        <v>100867440</v>
      </c>
      <c r="R25" s="70">
        <v>71.5</v>
      </c>
      <c r="S25" s="124">
        <f>'S9 T84 '!$Q25/'S9 T84 '!$Q$56*100</f>
        <v>0.83734325017385913</v>
      </c>
      <c r="T25" s="124">
        <f t="shared" si="3"/>
        <v>2.5120297505215774</v>
      </c>
      <c r="U25" s="124">
        <f t="shared" si="4"/>
        <v>3.3493730006954365</v>
      </c>
      <c r="V25" s="124">
        <f t="shared" si="5"/>
        <v>0</v>
      </c>
      <c r="W25" s="124">
        <f t="shared" si="6"/>
        <v>0</v>
      </c>
      <c r="X25" s="124">
        <f t="shared" si="7"/>
        <v>0.83734325017385913</v>
      </c>
      <c r="Y25" s="70">
        <v>44.7</v>
      </c>
      <c r="Z25" s="70">
        <v>91519784</v>
      </c>
      <c r="AA25" s="70">
        <v>10.3</v>
      </c>
      <c r="AB25" s="124">
        <f>'S9 T84 '!$Z25/'S9 T84 '!$Z$56*100</f>
        <v>0.59392228551071824</v>
      </c>
      <c r="AC25" s="124">
        <f t="shared" si="8"/>
        <v>1.7817668565321547</v>
      </c>
      <c r="AD25" s="124">
        <f t="shared" si="9"/>
        <v>2.375689142042873</v>
      </c>
      <c r="AE25" s="124">
        <f t="shared" si="10"/>
        <v>0</v>
      </c>
      <c r="AF25" s="124">
        <f t="shared" si="11"/>
        <v>0</v>
      </c>
      <c r="AG25" s="124">
        <f t="shared" si="12"/>
        <v>0.59392228551071824</v>
      </c>
      <c r="AH25" s="124">
        <f>AVERAGE('S9 T84 '!$P25,'S9 T84 '!$Y25)</f>
        <v>44.6</v>
      </c>
      <c r="AI25" s="162">
        <f>AVERAGE('S9 T84 '!$S25,'S9 T84 '!$AB25)</f>
        <v>0.71563276784228869</v>
      </c>
      <c r="AJ25" s="124">
        <f>STDEV('S9 T84 '!$S25,'S9 T84 '!$AB25)</f>
        <v>0.17212461479627819</v>
      </c>
      <c r="AK25" s="90">
        <f>'S9 T84 '!$AJ25/'S9 T84 '!$AI25</f>
        <v>0.24052086842704645</v>
      </c>
    </row>
    <row r="26" spans="1:37" s="6" customFormat="1" ht="20.100000000000001" customHeight="1" x14ac:dyDescent="0.25">
      <c r="A26" s="266">
        <v>1340.42</v>
      </c>
      <c r="B26" s="154">
        <f t="shared" si="0"/>
        <v>-1.0229999999864958E-2</v>
      </c>
      <c r="C26" s="250"/>
      <c r="D26" s="154" t="str">
        <f t="shared" si="1"/>
        <v/>
      </c>
      <c r="E26" s="250"/>
      <c r="F26" s="157" t="str">
        <f t="shared" si="2"/>
        <v/>
      </c>
      <c r="G26" s="157">
        <v>3</v>
      </c>
      <c r="H26" s="157">
        <v>3</v>
      </c>
      <c r="I26" s="157">
        <v>1</v>
      </c>
      <c r="J26" s="157"/>
      <c r="K26" s="157">
        <v>1</v>
      </c>
      <c r="L26" s="63">
        <v>1340.4302299999999</v>
      </c>
      <c r="M26" s="63">
        <v>669.71147999999994</v>
      </c>
      <c r="N26" s="63">
        <v>446.13856333333325</v>
      </c>
      <c r="O26" s="125" t="s">
        <v>59</v>
      </c>
      <c r="P26" s="70">
        <v>44.7</v>
      </c>
      <c r="Q26" s="70">
        <v>73481208</v>
      </c>
      <c r="R26" s="70">
        <v>20.9</v>
      </c>
      <c r="S26" s="124">
        <f>'S9 T84 '!$Q26/'S9 T84 '!$Q$56*100</f>
        <v>0.60999856379245254</v>
      </c>
      <c r="T26" s="124">
        <f t="shared" si="3"/>
        <v>1.8299956913773576</v>
      </c>
      <c r="U26" s="124">
        <f t="shared" si="4"/>
        <v>1.8299956913773576</v>
      </c>
      <c r="V26" s="124">
        <f t="shared" si="5"/>
        <v>0.60999856379245254</v>
      </c>
      <c r="W26" s="124">
        <f t="shared" si="6"/>
        <v>0</v>
      </c>
      <c r="X26" s="124">
        <f t="shared" si="7"/>
        <v>0.60999856379245254</v>
      </c>
      <c r="Y26" s="70">
        <v>44.7</v>
      </c>
      <c r="Z26" s="70">
        <v>60928496</v>
      </c>
      <c r="AA26" s="70">
        <v>7.4</v>
      </c>
      <c r="AB26" s="124">
        <f>'S9 T84 '!$Z26/'S9 T84 '!$Z$56*100</f>
        <v>0.39539856865320677</v>
      </c>
      <c r="AC26" s="124">
        <f t="shared" si="8"/>
        <v>1.1861957059596202</v>
      </c>
      <c r="AD26" s="124">
        <f t="shared" si="9"/>
        <v>1.1861957059596202</v>
      </c>
      <c r="AE26" s="124">
        <f t="shared" si="10"/>
        <v>0.39539856865320677</v>
      </c>
      <c r="AF26" s="124">
        <f t="shared" si="11"/>
        <v>0</v>
      </c>
      <c r="AG26" s="124">
        <f t="shared" si="12"/>
        <v>0.39539856865320677</v>
      </c>
      <c r="AH26" s="124">
        <f>AVERAGE('S9 T84 '!$P26,'S9 T84 '!$Y26)</f>
        <v>44.7</v>
      </c>
      <c r="AI26" s="162">
        <f>AVERAGE('S9 T84 '!$S26,'S9 T84 '!$AB26)</f>
        <v>0.5026985662228296</v>
      </c>
      <c r="AJ26" s="124">
        <f>STDEV('S9 T84 '!$S26,'S9 T84 '!$AB26)</f>
        <v>0.15174511180556136</v>
      </c>
      <c r="AK26" s="90">
        <f>'S9 T84 '!$AJ26/'S9 T84 '!$AI26</f>
        <v>0.30186103960021599</v>
      </c>
    </row>
    <row r="27" spans="1:37" s="6" customFormat="1" ht="20.100000000000001" customHeight="1" x14ac:dyDescent="0.25">
      <c r="A27" s="267">
        <v>1477.49</v>
      </c>
      <c r="B27" s="154">
        <f t="shared" si="0"/>
        <v>-4.2029999999840584E-2</v>
      </c>
      <c r="C27" s="180">
        <v>738.28</v>
      </c>
      <c r="D27" s="160">
        <f t="shared" si="1"/>
        <v>1.7620000000079017E-2</v>
      </c>
      <c r="E27" s="251"/>
      <c r="F27" s="159" t="str">
        <f t="shared" si="2"/>
        <v/>
      </c>
      <c r="G27" s="159">
        <v>2</v>
      </c>
      <c r="H27" s="159">
        <v>2</v>
      </c>
      <c r="I27" s="159">
        <v>1</v>
      </c>
      <c r="J27" s="159">
        <v>2</v>
      </c>
      <c r="K27" s="159"/>
      <c r="L27" s="64">
        <v>1477.5320299999998</v>
      </c>
      <c r="M27" s="64">
        <v>738.26237999999989</v>
      </c>
      <c r="N27" s="64">
        <v>491.83916333333326</v>
      </c>
      <c r="O27" s="79" t="s">
        <v>21</v>
      </c>
      <c r="P27" s="70">
        <v>45</v>
      </c>
      <c r="Q27" s="70">
        <v>173400160</v>
      </c>
      <c r="R27" s="70">
        <v>108.7</v>
      </c>
      <c r="S27" s="124">
        <f>'S9 T84 '!$Q27/'S9 T84 '!$Q$56*100</f>
        <v>1.4394680142082241</v>
      </c>
      <c r="T27" s="124">
        <f t="shared" si="3"/>
        <v>2.8789360284164482</v>
      </c>
      <c r="U27" s="124">
        <f t="shared" si="4"/>
        <v>2.8789360284164482</v>
      </c>
      <c r="V27" s="124">
        <f t="shared" si="5"/>
        <v>1.4394680142082241</v>
      </c>
      <c r="W27" s="124">
        <f t="shared" si="6"/>
        <v>2.8789360284164482</v>
      </c>
      <c r="X27" s="124">
        <f t="shared" si="7"/>
        <v>0</v>
      </c>
      <c r="Y27" s="70">
        <v>44.9</v>
      </c>
      <c r="Z27" s="70">
        <v>175615328</v>
      </c>
      <c r="AA27" s="70">
        <v>19.3</v>
      </c>
      <c r="AB27" s="124">
        <f>'S9 T84 '!$Z27/'S9 T84 '!$Z$56*100</f>
        <v>1.1396645885492303</v>
      </c>
      <c r="AC27" s="124">
        <f t="shared" si="8"/>
        <v>2.2793291770984605</v>
      </c>
      <c r="AD27" s="124">
        <f t="shared" si="9"/>
        <v>2.2793291770984605</v>
      </c>
      <c r="AE27" s="124">
        <f t="shared" si="10"/>
        <v>1.1396645885492303</v>
      </c>
      <c r="AF27" s="124">
        <f t="shared" si="11"/>
        <v>2.2793291770984605</v>
      </c>
      <c r="AG27" s="124">
        <f t="shared" si="12"/>
        <v>0</v>
      </c>
      <c r="AH27" s="124">
        <f>AVERAGE('S9 T84 '!$P27,'S9 T84 '!$Y27)</f>
        <v>44.95</v>
      </c>
      <c r="AI27" s="162">
        <f>AVERAGE('S9 T84 '!$S27,'S9 T84 '!$AB27)</f>
        <v>1.2895663013787271</v>
      </c>
      <c r="AJ27" s="124">
        <f>STDEV('S9 T84 '!$S27,'S9 T84 '!$AB27)</f>
        <v>0.21199303530643313</v>
      </c>
      <c r="AK27" s="90">
        <f>'S9 T84 '!$AJ27/'S9 T84 '!$AI27</f>
        <v>0.16439095460216577</v>
      </c>
    </row>
    <row r="28" spans="1:37" s="6" customFormat="1" ht="20.100000000000001" customHeight="1" x14ac:dyDescent="0.25">
      <c r="A28" s="266">
        <v>1348.39</v>
      </c>
      <c r="B28" s="154">
        <f t="shared" si="0"/>
        <v>-9.9429999999756546E-2</v>
      </c>
      <c r="C28" s="250"/>
      <c r="D28" s="160" t="str">
        <f t="shared" si="1"/>
        <v/>
      </c>
      <c r="E28" s="251"/>
      <c r="F28" s="159" t="str">
        <f t="shared" si="2"/>
        <v/>
      </c>
      <c r="G28" s="159">
        <v>3</v>
      </c>
      <c r="H28" s="159">
        <v>2</v>
      </c>
      <c r="I28" s="159">
        <v>1</v>
      </c>
      <c r="J28" s="159">
        <v>1</v>
      </c>
      <c r="K28" s="159"/>
      <c r="L28" s="63">
        <v>1348.4894299999999</v>
      </c>
      <c r="M28" s="63">
        <v>673.7410799999999</v>
      </c>
      <c r="N28" s="63">
        <v>448.82496333333324</v>
      </c>
      <c r="O28" s="125" t="s">
        <v>68</v>
      </c>
      <c r="P28" s="70">
        <v>45.3</v>
      </c>
      <c r="Q28" s="70">
        <v>64395532</v>
      </c>
      <c r="R28" s="70">
        <v>18.3</v>
      </c>
      <c r="S28" s="124">
        <f>'S9 T84 '!$Q28/'S9 T84 '!$Q$56*100</f>
        <v>0.53457452733562727</v>
      </c>
      <c r="T28" s="124">
        <f t="shared" si="3"/>
        <v>1.6037235820068818</v>
      </c>
      <c r="U28" s="124">
        <f t="shared" si="4"/>
        <v>1.0691490546712545</v>
      </c>
      <c r="V28" s="124">
        <f t="shared" si="5"/>
        <v>0.53457452733562727</v>
      </c>
      <c r="W28" s="124">
        <f t="shared" si="6"/>
        <v>0.53457452733562727</v>
      </c>
      <c r="X28" s="124">
        <f t="shared" si="7"/>
        <v>0</v>
      </c>
      <c r="Y28" s="70">
        <v>45.4</v>
      </c>
      <c r="Z28" s="70">
        <v>54425280</v>
      </c>
      <c r="AA28" s="70">
        <v>7.7</v>
      </c>
      <c r="AB28" s="124">
        <f>'S9 T84 '!$Z28/'S9 T84 '!$Z$56*100</f>
        <v>0.3531956181972718</v>
      </c>
      <c r="AC28" s="124">
        <f t="shared" si="8"/>
        <v>1.0595868545918155</v>
      </c>
      <c r="AD28" s="124">
        <f t="shared" si="9"/>
        <v>0.7063912363945436</v>
      </c>
      <c r="AE28" s="124">
        <f t="shared" si="10"/>
        <v>0.3531956181972718</v>
      </c>
      <c r="AF28" s="124">
        <f t="shared" si="11"/>
        <v>0.3531956181972718</v>
      </c>
      <c r="AG28" s="124">
        <f t="shared" si="12"/>
        <v>0</v>
      </c>
      <c r="AH28" s="124">
        <f>AVERAGE('S9 T84 '!$P28,'S9 T84 '!$Y28)</f>
        <v>45.349999999999994</v>
      </c>
      <c r="AI28" s="162">
        <f>AVERAGE('S9 T84 '!$S28,'S9 T84 '!$AB28)</f>
        <v>0.44388507276644951</v>
      </c>
      <c r="AJ28" s="124">
        <f>STDEV('S9 T84 '!$S28,'S9 T84 '!$AB28)</f>
        <v>0.1282542566159498</v>
      </c>
      <c r="AK28" s="90">
        <f>'S9 T84 '!$AJ28/'S9 T84 '!$AI28</f>
        <v>0.28893572792755501</v>
      </c>
    </row>
    <row r="29" spans="1:37" s="6" customFormat="1" ht="20.100000000000001" customHeight="1" x14ac:dyDescent="0.25">
      <c r="A29" s="266">
        <v>1697.6</v>
      </c>
      <c r="B29" s="154">
        <f t="shared" si="0"/>
        <v>-2.6730000000043219E-2</v>
      </c>
      <c r="C29" s="250">
        <v>848.32</v>
      </c>
      <c r="D29" s="160">
        <f t="shared" si="1"/>
        <v>1.0270000000105028E-2</v>
      </c>
      <c r="E29" s="251"/>
      <c r="F29" s="159" t="str">
        <f t="shared" si="2"/>
        <v/>
      </c>
      <c r="G29" s="159">
        <v>3</v>
      </c>
      <c r="H29" s="159">
        <v>3</v>
      </c>
      <c r="I29" s="159">
        <v>2</v>
      </c>
      <c r="J29" s="159">
        <v>1</v>
      </c>
      <c r="K29" s="159"/>
      <c r="L29" s="64">
        <v>1697.62673</v>
      </c>
      <c r="M29" s="64">
        <v>848.30972999999994</v>
      </c>
      <c r="N29" s="63">
        <v>565.20406333333324</v>
      </c>
      <c r="O29" s="125" t="s">
        <v>78</v>
      </c>
      <c r="P29" s="70">
        <v>46.1</v>
      </c>
      <c r="Q29" s="70">
        <v>55502848</v>
      </c>
      <c r="R29" s="70">
        <v>35.5</v>
      </c>
      <c r="S29" s="124">
        <f>'S9 T84 '!$Q29/'S9 T84 '!$Q$56*100</f>
        <v>0.46075259903716875</v>
      </c>
      <c r="T29" s="124">
        <f t="shared" si="3"/>
        <v>1.3822577971115062</v>
      </c>
      <c r="U29" s="124">
        <f t="shared" si="4"/>
        <v>1.3822577971115062</v>
      </c>
      <c r="V29" s="124">
        <f t="shared" si="5"/>
        <v>0.92150519807433751</v>
      </c>
      <c r="W29" s="124">
        <f t="shared" si="6"/>
        <v>0.46075259903716875</v>
      </c>
      <c r="X29" s="124">
        <f t="shared" si="7"/>
        <v>0</v>
      </c>
      <c r="Y29" s="70">
        <v>46.2</v>
      </c>
      <c r="Z29" s="70">
        <v>114720128</v>
      </c>
      <c r="AA29" s="70">
        <v>10.5</v>
      </c>
      <c r="AB29" s="124">
        <f>'S9 T84 '!$Z29/'S9 T84 '!$Z$56*100</f>
        <v>0.74448209597874648</v>
      </c>
      <c r="AC29" s="124">
        <f t="shared" si="8"/>
        <v>2.2334462879362396</v>
      </c>
      <c r="AD29" s="124">
        <f t="shared" si="9"/>
        <v>2.2334462879362396</v>
      </c>
      <c r="AE29" s="124">
        <f t="shared" si="10"/>
        <v>1.488964191957493</v>
      </c>
      <c r="AF29" s="124">
        <f t="shared" si="11"/>
        <v>0.74448209597874648</v>
      </c>
      <c r="AG29" s="124">
        <f t="shared" si="12"/>
        <v>0</v>
      </c>
      <c r="AH29" s="124">
        <f>AVERAGE('S9 T84 '!$P29,'S9 T84 '!$Y29)</f>
        <v>46.150000000000006</v>
      </c>
      <c r="AI29" s="162">
        <f>AVERAGE('S9 T84 '!$S29,'S9 T84 '!$AB29)</f>
        <v>0.60261734750795759</v>
      </c>
      <c r="AJ29" s="124">
        <f>STDEV('S9 T84 '!$S29,'S9 T84 '!$AB29)</f>
        <v>0.20062705131003744</v>
      </c>
      <c r="AK29" s="90">
        <f>'S9 T84 '!$AJ29/'S9 T84 '!$AI29</f>
        <v>0.33292611329511745</v>
      </c>
    </row>
    <row r="30" spans="1:37" s="6" customFormat="1" ht="20.100000000000001" customHeight="1" x14ac:dyDescent="0.25">
      <c r="A30" s="266"/>
      <c r="B30" s="154" t="str">
        <f t="shared" si="0"/>
        <v/>
      </c>
      <c r="C30" s="250">
        <v>892.32</v>
      </c>
      <c r="D30" s="154">
        <f t="shared" si="1"/>
        <v>0</v>
      </c>
      <c r="E30" s="250"/>
      <c r="F30" s="157" t="str">
        <f t="shared" si="2"/>
        <v/>
      </c>
      <c r="G30" s="157">
        <v>3</v>
      </c>
      <c r="H30" s="157">
        <v>2</v>
      </c>
      <c r="I30" s="157">
        <v>2</v>
      </c>
      <c r="J30" s="157">
        <v>2</v>
      </c>
      <c r="K30" s="157"/>
      <c r="L30" s="64">
        <v>1785.64</v>
      </c>
      <c r="M30" s="64">
        <v>892.32</v>
      </c>
      <c r="N30" s="64">
        <v>594.54</v>
      </c>
      <c r="O30" s="79" t="s">
        <v>80</v>
      </c>
      <c r="P30" s="70">
        <v>46.1</v>
      </c>
      <c r="Q30" s="70">
        <v>73503904</v>
      </c>
      <c r="R30" s="70">
        <v>70.7</v>
      </c>
      <c r="S30" s="67">
        <f>'S9 T84 '!$Q30/'S9 T84 '!$Q$56*100</f>
        <v>0.61018697288071677</v>
      </c>
      <c r="T30" s="124">
        <f t="shared" si="3"/>
        <v>1.8305609186421503</v>
      </c>
      <c r="U30" s="124">
        <f t="shared" si="4"/>
        <v>1.2203739457614335</v>
      </c>
      <c r="V30" s="124">
        <f t="shared" si="5"/>
        <v>1.2203739457614335</v>
      </c>
      <c r="W30" s="124">
        <f t="shared" si="6"/>
        <v>1.2203739457614335</v>
      </c>
      <c r="X30" s="124">
        <f t="shared" si="7"/>
        <v>0</v>
      </c>
      <c r="Y30" s="70">
        <v>46.1</v>
      </c>
      <c r="Z30" s="70">
        <v>119730536</v>
      </c>
      <c r="AA30" s="70">
        <v>14.7</v>
      </c>
      <c r="AB30" s="67">
        <f>'S9 T84 '!$Z30/'S9 T84 '!$Z$56*100</f>
        <v>0.77699739311604288</v>
      </c>
      <c r="AC30" s="124">
        <f t="shared" si="8"/>
        <v>2.3309921793481285</v>
      </c>
      <c r="AD30" s="124">
        <f t="shared" si="9"/>
        <v>1.5539947862320858</v>
      </c>
      <c r="AE30" s="124">
        <f t="shared" si="10"/>
        <v>1.5539947862320858</v>
      </c>
      <c r="AF30" s="124">
        <f t="shared" si="11"/>
        <v>1.5539947862320858</v>
      </c>
      <c r="AG30" s="124">
        <f t="shared" si="12"/>
        <v>0</v>
      </c>
      <c r="AH30" s="67">
        <f>AVERAGE('S9 T84 '!$P30,'S9 T84 '!$Y30)</f>
        <v>46.1</v>
      </c>
      <c r="AI30" s="138">
        <f>AVERAGE('S9 T84 '!$S30,'S9 T84 '!$AB30)</f>
        <v>0.69359218299837977</v>
      </c>
      <c r="AJ30" s="67">
        <f>STDEV('S9 T84 '!$S30,'S9 T84 '!$AB30)</f>
        <v>0.11795277932097713</v>
      </c>
      <c r="AK30" s="90">
        <f>'S9 T84 '!$AJ30/'S9 T84 '!$AI30</f>
        <v>0.17006071033135139</v>
      </c>
    </row>
    <row r="31" spans="1:37" s="6" customFormat="1" ht="20.100000000000001" customHeight="1" x14ac:dyDescent="0.25">
      <c r="A31" s="266">
        <v>1477.48</v>
      </c>
      <c r="B31" s="154">
        <f t="shared" si="0"/>
        <v>-5.2029999999831489E-2</v>
      </c>
      <c r="C31" s="180">
        <v>738.3</v>
      </c>
      <c r="D31" s="160">
        <f t="shared" si="1"/>
        <v>3.7620000000060827E-2</v>
      </c>
      <c r="E31" s="251"/>
      <c r="F31" s="159" t="str">
        <f t="shared" si="2"/>
        <v/>
      </c>
      <c r="G31" s="159">
        <v>2</v>
      </c>
      <c r="H31" s="159">
        <v>2</v>
      </c>
      <c r="I31" s="159">
        <v>1</v>
      </c>
      <c r="J31" s="159">
        <v>2</v>
      </c>
      <c r="K31" s="159"/>
      <c r="L31" s="64">
        <v>1477.5320299999998</v>
      </c>
      <c r="M31" s="70">
        <v>738.26237999999989</v>
      </c>
      <c r="N31" s="70">
        <v>491.83916333333326</v>
      </c>
      <c r="O31" s="79" t="s">
        <v>21</v>
      </c>
      <c r="P31" s="70">
        <v>46.6</v>
      </c>
      <c r="Q31" s="70">
        <v>1677432576</v>
      </c>
      <c r="R31" s="70">
        <v>1068.2</v>
      </c>
      <c r="S31" s="67">
        <f>'S9 T84 '!$Q31/'S9 T84 '!$Q$56*100</f>
        <v>13.92507676545919</v>
      </c>
      <c r="T31" s="124">
        <f t="shared" si="3"/>
        <v>27.85015353091838</v>
      </c>
      <c r="U31" s="124">
        <f t="shared" si="4"/>
        <v>27.85015353091838</v>
      </c>
      <c r="V31" s="124">
        <f t="shared" si="5"/>
        <v>13.92507676545919</v>
      </c>
      <c r="W31" s="124">
        <f t="shared" si="6"/>
        <v>27.85015353091838</v>
      </c>
      <c r="X31" s="124">
        <f t="shared" si="7"/>
        <v>0</v>
      </c>
      <c r="Y31" s="70">
        <v>46.6</v>
      </c>
      <c r="Z31" s="70">
        <v>2035172992</v>
      </c>
      <c r="AA31" s="70">
        <v>263.39999999999998</v>
      </c>
      <c r="AB31" s="67">
        <f>'S9 T84 '!$Z31/'S9 T84 '!$Z$56*100</f>
        <v>13.207358474735109</v>
      </c>
      <c r="AC31" s="124">
        <f t="shared" si="8"/>
        <v>26.414716949470218</v>
      </c>
      <c r="AD31" s="124">
        <f t="shared" si="9"/>
        <v>26.414716949470218</v>
      </c>
      <c r="AE31" s="124">
        <f t="shared" si="10"/>
        <v>13.207358474735109</v>
      </c>
      <c r="AF31" s="124">
        <f t="shared" si="11"/>
        <v>26.414716949470218</v>
      </c>
      <c r="AG31" s="124">
        <f t="shared" si="12"/>
        <v>0</v>
      </c>
      <c r="AH31" s="67">
        <f>AVERAGE('S9 T84 '!$P31,'S9 T84 '!$Y31)</f>
        <v>46.6</v>
      </c>
      <c r="AI31" s="138">
        <f>AVERAGE('S9 T84 '!$S31,'S9 T84 '!$AB31)</f>
        <v>13.566217620097149</v>
      </c>
      <c r="AJ31" s="67">
        <f>STDEV('S9 T84 '!$S31,'S9 T84 '!$AB31)</f>
        <v>0.50750347035261556</v>
      </c>
      <c r="AK31" s="90">
        <f>'S9 T84 '!$AJ31/'S9 T84 '!$AI31</f>
        <v>3.7409356429664975E-2</v>
      </c>
    </row>
    <row r="32" spans="1:37" s="6" customFormat="1" ht="20.100000000000001" customHeight="1" x14ac:dyDescent="0.25">
      <c r="A32" s="266">
        <v>1625.55</v>
      </c>
      <c r="B32" s="154">
        <f t="shared" si="0"/>
        <v>-5.5630000000064683E-2</v>
      </c>
      <c r="C32" s="250">
        <v>812.28</v>
      </c>
      <c r="D32" s="160">
        <f t="shared" si="1"/>
        <v>-1.9180000000005748E-2</v>
      </c>
      <c r="E32" s="251"/>
      <c r="F32" s="159" t="str">
        <f t="shared" si="2"/>
        <v/>
      </c>
      <c r="G32" s="159">
        <v>4</v>
      </c>
      <c r="H32" s="159">
        <v>4</v>
      </c>
      <c r="I32" s="159">
        <v>1</v>
      </c>
      <c r="J32" s="159"/>
      <c r="K32" s="159"/>
      <c r="L32" s="64">
        <v>1625.60563</v>
      </c>
      <c r="M32" s="64">
        <v>812.29917999999998</v>
      </c>
      <c r="N32" s="64">
        <v>541.19702999999993</v>
      </c>
      <c r="O32" s="79" t="s">
        <v>81</v>
      </c>
      <c r="P32" s="70">
        <v>46.6</v>
      </c>
      <c r="Q32" s="70">
        <v>77230208</v>
      </c>
      <c r="R32" s="70">
        <v>52.3</v>
      </c>
      <c r="S32" s="67">
        <f>'S9 T84 '!$Q32/'S9 T84 '!$Q$56*100</f>
        <v>0.64112059727423609</v>
      </c>
      <c r="T32" s="124">
        <f t="shared" si="3"/>
        <v>2.5644823890969444</v>
      </c>
      <c r="U32" s="124">
        <f t="shared" si="4"/>
        <v>2.5644823890969444</v>
      </c>
      <c r="V32" s="124">
        <f t="shared" si="5"/>
        <v>0.64112059727423609</v>
      </c>
      <c r="W32" s="124">
        <f t="shared" si="6"/>
        <v>0</v>
      </c>
      <c r="X32" s="124">
        <f t="shared" si="7"/>
        <v>0</v>
      </c>
      <c r="Y32" s="70">
        <v>46.7</v>
      </c>
      <c r="Z32" s="70">
        <v>144300384</v>
      </c>
      <c r="AA32" s="70">
        <v>19</v>
      </c>
      <c r="AB32" s="67">
        <f>'S9 T84 '!$Z32/'S9 T84 '!$Z$56*100</f>
        <v>0.93644466933351012</v>
      </c>
      <c r="AC32" s="124">
        <f t="shared" si="8"/>
        <v>3.7457786773340405</v>
      </c>
      <c r="AD32" s="124">
        <f t="shared" si="9"/>
        <v>3.7457786773340405</v>
      </c>
      <c r="AE32" s="124">
        <f t="shared" si="10"/>
        <v>0.93644466933351012</v>
      </c>
      <c r="AF32" s="124">
        <f t="shared" si="11"/>
        <v>0</v>
      </c>
      <c r="AG32" s="124">
        <f t="shared" si="12"/>
        <v>0</v>
      </c>
      <c r="AH32" s="67">
        <f>AVERAGE('S9 T84 '!$P32,'S9 T84 '!$Y32)</f>
        <v>46.650000000000006</v>
      </c>
      <c r="AI32" s="138">
        <f>AVERAGE('S9 T84 '!$S32,'S9 T84 '!$AB32)</f>
        <v>0.7887826333038731</v>
      </c>
      <c r="AJ32" s="67">
        <f>STDEV('S9 T84 '!$S32,'S9 T84 '!$AB32)</f>
        <v>0.20882565400073702</v>
      </c>
      <c r="AK32" s="90">
        <f>'S9 T84 '!$AJ32/'S9 T84 '!$AI32</f>
        <v>0.26474423394193614</v>
      </c>
    </row>
    <row r="33" spans="1:37" s="6" customFormat="1" ht="20.100000000000001" customHeight="1" x14ac:dyDescent="0.25">
      <c r="A33" s="266"/>
      <c r="B33" s="154" t="str">
        <f t="shared" si="0"/>
        <v/>
      </c>
      <c r="C33" s="250">
        <v>888.3</v>
      </c>
      <c r="D33" s="154">
        <f t="shared" si="1"/>
        <v>1.1870000000044456E-2</v>
      </c>
      <c r="E33" s="248"/>
      <c r="F33" s="157" t="str">
        <f t="shared" si="2"/>
        <v/>
      </c>
      <c r="G33" s="157">
        <v>3</v>
      </c>
      <c r="H33" s="157">
        <v>3</v>
      </c>
      <c r="I33" s="157">
        <v>2</v>
      </c>
      <c r="J33" s="157">
        <v>1</v>
      </c>
      <c r="K33" s="157">
        <v>1</v>
      </c>
      <c r="L33" s="64">
        <v>1777.5835299999999</v>
      </c>
      <c r="M33" s="64">
        <v>888.28812999999991</v>
      </c>
      <c r="N33" s="64">
        <v>591.85632999999996</v>
      </c>
      <c r="O33" s="79" t="s">
        <v>70</v>
      </c>
      <c r="P33" s="70">
        <v>47.5</v>
      </c>
      <c r="Q33" s="70">
        <v>344363872</v>
      </c>
      <c r="R33" s="70">
        <v>153.5</v>
      </c>
      <c r="S33" s="67">
        <f>'S9 T84 '!$Q33/'S9 T84 '!$Q$56*100</f>
        <v>2.8587100438251909</v>
      </c>
      <c r="T33" s="124">
        <f t="shared" si="3"/>
        <v>8.5761301314755727</v>
      </c>
      <c r="U33" s="124">
        <f t="shared" si="4"/>
        <v>8.5761301314755727</v>
      </c>
      <c r="V33" s="124">
        <f t="shared" si="5"/>
        <v>5.7174200876503818</v>
      </c>
      <c r="W33" s="124">
        <f t="shared" si="6"/>
        <v>2.8587100438251909</v>
      </c>
      <c r="X33" s="124">
        <f t="shared" si="7"/>
        <v>2.8587100438251909</v>
      </c>
      <c r="Y33" s="70">
        <v>47.4</v>
      </c>
      <c r="Z33" s="70">
        <v>463824320</v>
      </c>
      <c r="AA33" s="70">
        <v>40.799999999999997</v>
      </c>
      <c r="AB33" s="67">
        <f>'S9 T84 '!$Z33/'S9 T84 '!$Z$56*100</f>
        <v>3.0100114769704303</v>
      </c>
      <c r="AC33" s="124">
        <f t="shared" si="8"/>
        <v>9.0300344309112912</v>
      </c>
      <c r="AD33" s="124">
        <f t="shared" si="9"/>
        <v>9.0300344309112912</v>
      </c>
      <c r="AE33" s="124">
        <f t="shared" si="10"/>
        <v>6.0200229539408605</v>
      </c>
      <c r="AF33" s="124">
        <f t="shared" si="11"/>
        <v>3.0100114769704303</v>
      </c>
      <c r="AG33" s="124">
        <f t="shared" si="12"/>
        <v>3.0100114769704303</v>
      </c>
      <c r="AH33" s="67">
        <f>AVERAGE('S9 T84 '!$P33,'S9 T84 '!$Y33)</f>
        <v>47.45</v>
      </c>
      <c r="AI33" s="138">
        <f>AVERAGE('S9 T84 '!$S33,'S9 T84 '!$AB33)</f>
        <v>2.9343607603978104</v>
      </c>
      <c r="AJ33" s="67">
        <f>STDEV('S9 T84 '!$S33,'S9 T84 '!$AB33)</f>
        <v>0.10698626938024182</v>
      </c>
      <c r="AK33" s="90">
        <f>'S9 T84 '!$AJ33/'S9 T84 '!$AI33</f>
        <v>3.6459821445314629E-2</v>
      </c>
    </row>
    <row r="34" spans="1:37" s="6" customFormat="1" ht="20.100000000000001" customHeight="1" x14ac:dyDescent="0.25">
      <c r="A34" s="266">
        <v>1114.43</v>
      </c>
      <c r="B34" s="154">
        <f t="shared" si="0"/>
        <v>1.4470000000073924E-2</v>
      </c>
      <c r="C34" s="250"/>
      <c r="D34" s="154" t="str">
        <f t="shared" si="1"/>
        <v/>
      </c>
      <c r="E34" s="248"/>
      <c r="F34" s="157" t="str">
        <f t="shared" si="2"/>
        <v/>
      </c>
      <c r="G34" s="157">
        <v>3</v>
      </c>
      <c r="H34" s="157">
        <v>3</v>
      </c>
      <c r="I34" s="157"/>
      <c r="J34" s="157"/>
      <c r="K34" s="157"/>
      <c r="L34" s="64">
        <v>1114.41553</v>
      </c>
      <c r="M34" s="64">
        <v>556.70412999999996</v>
      </c>
      <c r="N34" s="64">
        <v>370.80032999999997</v>
      </c>
      <c r="O34" s="79" t="s">
        <v>53</v>
      </c>
      <c r="P34" s="70">
        <v>47.7</v>
      </c>
      <c r="Q34" s="70">
        <v>219174832</v>
      </c>
      <c r="R34" s="70">
        <v>127.7</v>
      </c>
      <c r="S34" s="67">
        <f>'S9 T84 '!$Q34/'S9 T84 '!$Q$56*100</f>
        <v>1.8194629127416095</v>
      </c>
      <c r="T34" s="124">
        <f t="shared" si="3"/>
        <v>5.4583887382248282</v>
      </c>
      <c r="U34" s="124">
        <f t="shared" si="4"/>
        <v>5.4583887382248282</v>
      </c>
      <c r="V34" s="124">
        <f t="shared" si="5"/>
        <v>0</v>
      </c>
      <c r="W34" s="124">
        <f t="shared" si="6"/>
        <v>0</v>
      </c>
      <c r="X34" s="124">
        <f t="shared" si="7"/>
        <v>0</v>
      </c>
      <c r="Y34" s="70">
        <v>47.9</v>
      </c>
      <c r="Z34" s="70">
        <v>293600480</v>
      </c>
      <c r="AA34" s="70">
        <v>36.200000000000003</v>
      </c>
      <c r="AB34" s="67">
        <f>'S9 T84 '!$Z34/'S9 T84 '!$Z$56*100</f>
        <v>1.9053352235691892</v>
      </c>
      <c r="AC34" s="124">
        <f t="shared" si="8"/>
        <v>5.7160056707075677</v>
      </c>
      <c r="AD34" s="124">
        <f t="shared" si="9"/>
        <v>5.7160056707075677</v>
      </c>
      <c r="AE34" s="124">
        <f t="shared" si="10"/>
        <v>0</v>
      </c>
      <c r="AF34" s="124">
        <f t="shared" si="11"/>
        <v>0</v>
      </c>
      <c r="AG34" s="124">
        <f t="shared" si="12"/>
        <v>0</v>
      </c>
      <c r="AH34" s="67">
        <f>AVERAGE('S9 T84 '!$P34,'S9 T84 '!$Y34)</f>
        <v>47.8</v>
      </c>
      <c r="AI34" s="138">
        <f>AVERAGE('S9 T84 '!$S34,'S9 T84 '!$AB34)</f>
        <v>1.8623990681553995</v>
      </c>
      <c r="AJ34" s="67">
        <f>STDEV('S9 T84 '!$S34,'S9 T84 '!$AB34)</f>
        <v>6.0720893302340539E-2</v>
      </c>
      <c r="AK34" s="90">
        <f>'S9 T84 '!$AJ34/'S9 T84 '!$AI34</f>
        <v>3.2603588747754875E-2</v>
      </c>
    </row>
    <row r="35" spans="1:37" s="6" customFormat="1" ht="20.100000000000001" customHeight="1" x14ac:dyDescent="0.25">
      <c r="A35" s="266"/>
      <c r="B35" s="154" t="str">
        <f t="shared" si="0"/>
        <v/>
      </c>
      <c r="C35" s="250">
        <v>993.88</v>
      </c>
      <c r="D35" s="154">
        <f t="shared" si="1"/>
        <v>2.257000000008702E-2</v>
      </c>
      <c r="E35" s="248"/>
      <c r="F35" s="157" t="str">
        <f t="shared" si="2"/>
        <v/>
      </c>
      <c r="G35" s="157">
        <v>3</v>
      </c>
      <c r="H35" s="157">
        <v>3</v>
      </c>
      <c r="I35" s="157">
        <v>2</v>
      </c>
      <c r="J35" s="157">
        <v>2</v>
      </c>
      <c r="K35" s="157"/>
      <c r="L35" s="64">
        <v>1988.7221299999999</v>
      </c>
      <c r="M35" s="64">
        <v>993.85742999999991</v>
      </c>
      <c r="N35" s="64">
        <v>662.23586333333321</v>
      </c>
      <c r="O35" s="79" t="s">
        <v>36</v>
      </c>
      <c r="P35" s="70">
        <v>48.5</v>
      </c>
      <c r="Q35" s="70">
        <v>892742784</v>
      </c>
      <c r="R35" s="70">
        <v>592.1</v>
      </c>
      <c r="S35" s="67">
        <f>'S9 T84 '!$Q35/'S9 T84 '!$Q$56*100</f>
        <v>7.4110351598476134</v>
      </c>
      <c r="T35" s="124">
        <f t="shared" si="3"/>
        <v>22.233105479542839</v>
      </c>
      <c r="U35" s="124">
        <f t="shared" si="4"/>
        <v>22.233105479542839</v>
      </c>
      <c r="V35" s="124">
        <f t="shared" si="5"/>
        <v>14.822070319695227</v>
      </c>
      <c r="W35" s="124">
        <f t="shared" si="6"/>
        <v>14.822070319695227</v>
      </c>
      <c r="X35" s="124">
        <f t="shared" si="7"/>
        <v>0</v>
      </c>
      <c r="Y35" s="70">
        <v>48.6</v>
      </c>
      <c r="Z35" s="70">
        <v>1179210496</v>
      </c>
      <c r="AA35" s="70">
        <v>125.4</v>
      </c>
      <c r="AB35" s="67">
        <f>'S9 T84 '!$Z35/'S9 T84 '!$Z$56*100</f>
        <v>7.652546392401316</v>
      </c>
      <c r="AC35" s="124">
        <f t="shared" si="8"/>
        <v>22.957639177203948</v>
      </c>
      <c r="AD35" s="124">
        <f t="shared" si="9"/>
        <v>22.957639177203948</v>
      </c>
      <c r="AE35" s="124">
        <f t="shared" si="10"/>
        <v>15.305092784802632</v>
      </c>
      <c r="AF35" s="124">
        <f t="shared" si="11"/>
        <v>15.305092784802632</v>
      </c>
      <c r="AG35" s="124">
        <f t="shared" si="12"/>
        <v>0</v>
      </c>
      <c r="AH35" s="67">
        <f>AVERAGE('S9 T84 '!$P35,'S9 T84 '!$Y35)</f>
        <v>48.55</v>
      </c>
      <c r="AI35" s="138">
        <f>AVERAGE('S9 T84 '!$S35,'S9 T84 '!$AB35)</f>
        <v>7.5317907761244651</v>
      </c>
      <c r="AJ35" s="67">
        <f>STDEV('S9 T84 '!$S35,'S9 T84 '!$AB35)</f>
        <v>0.17077423027144434</v>
      </c>
      <c r="AK35" s="90">
        <f>'S9 T84 '!$AJ35/'S9 T84 '!$AI35</f>
        <v>2.2673788392103662E-2</v>
      </c>
    </row>
    <row r="36" spans="1:37" s="6" customFormat="1" ht="20.100000000000001" customHeight="1" x14ac:dyDescent="0.25">
      <c r="A36" s="266">
        <v>1551.52</v>
      </c>
      <c r="B36" s="154">
        <f t="shared" si="0"/>
        <v>-4.8829999999952634E-2</v>
      </c>
      <c r="C36" s="250">
        <v>775.3</v>
      </c>
      <c r="D36" s="154">
        <f t="shared" si="1"/>
        <v>1.9220000000018445E-2</v>
      </c>
      <c r="E36" s="248"/>
      <c r="F36" s="157" t="str">
        <f t="shared" si="2"/>
        <v/>
      </c>
      <c r="G36" s="157">
        <v>3</v>
      </c>
      <c r="H36" s="157">
        <v>3</v>
      </c>
      <c r="I36" s="157">
        <v>1</v>
      </c>
      <c r="J36" s="157">
        <v>1</v>
      </c>
      <c r="K36" s="157"/>
      <c r="L36" s="64">
        <v>1551.5688299999999</v>
      </c>
      <c r="M36" s="64">
        <v>775.28077999999994</v>
      </c>
      <c r="N36" s="64">
        <v>516.51809666666657</v>
      </c>
      <c r="O36" s="79" t="s">
        <v>62</v>
      </c>
      <c r="P36" s="70">
        <v>49.4</v>
      </c>
      <c r="Q36" s="70">
        <v>112625400</v>
      </c>
      <c r="R36" s="70">
        <v>45</v>
      </c>
      <c r="S36" s="67">
        <f>'S9 T84 '!$Q36/'S9 T84 '!$Q$56*100</f>
        <v>0.93495104553194719</v>
      </c>
      <c r="T36" s="124">
        <f t="shared" si="3"/>
        <v>2.8048531365958418</v>
      </c>
      <c r="U36" s="124">
        <f t="shared" si="4"/>
        <v>2.8048531365958418</v>
      </c>
      <c r="V36" s="124">
        <f t="shared" si="5"/>
        <v>0.93495104553194719</v>
      </c>
      <c r="W36" s="124">
        <f t="shared" si="6"/>
        <v>0.93495104553194719</v>
      </c>
      <c r="X36" s="124">
        <f t="shared" si="7"/>
        <v>0</v>
      </c>
      <c r="Y36" s="70">
        <v>49.4</v>
      </c>
      <c r="Z36" s="70">
        <v>155916624</v>
      </c>
      <c r="AA36" s="70">
        <v>15.1</v>
      </c>
      <c r="AB36" s="67">
        <f>'S9 T84 '!$Z36/'S9 T84 '!$Z$56*100</f>
        <v>1.011828848669434</v>
      </c>
      <c r="AC36" s="124">
        <f t="shared" si="8"/>
        <v>3.0354865460083023</v>
      </c>
      <c r="AD36" s="124">
        <f t="shared" si="9"/>
        <v>3.0354865460083023</v>
      </c>
      <c r="AE36" s="124">
        <f t="shared" si="10"/>
        <v>1.011828848669434</v>
      </c>
      <c r="AF36" s="124">
        <f t="shared" si="11"/>
        <v>1.011828848669434</v>
      </c>
      <c r="AG36" s="124">
        <f t="shared" si="12"/>
        <v>0</v>
      </c>
      <c r="AH36" s="67">
        <f>AVERAGE('S9 T84 '!$P36,'S9 T84 '!$Y36)</f>
        <v>49.4</v>
      </c>
      <c r="AI36" s="138">
        <f>AVERAGE('S9 T84 '!$S36,'S9 T84 '!$AB36)</f>
        <v>0.9733899471006906</v>
      </c>
      <c r="AJ36" s="67">
        <f>STDEV('S9 T84 '!$S36,'S9 T84 '!$AB36)</f>
        <v>5.4360815921241375E-2</v>
      </c>
      <c r="AK36" s="90">
        <f>'S9 T84 '!$AJ36/'S9 T84 '!$AI36</f>
        <v>5.5846905018033965E-2</v>
      </c>
    </row>
    <row r="37" spans="1:37" s="6" customFormat="1" ht="20.100000000000001" customHeight="1" x14ac:dyDescent="0.25">
      <c r="A37" s="266">
        <v>1332.45</v>
      </c>
      <c r="B37" s="154">
        <f t="shared" si="0"/>
        <v>-4.4529999999895153E-2</v>
      </c>
      <c r="C37" s="250"/>
      <c r="D37" s="154" t="str">
        <f t="shared" si="1"/>
        <v/>
      </c>
      <c r="E37" s="248"/>
      <c r="F37" s="157" t="str">
        <f t="shared" si="2"/>
        <v/>
      </c>
      <c r="G37" s="157">
        <v>2</v>
      </c>
      <c r="H37" s="157">
        <v>2</v>
      </c>
      <c r="I37" s="157">
        <v>2</v>
      </c>
      <c r="J37" s="157">
        <v>1</v>
      </c>
      <c r="K37" s="157"/>
      <c r="L37" s="64">
        <v>1332.4945299999999</v>
      </c>
      <c r="M37" s="64">
        <v>665.74362999999994</v>
      </c>
      <c r="N37" s="64">
        <v>443.49332999999996</v>
      </c>
      <c r="O37" s="79" t="s">
        <v>82</v>
      </c>
      <c r="P37" s="70">
        <v>49.7</v>
      </c>
      <c r="Q37" s="70">
        <v>155523376</v>
      </c>
      <c r="R37" s="70">
        <v>48</v>
      </c>
      <c r="S37" s="67">
        <f>'S9 T84 '!$Q37/'S9 T84 '!$Q$56*100</f>
        <v>1.2910652747591409</v>
      </c>
      <c r="T37" s="124">
        <f t="shared" ref="T37:T55" si="13">$S37*G37</f>
        <v>2.5821305495182818</v>
      </c>
      <c r="U37" s="124">
        <f t="shared" ref="U37:U55" si="14">$S37*H37</f>
        <v>2.5821305495182818</v>
      </c>
      <c r="V37" s="124">
        <f t="shared" ref="V37:V55" si="15">$S37*I37</f>
        <v>2.5821305495182818</v>
      </c>
      <c r="W37" s="124">
        <f t="shared" ref="W37:W55" si="16">$S37*J37</f>
        <v>1.2910652747591409</v>
      </c>
      <c r="X37" s="124">
        <f t="shared" ref="X37:X55" si="17">$S37*K37</f>
        <v>0</v>
      </c>
      <c r="Y37" s="70">
        <v>49.9</v>
      </c>
      <c r="Z37" s="70">
        <v>183601568</v>
      </c>
      <c r="AA37" s="70">
        <v>20.7</v>
      </c>
      <c r="AB37" s="67">
        <f>'S9 T84 '!$Z37/'S9 T84 '!$Z$56*100</f>
        <v>1.1914916985589865</v>
      </c>
      <c r="AC37" s="124">
        <f t="shared" ref="AC37:AC55" si="18">$AB37*G37</f>
        <v>2.382983397117973</v>
      </c>
      <c r="AD37" s="124">
        <f t="shared" ref="AD37:AD55" si="19">$AB37*H37</f>
        <v>2.382983397117973</v>
      </c>
      <c r="AE37" s="124">
        <f t="shared" ref="AE37:AE55" si="20">$AB37*I37</f>
        <v>2.382983397117973</v>
      </c>
      <c r="AF37" s="124">
        <f t="shared" ref="AF37:AF55" si="21">$AB37*J37</f>
        <v>1.1914916985589865</v>
      </c>
      <c r="AG37" s="124">
        <f t="shared" ref="AG37:AG55" si="22">$AB37*K37</f>
        <v>0</v>
      </c>
      <c r="AH37" s="67">
        <f>AVERAGE('S9 T84 '!$P37,'S9 T84 '!$Y37)</f>
        <v>49.8</v>
      </c>
      <c r="AI37" s="138">
        <f>AVERAGE('S9 T84 '!$S37,'S9 T84 '!$AB37)</f>
        <v>1.2412784866590636</v>
      </c>
      <c r="AJ37" s="67">
        <f>STDEV('S9 T84 '!$S37,'S9 T84 '!$AB37)</f>
        <v>7.0409150958124583E-2</v>
      </c>
      <c r="AK37" s="90">
        <f>'S9 T84 '!$AJ37/'S9 T84 '!$AI37</f>
        <v>5.6723089713439583E-2</v>
      </c>
    </row>
    <row r="38" spans="1:37" s="6" customFormat="1" ht="20.100000000000001" customHeight="1" x14ac:dyDescent="0.25">
      <c r="A38" s="266"/>
      <c r="B38" s="154" t="str">
        <f t="shared" si="0"/>
        <v/>
      </c>
      <c r="C38" s="250">
        <v>993.86</v>
      </c>
      <c r="D38" s="154">
        <f t="shared" si="1"/>
        <v>2.5700000001052103E-3</v>
      </c>
      <c r="E38" s="248"/>
      <c r="F38" s="157" t="str">
        <f t="shared" si="2"/>
        <v/>
      </c>
      <c r="G38" s="157">
        <v>3</v>
      </c>
      <c r="H38" s="157">
        <v>3</v>
      </c>
      <c r="I38" s="157">
        <v>2</v>
      </c>
      <c r="J38" s="157">
        <v>2</v>
      </c>
      <c r="K38" s="157"/>
      <c r="L38" s="64">
        <v>1988.7221299999999</v>
      </c>
      <c r="M38" s="64">
        <v>993.85742999999991</v>
      </c>
      <c r="N38" s="64">
        <v>662.23586333333321</v>
      </c>
      <c r="O38" s="79" t="s">
        <v>36</v>
      </c>
      <c r="P38" s="70">
        <v>49.9</v>
      </c>
      <c r="Q38" s="70">
        <v>70786664</v>
      </c>
      <c r="R38" s="70">
        <v>34.4</v>
      </c>
      <c r="S38" s="67">
        <f>'S9 T84 '!$Q38/'S9 T84 '!$Q$56*100</f>
        <v>0.58763001522319702</v>
      </c>
      <c r="T38" s="124">
        <f t="shared" si="13"/>
        <v>1.7628900456695911</v>
      </c>
      <c r="U38" s="124">
        <f t="shared" si="14"/>
        <v>1.7628900456695911</v>
      </c>
      <c r="V38" s="124">
        <f t="shared" si="15"/>
        <v>1.175260030446394</v>
      </c>
      <c r="W38" s="124">
        <f t="shared" si="16"/>
        <v>1.175260030446394</v>
      </c>
      <c r="X38" s="124">
        <f t="shared" si="17"/>
        <v>0</v>
      </c>
      <c r="Y38" s="70">
        <v>50</v>
      </c>
      <c r="Z38" s="70">
        <v>180135904</v>
      </c>
      <c r="AA38" s="70">
        <v>17.3</v>
      </c>
      <c r="AB38" s="67">
        <f>'S9 T84 '!$Z38/'S9 T84 '!$Z$56*100</f>
        <v>1.1690010960495636</v>
      </c>
      <c r="AC38" s="124">
        <f t="shared" si="18"/>
        <v>3.5070032881486908</v>
      </c>
      <c r="AD38" s="124">
        <f t="shared" si="19"/>
        <v>3.5070032881486908</v>
      </c>
      <c r="AE38" s="124">
        <f t="shared" si="20"/>
        <v>2.3380021920991272</v>
      </c>
      <c r="AF38" s="124">
        <f t="shared" si="21"/>
        <v>2.3380021920991272</v>
      </c>
      <c r="AG38" s="124">
        <f t="shared" si="22"/>
        <v>0</v>
      </c>
      <c r="AH38" s="67">
        <f>AVERAGE('S9 T84 '!$P38,'S9 T84 '!$Y38)</f>
        <v>49.95</v>
      </c>
      <c r="AI38" s="138">
        <f>AVERAGE('S9 T84 '!$S38,'S9 T84 '!$AB38)</f>
        <v>0.87831555563638031</v>
      </c>
      <c r="AJ38" s="67">
        <f>STDEV('S9 T84 '!$S38,'S9 T84 '!$AB38)</f>
        <v>0.41109143363807593</v>
      </c>
      <c r="AK38" s="90">
        <f>'S9 T84 '!$AJ38/'S9 T84 '!$AI38</f>
        <v>0.46804526118203743</v>
      </c>
    </row>
    <row r="39" spans="1:37" s="6" customFormat="1" ht="20.100000000000001" customHeight="1" x14ac:dyDescent="0.25">
      <c r="A39" s="266">
        <v>1551.51</v>
      </c>
      <c r="B39" s="154">
        <f t="shared" si="0"/>
        <v>-5.8829999999943539E-2</v>
      </c>
      <c r="C39" s="250">
        <v>775.29</v>
      </c>
      <c r="D39" s="154">
        <f t="shared" si="1"/>
        <v>9.2200000000275395E-3</v>
      </c>
      <c r="E39" s="248"/>
      <c r="F39" s="157" t="str">
        <f t="shared" si="2"/>
        <v/>
      </c>
      <c r="G39" s="157">
        <v>3</v>
      </c>
      <c r="H39" s="157">
        <v>3</v>
      </c>
      <c r="I39" s="157">
        <v>1</v>
      </c>
      <c r="J39" s="157">
        <v>1</v>
      </c>
      <c r="K39" s="157"/>
      <c r="L39" s="64">
        <v>1551.5688299999999</v>
      </c>
      <c r="M39" s="64">
        <v>775.28077999999994</v>
      </c>
      <c r="N39" s="64">
        <v>516.51809666666657</v>
      </c>
      <c r="O39" s="79" t="s">
        <v>62</v>
      </c>
      <c r="P39" s="70">
        <v>51.5</v>
      </c>
      <c r="Q39" s="70">
        <v>379473920</v>
      </c>
      <c r="R39" s="70">
        <v>161.1</v>
      </c>
      <c r="S39" s="67">
        <f>'S9 T84 '!$Q39/'S9 T84 '!$Q$56*100</f>
        <v>3.1501733912253056</v>
      </c>
      <c r="T39" s="124">
        <f t="shared" si="13"/>
        <v>9.4505201736759172</v>
      </c>
      <c r="U39" s="124">
        <f t="shared" si="14"/>
        <v>9.4505201736759172</v>
      </c>
      <c r="V39" s="124">
        <f t="shared" si="15"/>
        <v>3.1501733912253056</v>
      </c>
      <c r="W39" s="124">
        <f t="shared" si="16"/>
        <v>3.1501733912253056</v>
      </c>
      <c r="X39" s="124">
        <f t="shared" si="17"/>
        <v>0</v>
      </c>
      <c r="Y39" s="70">
        <v>51.6</v>
      </c>
      <c r="Z39" s="70">
        <v>348914272</v>
      </c>
      <c r="AA39" s="70">
        <v>38</v>
      </c>
      <c r="AB39" s="67">
        <f>'S9 T84 '!$Z39/'S9 T84 '!$Z$56*100</f>
        <v>2.2642968855078198</v>
      </c>
      <c r="AC39" s="124">
        <f t="shared" si="18"/>
        <v>6.7928906565234595</v>
      </c>
      <c r="AD39" s="124">
        <f t="shared" si="19"/>
        <v>6.7928906565234595</v>
      </c>
      <c r="AE39" s="124">
        <f t="shared" si="20"/>
        <v>2.2642968855078198</v>
      </c>
      <c r="AF39" s="124">
        <f t="shared" si="21"/>
        <v>2.2642968855078198</v>
      </c>
      <c r="AG39" s="124">
        <f t="shared" si="22"/>
        <v>0</v>
      </c>
      <c r="AH39" s="67">
        <f>AVERAGE('S9 T84 '!$P39,'S9 T84 '!$Y39)</f>
        <v>51.55</v>
      </c>
      <c r="AI39" s="138">
        <f>AVERAGE('S9 T84 '!$S39,'S9 T84 '!$AB39)</f>
        <v>2.7072351383665625</v>
      </c>
      <c r="AJ39" s="67">
        <f>STDEV('S9 T84 '!$S39,'S9 T84 '!$AB39)</f>
        <v>0.62640928448667854</v>
      </c>
      <c r="AK39" s="90">
        <f>'S9 T84 '!$AJ39/'S9 T84 '!$AI39</f>
        <v>0.23138340501321539</v>
      </c>
    </row>
    <row r="40" spans="1:37" s="6" customFormat="1" ht="20.100000000000001" customHeight="1" x14ac:dyDescent="0.25">
      <c r="A40" s="266"/>
      <c r="B40" s="154" t="str">
        <f t="shared" si="0"/>
        <v/>
      </c>
      <c r="C40" s="250">
        <v>876.82</v>
      </c>
      <c r="D40" s="154">
        <f t="shared" si="1"/>
        <v>-4.7999999981129804E-4</v>
      </c>
      <c r="E40" s="248"/>
      <c r="F40" s="157" t="str">
        <f t="shared" si="2"/>
        <v/>
      </c>
      <c r="G40" s="157">
        <v>3</v>
      </c>
      <c r="H40" s="157">
        <v>4</v>
      </c>
      <c r="I40" s="157">
        <v>1</v>
      </c>
      <c r="J40" s="157">
        <v>1</v>
      </c>
      <c r="K40" s="157"/>
      <c r="L40" s="64">
        <v>1754.6482299999998</v>
      </c>
      <c r="M40" s="64">
        <v>876.82047999999986</v>
      </c>
      <c r="N40" s="64">
        <v>584.21122999999989</v>
      </c>
      <c r="O40" s="79" t="s">
        <v>83</v>
      </c>
      <c r="P40" s="70">
        <v>51.9</v>
      </c>
      <c r="Q40" s="70">
        <v>49257604</v>
      </c>
      <c r="R40" s="70">
        <v>32.1</v>
      </c>
      <c r="S40" s="67">
        <f>'S9 T84 '!$Q40/'S9 T84 '!$Q$56*100</f>
        <v>0.40890818909587562</v>
      </c>
      <c r="T40" s="124">
        <f t="shared" si="13"/>
        <v>1.2267245672876268</v>
      </c>
      <c r="U40" s="124">
        <f t="shared" si="14"/>
        <v>1.6356327563835025</v>
      </c>
      <c r="V40" s="124">
        <f t="shared" si="15"/>
        <v>0.40890818909587562</v>
      </c>
      <c r="W40" s="124">
        <f t="shared" si="16"/>
        <v>0.40890818909587562</v>
      </c>
      <c r="X40" s="124">
        <f t="shared" si="17"/>
        <v>0</v>
      </c>
      <c r="Y40" s="70">
        <v>52</v>
      </c>
      <c r="Z40" s="70">
        <v>89186032</v>
      </c>
      <c r="AA40" s="70">
        <v>7.1</v>
      </c>
      <c r="AB40" s="67">
        <f>'S9 T84 '!$Z40/'S9 T84 '!$Z$56*100</f>
        <v>0.5787772834021554</v>
      </c>
      <c r="AC40" s="124">
        <f t="shared" si="18"/>
        <v>1.7363318502064662</v>
      </c>
      <c r="AD40" s="124">
        <f t="shared" si="19"/>
        <v>2.3151091336086216</v>
      </c>
      <c r="AE40" s="124">
        <f t="shared" si="20"/>
        <v>0.5787772834021554</v>
      </c>
      <c r="AF40" s="124">
        <f t="shared" si="21"/>
        <v>0.5787772834021554</v>
      </c>
      <c r="AG40" s="124">
        <f t="shared" si="22"/>
        <v>0</v>
      </c>
      <c r="AH40" s="67">
        <f>AVERAGE('S9 T84 '!$P40,'S9 T84 '!$Y40)</f>
        <v>51.95</v>
      </c>
      <c r="AI40" s="138">
        <f>AVERAGE('S9 T84 '!$S40,'S9 T84 '!$AB40)</f>
        <v>0.49384273624901553</v>
      </c>
      <c r="AJ40" s="67">
        <f>STDEV('S9 T84 '!$S40,'S9 T84 '!$AB40)</f>
        <v>0.12011558849798713</v>
      </c>
      <c r="AK40" s="90">
        <f>'S9 T84 '!$AJ40/'S9 T84 '!$AI40</f>
        <v>0.24322639512798258</v>
      </c>
    </row>
    <row r="41" spans="1:37" s="6" customFormat="1" ht="20.100000000000001" customHeight="1" x14ac:dyDescent="0.25">
      <c r="A41" s="266">
        <v>1479.49</v>
      </c>
      <c r="B41" s="154">
        <f t="shared" si="0"/>
        <v>-5.7729999999992287E-2</v>
      </c>
      <c r="C41" s="250">
        <v>739.28</v>
      </c>
      <c r="D41" s="154">
        <f t="shared" si="1"/>
        <v>9.770000000003165E-3</v>
      </c>
      <c r="E41" s="248"/>
      <c r="F41" s="157" t="str">
        <f t="shared" si="2"/>
        <v/>
      </c>
      <c r="G41" s="157">
        <v>4</v>
      </c>
      <c r="H41" s="157">
        <v>4</v>
      </c>
      <c r="I41" s="157"/>
      <c r="J41" s="157"/>
      <c r="K41" s="157"/>
      <c r="L41" s="64">
        <v>1479.54773</v>
      </c>
      <c r="M41" s="64">
        <v>739.27022999999997</v>
      </c>
      <c r="N41" s="64">
        <v>492.51106333333331</v>
      </c>
      <c r="O41" s="79" t="s">
        <v>28</v>
      </c>
      <c r="P41" s="70">
        <v>52.7</v>
      </c>
      <c r="Q41" s="70">
        <v>85769240</v>
      </c>
      <c r="R41" s="70">
        <v>37.9</v>
      </c>
      <c r="S41" s="67">
        <f>'S9 T84 '!$Q41/'S9 T84 '!$Q$56*100</f>
        <v>0.71200671085279621</v>
      </c>
      <c r="T41" s="124">
        <f t="shared" si="13"/>
        <v>2.8480268434111848</v>
      </c>
      <c r="U41" s="124">
        <f t="shared" si="14"/>
        <v>2.8480268434111848</v>
      </c>
      <c r="V41" s="124">
        <f t="shared" si="15"/>
        <v>0</v>
      </c>
      <c r="W41" s="124">
        <f t="shared" si="16"/>
        <v>0</v>
      </c>
      <c r="X41" s="124">
        <f t="shared" si="17"/>
        <v>0</v>
      </c>
      <c r="Y41" s="70">
        <v>52.8</v>
      </c>
      <c r="Z41" s="70">
        <v>122879808</v>
      </c>
      <c r="AA41" s="70">
        <v>18.399999999999999</v>
      </c>
      <c r="AB41" s="67">
        <f>'S9 T84 '!$Z41/'S9 T84 '!$Z$56*100</f>
        <v>0.79743475367553573</v>
      </c>
      <c r="AC41" s="124">
        <f t="shared" si="18"/>
        <v>3.1897390147021429</v>
      </c>
      <c r="AD41" s="124">
        <f t="shared" si="19"/>
        <v>3.1897390147021429</v>
      </c>
      <c r="AE41" s="124">
        <f t="shared" si="20"/>
        <v>0</v>
      </c>
      <c r="AF41" s="124">
        <f t="shared" si="21"/>
        <v>0</v>
      </c>
      <c r="AG41" s="124">
        <f t="shared" si="22"/>
        <v>0</v>
      </c>
      <c r="AH41" s="67">
        <f>AVERAGE('S9 T84 '!$P41,'S9 T84 '!$Y41)</f>
        <v>52.75</v>
      </c>
      <c r="AI41" s="138">
        <f>AVERAGE('S9 T84 '!$S41,'S9 T84 '!$AB41)</f>
        <v>0.75472073226416603</v>
      </c>
      <c r="AJ41" s="67">
        <f>STDEV('S9 T84 '!$S41,'S9 T84 '!$AB41)</f>
        <v>6.040674838345389E-2</v>
      </c>
      <c r="AK41" s="90">
        <f>'S9 T84 '!$AJ41/'S9 T84 '!$AI41</f>
        <v>8.0038543796502506E-2</v>
      </c>
    </row>
    <row r="42" spans="1:37" s="6" customFormat="1" ht="20.100000000000001" customHeight="1" x14ac:dyDescent="0.25">
      <c r="A42" s="266"/>
      <c r="B42" s="154" t="str">
        <f t="shared" si="0"/>
        <v/>
      </c>
      <c r="C42" s="250">
        <v>1176.4000000000001</v>
      </c>
      <c r="D42" s="154">
        <f t="shared" si="1"/>
        <v>-2.3529999999709617E-2</v>
      </c>
      <c r="E42" s="248"/>
      <c r="F42" s="157" t="str">
        <f t="shared" si="2"/>
        <v/>
      </c>
      <c r="G42" s="157">
        <v>4</v>
      </c>
      <c r="H42" s="157">
        <v>4</v>
      </c>
      <c r="I42" s="157">
        <v>2</v>
      </c>
      <c r="J42" s="157">
        <v>2</v>
      </c>
      <c r="K42" s="157"/>
      <c r="L42" s="64">
        <v>2353.8543299999997</v>
      </c>
      <c r="M42" s="64">
        <v>1176.4235299999998</v>
      </c>
      <c r="N42" s="64">
        <v>783.94659666666655</v>
      </c>
      <c r="O42" s="79" t="s">
        <v>84</v>
      </c>
      <c r="P42" s="70">
        <v>52.9</v>
      </c>
      <c r="Q42" s="70">
        <v>144756672</v>
      </c>
      <c r="R42" s="70">
        <v>58</v>
      </c>
      <c r="S42" s="67">
        <f>'S9 T84 '!$Q42/'S9 T84 '!$Q$56*100</f>
        <v>1.2016863144026584</v>
      </c>
      <c r="T42" s="124">
        <f t="shared" si="13"/>
        <v>4.8067452576106335</v>
      </c>
      <c r="U42" s="124">
        <f t="shared" si="14"/>
        <v>4.8067452576106335</v>
      </c>
      <c r="V42" s="124">
        <f t="shared" si="15"/>
        <v>2.4033726288053168</v>
      </c>
      <c r="W42" s="124">
        <f t="shared" si="16"/>
        <v>2.4033726288053168</v>
      </c>
      <c r="X42" s="124">
        <f t="shared" si="17"/>
        <v>0</v>
      </c>
      <c r="Y42" s="70">
        <v>53</v>
      </c>
      <c r="Z42" s="70">
        <v>133245848</v>
      </c>
      <c r="AA42" s="70">
        <v>13.3</v>
      </c>
      <c r="AB42" s="67">
        <f>'S9 T84 '!$Z42/'S9 T84 '!$Z$56*100</f>
        <v>0.8647056966281057</v>
      </c>
      <c r="AC42" s="124">
        <f t="shared" si="18"/>
        <v>3.4588227865124228</v>
      </c>
      <c r="AD42" s="124">
        <f t="shared" si="19"/>
        <v>3.4588227865124228</v>
      </c>
      <c r="AE42" s="124">
        <f t="shared" si="20"/>
        <v>1.7294113932562114</v>
      </c>
      <c r="AF42" s="124">
        <f t="shared" si="21"/>
        <v>1.7294113932562114</v>
      </c>
      <c r="AG42" s="124">
        <f t="shared" si="22"/>
        <v>0</v>
      </c>
      <c r="AH42" s="67">
        <f>AVERAGE('S9 T84 '!$P42,'S9 T84 '!$Y42)</f>
        <v>52.95</v>
      </c>
      <c r="AI42" s="138">
        <f>AVERAGE('S9 T84 '!$S42,'S9 T84 '!$AB42)</f>
        <v>1.0331960055153822</v>
      </c>
      <c r="AJ42" s="67">
        <f>STDEV('S9 T84 '!$S42,'S9 T84 '!$AB42)</f>
        <v>0.23828127995681719</v>
      </c>
      <c r="AK42" s="90">
        <f>'S9 T84 '!$AJ42/'S9 T84 '!$AI42</f>
        <v>0.23062543668851773</v>
      </c>
    </row>
    <row r="43" spans="1:37" s="6" customFormat="1" ht="20.100000000000001" customHeight="1" x14ac:dyDescent="0.25">
      <c r="A43" s="266"/>
      <c r="B43" s="154" t="str">
        <f t="shared" si="0"/>
        <v/>
      </c>
      <c r="C43" s="250">
        <v>920.85</v>
      </c>
      <c r="D43" s="154">
        <f t="shared" si="1"/>
        <v>2.1520000000123218E-2</v>
      </c>
      <c r="E43" s="248"/>
      <c r="F43" s="157" t="str">
        <f t="shared" si="2"/>
        <v/>
      </c>
      <c r="G43" s="157">
        <v>3</v>
      </c>
      <c r="H43" s="157">
        <v>3</v>
      </c>
      <c r="I43" s="157">
        <v>1</v>
      </c>
      <c r="J43" s="157">
        <v>2</v>
      </c>
      <c r="K43" s="157"/>
      <c r="L43" s="64">
        <v>1842.6642299999999</v>
      </c>
      <c r="M43" s="64">
        <v>920.8284799999999</v>
      </c>
      <c r="N43" s="64">
        <v>613.54989666666654</v>
      </c>
      <c r="O43" s="79" t="s">
        <v>38</v>
      </c>
      <c r="P43" s="70">
        <v>52.9</v>
      </c>
      <c r="Q43" s="70">
        <v>590327040</v>
      </c>
      <c r="R43" s="70">
        <v>309.39999999999998</v>
      </c>
      <c r="S43" s="67">
        <f>'S9 T84 '!$Q43/'S9 T84 '!$Q$56*100</f>
        <v>4.9005542555567363</v>
      </c>
      <c r="T43" s="124">
        <f t="shared" si="13"/>
        <v>14.701662766670209</v>
      </c>
      <c r="U43" s="124">
        <f t="shared" si="14"/>
        <v>14.701662766670209</v>
      </c>
      <c r="V43" s="124">
        <f t="shared" si="15"/>
        <v>4.9005542555567363</v>
      </c>
      <c r="W43" s="124">
        <f t="shared" si="16"/>
        <v>9.8011085111134726</v>
      </c>
      <c r="X43" s="124">
        <f t="shared" si="17"/>
        <v>0</v>
      </c>
      <c r="Y43" s="70">
        <v>53</v>
      </c>
      <c r="Z43" s="70">
        <v>638398528</v>
      </c>
      <c r="AA43" s="70">
        <v>69.7</v>
      </c>
      <c r="AB43" s="67">
        <f>'S9 T84 '!$Z43/'S9 T84 '!$Z$56*100</f>
        <v>4.1429196644130872</v>
      </c>
      <c r="AC43" s="124">
        <f t="shared" si="18"/>
        <v>12.428758993239262</v>
      </c>
      <c r="AD43" s="124">
        <f t="shared" si="19"/>
        <v>12.428758993239262</v>
      </c>
      <c r="AE43" s="124">
        <f t="shared" si="20"/>
        <v>4.1429196644130872</v>
      </c>
      <c r="AF43" s="124">
        <f t="shared" si="21"/>
        <v>8.2858393288261745</v>
      </c>
      <c r="AG43" s="124">
        <f t="shared" si="22"/>
        <v>0</v>
      </c>
      <c r="AH43" s="67">
        <f>AVERAGE('S9 T84 '!$P43,'S9 T84 '!$Y43)</f>
        <v>52.95</v>
      </c>
      <c r="AI43" s="138">
        <f>AVERAGE('S9 T84 '!$S43,'S9 T84 '!$AB43)</f>
        <v>4.5217369599849118</v>
      </c>
      <c r="AJ43" s="67">
        <f>STDEV('S9 T84 '!$S43,'S9 T84 '!$AB43)</f>
        <v>0.53572855705917166</v>
      </c>
      <c r="AK43" s="90">
        <f>'S9 T84 '!$AJ43/'S9 T84 '!$AI43</f>
        <v>0.1184784877581555</v>
      </c>
    </row>
    <row r="44" spans="1:37" s="6" customFormat="1" ht="20.100000000000001" customHeight="1" x14ac:dyDescent="0.25">
      <c r="A44" s="266"/>
      <c r="B44" s="154" t="str">
        <f t="shared" si="0"/>
        <v/>
      </c>
      <c r="C44" s="250">
        <v>957.86</v>
      </c>
      <c r="D44" s="154">
        <f t="shared" si="1"/>
        <v>1.3120000000071741E-2</v>
      </c>
      <c r="E44" s="248"/>
      <c r="F44" s="157" t="str">
        <f t="shared" si="2"/>
        <v/>
      </c>
      <c r="G44" s="157">
        <v>4</v>
      </c>
      <c r="H44" s="157">
        <v>4</v>
      </c>
      <c r="I44" s="157">
        <v>1</v>
      </c>
      <c r="J44" s="157">
        <v>1</v>
      </c>
      <c r="K44" s="157"/>
      <c r="L44" s="64">
        <v>1916.7010299999999</v>
      </c>
      <c r="M44" s="64">
        <v>957.84687999999994</v>
      </c>
      <c r="N44" s="64">
        <v>638.2288299999999</v>
      </c>
      <c r="O44" s="79" t="s">
        <v>85</v>
      </c>
      <c r="P44" s="70">
        <v>53.5</v>
      </c>
      <c r="Q44" s="70">
        <v>260482848</v>
      </c>
      <c r="R44" s="70">
        <v>92.8</v>
      </c>
      <c r="S44" s="67">
        <f>'S9 T84 '!$Q44/'S9 T84 '!$Q$56*100</f>
        <v>2.1623782120262329</v>
      </c>
      <c r="T44" s="124">
        <f t="shared" si="13"/>
        <v>8.6495128481049317</v>
      </c>
      <c r="U44" s="124">
        <f t="shared" si="14"/>
        <v>8.6495128481049317</v>
      </c>
      <c r="V44" s="124">
        <f t="shared" si="15"/>
        <v>2.1623782120262329</v>
      </c>
      <c r="W44" s="124">
        <f t="shared" si="16"/>
        <v>2.1623782120262329</v>
      </c>
      <c r="X44" s="124">
        <f t="shared" si="17"/>
        <v>0</v>
      </c>
      <c r="Y44" s="70">
        <v>53.7</v>
      </c>
      <c r="Z44" s="70">
        <v>363853920</v>
      </c>
      <c r="AA44" s="70">
        <v>34.1</v>
      </c>
      <c r="AB44" s="67">
        <f>'S9 T84 '!$Z44/'S9 T84 '!$Z$56*100</f>
        <v>2.3612484898176116</v>
      </c>
      <c r="AC44" s="124">
        <f t="shared" si="18"/>
        <v>9.4449939592704464</v>
      </c>
      <c r="AD44" s="124">
        <f t="shared" si="19"/>
        <v>9.4449939592704464</v>
      </c>
      <c r="AE44" s="124">
        <f t="shared" si="20"/>
        <v>2.3612484898176116</v>
      </c>
      <c r="AF44" s="124">
        <f t="shared" si="21"/>
        <v>2.3612484898176116</v>
      </c>
      <c r="AG44" s="124">
        <f t="shared" si="22"/>
        <v>0</v>
      </c>
      <c r="AH44" s="67">
        <f>AVERAGE('S9 T84 '!$P44,'S9 T84 '!$Y44)</f>
        <v>53.6</v>
      </c>
      <c r="AI44" s="138">
        <f>AVERAGE('S9 T84 '!$S44,'S9 T84 '!$AB44)</f>
        <v>2.2618133509219223</v>
      </c>
      <c r="AJ44" s="67">
        <f>STDEV('S9 T84 '!$S44,'S9 T84 '!$AB44)</f>
        <v>0.14062252200273631</v>
      </c>
      <c r="AK44" s="90">
        <f>'S9 T84 '!$AJ44/'S9 T84 '!$AI44</f>
        <v>6.2172469689162513E-2</v>
      </c>
    </row>
    <row r="45" spans="1:37" s="6" customFormat="1" ht="20.100000000000001" customHeight="1" x14ac:dyDescent="0.25">
      <c r="A45" s="266"/>
      <c r="B45" s="154" t="str">
        <f t="shared" si="0"/>
        <v/>
      </c>
      <c r="C45" s="250">
        <v>1394.97</v>
      </c>
      <c r="D45" s="154">
        <f t="shared" si="1"/>
        <v>-3.0179999999745633E-2</v>
      </c>
      <c r="E45" s="248">
        <v>929.66</v>
      </c>
      <c r="F45" s="157">
        <f t="shared" si="2"/>
        <v>-4.3633333332309121E-3</v>
      </c>
      <c r="G45" s="157">
        <v>4</v>
      </c>
      <c r="H45" s="157">
        <v>4</v>
      </c>
      <c r="I45" s="157">
        <v>3</v>
      </c>
      <c r="J45" s="157">
        <v>3</v>
      </c>
      <c r="K45" s="157"/>
      <c r="L45" s="64">
        <v>2791.0076299999996</v>
      </c>
      <c r="M45" s="64">
        <v>1395.0001799999998</v>
      </c>
      <c r="N45" s="64">
        <v>929.6643633333332</v>
      </c>
      <c r="O45" s="79" t="s">
        <v>86</v>
      </c>
      <c r="P45" s="70">
        <v>53.6</v>
      </c>
      <c r="Q45" s="70">
        <v>125377208</v>
      </c>
      <c r="R45" s="70">
        <v>45.6</v>
      </c>
      <c r="S45" s="67">
        <f>'S9 T84 '!$Q45/'S9 T84 '!$Q$56*100</f>
        <v>1.0408091931791268</v>
      </c>
      <c r="T45" s="124">
        <f t="shared" si="13"/>
        <v>4.1632367727165072</v>
      </c>
      <c r="U45" s="124">
        <f t="shared" si="14"/>
        <v>4.1632367727165072</v>
      </c>
      <c r="V45" s="124">
        <f t="shared" si="15"/>
        <v>3.1224275795373804</v>
      </c>
      <c r="W45" s="124">
        <f t="shared" si="16"/>
        <v>3.1224275795373804</v>
      </c>
      <c r="X45" s="124">
        <f t="shared" si="17"/>
        <v>0</v>
      </c>
      <c r="Y45" s="70">
        <v>53.8</v>
      </c>
      <c r="Z45" s="70">
        <v>136909392</v>
      </c>
      <c r="AA45" s="70">
        <v>11.5</v>
      </c>
      <c r="AB45" s="67">
        <f>'S9 T84 '!$Z45/'S9 T84 '!$Z$56*100</f>
        <v>0.88848045144558963</v>
      </c>
      <c r="AC45" s="124">
        <f t="shared" si="18"/>
        <v>3.5539218057823585</v>
      </c>
      <c r="AD45" s="124">
        <f t="shared" si="19"/>
        <v>3.5539218057823585</v>
      </c>
      <c r="AE45" s="124">
        <f t="shared" si="20"/>
        <v>2.6654413543367688</v>
      </c>
      <c r="AF45" s="124">
        <f t="shared" si="21"/>
        <v>2.6654413543367688</v>
      </c>
      <c r="AG45" s="124">
        <f t="shared" si="22"/>
        <v>0</v>
      </c>
      <c r="AH45" s="67">
        <f>AVERAGE('S9 T84 '!$P45,'S9 T84 '!$Y45)</f>
        <v>53.7</v>
      </c>
      <c r="AI45" s="138">
        <f>AVERAGE('S9 T84 '!$S45,'S9 T84 '!$AB45)</f>
        <v>0.96464482231235826</v>
      </c>
      <c r="AJ45" s="67">
        <f>STDEV('S9 T84 '!$S45,'S9 T84 '!$AB45)</f>
        <v>0.10771268624939837</v>
      </c>
      <c r="AK45" s="90">
        <f>'S9 T84 '!$AJ45/'S9 T84 '!$AI45</f>
        <v>0.11166046171398025</v>
      </c>
    </row>
    <row r="46" spans="1:37" s="6" customFormat="1" ht="20.100000000000001" customHeight="1" x14ac:dyDescent="0.25">
      <c r="A46" s="266"/>
      <c r="B46" s="154" t="str">
        <f t="shared" si="0"/>
        <v/>
      </c>
      <c r="C46" s="250">
        <v>1176.3699999999999</v>
      </c>
      <c r="D46" s="154">
        <f t="shared" si="1"/>
        <v>-5.3529999999909705E-2</v>
      </c>
      <c r="E46" s="248"/>
      <c r="F46" s="157" t="str">
        <f t="shared" si="2"/>
        <v/>
      </c>
      <c r="G46" s="157">
        <v>4</v>
      </c>
      <c r="H46" s="157">
        <v>4</v>
      </c>
      <c r="I46" s="157">
        <v>2</v>
      </c>
      <c r="J46" s="157">
        <v>2</v>
      </c>
      <c r="K46" s="157"/>
      <c r="L46" s="64">
        <v>2353.8543299999997</v>
      </c>
      <c r="M46" s="64">
        <v>1176.4235299999998</v>
      </c>
      <c r="N46" s="64">
        <v>783.94659666666655</v>
      </c>
      <c r="O46" s="79" t="s">
        <v>84</v>
      </c>
      <c r="P46" s="70">
        <v>54.5</v>
      </c>
      <c r="Q46" s="70">
        <v>112274136</v>
      </c>
      <c r="R46" s="70">
        <v>46.7</v>
      </c>
      <c r="S46" s="67">
        <f>'S9 T84 '!$Q46/'S9 T84 '!$Q$56*100</f>
        <v>0.93203505460931579</v>
      </c>
      <c r="T46" s="124">
        <f t="shared" si="13"/>
        <v>3.7281402184372632</v>
      </c>
      <c r="U46" s="124">
        <f t="shared" si="14"/>
        <v>3.7281402184372632</v>
      </c>
      <c r="V46" s="124">
        <f t="shared" si="15"/>
        <v>1.8640701092186316</v>
      </c>
      <c r="W46" s="124">
        <f t="shared" si="16"/>
        <v>1.8640701092186316</v>
      </c>
      <c r="X46" s="124">
        <f t="shared" si="17"/>
        <v>0</v>
      </c>
      <c r="Y46" s="70">
        <v>54.6</v>
      </c>
      <c r="Z46" s="70">
        <v>160769872</v>
      </c>
      <c r="AA46" s="70">
        <v>14.6</v>
      </c>
      <c r="AB46" s="67">
        <f>'S9 T84 '!$Z46/'S9 T84 '!$Z$56*100</f>
        <v>1.0433242480063725</v>
      </c>
      <c r="AC46" s="124">
        <f t="shared" si="18"/>
        <v>4.1732969920254899</v>
      </c>
      <c r="AD46" s="124">
        <f t="shared" si="19"/>
        <v>4.1732969920254899</v>
      </c>
      <c r="AE46" s="124">
        <f t="shared" si="20"/>
        <v>2.0866484960127449</v>
      </c>
      <c r="AF46" s="124">
        <f t="shared" si="21"/>
        <v>2.0866484960127449</v>
      </c>
      <c r="AG46" s="124">
        <f t="shared" si="22"/>
        <v>0</v>
      </c>
      <c r="AH46" s="67">
        <f>AVERAGE('S9 T84 '!$P46,'S9 T84 '!$Y46)</f>
        <v>54.55</v>
      </c>
      <c r="AI46" s="138">
        <f>AVERAGE('S9 T84 '!$S46,'S9 T84 '!$AB46)</f>
        <v>0.98767965130784408</v>
      </c>
      <c r="AJ46" s="67">
        <f>STDEV('S9 T84 '!$S46,'S9 T84 '!$AB46)</f>
        <v>7.8693343323839926E-2</v>
      </c>
      <c r="AK46" s="90">
        <f>'S9 T84 '!$AJ46/'S9 T84 '!$AI46</f>
        <v>7.9674966695565203E-2</v>
      </c>
    </row>
    <row r="47" spans="1:37" s="6" customFormat="1" ht="20.100000000000001" customHeight="1" x14ac:dyDescent="0.25">
      <c r="A47" s="266">
        <v>1040.3699999999999</v>
      </c>
      <c r="B47" s="154">
        <f t="shared" si="0"/>
        <v>-8.7300000000141154E-3</v>
      </c>
      <c r="C47" s="250"/>
      <c r="D47" s="154" t="str">
        <f t="shared" si="1"/>
        <v/>
      </c>
      <c r="E47" s="248"/>
      <c r="F47" s="157" t="str">
        <f t="shared" si="2"/>
        <v/>
      </c>
      <c r="G47" s="157">
        <v>2</v>
      </c>
      <c r="H47" s="157">
        <v>2</v>
      </c>
      <c r="I47" s="157"/>
      <c r="J47" s="157">
        <v>1</v>
      </c>
      <c r="K47" s="157"/>
      <c r="L47" s="64">
        <v>1040.3787299999999</v>
      </c>
      <c r="M47" s="64">
        <v>519.68573000000004</v>
      </c>
      <c r="N47" s="64">
        <v>346.12139666666667</v>
      </c>
      <c r="O47" s="79" t="s">
        <v>20</v>
      </c>
      <c r="P47" s="70">
        <v>54.8</v>
      </c>
      <c r="Q47" s="70">
        <v>45309968</v>
      </c>
      <c r="R47" s="70">
        <v>28.7</v>
      </c>
      <c r="S47" s="67">
        <f>'S9 T84 '!$Q47/'S9 T84 '!$Q$56*100</f>
        <v>0.37613719422633857</v>
      </c>
      <c r="T47" s="124">
        <f t="shared" si="13"/>
        <v>0.75227438845267713</v>
      </c>
      <c r="U47" s="124">
        <f t="shared" si="14"/>
        <v>0.75227438845267713</v>
      </c>
      <c r="V47" s="124">
        <f t="shared" si="15"/>
        <v>0</v>
      </c>
      <c r="W47" s="124">
        <f t="shared" si="16"/>
        <v>0.37613719422633857</v>
      </c>
      <c r="X47" s="124">
        <f t="shared" si="17"/>
        <v>0</v>
      </c>
      <c r="Y47" s="70">
        <v>55</v>
      </c>
      <c r="Z47" s="70">
        <v>121957728</v>
      </c>
      <c r="AA47" s="70">
        <v>6.5</v>
      </c>
      <c r="AB47" s="67">
        <f>'S9 T84 '!$Z47/'S9 T84 '!$Z$56*100</f>
        <v>0.79145086869364234</v>
      </c>
      <c r="AC47" s="124">
        <f t="shared" si="18"/>
        <v>1.5829017373872847</v>
      </c>
      <c r="AD47" s="124">
        <f t="shared" si="19"/>
        <v>1.5829017373872847</v>
      </c>
      <c r="AE47" s="124">
        <f t="shared" si="20"/>
        <v>0</v>
      </c>
      <c r="AF47" s="124">
        <f t="shared" si="21"/>
        <v>0.79145086869364234</v>
      </c>
      <c r="AG47" s="124">
        <f t="shared" si="22"/>
        <v>0</v>
      </c>
      <c r="AH47" s="67">
        <f>AVERAGE('S9 T84 '!$P47,'S9 T84 '!$Y47)</f>
        <v>54.9</v>
      </c>
      <c r="AI47" s="138">
        <f>AVERAGE('S9 T84 '!$S47,'S9 T84 '!$AB47)</f>
        <v>0.58379403145999043</v>
      </c>
      <c r="AJ47" s="67">
        <f>STDEV('S9 T84 '!$S47,'S9 T84 '!$AB47)</f>
        <v>0.29367111553533293</v>
      </c>
      <c r="AK47" s="90">
        <f>'S9 T84 '!$AJ47/'S9 T84 '!$AI47</f>
        <v>0.50303891391438338</v>
      </c>
    </row>
    <row r="48" spans="1:37" s="6" customFormat="1" ht="20.100000000000001" customHeight="1" x14ac:dyDescent="0.25">
      <c r="A48" s="266"/>
      <c r="B48" s="154" t="str">
        <f t="shared" si="0"/>
        <v/>
      </c>
      <c r="C48" s="250">
        <v>1022.37</v>
      </c>
      <c r="D48" s="154">
        <f t="shared" si="1"/>
        <v>1.8200000000661021E-3</v>
      </c>
      <c r="E48" s="248"/>
      <c r="F48" s="157" t="str">
        <f t="shared" si="2"/>
        <v/>
      </c>
      <c r="G48" s="157">
        <v>3</v>
      </c>
      <c r="H48" s="157">
        <v>4</v>
      </c>
      <c r="I48" s="157">
        <v>1</v>
      </c>
      <c r="J48" s="157">
        <v>2</v>
      </c>
      <c r="K48" s="157"/>
      <c r="L48" s="64">
        <v>2045.7436299999999</v>
      </c>
      <c r="M48" s="64">
        <v>1022.3681799999999</v>
      </c>
      <c r="N48" s="64">
        <v>681.24302999999998</v>
      </c>
      <c r="O48" s="79" t="s">
        <v>87</v>
      </c>
      <c r="P48" s="70">
        <v>54.9</v>
      </c>
      <c r="Q48" s="70">
        <v>65087876</v>
      </c>
      <c r="R48" s="70">
        <v>41.6</v>
      </c>
      <c r="S48" s="67">
        <f>'S9 T84 '!$Q48/'S9 T84 '!$Q$56*100</f>
        <v>0.54032196749271244</v>
      </c>
      <c r="T48" s="124">
        <f t="shared" si="13"/>
        <v>1.6209659024781373</v>
      </c>
      <c r="U48" s="124">
        <f t="shared" si="14"/>
        <v>2.1612878699708498</v>
      </c>
      <c r="V48" s="124">
        <f t="shared" si="15"/>
        <v>0.54032196749271244</v>
      </c>
      <c r="W48" s="124">
        <f t="shared" si="16"/>
        <v>1.0806439349854249</v>
      </c>
      <c r="X48" s="124">
        <f t="shared" si="17"/>
        <v>0</v>
      </c>
      <c r="Y48" s="70">
        <v>55</v>
      </c>
      <c r="Z48" s="70">
        <v>76619400</v>
      </c>
      <c r="AA48" s="70">
        <v>9.3000000000000007</v>
      </c>
      <c r="AB48" s="67">
        <f>'S9 T84 '!$Z48/'S9 T84 '!$Z$56*100</f>
        <v>0.49722548692269558</v>
      </c>
      <c r="AC48" s="124">
        <f t="shared" si="18"/>
        <v>1.4916764607680868</v>
      </c>
      <c r="AD48" s="124">
        <f t="shared" si="19"/>
        <v>1.9889019476907823</v>
      </c>
      <c r="AE48" s="124">
        <f t="shared" si="20"/>
        <v>0.49722548692269558</v>
      </c>
      <c r="AF48" s="124">
        <f t="shared" si="21"/>
        <v>0.99445097384539116</v>
      </c>
      <c r="AG48" s="124">
        <f t="shared" si="22"/>
        <v>0</v>
      </c>
      <c r="AH48" s="67">
        <f>AVERAGE('S9 T84 '!$P48,'S9 T84 '!$Y48)</f>
        <v>54.95</v>
      </c>
      <c r="AI48" s="138">
        <f>AVERAGE('S9 T84 '!$S48,'S9 T84 '!$AB48)</f>
        <v>0.51877372720770398</v>
      </c>
      <c r="AJ48" s="67">
        <f>STDEV('S9 T84 '!$S48,'S9 T84 '!$AB48)</f>
        <v>3.0473813656333209E-2</v>
      </c>
      <c r="AK48" s="90">
        <f>'S9 T84 '!$AJ48/'S9 T84 '!$AI48</f>
        <v>5.8742014211780345E-2</v>
      </c>
    </row>
    <row r="49" spans="1:37" s="6" customFormat="1" ht="20.100000000000001" customHeight="1" x14ac:dyDescent="0.25">
      <c r="A49" s="266">
        <v>1639.5</v>
      </c>
      <c r="B49" s="154">
        <f t="shared" si="0"/>
        <v>3.8669999999910942E-2</v>
      </c>
      <c r="C49" s="250">
        <v>819.3</v>
      </c>
      <c r="D49" s="154">
        <f t="shared" si="1"/>
        <v>7.2969999999941138E-2</v>
      </c>
      <c r="E49" s="248"/>
      <c r="F49" s="157" t="str">
        <f t="shared" si="2"/>
        <v/>
      </c>
      <c r="G49" s="157">
        <v>4</v>
      </c>
      <c r="H49" s="157">
        <v>4</v>
      </c>
      <c r="I49" s="157"/>
      <c r="J49" s="157"/>
      <c r="K49" s="157">
        <v>2</v>
      </c>
      <c r="L49" s="64">
        <v>1639.4613300000001</v>
      </c>
      <c r="M49" s="64">
        <v>819.22703000000001</v>
      </c>
      <c r="N49" s="64">
        <v>545.81559666666669</v>
      </c>
      <c r="O49" s="79" t="s">
        <v>72</v>
      </c>
      <c r="P49" s="70">
        <v>55.8</v>
      </c>
      <c r="Q49" s="70">
        <v>38684668</v>
      </c>
      <c r="R49" s="70">
        <v>24.2</v>
      </c>
      <c r="S49" s="67">
        <f>'S9 T84 '!$Q49/'S9 T84 '!$Q$56*100</f>
        <v>0.32113777880172911</v>
      </c>
      <c r="T49" s="124">
        <f t="shared" si="13"/>
        <v>1.2845511152069164</v>
      </c>
      <c r="U49" s="124">
        <f t="shared" si="14"/>
        <v>1.2845511152069164</v>
      </c>
      <c r="V49" s="124">
        <f t="shared" si="15"/>
        <v>0</v>
      </c>
      <c r="W49" s="124">
        <f t="shared" si="16"/>
        <v>0</v>
      </c>
      <c r="X49" s="124">
        <f t="shared" si="17"/>
        <v>0.64227555760345822</v>
      </c>
      <c r="Y49" s="70">
        <v>56</v>
      </c>
      <c r="Z49" s="70">
        <v>94757488</v>
      </c>
      <c r="AA49" s="70">
        <v>12.2</v>
      </c>
      <c r="AB49" s="67">
        <f>'S9 T84 '!$Z49/'S9 T84 '!$Z$56*100</f>
        <v>0.61493353002466056</v>
      </c>
      <c r="AC49" s="124">
        <f t="shared" si="18"/>
        <v>2.4597341200986422</v>
      </c>
      <c r="AD49" s="124">
        <f t="shared" si="19"/>
        <v>2.4597341200986422</v>
      </c>
      <c r="AE49" s="124">
        <f t="shared" si="20"/>
        <v>0</v>
      </c>
      <c r="AF49" s="124">
        <f t="shared" si="21"/>
        <v>0</v>
      </c>
      <c r="AG49" s="124">
        <f t="shared" si="22"/>
        <v>1.2298670600493211</v>
      </c>
      <c r="AH49" s="67">
        <f>AVERAGE('S9 T84 '!$P49,'S9 T84 '!$Y49)</f>
        <v>55.9</v>
      </c>
      <c r="AI49" s="138">
        <f>AVERAGE('S9 T84 '!$S49,'S9 T84 '!$AB49)</f>
        <v>0.46803565441319483</v>
      </c>
      <c r="AJ49" s="67">
        <f>STDEV('S9 T84 '!$S49,'S9 T84 '!$AB49)</f>
        <v>0.20774496797353059</v>
      </c>
      <c r="AK49" s="90">
        <f>'S9 T84 '!$AJ49/'S9 T84 '!$AI49</f>
        <v>0.44386568846767299</v>
      </c>
    </row>
    <row r="50" spans="1:37" s="6" customFormat="1" ht="20.100000000000001" customHeight="1" x14ac:dyDescent="0.25">
      <c r="A50" s="266">
        <v>1331.4</v>
      </c>
      <c r="B50" s="154">
        <f t="shared" si="0"/>
        <v>-7.4129999999740903E-2</v>
      </c>
      <c r="C50" s="250">
        <v>665.26</v>
      </c>
      <c r="D50" s="154">
        <f t="shared" si="1"/>
        <v>2.657000000010612E-2</v>
      </c>
      <c r="E50" s="248"/>
      <c r="F50" s="157" t="str">
        <f t="shared" si="2"/>
        <v/>
      </c>
      <c r="G50" s="157">
        <v>2</v>
      </c>
      <c r="H50" s="157">
        <v>2</v>
      </c>
      <c r="I50" s="157"/>
      <c r="J50" s="157">
        <v>2</v>
      </c>
      <c r="K50" s="157"/>
      <c r="L50" s="64">
        <v>1331.4741299999998</v>
      </c>
      <c r="M50" s="64">
        <v>665.23342999999988</v>
      </c>
      <c r="N50" s="64">
        <v>443.15319666666659</v>
      </c>
      <c r="O50" s="79" t="s">
        <v>22</v>
      </c>
      <c r="P50" s="70">
        <v>56.8</v>
      </c>
      <c r="Q50" s="70">
        <v>325259616</v>
      </c>
      <c r="R50" s="70">
        <v>115.4</v>
      </c>
      <c r="S50" s="67">
        <f>'S9 T84 '!$Q50/'S9 T84 '!$Q$56*100</f>
        <v>2.7001175405238933</v>
      </c>
      <c r="T50" s="124">
        <f t="shared" si="13"/>
        <v>5.4002350810477866</v>
      </c>
      <c r="U50" s="124">
        <f t="shared" si="14"/>
        <v>5.4002350810477866</v>
      </c>
      <c r="V50" s="124">
        <f t="shared" si="15"/>
        <v>0</v>
      </c>
      <c r="W50" s="124">
        <f t="shared" si="16"/>
        <v>5.4002350810477866</v>
      </c>
      <c r="X50" s="124">
        <f t="shared" si="17"/>
        <v>0</v>
      </c>
      <c r="Y50" s="70">
        <v>57.1</v>
      </c>
      <c r="Z50" s="70">
        <v>503874336</v>
      </c>
      <c r="AA50" s="70">
        <v>41.9</v>
      </c>
      <c r="AB50" s="67">
        <f>'S9 T84 '!$Z50/'S9 T84 '!$Z$56*100</f>
        <v>3.2699180894845159</v>
      </c>
      <c r="AC50" s="124">
        <f t="shared" si="18"/>
        <v>6.5398361789690318</v>
      </c>
      <c r="AD50" s="124">
        <f t="shared" si="19"/>
        <v>6.5398361789690318</v>
      </c>
      <c r="AE50" s="124">
        <f t="shared" si="20"/>
        <v>0</v>
      </c>
      <c r="AF50" s="124">
        <f t="shared" si="21"/>
        <v>6.5398361789690318</v>
      </c>
      <c r="AG50" s="124">
        <f t="shared" si="22"/>
        <v>0</v>
      </c>
      <c r="AH50" s="67">
        <f>AVERAGE('S9 T84 '!$P50,'S9 T84 '!$Y50)</f>
        <v>56.95</v>
      </c>
      <c r="AI50" s="138">
        <f>AVERAGE('S9 T84 '!$S50,'S9 T84 '!$AB50)</f>
        <v>2.9850178150042046</v>
      </c>
      <c r="AJ50" s="67">
        <f>STDEV('S9 T84 '!$S50,'S9 T84 '!$AB50)</f>
        <v>0.4029098320938736</v>
      </c>
      <c r="AK50" s="90">
        <f>'S9 T84 '!$AJ50/'S9 T84 '!$AI50</f>
        <v>0.13497736263704882</v>
      </c>
    </row>
    <row r="51" spans="1:37" s="6" customFormat="1" ht="20.100000000000001" customHeight="1" x14ac:dyDescent="0.25">
      <c r="A51" s="266">
        <v>1405.47</v>
      </c>
      <c r="B51" s="154">
        <f t="shared" si="0"/>
        <v>-4.0929999999889333E-2</v>
      </c>
      <c r="C51" s="250">
        <v>702.24</v>
      </c>
      <c r="D51" s="154">
        <f t="shared" si="1"/>
        <v>-1.1829999999918073E-2</v>
      </c>
      <c r="E51" s="248"/>
      <c r="F51" s="157" t="str">
        <f t="shared" si="2"/>
        <v/>
      </c>
      <c r="G51" s="157">
        <v>3</v>
      </c>
      <c r="H51" s="157">
        <v>3</v>
      </c>
      <c r="I51" s="157"/>
      <c r="J51" s="157">
        <v>1</v>
      </c>
      <c r="K51" s="157"/>
      <c r="L51" s="64">
        <v>1405.5109299999999</v>
      </c>
      <c r="M51" s="64">
        <v>702.25182999999993</v>
      </c>
      <c r="N51" s="64">
        <v>467.83212999999995</v>
      </c>
      <c r="O51" s="79" t="s">
        <v>50</v>
      </c>
      <c r="P51" s="70">
        <v>56.9</v>
      </c>
      <c r="Q51" s="70">
        <v>68724784</v>
      </c>
      <c r="R51" s="70">
        <v>23.1</v>
      </c>
      <c r="S51" s="67">
        <f>'S9 T84 '!$Q51/'S9 T84 '!$Q$56*100</f>
        <v>0.57051347790780094</v>
      </c>
      <c r="T51" s="124">
        <f t="shared" si="13"/>
        <v>1.7115404337234028</v>
      </c>
      <c r="U51" s="124">
        <f t="shared" si="14"/>
        <v>1.7115404337234028</v>
      </c>
      <c r="V51" s="124">
        <f t="shared" si="15"/>
        <v>0</v>
      </c>
      <c r="W51" s="124">
        <f t="shared" si="16"/>
        <v>0.57051347790780094</v>
      </c>
      <c r="X51" s="124">
        <f t="shared" si="17"/>
        <v>0</v>
      </c>
      <c r="Y51" s="70">
        <v>57</v>
      </c>
      <c r="Z51" s="70">
        <v>91257000</v>
      </c>
      <c r="AA51" s="70">
        <v>16.399999999999999</v>
      </c>
      <c r="AB51" s="67">
        <f>'S9 T84 '!$Z51/'S9 T84 '!$Z$56*100</f>
        <v>0.59221693539892539</v>
      </c>
      <c r="AC51" s="124">
        <f t="shared" si="18"/>
        <v>1.7766508061967761</v>
      </c>
      <c r="AD51" s="124">
        <f t="shared" si="19"/>
        <v>1.7766508061967761</v>
      </c>
      <c r="AE51" s="124">
        <f t="shared" si="20"/>
        <v>0</v>
      </c>
      <c r="AF51" s="124">
        <f t="shared" si="21"/>
        <v>0.59221693539892539</v>
      </c>
      <c r="AG51" s="124">
        <f t="shared" si="22"/>
        <v>0</v>
      </c>
      <c r="AH51" s="67">
        <f>AVERAGE('S9 T84 '!$P51,'S9 T84 '!$Y51)</f>
        <v>56.95</v>
      </c>
      <c r="AI51" s="138">
        <f>AVERAGE('S9 T84 '!$S51,'S9 T84 '!$AB51)</f>
        <v>0.58136520665336322</v>
      </c>
      <c r="AJ51" s="67">
        <f>STDEV('S9 T84 '!$S51,'S9 T84 '!$AB51)</f>
        <v>1.5346661967168076E-2</v>
      </c>
      <c r="AK51" s="90">
        <f>'S9 T84 '!$AJ51/'S9 T84 '!$AI51</f>
        <v>2.6397627156794171E-2</v>
      </c>
    </row>
    <row r="52" spans="1:37" s="6" customFormat="1" ht="20.100000000000001" customHeight="1" x14ac:dyDescent="0.25">
      <c r="A52" s="266"/>
      <c r="B52" s="154" t="str">
        <f t="shared" si="0"/>
        <v/>
      </c>
      <c r="C52" s="250">
        <v>1103.3800000000001</v>
      </c>
      <c r="D52" s="154">
        <f t="shared" si="1"/>
        <v>-1.4579999999568827E-2</v>
      </c>
      <c r="E52" s="248"/>
      <c r="F52" s="157" t="str">
        <f t="shared" si="2"/>
        <v/>
      </c>
      <c r="G52" s="157">
        <v>4</v>
      </c>
      <c r="H52" s="157">
        <v>4</v>
      </c>
      <c r="I52" s="157">
        <v>1</v>
      </c>
      <c r="J52" s="157">
        <v>2</v>
      </c>
      <c r="K52" s="157"/>
      <c r="L52" s="64">
        <v>2207.7964299999994</v>
      </c>
      <c r="M52" s="64">
        <v>1103.3945799999997</v>
      </c>
      <c r="N52" s="64">
        <v>735.26062999999976</v>
      </c>
      <c r="O52" s="79" t="s">
        <v>88</v>
      </c>
      <c r="P52" s="70">
        <v>57.5</v>
      </c>
      <c r="Q52" s="70">
        <v>162365728</v>
      </c>
      <c r="R52" s="70">
        <v>69.599999999999994</v>
      </c>
      <c r="S52" s="67">
        <f>'S9 T84 '!$Q52/'S9 T84 '!$Q$56*100</f>
        <v>1.3478665305708637</v>
      </c>
      <c r="T52" s="124">
        <f t="shared" si="13"/>
        <v>5.3914661222834548</v>
      </c>
      <c r="U52" s="124">
        <f t="shared" si="14"/>
        <v>5.3914661222834548</v>
      </c>
      <c r="V52" s="124">
        <f t="shared" si="15"/>
        <v>1.3478665305708637</v>
      </c>
      <c r="W52" s="124">
        <f t="shared" si="16"/>
        <v>2.6957330611417274</v>
      </c>
      <c r="X52" s="124">
        <f t="shared" si="17"/>
        <v>0</v>
      </c>
      <c r="Y52" s="70">
        <v>57.6</v>
      </c>
      <c r="Z52" s="70">
        <v>202577712</v>
      </c>
      <c r="AA52" s="70">
        <v>24.3</v>
      </c>
      <c r="AB52" s="67">
        <f>'S9 T84 '!$Z52/'S9 T84 '!$Z$56*100</f>
        <v>1.3146383486282271</v>
      </c>
      <c r="AC52" s="124">
        <f t="shared" si="18"/>
        <v>5.2585533945129086</v>
      </c>
      <c r="AD52" s="124">
        <f t="shared" si="19"/>
        <v>5.2585533945129086</v>
      </c>
      <c r="AE52" s="124">
        <f t="shared" si="20"/>
        <v>1.3146383486282271</v>
      </c>
      <c r="AF52" s="124">
        <f t="shared" si="21"/>
        <v>2.6292766972564543</v>
      </c>
      <c r="AG52" s="124">
        <f t="shared" si="22"/>
        <v>0</v>
      </c>
      <c r="AH52" s="67">
        <f>AVERAGE('S9 T84 '!$P52,'S9 T84 '!$Y52)</f>
        <v>57.55</v>
      </c>
      <c r="AI52" s="138">
        <f>AVERAGE('S9 T84 '!$S52,'S9 T84 '!$AB52)</f>
        <v>1.3312524395995453</v>
      </c>
      <c r="AJ52" s="67">
        <f>STDEV('S9 T84 '!$S52,'S9 T84 '!$AB52)</f>
        <v>2.349587277813869E-2</v>
      </c>
      <c r="AK52" s="90">
        <f>'S9 T84 '!$AJ52/'S9 T84 '!$AI52</f>
        <v>1.7649449555342409E-2</v>
      </c>
    </row>
    <row r="53" spans="1:37" s="6" customFormat="1" ht="20.100000000000001" customHeight="1" x14ac:dyDescent="0.25">
      <c r="A53" s="266"/>
      <c r="B53" s="154" t="str">
        <f t="shared" si="0"/>
        <v/>
      </c>
      <c r="C53" s="250">
        <v>1103.3900000000001</v>
      </c>
      <c r="D53" s="154">
        <f t="shared" si="1"/>
        <v>-4.5799999995779217E-3</v>
      </c>
      <c r="E53" s="248"/>
      <c r="F53" s="157" t="str">
        <f t="shared" si="2"/>
        <v/>
      </c>
      <c r="G53" s="157">
        <v>4</v>
      </c>
      <c r="H53" s="157">
        <v>4</v>
      </c>
      <c r="I53" s="157">
        <v>1</v>
      </c>
      <c r="J53" s="157">
        <v>2</v>
      </c>
      <c r="K53" s="157"/>
      <c r="L53" s="64">
        <v>2207.7964299999994</v>
      </c>
      <c r="M53" s="64">
        <v>1103.3945799999997</v>
      </c>
      <c r="N53" s="64">
        <v>735.26062999999976</v>
      </c>
      <c r="O53" s="79" t="s">
        <v>88</v>
      </c>
      <c r="P53" s="70">
        <v>60.4</v>
      </c>
      <c r="Q53" s="70">
        <v>53298256</v>
      </c>
      <c r="R53" s="70">
        <v>31.1</v>
      </c>
      <c r="S53" s="67">
        <f>'S9 T84 '!$Q53/'S9 T84 '!$Q$56*100</f>
        <v>0.44245134909380462</v>
      </c>
      <c r="T53" s="124">
        <f t="shared" si="13"/>
        <v>1.7698053963752185</v>
      </c>
      <c r="U53" s="124">
        <f t="shared" si="14"/>
        <v>1.7698053963752185</v>
      </c>
      <c r="V53" s="124">
        <f t="shared" si="15"/>
        <v>0.44245134909380462</v>
      </c>
      <c r="W53" s="124">
        <f t="shared" si="16"/>
        <v>0.88490269818760925</v>
      </c>
      <c r="X53" s="124">
        <f t="shared" si="17"/>
        <v>0</v>
      </c>
      <c r="Y53" s="70">
        <v>60.5</v>
      </c>
      <c r="Z53" s="70">
        <v>82507920</v>
      </c>
      <c r="AA53" s="70">
        <v>10.6</v>
      </c>
      <c r="AB53" s="67">
        <f>'S9 T84 '!$Z53/'S9 T84 '!$Z$56*100</f>
        <v>0.5354393364732537</v>
      </c>
      <c r="AC53" s="124">
        <f t="shared" si="18"/>
        <v>2.1417573458930148</v>
      </c>
      <c r="AD53" s="124">
        <f t="shared" si="19"/>
        <v>2.1417573458930148</v>
      </c>
      <c r="AE53" s="124">
        <f t="shared" si="20"/>
        <v>0.5354393364732537</v>
      </c>
      <c r="AF53" s="124">
        <f t="shared" si="21"/>
        <v>1.0708786729465074</v>
      </c>
      <c r="AG53" s="124">
        <f t="shared" si="22"/>
        <v>0</v>
      </c>
      <c r="AH53" s="67">
        <f>AVERAGE('S9 T84 '!$P53,'S9 T84 '!$Y53)</f>
        <v>60.45</v>
      </c>
      <c r="AI53" s="138">
        <f>AVERAGE('S9 T84 '!$S53,'S9 T84 '!$AB53)</f>
        <v>0.48894534278352919</v>
      </c>
      <c r="AJ53" s="67">
        <f>STDEV('S9 T84 '!$S53,'S9 T84 '!$AB53)</f>
        <v>6.5752436444897547E-2</v>
      </c>
      <c r="AK53" s="90">
        <f>'S9 T84 '!$AJ53/'S9 T84 '!$AI53</f>
        <v>0.13447809129456853</v>
      </c>
    </row>
    <row r="54" spans="1:37" s="6" customFormat="1" ht="20.100000000000001" customHeight="1" x14ac:dyDescent="0.25">
      <c r="A54" s="266"/>
      <c r="B54" s="154" t="str">
        <f t="shared" si="0"/>
        <v/>
      </c>
      <c r="C54" s="250">
        <v>847.8</v>
      </c>
      <c r="D54" s="154">
        <f t="shared" si="1"/>
        <v>4.7000000006391929E-4</v>
      </c>
      <c r="E54" s="248"/>
      <c r="F54" s="157" t="str">
        <f t="shared" si="2"/>
        <v/>
      </c>
      <c r="G54" s="157">
        <v>3</v>
      </c>
      <c r="H54" s="157">
        <v>3</v>
      </c>
      <c r="I54" s="157"/>
      <c r="J54" s="157">
        <v>2</v>
      </c>
      <c r="K54" s="157"/>
      <c r="L54" s="64">
        <v>1696.6063299999998</v>
      </c>
      <c r="M54" s="64">
        <v>847.79952999999989</v>
      </c>
      <c r="N54" s="64">
        <v>564.86392999999987</v>
      </c>
      <c r="O54" s="79" t="s">
        <v>24</v>
      </c>
      <c r="P54" s="70">
        <v>62.1</v>
      </c>
      <c r="Q54" s="70">
        <v>99812048</v>
      </c>
      <c r="R54" s="70">
        <v>36.200000000000003</v>
      </c>
      <c r="S54" s="67">
        <f>'S9 T84 '!$Q54/'S9 T84 '!$Q$56*100</f>
        <v>0.82858199512973896</v>
      </c>
      <c r="T54" s="124">
        <f t="shared" si="13"/>
        <v>2.485745985389217</v>
      </c>
      <c r="U54" s="124">
        <f t="shared" si="14"/>
        <v>2.485745985389217</v>
      </c>
      <c r="V54" s="124">
        <f t="shared" si="15"/>
        <v>0</v>
      </c>
      <c r="W54" s="124">
        <f t="shared" si="16"/>
        <v>1.6571639902594779</v>
      </c>
      <c r="X54" s="124">
        <f t="shared" si="17"/>
        <v>0</v>
      </c>
      <c r="Y54" s="70">
        <v>62.1</v>
      </c>
      <c r="Z54" s="70">
        <v>199594032</v>
      </c>
      <c r="AA54" s="70">
        <v>18.2</v>
      </c>
      <c r="AB54" s="67">
        <f>'S9 T84 '!$Z54/'S9 T84 '!$Z$56*100</f>
        <v>1.2952756057612573</v>
      </c>
      <c r="AC54" s="124">
        <f t="shared" si="18"/>
        <v>3.885826817283772</v>
      </c>
      <c r="AD54" s="124">
        <f t="shared" si="19"/>
        <v>3.885826817283772</v>
      </c>
      <c r="AE54" s="124">
        <f t="shared" si="20"/>
        <v>0</v>
      </c>
      <c r="AF54" s="124">
        <f t="shared" si="21"/>
        <v>2.5905512115225147</v>
      </c>
      <c r="AG54" s="124">
        <f t="shared" si="22"/>
        <v>0</v>
      </c>
      <c r="AH54" s="67">
        <f>AVERAGE('S9 T84 '!$P54,'S9 T84 '!$Y54)</f>
        <v>62.1</v>
      </c>
      <c r="AI54" s="138">
        <f>AVERAGE('S9 T84 '!$S54,'S9 T84 '!$AB54)</f>
        <v>1.0619288004454981</v>
      </c>
      <c r="AJ54" s="67">
        <f>STDEV('S9 T84 '!$S54,'S9 T84 '!$AB54)</f>
        <v>0.33000221681398123</v>
      </c>
      <c r="AK54" s="90">
        <f>'S9 T84 '!$AJ54/'S9 T84 '!$AI54</f>
        <v>0.31075738474701825</v>
      </c>
    </row>
    <row r="55" spans="1:37" s="6" customFormat="1" ht="20.100000000000001" customHeight="1" x14ac:dyDescent="0.25">
      <c r="A55" s="268">
        <v>1405.43</v>
      </c>
      <c r="B55" s="177">
        <f t="shared" si="0"/>
        <v>-8.0929999999852953E-2</v>
      </c>
      <c r="C55" s="269"/>
      <c r="D55" s="177" t="str">
        <f t="shared" si="1"/>
        <v/>
      </c>
      <c r="E55" s="270"/>
      <c r="F55" s="178" t="str">
        <f t="shared" si="2"/>
        <v/>
      </c>
      <c r="G55" s="178">
        <v>3</v>
      </c>
      <c r="H55" s="178">
        <v>3</v>
      </c>
      <c r="I55" s="178"/>
      <c r="J55" s="178">
        <v>1</v>
      </c>
      <c r="K55" s="178"/>
      <c r="L55" s="92">
        <v>1405.5109299999999</v>
      </c>
      <c r="M55" s="92">
        <v>702.25182999999993</v>
      </c>
      <c r="N55" s="92">
        <v>467.83212999999995</v>
      </c>
      <c r="O55" s="95" t="s">
        <v>50</v>
      </c>
      <c r="P55" s="96">
        <v>62.5</v>
      </c>
      <c r="Q55" s="96">
        <v>78635248</v>
      </c>
      <c r="R55" s="96">
        <v>17.3</v>
      </c>
      <c r="S55" s="94">
        <f>'S9 T84 '!$Q55/'S9 T84 '!$Q$56*100</f>
        <v>0.65278442814199966</v>
      </c>
      <c r="T55" s="179">
        <f t="shared" si="13"/>
        <v>1.958353284425999</v>
      </c>
      <c r="U55" s="179">
        <f t="shared" si="14"/>
        <v>1.958353284425999</v>
      </c>
      <c r="V55" s="179">
        <f t="shared" si="15"/>
        <v>0</v>
      </c>
      <c r="W55" s="179">
        <f t="shared" si="16"/>
        <v>0.65278442814199966</v>
      </c>
      <c r="X55" s="179">
        <f t="shared" si="17"/>
        <v>0</v>
      </c>
      <c r="Y55" s="96">
        <v>62.5</v>
      </c>
      <c r="Z55" s="96">
        <v>161540464</v>
      </c>
      <c r="AA55" s="96">
        <v>20.8</v>
      </c>
      <c r="AB55" s="94">
        <f>'S9 T84 '!$Z55/'S9 T84 '!$Z$56*100</f>
        <v>1.0483250439199234</v>
      </c>
      <c r="AC55" s="179">
        <f t="shared" si="18"/>
        <v>3.1449751317597703</v>
      </c>
      <c r="AD55" s="179">
        <f t="shared" si="19"/>
        <v>3.1449751317597703</v>
      </c>
      <c r="AE55" s="179">
        <f t="shared" si="20"/>
        <v>0</v>
      </c>
      <c r="AF55" s="179">
        <f t="shared" si="21"/>
        <v>1.0483250439199234</v>
      </c>
      <c r="AG55" s="179">
        <f t="shared" si="22"/>
        <v>0</v>
      </c>
      <c r="AH55" s="94">
        <f>AVERAGE('S9 T84 '!$P55,'S9 T84 '!$Y55)</f>
        <v>62.5</v>
      </c>
      <c r="AI55" s="150">
        <f>AVERAGE('S9 T84 '!$S55,'S9 T84 '!$AB55)</f>
        <v>0.85055473603096154</v>
      </c>
      <c r="AJ55" s="94">
        <f>STDEV('S9 T84 '!$S55,'S9 T84 '!$AB55)</f>
        <v>0.27968945165127268</v>
      </c>
      <c r="AK55" s="99">
        <f>'S9 T84 '!$AJ55/'S9 T84 '!$AI55</f>
        <v>0.32883180799911688</v>
      </c>
    </row>
    <row r="56" spans="1:37" s="6" customFormat="1" ht="20.100000000000001" customHeight="1" x14ac:dyDescent="0.25">
      <c r="A56" s="61"/>
      <c r="B56" s="61"/>
      <c r="C56" s="61"/>
      <c r="D56" s="61"/>
      <c r="E56" s="84"/>
      <c r="F56" s="83"/>
      <c r="G56" s="83"/>
      <c r="H56" s="83"/>
      <c r="I56" s="83"/>
      <c r="J56" s="83"/>
      <c r="K56" s="83"/>
      <c r="L56" s="61"/>
      <c r="M56" s="61"/>
      <c r="N56" s="61"/>
      <c r="O56" s="84"/>
      <c r="P56" s="84"/>
      <c r="Q56" s="84">
        <f>SUM(Q5:Q55)</f>
        <v>12046128034</v>
      </c>
      <c r="R56" s="84"/>
      <c r="S56" s="83">
        <f>SUM(S5:S55)</f>
        <v>100.00000000000001</v>
      </c>
      <c r="T56" s="61">
        <f>SUM(T5:T55)/100</f>
        <v>2.3372213302510549</v>
      </c>
      <c r="U56" s="61">
        <f>SUM(U5:U55)/100</f>
        <v>2.3607375089933402</v>
      </c>
      <c r="V56" s="61">
        <f>SUM(V5:V55)/100</f>
        <v>0.91226900668686706</v>
      </c>
      <c r="W56" s="61">
        <f>SUM(W5:W55)/100</f>
        <v>1.4138240583140067</v>
      </c>
      <c r="X56" s="61">
        <f>SUM(X5:X55)/100</f>
        <v>0.1179894322879816</v>
      </c>
      <c r="Y56" s="84"/>
      <c r="Z56" s="84">
        <f>SUM(Z5:Z55)</f>
        <v>15409387092</v>
      </c>
      <c r="AA56" s="84"/>
      <c r="AB56" s="83">
        <f>SUM(AB5:AB55)</f>
        <v>100.00000000000001</v>
      </c>
      <c r="AC56" s="83">
        <f>SUM(AC5:AC55)/100</f>
        <v>2.3371238064813751</v>
      </c>
      <c r="AD56" s="83">
        <f>SUM(AD5:AD55)/100</f>
        <v>2.3567086565599791</v>
      </c>
      <c r="AE56" s="83">
        <f>SUM(AE5:AE55)/100</f>
        <v>0.87201407426360988</v>
      </c>
      <c r="AF56" s="83">
        <f>SUM(AF5:AF55)/100</f>
        <v>1.4195203542752304</v>
      </c>
      <c r="AG56" s="83">
        <f>SUM(AG5:AG55)/100</f>
        <v>0.11184601267462274</v>
      </c>
      <c r="AH56" s="83"/>
      <c r="AI56" s="137">
        <f>SUM(AI5:AI55)</f>
        <v>99.999999999999972</v>
      </c>
      <c r="AJ56" s="83"/>
      <c r="AK56" s="85"/>
    </row>
    <row r="57" spans="1:37" x14ac:dyDescent="0.25">
      <c r="A57" s="44"/>
      <c r="B57" s="33"/>
      <c r="C57" s="44"/>
      <c r="D57" s="33"/>
      <c r="E57" s="44"/>
      <c r="F57" s="35"/>
      <c r="G57" s="47"/>
      <c r="H57" s="35"/>
      <c r="I57" s="35"/>
      <c r="J57" s="35"/>
      <c r="K57" s="48"/>
    </row>
    <row r="58" spans="1:37" x14ac:dyDescent="0.25">
      <c r="A58" s="17"/>
      <c r="B58" s="24"/>
      <c r="C58" s="17"/>
      <c r="D58" s="24"/>
      <c r="E58" s="17"/>
      <c r="F58" s="17"/>
      <c r="G58" s="37"/>
      <c r="H58" s="17"/>
      <c r="I58" s="17"/>
      <c r="J58" s="17"/>
      <c r="K58" s="46"/>
    </row>
    <row r="59" spans="1:37" x14ac:dyDescent="0.25">
      <c r="A59" s="33"/>
      <c r="B59" s="33"/>
      <c r="C59" s="33"/>
      <c r="D59" s="33"/>
      <c r="E59" s="44"/>
      <c r="F59" s="35"/>
      <c r="G59" s="47"/>
      <c r="H59" s="35"/>
      <c r="I59" s="35"/>
      <c r="J59" s="35"/>
      <c r="K59" s="48"/>
    </row>
    <row r="60" spans="1:37" x14ac:dyDescent="0.25">
      <c r="A60" s="17"/>
      <c r="B60" s="24"/>
      <c r="C60" s="17"/>
      <c r="D60" s="24"/>
      <c r="E60" s="17"/>
      <c r="F60" s="17"/>
      <c r="G60" s="37"/>
      <c r="H60" s="17"/>
      <c r="I60" s="17"/>
      <c r="J60" s="17"/>
      <c r="K60" s="46"/>
      <c r="S60" s="17"/>
      <c r="T60" s="54"/>
      <c r="U60" s="54"/>
      <c r="V60" s="54"/>
      <c r="W60" s="54"/>
      <c r="X60" s="54"/>
      <c r="Y60" s="17"/>
      <c r="Z60" s="17"/>
    </row>
    <row r="61" spans="1:37" x14ac:dyDescent="0.25">
      <c r="A61" s="33"/>
      <c r="B61" s="33"/>
      <c r="C61" s="17"/>
      <c r="D61" s="24"/>
      <c r="E61" s="17"/>
      <c r="F61" s="17"/>
      <c r="G61" s="37"/>
      <c r="H61" s="17"/>
      <c r="I61" s="17"/>
      <c r="J61" s="17"/>
      <c r="K61" s="46"/>
      <c r="S61" s="140"/>
      <c r="T61" s="24"/>
      <c r="U61" s="24"/>
      <c r="V61" s="24"/>
      <c r="W61" s="24"/>
      <c r="X61" s="24"/>
      <c r="Y61" s="17"/>
      <c r="Z61" s="17"/>
    </row>
    <row r="62" spans="1:37" x14ac:dyDescent="0.25">
      <c r="A62" s="17"/>
      <c r="B62" s="24"/>
      <c r="C62" s="17"/>
      <c r="D62" s="24"/>
      <c r="E62" s="17"/>
      <c r="F62" s="17"/>
      <c r="G62" s="37"/>
      <c r="H62" s="17"/>
      <c r="I62" s="17"/>
      <c r="J62" s="17"/>
      <c r="K62" s="46"/>
      <c r="S62" s="17"/>
      <c r="T62" s="17"/>
      <c r="U62" s="17"/>
      <c r="V62" s="17"/>
      <c r="W62" s="17"/>
      <c r="X62" s="17"/>
      <c r="Y62" s="17"/>
      <c r="Z62" s="17"/>
    </row>
    <row r="63" spans="1:37" x14ac:dyDescent="0.25">
      <c r="A63" s="33"/>
      <c r="B63" s="33"/>
      <c r="C63" s="18"/>
      <c r="D63" s="33"/>
      <c r="E63" s="44"/>
      <c r="F63" s="35"/>
      <c r="G63" s="47"/>
      <c r="H63" s="35"/>
      <c r="I63" s="35"/>
      <c r="J63" s="35"/>
      <c r="K63" s="48"/>
      <c r="S63" s="17"/>
      <c r="T63" s="17"/>
      <c r="U63" s="17"/>
      <c r="V63" s="17"/>
      <c r="W63" s="17"/>
      <c r="X63" s="17"/>
      <c r="Y63" s="17"/>
      <c r="Z63" s="17"/>
    </row>
    <row r="64" spans="1:37" x14ac:dyDescent="0.25">
      <c r="A64" s="17"/>
      <c r="B64" s="24"/>
      <c r="C64" s="17"/>
      <c r="D64" s="24"/>
      <c r="E64" s="17"/>
      <c r="F64" s="17"/>
      <c r="G64" s="37"/>
      <c r="H64" s="17"/>
      <c r="I64" s="17"/>
      <c r="J64" s="17"/>
      <c r="K64" s="46"/>
    </row>
    <row r="65" spans="1:14" x14ac:dyDescent="0.25">
      <c r="A65" s="17"/>
      <c r="B65" s="24"/>
      <c r="C65" s="17"/>
      <c r="D65" s="24"/>
      <c r="E65" s="17"/>
      <c r="F65" s="17"/>
      <c r="G65" s="37"/>
      <c r="H65" s="17"/>
      <c r="I65" s="17"/>
      <c r="J65" s="17"/>
      <c r="K65" s="46"/>
    </row>
    <row r="66" spans="1:14" x14ac:dyDescent="0.25">
      <c r="A66" s="17"/>
      <c r="B66" s="24"/>
      <c r="C66" s="17"/>
      <c r="D66" s="24"/>
      <c r="E66" s="17"/>
      <c r="F66" s="17"/>
      <c r="G66" s="37"/>
      <c r="H66" s="17"/>
      <c r="I66" s="17"/>
      <c r="J66" s="17"/>
      <c r="K66" s="46"/>
    </row>
    <row r="67" spans="1:14" x14ac:dyDescent="0.25">
      <c r="A67" s="44"/>
      <c r="B67" s="33"/>
      <c r="C67" s="44"/>
      <c r="D67" s="33"/>
      <c r="E67" s="44"/>
      <c r="F67" s="35"/>
      <c r="G67" s="47"/>
      <c r="H67" s="35"/>
      <c r="I67" s="35"/>
      <c r="J67" s="35"/>
      <c r="K67" s="48"/>
      <c r="N67"/>
    </row>
    <row r="68" spans="1:14" x14ac:dyDescent="0.25">
      <c r="A68" s="17"/>
      <c r="B68" s="24"/>
      <c r="C68" s="17"/>
      <c r="D68" s="24"/>
      <c r="E68" s="17"/>
      <c r="F68" s="17"/>
      <c r="G68" s="37"/>
      <c r="H68" s="17"/>
      <c r="I68" s="17"/>
      <c r="J68" s="17"/>
      <c r="K68" s="46"/>
      <c r="N68"/>
    </row>
    <row r="69" spans="1:14" x14ac:dyDescent="0.25">
      <c r="A69" s="17"/>
      <c r="B69" s="24"/>
      <c r="C69" s="17"/>
      <c r="D69" s="24"/>
      <c r="E69" s="17"/>
      <c r="F69" s="17"/>
      <c r="G69" s="37"/>
      <c r="H69" s="17"/>
      <c r="I69" s="17"/>
      <c r="J69" s="17"/>
      <c r="K69" s="46"/>
      <c r="N69"/>
    </row>
    <row r="70" spans="1:14" x14ac:dyDescent="0.25">
      <c r="A70" s="44"/>
      <c r="B70" s="33"/>
      <c r="C70" s="44"/>
      <c r="D70" s="33"/>
      <c r="E70" s="44"/>
      <c r="F70" s="35"/>
      <c r="G70" s="47"/>
      <c r="H70" s="35"/>
      <c r="I70" s="35"/>
      <c r="J70" s="35"/>
      <c r="K70" s="48"/>
      <c r="L70" s="37"/>
      <c r="M70" s="17"/>
      <c r="N70"/>
    </row>
  </sheetData>
  <mergeCells count="2">
    <mergeCell ref="P3:X3"/>
    <mergeCell ref="Y3:AG3"/>
  </mergeCells>
  <conditionalFormatting sqref="AJ5:AJ55">
    <cfRule type="cellIs" dxfId="9" priority="3" operator="greaterThan">
      <formula>1</formula>
    </cfRule>
  </conditionalFormatting>
  <conditionalFormatting sqref="AA5:AA55 R5:R55">
    <cfRule type="cellIs" dxfId="8" priority="2" operator="lessThan">
      <formula>6</formula>
    </cfRule>
  </conditionalFormatting>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K62"/>
  <sheetViews>
    <sheetView zoomScale="70" zoomScaleNormal="70" workbookViewId="0"/>
  </sheetViews>
  <sheetFormatPr defaultColWidth="9.140625" defaultRowHeight="15" x14ac:dyDescent="0.25"/>
  <cols>
    <col min="1" max="6" width="8.7109375" style="2" customWidth="1"/>
    <col min="7" max="11" width="8.7109375" style="52" customWidth="1"/>
    <col min="12" max="34" width="8.7109375" style="2" customWidth="1"/>
    <col min="35" max="35" width="8.7109375" style="40" customWidth="1"/>
    <col min="36" max="36" width="8.7109375" style="2" customWidth="1"/>
    <col min="37" max="37" width="8.7109375" style="40" customWidth="1"/>
    <col min="38" max="16384" width="9.140625" style="2"/>
  </cols>
  <sheetData>
    <row r="1" spans="1:37" x14ac:dyDescent="0.25">
      <c r="A1" s="2" t="s">
        <v>194</v>
      </c>
    </row>
    <row r="3" spans="1:37" ht="20.100000000000001" customHeight="1" x14ac:dyDescent="0.25">
      <c r="A3" s="104"/>
      <c r="B3" s="104"/>
      <c r="C3" s="104"/>
      <c r="D3" s="104"/>
      <c r="E3" s="104"/>
      <c r="F3" s="104"/>
      <c r="G3" s="183"/>
      <c r="H3" s="183"/>
      <c r="I3" s="183"/>
      <c r="J3" s="183"/>
      <c r="K3" s="183"/>
      <c r="L3" s="104"/>
      <c r="M3" s="104"/>
      <c r="N3" s="104"/>
      <c r="O3" s="104"/>
      <c r="P3" s="282" t="s">
        <v>99</v>
      </c>
      <c r="Q3" s="282"/>
      <c r="R3" s="282"/>
      <c r="S3" s="282"/>
      <c r="T3" s="282"/>
      <c r="U3" s="282"/>
      <c r="V3" s="282"/>
      <c r="W3" s="282"/>
      <c r="X3" s="282"/>
      <c r="Y3" s="282" t="s">
        <v>100</v>
      </c>
      <c r="Z3" s="282"/>
      <c r="AA3" s="282"/>
      <c r="AB3" s="282"/>
      <c r="AC3" s="282"/>
      <c r="AD3" s="282"/>
      <c r="AE3" s="282"/>
      <c r="AF3" s="282"/>
      <c r="AG3" s="282"/>
      <c r="AH3" s="104"/>
      <c r="AI3" s="111"/>
      <c r="AJ3" s="104"/>
      <c r="AK3" s="111"/>
    </row>
    <row r="4" spans="1:37" ht="20.100000000000001" customHeight="1" x14ac:dyDescent="0.25">
      <c r="A4" s="185" t="s">
        <v>0</v>
      </c>
      <c r="B4" s="101" t="s">
        <v>1</v>
      </c>
      <c r="C4" s="101" t="s">
        <v>2</v>
      </c>
      <c r="D4" s="101" t="s">
        <v>3</v>
      </c>
      <c r="E4" s="101" t="s">
        <v>4</v>
      </c>
      <c r="F4" s="101" t="s">
        <v>5</v>
      </c>
      <c r="G4" s="186" t="s">
        <v>6</v>
      </c>
      <c r="H4" s="186" t="s">
        <v>7</v>
      </c>
      <c r="I4" s="186" t="s">
        <v>8</v>
      </c>
      <c r="J4" s="186" t="s">
        <v>9</v>
      </c>
      <c r="K4" s="186" t="s">
        <v>10</v>
      </c>
      <c r="L4" s="101" t="s">
        <v>101</v>
      </c>
      <c r="M4" s="101" t="s">
        <v>102</v>
      </c>
      <c r="N4" s="101" t="s">
        <v>103</v>
      </c>
      <c r="O4" s="101" t="s">
        <v>11</v>
      </c>
      <c r="P4" s="101" t="s">
        <v>104</v>
      </c>
      <c r="Q4" s="101" t="s">
        <v>105</v>
      </c>
      <c r="R4" s="101" t="s">
        <v>94</v>
      </c>
      <c r="S4" s="101" t="s">
        <v>106</v>
      </c>
      <c r="T4" s="101" t="s">
        <v>6</v>
      </c>
      <c r="U4" s="101" t="s">
        <v>7</v>
      </c>
      <c r="V4" s="101" t="s">
        <v>8</v>
      </c>
      <c r="W4" s="101" t="s">
        <v>9</v>
      </c>
      <c r="X4" s="101" t="s">
        <v>10</v>
      </c>
      <c r="Y4" s="101" t="s">
        <v>104</v>
      </c>
      <c r="Z4" s="101" t="s">
        <v>105</v>
      </c>
      <c r="AA4" s="101" t="s">
        <v>94</v>
      </c>
      <c r="AB4" s="101" t="s">
        <v>106</v>
      </c>
      <c r="AC4" s="101" t="s">
        <v>6</v>
      </c>
      <c r="AD4" s="101" t="s">
        <v>7</v>
      </c>
      <c r="AE4" s="101" t="s">
        <v>8</v>
      </c>
      <c r="AF4" s="101" t="s">
        <v>9</v>
      </c>
      <c r="AG4" s="101" t="s">
        <v>10</v>
      </c>
      <c r="AH4" s="101" t="s">
        <v>107</v>
      </c>
      <c r="AI4" s="113" t="s">
        <v>108</v>
      </c>
      <c r="AJ4" s="101" t="s">
        <v>17</v>
      </c>
      <c r="AK4" s="115" t="s">
        <v>33</v>
      </c>
    </row>
    <row r="5" spans="1:37" ht="20.100000000000001" customHeight="1" x14ac:dyDescent="0.25">
      <c r="A5" s="187">
        <v>675.19</v>
      </c>
      <c r="B5" s="154">
        <f t="shared" ref="B5:B41" si="0">IF(A5, A5-L5,"")</f>
        <v>-5.6529999999952452E-2</v>
      </c>
      <c r="C5" s="180"/>
      <c r="D5" s="154" t="str">
        <f t="shared" ref="D5:D41" si="1">IF(C5, C5-M5,"")</f>
        <v/>
      </c>
      <c r="E5" s="154"/>
      <c r="F5" s="154" t="str">
        <f t="shared" ref="F5:F41" si="2">IF(E5, E5-N5,"")</f>
        <v/>
      </c>
      <c r="G5" s="181">
        <v>1</v>
      </c>
      <c r="H5" s="181">
        <v>1</v>
      </c>
      <c r="I5" s="181"/>
      <c r="J5" s="181">
        <v>1</v>
      </c>
      <c r="K5" s="181"/>
      <c r="L5" s="64">
        <v>675.24653000000001</v>
      </c>
      <c r="M5" s="64">
        <v>337.11963000000003</v>
      </c>
      <c r="N5" s="64">
        <v>224.41066333333336</v>
      </c>
      <c r="O5" s="79" t="s">
        <v>18</v>
      </c>
      <c r="P5" s="70">
        <v>22.7</v>
      </c>
      <c r="Q5" s="70">
        <v>647200704</v>
      </c>
      <c r="R5" s="70">
        <v>36.9</v>
      </c>
      <c r="S5" s="124">
        <f>'S10 LS174T'!$Q5/'S10 LS174T'!$Q$42*100</f>
        <v>2.7024909429546962</v>
      </c>
      <c r="T5" s="124">
        <f t="shared" ref="T5:T41" si="3">$S5*G5</f>
        <v>2.7024909429546962</v>
      </c>
      <c r="U5" s="124">
        <f t="shared" ref="U5:U41" si="4">$S5*H5</f>
        <v>2.7024909429546962</v>
      </c>
      <c r="V5" s="124">
        <f t="shared" ref="V5:V41" si="5">$S5*I5</f>
        <v>0</v>
      </c>
      <c r="W5" s="124">
        <f t="shared" ref="W5:W41" si="6">$S5*J5</f>
        <v>2.7024909429546962</v>
      </c>
      <c r="X5" s="124">
        <f t="shared" ref="X5:X41" si="7">$S5*K5</f>
        <v>0</v>
      </c>
      <c r="Y5" s="79">
        <v>22.9</v>
      </c>
      <c r="Z5" s="79">
        <v>12562289</v>
      </c>
      <c r="AA5" s="79">
        <v>8.5</v>
      </c>
      <c r="AB5" s="124">
        <f>'S10 LS174T'!$Z5/'S10 LS174T'!$Z$42*100</f>
        <v>0.18605616418836629</v>
      </c>
      <c r="AC5" s="124">
        <f t="shared" ref="AC5:AC41" si="8">$AB5*G5</f>
        <v>0.18605616418836629</v>
      </c>
      <c r="AD5" s="124">
        <f t="shared" ref="AD5:AD41" si="9">$AB5*H5</f>
        <v>0.18605616418836629</v>
      </c>
      <c r="AE5" s="124">
        <f t="shared" ref="AE5:AE41" si="10">$AB5*I5</f>
        <v>0</v>
      </c>
      <c r="AF5" s="124">
        <f t="shared" ref="AF5:AF41" si="11">$AB5*J5</f>
        <v>0.18605616418836629</v>
      </c>
      <c r="AG5" s="124">
        <f t="shared" ref="AG5:AG41" si="12">$AB5*K5</f>
        <v>0</v>
      </c>
      <c r="AH5" s="124">
        <f>AVERAGE('S10 LS174T'!$P5,'S10 LS174T'!$Y5)</f>
        <v>22.799999999999997</v>
      </c>
      <c r="AI5" s="60">
        <f>AVERAGE('S10 LS174T'!$S5,'S10 LS174T'!$AB5)</f>
        <v>1.4442735535715312</v>
      </c>
      <c r="AJ5" s="70">
        <f>STDEV('S10 LS174T'!$S5,'S10 LS174T'!$AB5)</f>
        <v>1.7793880964793414</v>
      </c>
      <c r="AK5" s="118">
        <f>'S10 LS174T'!$AJ5/'S10 LS174T'!$AI5*100</f>
        <v>123.20298270913487</v>
      </c>
    </row>
    <row r="6" spans="1:37" ht="20.100000000000001" customHeight="1" x14ac:dyDescent="0.25">
      <c r="A6" s="187">
        <v>966.35</v>
      </c>
      <c r="B6" s="154">
        <f t="shared" si="0"/>
        <v>8.0699999999751526E-3</v>
      </c>
      <c r="C6" s="180">
        <v>482.67</v>
      </c>
      <c r="D6" s="154">
        <f t="shared" si="1"/>
        <v>2.6699999999664215E-3</v>
      </c>
      <c r="E6" s="154"/>
      <c r="F6" s="154" t="str">
        <f t="shared" si="2"/>
        <v/>
      </c>
      <c r="G6" s="181">
        <v>1</v>
      </c>
      <c r="H6" s="181">
        <v>1</v>
      </c>
      <c r="I6" s="181"/>
      <c r="J6" s="181">
        <v>2</v>
      </c>
      <c r="K6" s="181"/>
      <c r="L6" s="64">
        <v>966.34193000000005</v>
      </c>
      <c r="M6" s="64">
        <v>482.66733000000005</v>
      </c>
      <c r="N6" s="64">
        <v>321.44246333333336</v>
      </c>
      <c r="O6" s="79" t="s">
        <v>19</v>
      </c>
      <c r="P6" s="70">
        <v>27.3</v>
      </c>
      <c r="Q6" s="70">
        <v>2204126464</v>
      </c>
      <c r="R6" s="70">
        <v>97.1</v>
      </c>
      <c r="S6" s="124">
        <f>'S10 LS174T'!$Q6/'S10 LS174T'!$Q$42*100</f>
        <v>9.2036856098456301</v>
      </c>
      <c r="T6" s="124">
        <f t="shared" si="3"/>
        <v>9.2036856098456301</v>
      </c>
      <c r="U6" s="124">
        <f t="shared" si="4"/>
        <v>9.2036856098456301</v>
      </c>
      <c r="V6" s="124">
        <f t="shared" si="5"/>
        <v>0</v>
      </c>
      <c r="W6" s="124">
        <f t="shared" si="6"/>
        <v>18.40737121969126</v>
      </c>
      <c r="X6" s="124">
        <f t="shared" si="7"/>
        <v>0</v>
      </c>
      <c r="Y6" s="79">
        <v>27.8</v>
      </c>
      <c r="Z6" s="79">
        <v>646371200</v>
      </c>
      <c r="AA6" s="79">
        <v>299.10000000000002</v>
      </c>
      <c r="AB6" s="124">
        <f>'S10 LS174T'!$Z6/'S10 LS174T'!$Z$42*100</f>
        <v>9.5732032684355008</v>
      </c>
      <c r="AC6" s="124">
        <f t="shared" si="8"/>
        <v>9.5732032684355008</v>
      </c>
      <c r="AD6" s="124">
        <f t="shared" si="9"/>
        <v>9.5732032684355008</v>
      </c>
      <c r="AE6" s="124">
        <f t="shared" si="10"/>
        <v>0</v>
      </c>
      <c r="AF6" s="124">
        <f t="shared" si="11"/>
        <v>19.146406536871002</v>
      </c>
      <c r="AG6" s="124">
        <f t="shared" si="12"/>
        <v>0</v>
      </c>
      <c r="AH6" s="124">
        <f>AVERAGE('S10 LS174T'!$P6,'S10 LS174T'!$Y6)</f>
        <v>27.55</v>
      </c>
      <c r="AI6" s="64">
        <f>AVERAGE('S10 LS174T'!$S6,'S10 LS174T'!$AB6)</f>
        <v>9.3884444391405655</v>
      </c>
      <c r="AJ6" s="67">
        <f>STDEV('S10 LS174T'!$S6,'S10 LS174T'!$AB6)</f>
        <v>0.26128844215707309</v>
      </c>
      <c r="AK6" s="118">
        <f>'S10 LS174T'!$AJ6/'S10 LS174T'!$AI6*100</f>
        <v>2.7830855670589862</v>
      </c>
    </row>
    <row r="7" spans="1:37" ht="20.100000000000001" customHeight="1" x14ac:dyDescent="0.25">
      <c r="A7" s="187">
        <v>1186.4100000000001</v>
      </c>
      <c r="B7" s="154">
        <f t="shared" si="0"/>
        <v>-2.6629999999840948E-2</v>
      </c>
      <c r="C7" s="180"/>
      <c r="D7" s="154" t="str">
        <f t="shared" si="1"/>
        <v/>
      </c>
      <c r="E7" s="154"/>
      <c r="F7" s="154" t="str">
        <f t="shared" si="2"/>
        <v/>
      </c>
      <c r="G7" s="181">
        <v>2</v>
      </c>
      <c r="H7" s="181">
        <v>2</v>
      </c>
      <c r="I7" s="181">
        <v>1</v>
      </c>
      <c r="J7" s="181">
        <v>1</v>
      </c>
      <c r="K7" s="181"/>
      <c r="L7" s="64">
        <v>1186.4366299999999</v>
      </c>
      <c r="M7" s="64">
        <v>592.71467999999993</v>
      </c>
      <c r="N7" s="64">
        <v>394.80736333333329</v>
      </c>
      <c r="O7" s="79" t="s">
        <v>34</v>
      </c>
      <c r="P7" s="70">
        <v>29.9</v>
      </c>
      <c r="Q7" s="70">
        <v>252865264</v>
      </c>
      <c r="R7" s="70">
        <v>14.2</v>
      </c>
      <c r="S7" s="124">
        <f>'S10 LS174T'!$Q7/'S10 LS174T'!$Q$42*100</f>
        <v>1.0558797008784593</v>
      </c>
      <c r="T7" s="124">
        <f t="shared" si="3"/>
        <v>2.1117594017569186</v>
      </c>
      <c r="U7" s="124">
        <f t="shared" si="4"/>
        <v>2.1117594017569186</v>
      </c>
      <c r="V7" s="124">
        <f t="shared" si="5"/>
        <v>1.0558797008784593</v>
      </c>
      <c r="W7" s="124">
        <f t="shared" si="6"/>
        <v>1.0558797008784593</v>
      </c>
      <c r="X7" s="124">
        <f t="shared" si="7"/>
        <v>0</v>
      </c>
      <c r="Y7" s="79">
        <v>30.5</v>
      </c>
      <c r="Z7" s="79">
        <v>83333776</v>
      </c>
      <c r="AA7" s="79">
        <v>17.899999999999999</v>
      </c>
      <c r="AB7" s="124">
        <f>'S10 LS174T'!$Z7/'S10 LS174T'!$Z$42*100</f>
        <v>1.2342306971199706</v>
      </c>
      <c r="AC7" s="124">
        <f t="shared" si="8"/>
        <v>2.4684613942399412</v>
      </c>
      <c r="AD7" s="124">
        <f t="shared" si="9"/>
        <v>2.4684613942399412</v>
      </c>
      <c r="AE7" s="124">
        <f t="shared" si="10"/>
        <v>1.2342306971199706</v>
      </c>
      <c r="AF7" s="124">
        <f t="shared" si="11"/>
        <v>1.2342306971199706</v>
      </c>
      <c r="AG7" s="124">
        <f t="shared" si="12"/>
        <v>0</v>
      </c>
      <c r="AH7" s="124">
        <f>AVERAGE('S10 LS174T'!$P7,'S10 LS174T'!$Y7)</f>
        <v>30.2</v>
      </c>
      <c r="AI7" s="60">
        <f>AVERAGE('S10 LS174T'!$S7,'S10 LS174T'!$AB7)</f>
        <v>1.145055198999215</v>
      </c>
      <c r="AJ7" s="67">
        <f>STDEV('S10 LS174T'!$S7,'S10 LS174T'!$AB7)</f>
        <v>0.12611319887374908</v>
      </c>
      <c r="AK7" s="118">
        <f>'S10 LS174T'!$AJ7/'S10 LS174T'!$AI7*100</f>
        <v>11.013722219153518</v>
      </c>
    </row>
    <row r="8" spans="1:37" ht="20.100000000000001" customHeight="1" x14ac:dyDescent="0.25">
      <c r="A8" s="187">
        <v>749.33</v>
      </c>
      <c r="B8" s="154">
        <f t="shared" si="0"/>
        <v>4.6669999999949141E-2</v>
      </c>
      <c r="C8" s="180"/>
      <c r="D8" s="154" t="str">
        <f t="shared" si="1"/>
        <v/>
      </c>
      <c r="E8" s="154"/>
      <c r="F8" s="154" t="str">
        <f t="shared" si="2"/>
        <v/>
      </c>
      <c r="G8" s="181">
        <v>2</v>
      </c>
      <c r="H8" s="181">
        <v>2</v>
      </c>
      <c r="I8" s="181"/>
      <c r="J8" s="181"/>
      <c r="K8" s="181"/>
      <c r="L8" s="64">
        <v>749.28333000000009</v>
      </c>
      <c r="M8" s="64">
        <v>374.13803000000007</v>
      </c>
      <c r="N8" s="64">
        <v>249.08959666666672</v>
      </c>
      <c r="O8" s="79" t="s">
        <v>25</v>
      </c>
      <c r="P8" s="70">
        <v>31.3</v>
      </c>
      <c r="Q8" s="70">
        <v>521900832</v>
      </c>
      <c r="R8" s="70">
        <v>55.8</v>
      </c>
      <c r="S8" s="67">
        <f>'S10 LS174T'!$Q8/'S10 LS174T'!$Q$42*100</f>
        <v>2.1792811146270332</v>
      </c>
      <c r="T8" s="124">
        <f t="shared" si="3"/>
        <v>4.3585622292540664</v>
      </c>
      <c r="U8" s="124">
        <f t="shared" si="4"/>
        <v>4.3585622292540664</v>
      </c>
      <c r="V8" s="124">
        <f t="shared" si="5"/>
        <v>0</v>
      </c>
      <c r="W8" s="124">
        <f t="shared" si="6"/>
        <v>0</v>
      </c>
      <c r="X8" s="124">
        <f t="shared" si="7"/>
        <v>0</v>
      </c>
      <c r="Y8" s="79">
        <v>32</v>
      </c>
      <c r="Z8" s="79">
        <v>195276768</v>
      </c>
      <c r="AA8" s="79">
        <v>89.2</v>
      </c>
      <c r="AB8" s="67">
        <f>'S10 LS174T'!$Z8/'S10 LS174T'!$Z$42*100</f>
        <v>2.8921836147203357</v>
      </c>
      <c r="AC8" s="124">
        <f t="shared" si="8"/>
        <v>5.7843672294406714</v>
      </c>
      <c r="AD8" s="124">
        <f t="shared" si="9"/>
        <v>5.7843672294406714</v>
      </c>
      <c r="AE8" s="124">
        <f t="shared" si="10"/>
        <v>0</v>
      </c>
      <c r="AF8" s="124">
        <f t="shared" si="11"/>
        <v>0</v>
      </c>
      <c r="AG8" s="124">
        <f t="shared" si="12"/>
        <v>0</v>
      </c>
      <c r="AH8" s="67">
        <f>AVERAGE('S10 LS174T'!$P8,'S10 LS174T'!$Y8)</f>
        <v>31.65</v>
      </c>
      <c r="AI8" s="64">
        <f>AVERAGE('S10 LS174T'!$S8,'S10 LS174T'!$AB8)</f>
        <v>2.5357323646736845</v>
      </c>
      <c r="AJ8" s="67">
        <f>STDEV('S10 LS174T'!$S8,'S10 LS174T'!$AB8)</f>
        <v>0.50409819214081764</v>
      </c>
      <c r="AK8" s="118">
        <f>'S10 LS174T'!$AJ8/'S10 LS174T'!$AI8*100</f>
        <v>19.879786966622106</v>
      </c>
    </row>
    <row r="9" spans="1:37" ht="20.100000000000001" customHeight="1" x14ac:dyDescent="0.25">
      <c r="A9" s="187">
        <v>975.27</v>
      </c>
      <c r="B9" s="154">
        <f t="shared" si="0"/>
        <v>-2.803000000017164E-2</v>
      </c>
      <c r="C9" s="180"/>
      <c r="D9" s="154" t="str">
        <f t="shared" si="1"/>
        <v/>
      </c>
      <c r="E9" s="154"/>
      <c r="F9" s="154" t="str">
        <f t="shared" si="2"/>
        <v/>
      </c>
      <c r="G9" s="181">
        <v>2</v>
      </c>
      <c r="H9" s="181">
        <v>2</v>
      </c>
      <c r="I9" s="181">
        <v>1</v>
      </c>
      <c r="J9" s="181"/>
      <c r="K9" s="181">
        <v>1</v>
      </c>
      <c r="L9" s="64">
        <v>975.29803000000015</v>
      </c>
      <c r="M9" s="64">
        <v>487.1453800000001</v>
      </c>
      <c r="N9" s="64">
        <v>324.42783000000009</v>
      </c>
      <c r="O9" s="79" t="s">
        <v>74</v>
      </c>
      <c r="P9" s="70">
        <v>31.6</v>
      </c>
      <c r="Q9" s="70">
        <v>100483064</v>
      </c>
      <c r="R9" s="70">
        <v>6.4</v>
      </c>
      <c r="S9" s="67">
        <f>'S10 LS174T'!$Q9/'S10 LS174T'!$Q$42*100</f>
        <v>0.41958324319180146</v>
      </c>
      <c r="T9" s="124">
        <f t="shared" si="3"/>
        <v>0.83916648638360292</v>
      </c>
      <c r="U9" s="124">
        <f t="shared" si="4"/>
        <v>0.83916648638360292</v>
      </c>
      <c r="V9" s="124">
        <f t="shared" si="5"/>
        <v>0.41958324319180146</v>
      </c>
      <c r="W9" s="124">
        <f t="shared" si="6"/>
        <v>0</v>
      </c>
      <c r="X9" s="124">
        <f t="shared" si="7"/>
        <v>0.41958324319180146</v>
      </c>
      <c r="Y9" s="79">
        <v>32.200000000000003</v>
      </c>
      <c r="Z9" s="79">
        <v>36044544</v>
      </c>
      <c r="AA9" s="79">
        <v>12.2</v>
      </c>
      <c r="AB9" s="67">
        <f>'S10 LS174T'!$Z9/'S10 LS174T'!$Z$42*100</f>
        <v>0.53384455623961469</v>
      </c>
      <c r="AC9" s="124">
        <f t="shared" si="8"/>
        <v>1.0676891124792294</v>
      </c>
      <c r="AD9" s="124">
        <f t="shared" si="9"/>
        <v>1.0676891124792294</v>
      </c>
      <c r="AE9" s="124">
        <f t="shared" si="10"/>
        <v>0.53384455623961469</v>
      </c>
      <c r="AF9" s="124">
        <f t="shared" si="11"/>
        <v>0</v>
      </c>
      <c r="AG9" s="124">
        <f t="shared" si="12"/>
        <v>0.53384455623961469</v>
      </c>
      <c r="AH9" s="67">
        <f>AVERAGE('S10 LS174T'!$P9,'S10 LS174T'!$Y9)</f>
        <v>31.900000000000002</v>
      </c>
      <c r="AI9" s="64">
        <f>AVERAGE('S10 LS174T'!$S9,'S10 LS174T'!$AB9)</f>
        <v>0.4767138997157081</v>
      </c>
      <c r="AJ9" s="67">
        <f>STDEV('S10 LS174T'!$S9,'S10 LS174T'!$AB9)</f>
        <v>8.0794949283387305E-2</v>
      </c>
      <c r="AK9" s="118">
        <f>'S10 LS174T'!$AJ9/'S10 LS174T'!$AI9*100</f>
        <v>16.948309946819251</v>
      </c>
    </row>
    <row r="10" spans="1:37" ht="20.100000000000001" customHeight="1" x14ac:dyDescent="0.25">
      <c r="A10" s="187">
        <v>993.41</v>
      </c>
      <c r="B10" s="154">
        <f t="shared" si="0"/>
        <v>2.0669999999881838E-2</v>
      </c>
      <c r="C10" s="180"/>
      <c r="D10" s="154" t="str">
        <f t="shared" si="1"/>
        <v/>
      </c>
      <c r="E10" s="154"/>
      <c r="F10" s="154" t="str">
        <f t="shared" si="2"/>
        <v/>
      </c>
      <c r="G10" s="181">
        <v>1</v>
      </c>
      <c r="H10" s="181">
        <v>4</v>
      </c>
      <c r="I10" s="181"/>
      <c r="J10" s="181"/>
      <c r="K10" s="181"/>
      <c r="L10" s="64">
        <v>993.38933000000009</v>
      </c>
      <c r="M10" s="64">
        <v>496.19103000000007</v>
      </c>
      <c r="N10" s="64">
        <v>330.45826333333338</v>
      </c>
      <c r="O10" s="79" t="s">
        <v>89</v>
      </c>
      <c r="P10" s="70">
        <v>33.9</v>
      </c>
      <c r="Q10" s="70">
        <v>121095528</v>
      </c>
      <c r="R10" s="70">
        <v>7.8</v>
      </c>
      <c r="S10" s="124">
        <f>'S10 LS174T'!$Q10/'S10 LS174T'!$Q$42*100</f>
        <v>0.50565391173047425</v>
      </c>
      <c r="T10" s="124">
        <f t="shared" si="3"/>
        <v>0.50565391173047425</v>
      </c>
      <c r="U10" s="124">
        <f t="shared" si="4"/>
        <v>2.022615646921897</v>
      </c>
      <c r="V10" s="124">
        <f t="shared" si="5"/>
        <v>0</v>
      </c>
      <c r="W10" s="124">
        <f t="shared" si="6"/>
        <v>0</v>
      </c>
      <c r="X10" s="124">
        <f t="shared" si="7"/>
        <v>0</v>
      </c>
      <c r="Y10" s="79">
        <v>34.700000000000003</v>
      </c>
      <c r="Z10" s="79">
        <v>47507900</v>
      </c>
      <c r="AA10" s="79">
        <v>17.5</v>
      </c>
      <c r="AB10" s="124">
        <f>'S10 LS174T'!$Z10/'S10 LS174T'!$Z$42*100</f>
        <v>0.70362476477371971</v>
      </c>
      <c r="AC10" s="124">
        <f t="shared" si="8"/>
        <v>0.70362476477371971</v>
      </c>
      <c r="AD10" s="124">
        <f t="shared" si="9"/>
        <v>2.8144990590948789</v>
      </c>
      <c r="AE10" s="124">
        <f t="shared" si="10"/>
        <v>0</v>
      </c>
      <c r="AF10" s="124">
        <f t="shared" si="11"/>
        <v>0</v>
      </c>
      <c r="AG10" s="124">
        <f t="shared" si="12"/>
        <v>0</v>
      </c>
      <c r="AH10" s="124">
        <f>AVERAGE('S10 LS174T'!$P10,'S10 LS174T'!$Y10)</f>
        <v>34.299999999999997</v>
      </c>
      <c r="AI10" s="64">
        <f>AVERAGE('S10 LS174T'!$S10,'S10 LS174T'!$AB10)</f>
        <v>0.60463933825209693</v>
      </c>
      <c r="AJ10" s="67">
        <f>STDEV('S10 LS174T'!$S10,'S10 LS174T'!$AB10)</f>
        <v>0.13998653266416444</v>
      </c>
      <c r="AK10" s="118">
        <f>'S10 LS174T'!$AJ10/'S10 LS174T'!$AI10*100</f>
        <v>23.152071624853292</v>
      </c>
    </row>
    <row r="11" spans="1:37" ht="20.100000000000001" customHeight="1" x14ac:dyDescent="0.25">
      <c r="A11" s="187">
        <v>878.36</v>
      </c>
      <c r="B11" s="154">
        <f t="shared" si="0"/>
        <v>3.4069999999928768E-2</v>
      </c>
      <c r="C11" s="180"/>
      <c r="D11" s="154" t="str">
        <f t="shared" si="1"/>
        <v/>
      </c>
      <c r="E11" s="154"/>
      <c r="F11" s="154" t="str">
        <f t="shared" si="2"/>
        <v/>
      </c>
      <c r="G11" s="181">
        <v>1</v>
      </c>
      <c r="H11" s="181">
        <v>2</v>
      </c>
      <c r="I11" s="181"/>
      <c r="J11" s="181">
        <v>1</v>
      </c>
      <c r="K11" s="181"/>
      <c r="L11" s="64">
        <v>878.32593000000008</v>
      </c>
      <c r="M11" s="64">
        <v>438.65933000000007</v>
      </c>
      <c r="N11" s="64">
        <v>292.10379666666671</v>
      </c>
      <c r="O11" s="79" t="s">
        <v>48</v>
      </c>
      <c r="P11" s="70">
        <v>34.4</v>
      </c>
      <c r="Q11" s="70">
        <v>529742912</v>
      </c>
      <c r="R11" s="70">
        <v>54</v>
      </c>
      <c r="S11" s="124">
        <f>'S10 LS174T'!$Q11/'S10 LS174T'!$Q$42*100</f>
        <v>2.2120269847148477</v>
      </c>
      <c r="T11" s="124">
        <f t="shared" si="3"/>
        <v>2.2120269847148477</v>
      </c>
      <c r="U11" s="124">
        <f t="shared" si="4"/>
        <v>4.4240539694296954</v>
      </c>
      <c r="V11" s="124">
        <f t="shared" si="5"/>
        <v>0</v>
      </c>
      <c r="W11" s="124">
        <f t="shared" si="6"/>
        <v>2.2120269847148477</v>
      </c>
      <c r="X11" s="124">
        <f t="shared" si="7"/>
        <v>0</v>
      </c>
      <c r="Y11" s="79">
        <v>35</v>
      </c>
      <c r="Z11" s="79">
        <v>242539760</v>
      </c>
      <c r="AA11" s="79">
        <v>126.9</v>
      </c>
      <c r="AB11" s="124">
        <f>'S10 LS174T'!$Z11/'S10 LS174T'!$Z$42*100</f>
        <v>3.5921811231031984</v>
      </c>
      <c r="AC11" s="124">
        <f t="shared" si="8"/>
        <v>3.5921811231031984</v>
      </c>
      <c r="AD11" s="124">
        <f t="shared" si="9"/>
        <v>7.1843622462063967</v>
      </c>
      <c r="AE11" s="124">
        <f t="shared" si="10"/>
        <v>0</v>
      </c>
      <c r="AF11" s="124">
        <f t="shared" si="11"/>
        <v>3.5921811231031984</v>
      </c>
      <c r="AG11" s="124">
        <f t="shared" si="12"/>
        <v>0</v>
      </c>
      <c r="AH11" s="124">
        <f>AVERAGE('S10 LS174T'!$P11,'S10 LS174T'!$Y11)</f>
        <v>34.700000000000003</v>
      </c>
      <c r="AI11" s="64">
        <f>AVERAGE('S10 LS174T'!$S11,'S10 LS174T'!$AB11)</f>
        <v>2.902104053909023</v>
      </c>
      <c r="AJ11" s="67">
        <f>STDEV('S10 LS174T'!$S11,'S10 LS174T'!$AB11)</f>
        <v>0.97591635033708013</v>
      </c>
      <c r="AK11" s="118">
        <f>'S10 LS174T'!$AJ11/'S10 LS174T'!$AI11*100</f>
        <v>33.627889703767103</v>
      </c>
    </row>
    <row r="12" spans="1:37" ht="20.100000000000001" customHeight="1" x14ac:dyDescent="0.25">
      <c r="A12" s="187">
        <v>749.28</v>
      </c>
      <c r="B12" s="154">
        <f t="shared" si="0"/>
        <v>-3.330000000119071E-3</v>
      </c>
      <c r="C12" s="180"/>
      <c r="D12" s="154" t="str">
        <f t="shared" si="1"/>
        <v/>
      </c>
      <c r="E12" s="154"/>
      <c r="F12" s="154" t="str">
        <f t="shared" si="2"/>
        <v/>
      </c>
      <c r="G12" s="181">
        <v>2</v>
      </c>
      <c r="H12" s="181">
        <v>2</v>
      </c>
      <c r="I12" s="181"/>
      <c r="J12" s="181"/>
      <c r="K12" s="181"/>
      <c r="L12" s="64">
        <v>749.28333000000009</v>
      </c>
      <c r="M12" s="64">
        <v>374.13803000000007</v>
      </c>
      <c r="N12" s="64">
        <v>249.08959666666672</v>
      </c>
      <c r="O12" s="79" t="s">
        <v>25</v>
      </c>
      <c r="P12" s="70">
        <v>34.9</v>
      </c>
      <c r="Q12" s="70">
        <v>104388536</v>
      </c>
      <c r="R12" s="70">
        <v>8.3000000000000007</v>
      </c>
      <c r="S12" s="67">
        <f>'S10 LS174T'!$Q12/'S10 LS174T'!$Q$42*100</f>
        <v>0.43589117154035151</v>
      </c>
      <c r="T12" s="124">
        <f t="shared" si="3"/>
        <v>0.87178234308070301</v>
      </c>
      <c r="U12" s="124">
        <f t="shared" si="4"/>
        <v>0.87178234308070301</v>
      </c>
      <c r="V12" s="124">
        <f t="shared" si="5"/>
        <v>0</v>
      </c>
      <c r="W12" s="124">
        <f t="shared" si="6"/>
        <v>0</v>
      </c>
      <c r="X12" s="124">
        <f t="shared" si="7"/>
        <v>0</v>
      </c>
      <c r="Y12" s="79">
        <v>35.700000000000003</v>
      </c>
      <c r="Z12" s="79">
        <v>57652596</v>
      </c>
      <c r="AA12" s="79">
        <v>25.8</v>
      </c>
      <c r="AB12" s="67">
        <f>'S10 LS174T'!$Z12/'S10 LS174T'!$Z$42*100</f>
        <v>0.85387470923981679</v>
      </c>
      <c r="AC12" s="124">
        <f t="shared" si="8"/>
        <v>1.7077494184796336</v>
      </c>
      <c r="AD12" s="124">
        <f t="shared" si="9"/>
        <v>1.7077494184796336</v>
      </c>
      <c r="AE12" s="124">
        <f t="shared" si="10"/>
        <v>0</v>
      </c>
      <c r="AF12" s="124">
        <f t="shared" si="11"/>
        <v>0</v>
      </c>
      <c r="AG12" s="124">
        <f t="shared" si="12"/>
        <v>0</v>
      </c>
      <c r="AH12" s="67">
        <f>AVERAGE('S10 LS174T'!$P12,'S10 LS174T'!$Y12)</f>
        <v>35.299999999999997</v>
      </c>
      <c r="AI12" s="64">
        <f>AVERAGE('S10 LS174T'!$S12,'S10 LS174T'!$AB12)</f>
        <v>0.6448829403900842</v>
      </c>
      <c r="AJ12" s="67">
        <f>STDEV('S10 LS174T'!$S12,'S10 LS174T'!$AB12)</f>
        <v>0.29555899393163465</v>
      </c>
      <c r="AK12" s="118">
        <f>'S10 LS174T'!$AJ12/'S10 LS174T'!$AI12*100</f>
        <v>45.831417676028693</v>
      </c>
    </row>
    <row r="13" spans="1:37" ht="20.100000000000001" customHeight="1" x14ac:dyDescent="0.25">
      <c r="A13" s="187">
        <v>1486.47</v>
      </c>
      <c r="B13" s="154">
        <f t="shared" si="0"/>
        <v>-1.8129999999928259E-2</v>
      </c>
      <c r="C13" s="180">
        <v>742.71</v>
      </c>
      <c r="D13" s="154">
        <f t="shared" si="1"/>
        <v>-3.0429999999910251E-2</v>
      </c>
      <c r="E13" s="154"/>
      <c r="F13" s="154" t="str">
        <f t="shared" si="2"/>
        <v/>
      </c>
      <c r="G13" s="181">
        <v>3</v>
      </c>
      <c r="H13" s="181">
        <v>3</v>
      </c>
      <c r="I13" s="181">
        <v>2</v>
      </c>
      <c r="J13" s="181"/>
      <c r="K13" s="181">
        <v>1</v>
      </c>
      <c r="L13" s="64">
        <v>1486.48813</v>
      </c>
      <c r="M13" s="64">
        <v>742.74042999999995</v>
      </c>
      <c r="N13" s="64">
        <v>494.82452999999992</v>
      </c>
      <c r="O13" s="79" t="s">
        <v>76</v>
      </c>
      <c r="P13" s="70">
        <v>35.700000000000003</v>
      </c>
      <c r="Q13" s="70">
        <v>157350752</v>
      </c>
      <c r="R13" s="70">
        <v>14.7</v>
      </c>
      <c r="S13" s="124">
        <f>'S10 LS174T'!$Q13/'S10 LS174T'!$Q$42*100</f>
        <v>0.65704344806632131</v>
      </c>
      <c r="T13" s="124">
        <f t="shared" si="3"/>
        <v>1.971130344198964</v>
      </c>
      <c r="U13" s="124">
        <f t="shared" si="4"/>
        <v>1.971130344198964</v>
      </c>
      <c r="V13" s="124">
        <f t="shared" si="5"/>
        <v>1.3140868961326426</v>
      </c>
      <c r="W13" s="124">
        <f t="shared" si="6"/>
        <v>0</v>
      </c>
      <c r="X13" s="124">
        <f t="shared" si="7"/>
        <v>0.65704344806632131</v>
      </c>
      <c r="Y13" s="79">
        <v>36.4</v>
      </c>
      <c r="Z13" s="79">
        <v>57400428</v>
      </c>
      <c r="AA13" s="79">
        <v>14.2</v>
      </c>
      <c r="AB13" s="124">
        <f>'S10 LS174T'!$Z13/'S10 LS174T'!$Z$42*100</f>
        <v>0.85013992724180276</v>
      </c>
      <c r="AC13" s="124">
        <f t="shared" si="8"/>
        <v>2.5504197817254082</v>
      </c>
      <c r="AD13" s="124">
        <f t="shared" si="9"/>
        <v>2.5504197817254082</v>
      </c>
      <c r="AE13" s="124">
        <f t="shared" si="10"/>
        <v>1.7002798544836055</v>
      </c>
      <c r="AF13" s="124">
        <f t="shared" si="11"/>
        <v>0</v>
      </c>
      <c r="AG13" s="124">
        <f t="shared" si="12"/>
        <v>0.85013992724180276</v>
      </c>
      <c r="AH13" s="124">
        <f>AVERAGE('S10 LS174T'!$P13,'S10 LS174T'!$Y13)</f>
        <v>36.049999999999997</v>
      </c>
      <c r="AI13" s="64">
        <f>AVERAGE('S10 LS174T'!$S13,'S10 LS174T'!$AB13)</f>
        <v>0.75359168765406204</v>
      </c>
      <c r="AJ13" s="67">
        <f>STDEV('S10 LS174T'!$S13,'S10 LS174T'!$AB13)</f>
        <v>0.13653982984822946</v>
      </c>
      <c r="AK13" s="118">
        <f>'S10 LS174T'!$AJ13/'S10 LS174T'!$AI13*100</f>
        <v>18.118542452780925</v>
      </c>
    </row>
    <row r="14" spans="1:37" ht="20.100000000000001" customHeight="1" x14ac:dyDescent="0.25">
      <c r="A14" s="187">
        <v>1186.43</v>
      </c>
      <c r="B14" s="154">
        <f t="shared" si="0"/>
        <v>-6.6299999998591375E-3</v>
      </c>
      <c r="C14" s="180"/>
      <c r="D14" s="154" t="str">
        <f t="shared" si="1"/>
        <v/>
      </c>
      <c r="E14" s="154"/>
      <c r="F14" s="154" t="str">
        <f t="shared" si="2"/>
        <v/>
      </c>
      <c r="G14" s="181">
        <v>2</v>
      </c>
      <c r="H14" s="181">
        <v>2</v>
      </c>
      <c r="I14" s="181">
        <v>1</v>
      </c>
      <c r="J14" s="181">
        <v>1</v>
      </c>
      <c r="K14" s="181"/>
      <c r="L14" s="64">
        <v>1186.4366299999999</v>
      </c>
      <c r="M14" s="64">
        <v>592.71467999999993</v>
      </c>
      <c r="N14" s="64">
        <v>394.80736333333329</v>
      </c>
      <c r="O14" s="79" t="s">
        <v>34</v>
      </c>
      <c r="P14" s="70">
        <v>37.1</v>
      </c>
      <c r="Q14" s="70">
        <v>4248845312</v>
      </c>
      <c r="R14" s="70">
        <v>257.2</v>
      </c>
      <c r="S14" s="67">
        <f>'S10 LS174T'!$Q14/'S10 LS174T'!$Q$42*100</f>
        <v>17.74173900418922</v>
      </c>
      <c r="T14" s="124">
        <f t="shared" si="3"/>
        <v>35.483478008378441</v>
      </c>
      <c r="U14" s="124">
        <f t="shared" si="4"/>
        <v>35.483478008378441</v>
      </c>
      <c r="V14" s="124">
        <f t="shared" si="5"/>
        <v>17.74173900418922</v>
      </c>
      <c r="W14" s="124">
        <f t="shared" si="6"/>
        <v>17.74173900418922</v>
      </c>
      <c r="X14" s="124">
        <f t="shared" si="7"/>
        <v>0</v>
      </c>
      <c r="Y14" s="79">
        <v>37.799999999999997</v>
      </c>
      <c r="Z14" s="79">
        <v>1307467520</v>
      </c>
      <c r="AA14" s="79">
        <v>280.7</v>
      </c>
      <c r="AB14" s="67">
        <f>'S10 LS174T'!$Z14/'S10 LS174T'!$Z$42*100</f>
        <v>19.364495719854567</v>
      </c>
      <c r="AC14" s="124">
        <f t="shared" si="8"/>
        <v>38.728991439709134</v>
      </c>
      <c r="AD14" s="124">
        <f t="shared" si="9"/>
        <v>38.728991439709134</v>
      </c>
      <c r="AE14" s="124">
        <f t="shared" si="10"/>
        <v>19.364495719854567</v>
      </c>
      <c r="AF14" s="124">
        <f t="shared" si="11"/>
        <v>19.364495719854567</v>
      </c>
      <c r="AG14" s="124">
        <f t="shared" si="12"/>
        <v>0</v>
      </c>
      <c r="AH14" s="67">
        <f>AVERAGE('S10 LS174T'!$P14,'S10 LS174T'!$Y14)</f>
        <v>37.450000000000003</v>
      </c>
      <c r="AI14" s="64">
        <f>AVERAGE('S10 LS174T'!$S14,'S10 LS174T'!$AB14)</f>
        <v>18.553117362021894</v>
      </c>
      <c r="AJ14" s="67">
        <f>STDEV('S10 LS174T'!$S14,'S10 LS174T'!$AB14)</f>
        <v>1.1474622778629766</v>
      </c>
      <c r="AK14" s="118">
        <f>'S10 LS174T'!$AJ14/'S10 LS174T'!$AI14*100</f>
        <v>6.1847411164003319</v>
      </c>
    </row>
    <row r="15" spans="1:37" s="184" customFormat="1" ht="20.100000000000001" customHeight="1" x14ac:dyDescent="0.25">
      <c r="A15" s="187">
        <v>1040.3699999999999</v>
      </c>
      <c r="B15" s="154">
        <f t="shared" si="0"/>
        <v>-8.7300000000141154E-3</v>
      </c>
      <c r="C15" s="180"/>
      <c r="D15" s="154" t="str">
        <f t="shared" si="1"/>
        <v/>
      </c>
      <c r="E15" s="154"/>
      <c r="F15" s="154" t="str">
        <f t="shared" si="2"/>
        <v/>
      </c>
      <c r="G15" s="181">
        <v>2</v>
      </c>
      <c r="H15" s="181">
        <v>2</v>
      </c>
      <c r="I15" s="181"/>
      <c r="J15" s="181">
        <v>1</v>
      </c>
      <c r="K15" s="181"/>
      <c r="L15" s="64">
        <v>1040.3787299999999</v>
      </c>
      <c r="M15" s="64">
        <v>519.68573000000004</v>
      </c>
      <c r="N15" s="64">
        <v>346.12139666666667</v>
      </c>
      <c r="O15" s="79" t="s">
        <v>20</v>
      </c>
      <c r="P15" s="70">
        <v>39</v>
      </c>
      <c r="Q15" s="70">
        <v>179549184</v>
      </c>
      <c r="R15" s="70">
        <v>7.4</v>
      </c>
      <c r="S15" s="124">
        <f>'S10 LS174T'!$Q15/'S10 LS174T'!$Q$42*100</f>
        <v>0.74973658182996394</v>
      </c>
      <c r="T15" s="124">
        <f t="shared" si="3"/>
        <v>1.4994731636599279</v>
      </c>
      <c r="U15" s="124">
        <f t="shared" si="4"/>
        <v>1.4994731636599279</v>
      </c>
      <c r="V15" s="124">
        <f t="shared" si="5"/>
        <v>0</v>
      </c>
      <c r="W15" s="124">
        <f t="shared" si="6"/>
        <v>0.74973658182996394</v>
      </c>
      <c r="X15" s="124">
        <f t="shared" si="7"/>
        <v>0</v>
      </c>
      <c r="Y15" s="79">
        <v>39.700000000000003</v>
      </c>
      <c r="Z15" s="79">
        <v>103192624</v>
      </c>
      <c r="AA15" s="79">
        <v>22</v>
      </c>
      <c r="AB15" s="67">
        <f>'S10 LS174T'!$Z15/'S10 LS174T'!$Z$42*100</f>
        <v>1.5283539324698188</v>
      </c>
      <c r="AC15" s="124">
        <f t="shared" si="8"/>
        <v>3.0567078649396375</v>
      </c>
      <c r="AD15" s="124">
        <f t="shared" si="9"/>
        <v>3.0567078649396375</v>
      </c>
      <c r="AE15" s="124">
        <f t="shared" si="10"/>
        <v>0</v>
      </c>
      <c r="AF15" s="124">
        <f t="shared" si="11"/>
        <v>1.5283539324698188</v>
      </c>
      <c r="AG15" s="124">
        <f t="shared" si="12"/>
        <v>0</v>
      </c>
      <c r="AH15" s="67">
        <f>AVERAGE('S10 LS174T'!$P15,'S10 LS174T'!$Y15)</f>
        <v>39.35</v>
      </c>
      <c r="AI15" s="64">
        <f>AVERAGE('S10 LS174T'!$S15,'S10 LS174T'!$AB15)</f>
        <v>1.1390452571498915</v>
      </c>
      <c r="AJ15" s="67">
        <f>STDEV('S10 LS174T'!$S15,'S10 LS174T'!$AB15)</f>
        <v>0.55056560858694503</v>
      </c>
      <c r="AK15" s="118">
        <f>'S10 LS174T'!$AJ15/'S10 LS174T'!$AI15*100</f>
        <v>48.335709677117237</v>
      </c>
    </row>
    <row r="16" spans="1:37" ht="20.100000000000001" customHeight="1" x14ac:dyDescent="0.25">
      <c r="A16" s="187">
        <v>1697.62</v>
      </c>
      <c r="B16" s="154">
        <f t="shared" si="0"/>
        <v>-6.7300000000614091E-3</v>
      </c>
      <c r="C16" s="180">
        <v>848.32</v>
      </c>
      <c r="D16" s="154">
        <f t="shared" si="1"/>
        <v>1.0270000000105028E-2</v>
      </c>
      <c r="E16" s="154"/>
      <c r="F16" s="154" t="str">
        <f t="shared" si="2"/>
        <v/>
      </c>
      <c r="G16" s="181">
        <v>3</v>
      </c>
      <c r="H16" s="181">
        <v>3</v>
      </c>
      <c r="I16" s="181">
        <v>2</v>
      </c>
      <c r="J16" s="181">
        <v>1</v>
      </c>
      <c r="K16" s="181"/>
      <c r="L16" s="64">
        <v>1697.62673</v>
      </c>
      <c r="M16" s="64">
        <v>848.30972999999994</v>
      </c>
      <c r="N16" s="64">
        <v>565.20406333333324</v>
      </c>
      <c r="O16" s="79" t="s">
        <v>78</v>
      </c>
      <c r="P16" s="70">
        <v>40.4</v>
      </c>
      <c r="Q16" s="70">
        <v>234487984</v>
      </c>
      <c r="R16" s="70">
        <v>15.1</v>
      </c>
      <c r="S16" s="124">
        <f>'S10 LS174T'!$Q16/'S10 LS174T'!$Q$42*100</f>
        <v>0.97914240370125705</v>
      </c>
      <c r="T16" s="124">
        <f t="shared" si="3"/>
        <v>2.9374272111037714</v>
      </c>
      <c r="U16" s="124">
        <f t="shared" si="4"/>
        <v>2.9374272111037714</v>
      </c>
      <c r="V16" s="124">
        <f t="shared" si="5"/>
        <v>1.9582848074025141</v>
      </c>
      <c r="W16" s="124">
        <f t="shared" si="6"/>
        <v>0.97914240370125705</v>
      </c>
      <c r="X16" s="124">
        <f t="shared" si="7"/>
        <v>0</v>
      </c>
      <c r="Y16" s="79">
        <v>41.2</v>
      </c>
      <c r="Z16" s="79">
        <v>61026848</v>
      </c>
      <c r="AA16" s="79">
        <v>20.8</v>
      </c>
      <c r="AB16" s="124">
        <f>'S10 LS174T'!$Z16/'S10 LS174T'!$Z$42*100</f>
        <v>0.90384970855124191</v>
      </c>
      <c r="AC16" s="124">
        <f t="shared" si="8"/>
        <v>2.7115491256537259</v>
      </c>
      <c r="AD16" s="124">
        <f t="shared" si="9"/>
        <v>2.7115491256537259</v>
      </c>
      <c r="AE16" s="124">
        <f t="shared" si="10"/>
        <v>1.8076994171024838</v>
      </c>
      <c r="AF16" s="124">
        <f t="shared" si="11"/>
        <v>0.90384970855124191</v>
      </c>
      <c r="AG16" s="124">
        <f t="shared" si="12"/>
        <v>0</v>
      </c>
      <c r="AH16" s="124">
        <f>AVERAGE('S10 LS174T'!$P16,'S10 LS174T'!$Y16)</f>
        <v>40.799999999999997</v>
      </c>
      <c r="AI16" s="63">
        <f>AVERAGE('S10 LS174T'!$S16,'S10 LS174T'!$AB16)</f>
        <v>0.94149605612624954</v>
      </c>
      <c r="AJ16" s="124">
        <f>STDEV('S10 LS174T'!$S16,'S10 LS174T'!$AB16)</f>
        <v>5.3239975314387178E-2</v>
      </c>
      <c r="AK16" s="118">
        <f>'S10 LS174T'!$AJ16/'S10 LS174T'!$AI16*100</f>
        <v>5.6548272260896209</v>
      </c>
    </row>
    <row r="17" spans="1:37" ht="20.100000000000001" customHeight="1" x14ac:dyDescent="0.25">
      <c r="A17" s="187">
        <v>1186.42</v>
      </c>
      <c r="B17" s="154">
        <f t="shared" si="0"/>
        <v>-1.6629999999850043E-2</v>
      </c>
      <c r="C17" s="180"/>
      <c r="D17" s="154" t="str">
        <f t="shared" si="1"/>
        <v/>
      </c>
      <c r="E17" s="154"/>
      <c r="F17" s="154" t="str">
        <f t="shared" si="2"/>
        <v/>
      </c>
      <c r="G17" s="181">
        <v>2</v>
      </c>
      <c r="H17" s="181">
        <v>2</v>
      </c>
      <c r="I17" s="181">
        <v>1</v>
      </c>
      <c r="J17" s="181">
        <v>1</v>
      </c>
      <c r="K17" s="181"/>
      <c r="L17" s="64">
        <v>1186.4366299999999</v>
      </c>
      <c r="M17" s="64">
        <v>592.71467999999993</v>
      </c>
      <c r="N17" s="64">
        <v>394.80736333333329</v>
      </c>
      <c r="O17" s="79" t="s">
        <v>34</v>
      </c>
      <c r="P17" s="70">
        <v>40.6</v>
      </c>
      <c r="Q17" s="70">
        <v>393802496</v>
      </c>
      <c r="R17" s="70">
        <v>17.2</v>
      </c>
      <c r="S17" s="124">
        <f>'S10 LS174T'!$Q17/'S10 LS174T'!$Q$42*100</f>
        <v>1.6443858484321936</v>
      </c>
      <c r="T17" s="124">
        <f t="shared" si="3"/>
        <v>3.2887716968643872</v>
      </c>
      <c r="U17" s="124">
        <f t="shared" si="4"/>
        <v>3.2887716968643872</v>
      </c>
      <c r="V17" s="124">
        <f t="shared" si="5"/>
        <v>1.6443858484321936</v>
      </c>
      <c r="W17" s="124">
        <f t="shared" si="6"/>
        <v>1.6443858484321936</v>
      </c>
      <c r="X17" s="124">
        <f t="shared" si="7"/>
        <v>0</v>
      </c>
      <c r="Y17" s="79">
        <v>41.4</v>
      </c>
      <c r="Z17" s="79">
        <v>139604080</v>
      </c>
      <c r="AA17" s="79">
        <v>21.1</v>
      </c>
      <c r="AB17" s="124">
        <f>'S10 LS174T'!$Z17/'S10 LS174T'!$Z$42*100</f>
        <v>2.0676327084853585</v>
      </c>
      <c r="AC17" s="124">
        <f t="shared" si="8"/>
        <v>4.135265416970717</v>
      </c>
      <c r="AD17" s="124">
        <f t="shared" si="9"/>
        <v>4.135265416970717</v>
      </c>
      <c r="AE17" s="124">
        <f t="shared" si="10"/>
        <v>2.0676327084853585</v>
      </c>
      <c r="AF17" s="124">
        <f t="shared" si="11"/>
        <v>2.0676327084853585</v>
      </c>
      <c r="AG17" s="124">
        <f t="shared" si="12"/>
        <v>0</v>
      </c>
      <c r="AH17" s="124">
        <f>AVERAGE('S10 LS174T'!$P17,'S10 LS174T'!$Y17)</f>
        <v>41</v>
      </c>
      <c r="AI17" s="63">
        <f>AVERAGE('S10 LS174T'!$S17,'S10 LS174T'!$AB17)</f>
        <v>1.8560092784587761</v>
      </c>
      <c r="AJ17" s="124">
        <f>STDEV('S10 LS174T'!$S17,'S10 LS174T'!$AB17)</f>
        <v>0.29928072485950619</v>
      </c>
      <c r="AK17" s="118">
        <f>'S10 LS174T'!$AJ17/'S10 LS174T'!$AI17*100</f>
        <v>16.12495844352825</v>
      </c>
    </row>
    <row r="18" spans="1:37" ht="20.100000000000001" customHeight="1" x14ac:dyDescent="0.25">
      <c r="A18" s="187">
        <v>1266.3399999999999</v>
      </c>
      <c r="B18" s="154">
        <f t="shared" si="0"/>
        <v>-5.3429999999934807E-2</v>
      </c>
      <c r="C18" s="180">
        <v>632.67999999999995</v>
      </c>
      <c r="D18" s="154">
        <f t="shared" si="1"/>
        <v>-1.3079999999945358E-2</v>
      </c>
      <c r="E18" s="154"/>
      <c r="F18" s="154" t="str">
        <f t="shared" si="2"/>
        <v/>
      </c>
      <c r="G18" s="181">
        <v>2</v>
      </c>
      <c r="H18" s="181">
        <v>2</v>
      </c>
      <c r="I18" s="181">
        <v>1</v>
      </c>
      <c r="J18" s="181">
        <v>1</v>
      </c>
      <c r="K18" s="181">
        <v>1</v>
      </c>
      <c r="L18" s="64">
        <v>1266.3934299999999</v>
      </c>
      <c r="M18" s="64">
        <v>632.6930799999999</v>
      </c>
      <c r="N18" s="64">
        <v>421.45962999999989</v>
      </c>
      <c r="O18" s="79" t="s">
        <v>69</v>
      </c>
      <c r="P18" s="70">
        <v>41.9</v>
      </c>
      <c r="Q18" s="70">
        <v>954035712</v>
      </c>
      <c r="R18" s="70">
        <v>59.4</v>
      </c>
      <c r="S18" s="67">
        <f>'S10 LS174T'!$Q18/'S10 LS174T'!$Q$42*100</f>
        <v>3.9837300160528484</v>
      </c>
      <c r="T18" s="124">
        <f t="shared" si="3"/>
        <v>7.9674600321056968</v>
      </c>
      <c r="U18" s="124">
        <f t="shared" si="4"/>
        <v>7.9674600321056968</v>
      </c>
      <c r="V18" s="124">
        <f t="shared" si="5"/>
        <v>3.9837300160528484</v>
      </c>
      <c r="W18" s="124">
        <f t="shared" si="6"/>
        <v>3.9837300160528484</v>
      </c>
      <c r="X18" s="124">
        <f t="shared" si="7"/>
        <v>3.9837300160528484</v>
      </c>
      <c r="Y18" s="79">
        <v>42.5</v>
      </c>
      <c r="Z18" s="79">
        <v>251797760</v>
      </c>
      <c r="AA18" s="79">
        <v>77.8</v>
      </c>
      <c r="AB18" s="67">
        <f>'S10 LS174T'!$Z18/'S10 LS174T'!$Z$42*100</f>
        <v>3.7292984882629949</v>
      </c>
      <c r="AC18" s="124">
        <f t="shared" si="8"/>
        <v>7.4585969765259899</v>
      </c>
      <c r="AD18" s="124">
        <f t="shared" si="9"/>
        <v>7.4585969765259899</v>
      </c>
      <c r="AE18" s="124">
        <f t="shared" si="10"/>
        <v>3.7292984882629949</v>
      </c>
      <c r="AF18" s="124">
        <f t="shared" si="11"/>
        <v>3.7292984882629949</v>
      </c>
      <c r="AG18" s="124">
        <f t="shared" si="12"/>
        <v>3.7292984882629949</v>
      </c>
      <c r="AH18" s="67">
        <f>AVERAGE('S10 LS174T'!$P18,'S10 LS174T'!$Y18)</f>
        <v>42.2</v>
      </c>
      <c r="AI18" s="64">
        <f>AVERAGE('S10 LS174T'!$S18,'S10 LS174T'!$AB18)</f>
        <v>3.8565142521579219</v>
      </c>
      <c r="AJ18" s="67">
        <f>STDEV('S10 LS174T'!$S18,'S10 LS174T'!$AB18)</f>
        <v>0.17991025864785889</v>
      </c>
      <c r="AK18" s="118">
        <f>'S10 LS174T'!$AJ18/'S10 LS174T'!$AI18*100</f>
        <v>4.665100318174364</v>
      </c>
    </row>
    <row r="19" spans="1:37" ht="20.100000000000001" customHeight="1" x14ac:dyDescent="0.25">
      <c r="A19" s="187">
        <v>1040.4000000000001</v>
      </c>
      <c r="B19" s="154">
        <f t="shared" si="0"/>
        <v>2.1270000000185973E-2</v>
      </c>
      <c r="C19" s="180"/>
      <c r="D19" s="154" t="str">
        <f t="shared" si="1"/>
        <v/>
      </c>
      <c r="E19" s="154"/>
      <c r="F19" s="154" t="str">
        <f t="shared" si="2"/>
        <v/>
      </c>
      <c r="G19" s="181">
        <v>2</v>
      </c>
      <c r="H19" s="181">
        <v>2</v>
      </c>
      <c r="I19" s="181"/>
      <c r="J19" s="181">
        <v>1</v>
      </c>
      <c r="K19" s="181"/>
      <c r="L19" s="64">
        <v>1040.3787299999999</v>
      </c>
      <c r="M19" s="64">
        <v>519.68573000000004</v>
      </c>
      <c r="N19" s="64">
        <v>346.12139666666667</v>
      </c>
      <c r="O19" s="79" t="s">
        <v>20</v>
      </c>
      <c r="P19" s="70">
        <v>43.2</v>
      </c>
      <c r="Q19" s="70">
        <v>2912502272</v>
      </c>
      <c r="R19" s="70">
        <v>198.2</v>
      </c>
      <c r="S19" s="124">
        <f>'S10 LS174T'!$Q19/'S10 LS174T'!$Q$42*100</f>
        <v>12.16162306803513</v>
      </c>
      <c r="T19" s="124">
        <f t="shared" si="3"/>
        <v>24.32324613607026</v>
      </c>
      <c r="U19" s="124">
        <f t="shared" si="4"/>
        <v>24.32324613607026</v>
      </c>
      <c r="V19" s="124">
        <f t="shared" si="5"/>
        <v>0</v>
      </c>
      <c r="W19" s="124">
        <f t="shared" si="6"/>
        <v>12.16162306803513</v>
      </c>
      <c r="X19" s="124">
        <f t="shared" si="7"/>
        <v>0</v>
      </c>
      <c r="Y19" s="79">
        <v>44</v>
      </c>
      <c r="Z19" s="79">
        <v>833698944</v>
      </c>
      <c r="AA19" s="79">
        <v>380.6</v>
      </c>
      <c r="AB19" s="124">
        <f>'S10 LS174T'!$Z19/'S10 LS174T'!$Z$42*100</f>
        <v>12.34765635534508</v>
      </c>
      <c r="AC19" s="124">
        <f t="shared" si="8"/>
        <v>24.69531271069016</v>
      </c>
      <c r="AD19" s="124">
        <f t="shared" si="9"/>
        <v>24.69531271069016</v>
      </c>
      <c r="AE19" s="124">
        <f t="shared" si="10"/>
        <v>0</v>
      </c>
      <c r="AF19" s="124">
        <f t="shared" si="11"/>
        <v>12.34765635534508</v>
      </c>
      <c r="AG19" s="124">
        <f t="shared" si="12"/>
        <v>0</v>
      </c>
      <c r="AH19" s="124">
        <f>AVERAGE('S10 LS174T'!$P19,'S10 LS174T'!$Y19)</f>
        <v>43.6</v>
      </c>
      <c r="AI19" s="63">
        <f>AVERAGE('S10 LS174T'!$S19,'S10 LS174T'!$AB19)</f>
        <v>12.254639711690105</v>
      </c>
      <c r="AJ19" s="124">
        <f>STDEV('S10 LS174T'!$S19,'S10 LS174T'!$AB19)</f>
        <v>0.13154539898329107</v>
      </c>
      <c r="AK19" s="118">
        <f>'S10 LS174T'!$AJ19/'S10 LS174T'!$AI19*100</f>
        <v>1.0734334266702723</v>
      </c>
    </row>
    <row r="20" spans="1:37" ht="20.100000000000001" customHeight="1" x14ac:dyDescent="0.25">
      <c r="A20" s="187">
        <v>1155.4000000000001</v>
      </c>
      <c r="B20" s="154">
        <f t="shared" si="0"/>
        <v>-4.2129999999815482E-2</v>
      </c>
      <c r="C20" s="180"/>
      <c r="D20" s="154" t="str">
        <f t="shared" si="1"/>
        <v/>
      </c>
      <c r="E20" s="154"/>
      <c r="F20" s="154" t="str">
        <f t="shared" si="2"/>
        <v/>
      </c>
      <c r="G20" s="181">
        <v>2</v>
      </c>
      <c r="H20" s="181">
        <v>4</v>
      </c>
      <c r="I20" s="181"/>
      <c r="J20" s="181"/>
      <c r="K20" s="181"/>
      <c r="L20" s="64">
        <v>1155.4421299999999</v>
      </c>
      <c r="M20" s="64">
        <v>577.21742999999992</v>
      </c>
      <c r="N20" s="64">
        <v>384.47586333333328</v>
      </c>
      <c r="O20" s="79" t="s">
        <v>90</v>
      </c>
      <c r="P20" s="70">
        <v>43.7</v>
      </c>
      <c r="Q20" s="70">
        <v>93142144</v>
      </c>
      <c r="R20" s="70">
        <v>7.4</v>
      </c>
      <c r="S20" s="124">
        <f>'S10 LS174T'!$Q20/'S10 LS174T'!$Q$42*100</f>
        <v>0.38893004752878346</v>
      </c>
      <c r="T20" s="124">
        <f t="shared" si="3"/>
        <v>0.77786009505756692</v>
      </c>
      <c r="U20" s="124">
        <f t="shared" si="4"/>
        <v>1.5557201901151338</v>
      </c>
      <c r="V20" s="124">
        <f t="shared" si="5"/>
        <v>0</v>
      </c>
      <c r="W20" s="124">
        <f t="shared" si="6"/>
        <v>0</v>
      </c>
      <c r="X20" s="124">
        <f t="shared" si="7"/>
        <v>0</v>
      </c>
      <c r="Y20" s="79">
        <v>44.7</v>
      </c>
      <c r="Z20" s="79">
        <v>39294820</v>
      </c>
      <c r="AA20" s="79">
        <v>7.5</v>
      </c>
      <c r="AB20" s="124">
        <f>'S10 LS174T'!$Z20/'S10 LS174T'!$Z$42*100</f>
        <v>0.58198338548590145</v>
      </c>
      <c r="AC20" s="124">
        <f t="shared" si="8"/>
        <v>1.1639667709718029</v>
      </c>
      <c r="AD20" s="124">
        <f t="shared" si="9"/>
        <v>2.3279335419436058</v>
      </c>
      <c r="AE20" s="124">
        <f t="shared" si="10"/>
        <v>0</v>
      </c>
      <c r="AF20" s="124">
        <f t="shared" si="11"/>
        <v>0</v>
      </c>
      <c r="AG20" s="124">
        <f t="shared" si="12"/>
        <v>0</v>
      </c>
      <c r="AH20" s="124">
        <f>AVERAGE('S10 LS174T'!$P20,'S10 LS174T'!$Y20)</f>
        <v>44.2</v>
      </c>
      <c r="AI20" s="63">
        <f>AVERAGE('S10 LS174T'!$S20,'S10 LS174T'!$AB20)</f>
        <v>0.48545671650734246</v>
      </c>
      <c r="AJ20" s="124">
        <f>STDEV('S10 LS174T'!$S20,'S10 LS174T'!$AB20)</f>
        <v>0.1365093244001766</v>
      </c>
      <c r="AK20" s="118">
        <f>'S10 LS174T'!$AJ20/'S10 LS174T'!$AI20*100</f>
        <v>28.119772527261329</v>
      </c>
    </row>
    <row r="21" spans="1:37" ht="20.100000000000001" customHeight="1" x14ac:dyDescent="0.25">
      <c r="A21" s="187">
        <v>1477.45</v>
      </c>
      <c r="B21" s="154">
        <f t="shared" si="0"/>
        <v>-8.2029999999804204E-2</v>
      </c>
      <c r="C21" s="180">
        <v>738.24</v>
      </c>
      <c r="D21" s="154">
        <f t="shared" si="1"/>
        <v>-2.2379999999884603E-2</v>
      </c>
      <c r="E21" s="154"/>
      <c r="F21" s="154" t="str">
        <f t="shared" si="2"/>
        <v/>
      </c>
      <c r="G21" s="181">
        <v>2</v>
      </c>
      <c r="H21" s="181">
        <v>2</v>
      </c>
      <c r="I21" s="181">
        <v>1</v>
      </c>
      <c r="J21" s="181">
        <v>2</v>
      </c>
      <c r="K21" s="181"/>
      <c r="L21" s="64">
        <v>1477.5320299999998</v>
      </c>
      <c r="M21" s="64">
        <v>738.26237999999989</v>
      </c>
      <c r="N21" s="64">
        <v>491.83916333333326</v>
      </c>
      <c r="O21" s="79" t="s">
        <v>21</v>
      </c>
      <c r="P21" s="70">
        <v>44.5</v>
      </c>
      <c r="Q21" s="70">
        <v>233824064</v>
      </c>
      <c r="R21" s="70">
        <v>16.5</v>
      </c>
      <c r="S21" s="124">
        <f>'S10 LS174T'!$Q21/'S10 LS174T'!$Q$42*100</f>
        <v>0.9763700986407754</v>
      </c>
      <c r="T21" s="124">
        <f t="shared" si="3"/>
        <v>1.9527401972815508</v>
      </c>
      <c r="U21" s="124">
        <f t="shared" si="4"/>
        <v>1.9527401972815508</v>
      </c>
      <c r="V21" s="124">
        <f t="shared" si="5"/>
        <v>0.9763700986407754</v>
      </c>
      <c r="W21" s="124">
        <f t="shared" si="6"/>
        <v>1.9527401972815508</v>
      </c>
      <c r="X21" s="124">
        <f t="shared" si="7"/>
        <v>0</v>
      </c>
      <c r="Y21" s="79">
        <v>45.2</v>
      </c>
      <c r="Z21" s="79">
        <v>84507000</v>
      </c>
      <c r="AA21" s="79">
        <v>24.6</v>
      </c>
      <c r="AB21" s="124">
        <f>'S10 LS174T'!$Z21/'S10 LS174T'!$Z$42*100</f>
        <v>1.2516069537220702</v>
      </c>
      <c r="AC21" s="124">
        <f t="shared" si="8"/>
        <v>2.5032139074441404</v>
      </c>
      <c r="AD21" s="124">
        <f t="shared" si="9"/>
        <v>2.5032139074441404</v>
      </c>
      <c r="AE21" s="124">
        <f t="shared" si="10"/>
        <v>1.2516069537220702</v>
      </c>
      <c r="AF21" s="124">
        <f t="shared" si="11"/>
        <v>2.5032139074441404</v>
      </c>
      <c r="AG21" s="124">
        <f t="shared" si="12"/>
        <v>0</v>
      </c>
      <c r="AH21" s="124">
        <f>AVERAGE('S10 LS174T'!$P21,'S10 LS174T'!$Y21)</f>
        <v>44.85</v>
      </c>
      <c r="AI21" s="63">
        <f>AVERAGE('S10 LS174T'!$S21,'S10 LS174T'!$AB21)</f>
        <v>1.1139885261814229</v>
      </c>
      <c r="AJ21" s="124">
        <f>STDEV('S10 LS174T'!$S21,'S10 LS174T'!$AB21)</f>
        <v>0.19462184666044147</v>
      </c>
      <c r="AK21" s="118">
        <f>'S10 LS174T'!$AJ21/'S10 LS174T'!$AI21*100</f>
        <v>17.470722730652753</v>
      </c>
    </row>
    <row r="22" spans="1:37" ht="20.100000000000001" customHeight="1" x14ac:dyDescent="0.25">
      <c r="A22" s="187">
        <v>1317.43</v>
      </c>
      <c r="B22" s="154">
        <f t="shared" si="0"/>
        <v>-6.4929999999776555E-2</v>
      </c>
      <c r="C22" s="180"/>
      <c r="D22" s="154" t="str">
        <f t="shared" si="1"/>
        <v/>
      </c>
      <c r="E22" s="154"/>
      <c r="F22" s="154" t="str">
        <f t="shared" si="2"/>
        <v/>
      </c>
      <c r="G22" s="181">
        <v>3</v>
      </c>
      <c r="H22" s="181">
        <v>4</v>
      </c>
      <c r="I22" s="181"/>
      <c r="J22" s="181"/>
      <c r="K22" s="181"/>
      <c r="L22" s="64">
        <v>1317.4949299999998</v>
      </c>
      <c r="M22" s="64">
        <v>658.24382999999989</v>
      </c>
      <c r="N22" s="64">
        <v>438.49346333333324</v>
      </c>
      <c r="O22" s="79" t="s">
        <v>91</v>
      </c>
      <c r="P22" s="85">
        <v>45.3</v>
      </c>
      <c r="Q22" s="70">
        <v>87869944</v>
      </c>
      <c r="R22" s="70">
        <v>10.7</v>
      </c>
      <c r="S22" s="124">
        <f>'S10 LS174T'!$Q22/'S10 LS174T'!$Q$42*100</f>
        <v>0.36691512594203907</v>
      </c>
      <c r="T22" s="124">
        <f t="shared" si="3"/>
        <v>1.1007453778261171</v>
      </c>
      <c r="U22" s="124">
        <f t="shared" si="4"/>
        <v>1.4676605037681563</v>
      </c>
      <c r="V22" s="124">
        <f t="shared" si="5"/>
        <v>0</v>
      </c>
      <c r="W22" s="124">
        <f t="shared" si="6"/>
        <v>0</v>
      </c>
      <c r="X22" s="124">
        <f t="shared" si="7"/>
        <v>0</v>
      </c>
      <c r="Y22" s="79">
        <v>46.2</v>
      </c>
      <c r="Z22" s="79">
        <v>30895916</v>
      </c>
      <c r="AA22" s="79">
        <v>9.1</v>
      </c>
      <c r="AB22" s="124">
        <f>'S10 LS174T'!$Z22/'S10 LS174T'!$Z$42*100</f>
        <v>0.45758982459693243</v>
      </c>
      <c r="AC22" s="124">
        <f t="shared" si="8"/>
        <v>1.3727694737907972</v>
      </c>
      <c r="AD22" s="124">
        <f t="shared" si="9"/>
        <v>1.8303592983877297</v>
      </c>
      <c r="AE22" s="124">
        <f t="shared" si="10"/>
        <v>0</v>
      </c>
      <c r="AF22" s="124">
        <f t="shared" si="11"/>
        <v>0</v>
      </c>
      <c r="AG22" s="124">
        <f t="shared" si="12"/>
        <v>0</v>
      </c>
      <c r="AH22" s="124">
        <f>AVERAGE('S10 LS174T'!$P22,'S10 LS174T'!$Y22)</f>
        <v>45.75</v>
      </c>
      <c r="AI22" s="63">
        <f>AVERAGE('S10 LS174T'!$S22,'S10 LS174T'!$AB22)</f>
        <v>0.41225247526948572</v>
      </c>
      <c r="AJ22" s="124">
        <f>STDEV('S10 LS174T'!$S22,'S10 LS174T'!$AB22)</f>
        <v>6.4116694300922233E-2</v>
      </c>
      <c r="AK22" s="118">
        <f>'S10 LS174T'!$AJ22/'S10 LS174T'!$AI22*100</f>
        <v>15.552773639263107</v>
      </c>
    </row>
    <row r="23" spans="1:37" ht="20.100000000000001" customHeight="1" x14ac:dyDescent="0.25">
      <c r="A23" s="187">
        <v>1625.62</v>
      </c>
      <c r="B23" s="154">
        <f t="shared" si="0"/>
        <v>1.4369999999871652E-2</v>
      </c>
      <c r="C23" s="180">
        <v>812.32</v>
      </c>
      <c r="D23" s="154">
        <f t="shared" si="1"/>
        <v>2.0820000000071559E-2</v>
      </c>
      <c r="E23" s="154"/>
      <c r="F23" s="154" t="str">
        <f t="shared" si="2"/>
        <v/>
      </c>
      <c r="G23" s="181">
        <v>4</v>
      </c>
      <c r="H23" s="181">
        <v>4</v>
      </c>
      <c r="I23" s="181">
        <v>1</v>
      </c>
      <c r="J23" s="181"/>
      <c r="K23" s="181"/>
      <c r="L23" s="64">
        <v>1625.60563</v>
      </c>
      <c r="M23" s="64">
        <v>812.29917999999998</v>
      </c>
      <c r="N23" s="64">
        <v>541.19702999999993</v>
      </c>
      <c r="O23" s="79" t="s">
        <v>81</v>
      </c>
      <c r="P23" s="70">
        <v>46.2</v>
      </c>
      <c r="Q23" s="70">
        <v>299763552</v>
      </c>
      <c r="R23" s="70">
        <v>20.3</v>
      </c>
      <c r="S23" s="124">
        <f>'S10 LS174T'!$Q23/'S10 LS174T'!$Q$42*100</f>
        <v>1.2517110678358119</v>
      </c>
      <c r="T23" s="124">
        <f t="shared" si="3"/>
        <v>5.0068442713432475</v>
      </c>
      <c r="U23" s="124">
        <f t="shared" si="4"/>
        <v>5.0068442713432475</v>
      </c>
      <c r="V23" s="124">
        <f t="shared" si="5"/>
        <v>1.2517110678358119</v>
      </c>
      <c r="W23" s="124">
        <f t="shared" si="6"/>
        <v>0</v>
      </c>
      <c r="X23" s="124">
        <f t="shared" si="7"/>
        <v>0</v>
      </c>
      <c r="Y23" s="79">
        <v>47.1</v>
      </c>
      <c r="Z23" s="79">
        <v>96983392</v>
      </c>
      <c r="AA23" s="79">
        <v>29.8</v>
      </c>
      <c r="AB23" s="124">
        <f>'S10 LS174T'!$Z23/'S10 LS174T'!$Z$42*100</f>
        <v>1.4363909240980437</v>
      </c>
      <c r="AC23" s="124">
        <f t="shared" si="8"/>
        <v>5.7455636963921748</v>
      </c>
      <c r="AD23" s="124">
        <f t="shared" si="9"/>
        <v>5.7455636963921748</v>
      </c>
      <c r="AE23" s="124">
        <f t="shared" si="10"/>
        <v>1.4363909240980437</v>
      </c>
      <c r="AF23" s="124">
        <f t="shared" si="11"/>
        <v>0</v>
      </c>
      <c r="AG23" s="124">
        <f t="shared" si="12"/>
        <v>0</v>
      </c>
      <c r="AH23" s="124">
        <f>AVERAGE('S10 LS174T'!$P23,'S10 LS174T'!$Y23)</f>
        <v>46.650000000000006</v>
      </c>
      <c r="AI23" s="63">
        <f>AVERAGE('S10 LS174T'!$S23,'S10 LS174T'!$AB23)</f>
        <v>1.3440509959669278</v>
      </c>
      <c r="AJ23" s="124">
        <f>STDEV('S10 LS174T'!$S23,'S10 LS174T'!$AB23)</f>
        <v>0.13058837871158102</v>
      </c>
      <c r="AK23" s="118">
        <f>'S10 LS174T'!$AJ23/'S10 LS174T'!$AI23*100</f>
        <v>9.7160285661359183</v>
      </c>
    </row>
    <row r="24" spans="1:37" ht="20.100000000000001" customHeight="1" x14ac:dyDescent="0.25">
      <c r="A24" s="187">
        <v>1477.53</v>
      </c>
      <c r="B24" s="154">
        <f t="shared" si="0"/>
        <v>-2.0299999998769636E-3</v>
      </c>
      <c r="C24" s="180">
        <v>738.28</v>
      </c>
      <c r="D24" s="154">
        <f t="shared" si="1"/>
        <v>1.7620000000079017E-2</v>
      </c>
      <c r="E24" s="154"/>
      <c r="F24" s="154" t="str">
        <f t="shared" si="2"/>
        <v/>
      </c>
      <c r="G24" s="181">
        <v>2</v>
      </c>
      <c r="H24" s="181">
        <v>2</v>
      </c>
      <c r="I24" s="181">
        <v>1</v>
      </c>
      <c r="J24" s="181">
        <v>2</v>
      </c>
      <c r="K24" s="181"/>
      <c r="L24" s="64">
        <v>1477.5320299999998</v>
      </c>
      <c r="M24" s="64">
        <v>738.26237999999989</v>
      </c>
      <c r="N24" s="64">
        <v>491.83916333333326</v>
      </c>
      <c r="O24" s="79" t="s">
        <v>21</v>
      </c>
      <c r="P24" s="79">
        <v>46.2</v>
      </c>
      <c r="Q24" s="79">
        <v>3846554112</v>
      </c>
      <c r="R24" s="79">
        <v>288.7</v>
      </c>
      <c r="S24" s="124">
        <f>'S10 LS174T'!$Q24/'S10 LS174T'!$Q$42*100</f>
        <v>16.061907202846839</v>
      </c>
      <c r="T24" s="124">
        <f t="shared" si="3"/>
        <v>32.123814405693679</v>
      </c>
      <c r="U24" s="124">
        <f t="shared" si="4"/>
        <v>32.123814405693679</v>
      </c>
      <c r="V24" s="124">
        <f t="shared" si="5"/>
        <v>16.061907202846839</v>
      </c>
      <c r="W24" s="124">
        <f t="shared" si="6"/>
        <v>32.123814405693679</v>
      </c>
      <c r="X24" s="124">
        <f t="shared" si="7"/>
        <v>0</v>
      </c>
      <c r="Y24" s="79">
        <v>46.9</v>
      </c>
      <c r="Z24" s="79">
        <v>990849280</v>
      </c>
      <c r="AA24" s="79">
        <v>364.1</v>
      </c>
      <c r="AB24" s="124">
        <f>'S10 LS174T'!$Z24/'S10 LS174T'!$Z$42*100</f>
        <v>14.67516121668627</v>
      </c>
      <c r="AC24" s="124">
        <f t="shared" si="8"/>
        <v>29.35032243337254</v>
      </c>
      <c r="AD24" s="124">
        <f t="shared" si="9"/>
        <v>29.35032243337254</v>
      </c>
      <c r="AE24" s="124">
        <f t="shared" si="10"/>
        <v>14.67516121668627</v>
      </c>
      <c r="AF24" s="124">
        <f t="shared" si="11"/>
        <v>29.35032243337254</v>
      </c>
      <c r="AG24" s="124">
        <f t="shared" si="12"/>
        <v>0</v>
      </c>
      <c r="AH24" s="124">
        <f>AVERAGE('S10 LS174T'!$P24,'S10 LS174T'!$Y24)</f>
        <v>46.55</v>
      </c>
      <c r="AI24" s="63">
        <f>AVERAGE('S10 LS174T'!$S24,'S10 LS174T'!$AB24)</f>
        <v>15.368534209766555</v>
      </c>
      <c r="AJ24" s="124">
        <f>STDEV('S10 LS174T'!$S24,'S10 LS174T'!$AB24)</f>
        <v>0.98057749059736488</v>
      </c>
      <c r="AK24" s="118">
        <f>'S10 LS174T'!$AJ24/'S10 LS174T'!$AI24*100</f>
        <v>6.380422994238562</v>
      </c>
    </row>
    <row r="25" spans="1:37" ht="20.100000000000001" customHeight="1" x14ac:dyDescent="0.25">
      <c r="A25" s="187">
        <v>1114.4100000000001</v>
      </c>
      <c r="B25" s="154">
        <f t="shared" si="0"/>
        <v>-5.5299999999078864E-3</v>
      </c>
      <c r="C25" s="180"/>
      <c r="D25" s="154" t="str">
        <f t="shared" si="1"/>
        <v/>
      </c>
      <c r="E25" s="154"/>
      <c r="F25" s="154" t="str">
        <f t="shared" si="2"/>
        <v/>
      </c>
      <c r="G25" s="181">
        <v>3</v>
      </c>
      <c r="H25" s="181">
        <v>3</v>
      </c>
      <c r="I25" s="181"/>
      <c r="J25" s="181"/>
      <c r="K25" s="181"/>
      <c r="L25" s="64">
        <v>1114.41553</v>
      </c>
      <c r="M25" s="64">
        <v>556.70412999999996</v>
      </c>
      <c r="N25" s="64">
        <v>370.80032999999997</v>
      </c>
      <c r="O25" s="79" t="s">
        <v>53</v>
      </c>
      <c r="P25" s="79">
        <v>47.1</v>
      </c>
      <c r="Q25" s="79">
        <v>336589152</v>
      </c>
      <c r="R25" s="79">
        <v>25.5</v>
      </c>
      <c r="S25" s="124">
        <f>'S10 LS174T'!$Q25/'S10 LS174T'!$Q$42*100</f>
        <v>1.4054823011700581</v>
      </c>
      <c r="T25" s="124">
        <f t="shared" si="3"/>
        <v>4.2164469035101746</v>
      </c>
      <c r="U25" s="124">
        <f t="shared" si="4"/>
        <v>4.2164469035101746</v>
      </c>
      <c r="V25" s="124">
        <f t="shared" si="5"/>
        <v>0</v>
      </c>
      <c r="W25" s="124">
        <f t="shared" si="6"/>
        <v>0</v>
      </c>
      <c r="X25" s="124">
        <f t="shared" si="7"/>
        <v>0</v>
      </c>
      <c r="Y25" s="79">
        <v>48.2</v>
      </c>
      <c r="Z25" s="79">
        <v>125263248</v>
      </c>
      <c r="AA25" s="79">
        <v>26.5</v>
      </c>
      <c r="AB25" s="124">
        <f>'S10 LS174T'!$Z25/'S10 LS174T'!$Z$42*100</f>
        <v>1.855235095821792</v>
      </c>
      <c r="AC25" s="124">
        <f t="shared" si="8"/>
        <v>5.5657052874653763</v>
      </c>
      <c r="AD25" s="124">
        <f t="shared" si="9"/>
        <v>5.5657052874653763</v>
      </c>
      <c r="AE25" s="124">
        <f t="shared" si="10"/>
        <v>0</v>
      </c>
      <c r="AF25" s="124">
        <f t="shared" si="11"/>
        <v>0</v>
      </c>
      <c r="AG25" s="124">
        <f t="shared" si="12"/>
        <v>0</v>
      </c>
      <c r="AH25" s="124">
        <f>AVERAGE('S10 LS174T'!$P25,'S10 LS174T'!$Y25)</f>
        <v>47.650000000000006</v>
      </c>
      <c r="AI25" s="63">
        <f>AVERAGE('S10 LS174T'!$S25,'S10 LS174T'!$AB25)</f>
        <v>1.6303586984959251</v>
      </c>
      <c r="AJ25" s="124">
        <f>STDEV('S10 LS174T'!$S25,'S10 LS174T'!$AB25)</f>
        <v>0.31802325095584294</v>
      </c>
      <c r="AK25" s="118">
        <f>'S10 LS174T'!$AJ25/'S10 LS174T'!$AI25*100</f>
        <v>19.506336320297667</v>
      </c>
    </row>
    <row r="26" spans="1:37" ht="20.100000000000001" customHeight="1" x14ac:dyDescent="0.25">
      <c r="A26" s="187"/>
      <c r="B26" s="154" t="str">
        <f t="shared" si="0"/>
        <v/>
      </c>
      <c r="C26" s="180">
        <v>993.87</v>
      </c>
      <c r="D26" s="154">
        <f t="shared" si="1"/>
        <v>1.2570000000096115E-2</v>
      </c>
      <c r="E26" s="154"/>
      <c r="F26" s="154" t="str">
        <f t="shared" si="2"/>
        <v/>
      </c>
      <c r="G26" s="181">
        <v>3</v>
      </c>
      <c r="H26" s="181">
        <v>3</v>
      </c>
      <c r="I26" s="181">
        <v>2</v>
      </c>
      <c r="J26" s="181">
        <v>2</v>
      </c>
      <c r="K26" s="181"/>
      <c r="L26" s="64">
        <v>1988.7221299999999</v>
      </c>
      <c r="M26" s="64">
        <v>993.85742999999991</v>
      </c>
      <c r="N26" s="64">
        <v>662.23586333333321</v>
      </c>
      <c r="O26" s="79" t="s">
        <v>36</v>
      </c>
      <c r="P26" s="79">
        <v>48.1</v>
      </c>
      <c r="Q26" s="79">
        <v>548120704</v>
      </c>
      <c r="R26" s="79">
        <v>39.700000000000003</v>
      </c>
      <c r="S26" s="67">
        <f>'S10 LS174T'!$Q26/'S10 LS174T'!$Q$42*100</f>
        <v>2.2887664198306434</v>
      </c>
      <c r="T26" s="124">
        <f t="shared" si="3"/>
        <v>6.8662992594919299</v>
      </c>
      <c r="U26" s="124">
        <f t="shared" si="4"/>
        <v>6.8662992594919299</v>
      </c>
      <c r="V26" s="124">
        <f t="shared" si="5"/>
        <v>4.5775328396612869</v>
      </c>
      <c r="W26" s="124">
        <f t="shared" si="6"/>
        <v>4.5775328396612869</v>
      </c>
      <c r="X26" s="124">
        <f t="shared" si="7"/>
        <v>0</v>
      </c>
      <c r="Y26" s="79">
        <v>48.9</v>
      </c>
      <c r="Z26" s="79">
        <v>91065248</v>
      </c>
      <c r="AA26" s="79">
        <v>28.4</v>
      </c>
      <c r="AB26" s="67">
        <f>'S10 LS174T'!$Z26/'S10 LS174T'!$Z$42*100</f>
        <v>1.3487391297670588</v>
      </c>
      <c r="AC26" s="124">
        <f t="shared" si="8"/>
        <v>4.0462173893011766</v>
      </c>
      <c r="AD26" s="124">
        <f t="shared" si="9"/>
        <v>4.0462173893011766</v>
      </c>
      <c r="AE26" s="124">
        <f t="shared" si="10"/>
        <v>2.6974782595341176</v>
      </c>
      <c r="AF26" s="124">
        <f t="shared" si="11"/>
        <v>2.6974782595341176</v>
      </c>
      <c r="AG26" s="124">
        <f t="shared" si="12"/>
        <v>0</v>
      </c>
      <c r="AH26" s="67">
        <f>AVERAGE('S10 LS174T'!$P26,'S10 LS174T'!$Y26)</f>
        <v>48.5</v>
      </c>
      <c r="AI26" s="64">
        <f>AVERAGE('S10 LS174T'!$S26,'S10 LS174T'!$AB26)</f>
        <v>1.8187527747988512</v>
      </c>
      <c r="AJ26" s="67">
        <f>STDEV('S10 LS174T'!$S26,'S10 LS174T'!$AB26)</f>
        <v>0.66469967130437391</v>
      </c>
      <c r="AK26" s="118">
        <f>'S10 LS174T'!$AJ26/'S10 LS174T'!$AI26*100</f>
        <v>36.547005206790004</v>
      </c>
    </row>
    <row r="27" spans="1:37" ht="20.100000000000001" customHeight="1" x14ac:dyDescent="0.25">
      <c r="A27" s="187">
        <v>1551.47</v>
      </c>
      <c r="B27" s="154">
        <f t="shared" si="0"/>
        <v>-9.8829999999907159E-2</v>
      </c>
      <c r="C27" s="180">
        <v>775.28</v>
      </c>
      <c r="D27" s="154">
        <f t="shared" si="1"/>
        <v>-7.7999999996336555E-4</v>
      </c>
      <c r="E27" s="154"/>
      <c r="F27" s="154" t="str">
        <f t="shared" si="2"/>
        <v/>
      </c>
      <c r="G27" s="181">
        <v>3</v>
      </c>
      <c r="H27" s="181">
        <v>3</v>
      </c>
      <c r="I27" s="181">
        <v>1</v>
      </c>
      <c r="J27" s="181">
        <v>1</v>
      </c>
      <c r="K27" s="181"/>
      <c r="L27" s="64">
        <v>1551.5688299999999</v>
      </c>
      <c r="M27" s="64">
        <v>775.28077999999994</v>
      </c>
      <c r="N27" s="64">
        <v>516.51809666666657</v>
      </c>
      <c r="O27" s="79" t="s">
        <v>62</v>
      </c>
      <c r="P27" s="79">
        <v>48.8</v>
      </c>
      <c r="Q27" s="79">
        <v>178309936</v>
      </c>
      <c r="R27" s="79">
        <v>7.5</v>
      </c>
      <c r="S27" s="67">
        <f>'S10 LS174T'!$Q27/'S10 LS174T'!$Q$42*100</f>
        <v>0.74456190189624949</v>
      </c>
      <c r="T27" s="124">
        <f t="shared" si="3"/>
        <v>2.2336857056887487</v>
      </c>
      <c r="U27" s="124">
        <f t="shared" si="4"/>
        <v>2.2336857056887487</v>
      </c>
      <c r="V27" s="124">
        <f t="shared" si="5"/>
        <v>0.74456190189624949</v>
      </c>
      <c r="W27" s="124">
        <f t="shared" si="6"/>
        <v>0.74456190189624949</v>
      </c>
      <c r="X27" s="124">
        <f t="shared" si="7"/>
        <v>0</v>
      </c>
      <c r="Y27" s="79">
        <v>49.7</v>
      </c>
      <c r="Z27" s="79">
        <v>27869322</v>
      </c>
      <c r="AA27" s="79">
        <v>9.8000000000000007</v>
      </c>
      <c r="AB27" s="67">
        <f>'S10 LS174T'!$Z27/'S10 LS174T'!$Z$42*100</f>
        <v>0.41276388004212045</v>
      </c>
      <c r="AC27" s="124">
        <f t="shared" si="8"/>
        <v>1.2382916401263613</v>
      </c>
      <c r="AD27" s="124">
        <f t="shared" si="9"/>
        <v>1.2382916401263613</v>
      </c>
      <c r="AE27" s="124">
        <f t="shared" si="10"/>
        <v>0.41276388004212045</v>
      </c>
      <c r="AF27" s="124">
        <f t="shared" si="11"/>
        <v>0.41276388004212045</v>
      </c>
      <c r="AG27" s="124">
        <f t="shared" si="12"/>
        <v>0</v>
      </c>
      <c r="AH27" s="67">
        <f>AVERAGE('S10 LS174T'!$P27,'S10 LS174T'!$Y27)</f>
        <v>49.25</v>
      </c>
      <c r="AI27" s="64">
        <f>AVERAGE('S10 LS174T'!$S27,'S10 LS174T'!$AB27)</f>
        <v>0.578662890969185</v>
      </c>
      <c r="AJ27" s="67">
        <f>STDEV('S10 LS174T'!$S27,'S10 LS174T'!$AB27)</f>
        <v>0.23461663123733703</v>
      </c>
      <c r="AK27" s="118">
        <f>'S10 LS174T'!$AJ27/'S10 LS174T'!$AI27*100</f>
        <v>40.544613262548204</v>
      </c>
    </row>
    <row r="28" spans="1:37" ht="20.100000000000001" customHeight="1" x14ac:dyDescent="0.25">
      <c r="A28" s="187">
        <v>1332.46</v>
      </c>
      <c r="B28" s="154">
        <f t="shared" si="0"/>
        <v>-3.4529999999904248E-2</v>
      </c>
      <c r="C28" s="180"/>
      <c r="D28" s="154" t="str">
        <f t="shared" si="1"/>
        <v/>
      </c>
      <c r="E28" s="154"/>
      <c r="F28" s="154" t="str">
        <f t="shared" si="2"/>
        <v/>
      </c>
      <c r="G28" s="181">
        <v>2</v>
      </c>
      <c r="H28" s="181">
        <v>2</v>
      </c>
      <c r="I28" s="181">
        <v>2</v>
      </c>
      <c r="J28" s="181">
        <v>1</v>
      </c>
      <c r="K28" s="181"/>
      <c r="L28" s="64">
        <v>1332.4945299999999</v>
      </c>
      <c r="M28" s="64">
        <v>665.74362999999994</v>
      </c>
      <c r="N28" s="64">
        <v>443.49332999999996</v>
      </c>
      <c r="O28" s="79" t="s">
        <v>82</v>
      </c>
      <c r="P28" s="79">
        <v>49.4</v>
      </c>
      <c r="Q28" s="79">
        <v>357357888</v>
      </c>
      <c r="R28" s="79">
        <v>27.1</v>
      </c>
      <c r="S28" s="67">
        <f>'S10 LS174T'!$Q28/'S10 LS174T'!$Q$42*100</f>
        <v>1.492205508653802</v>
      </c>
      <c r="T28" s="124">
        <f t="shared" si="3"/>
        <v>2.9844110173076039</v>
      </c>
      <c r="U28" s="124">
        <f t="shared" si="4"/>
        <v>2.9844110173076039</v>
      </c>
      <c r="V28" s="124">
        <f t="shared" si="5"/>
        <v>2.9844110173076039</v>
      </c>
      <c r="W28" s="124">
        <f t="shared" si="6"/>
        <v>1.492205508653802</v>
      </c>
      <c r="X28" s="124">
        <f t="shared" si="7"/>
        <v>0</v>
      </c>
      <c r="Y28" s="79">
        <v>50.1</v>
      </c>
      <c r="Z28" s="79">
        <v>97606760</v>
      </c>
      <c r="AA28" s="79">
        <v>15.1</v>
      </c>
      <c r="AB28" s="67">
        <f>'S10 LS174T'!$Z28/'S10 LS174T'!$Z$42*100</f>
        <v>1.4456234341093781</v>
      </c>
      <c r="AC28" s="124">
        <f t="shared" si="8"/>
        <v>2.8912468682187562</v>
      </c>
      <c r="AD28" s="124">
        <f t="shared" si="9"/>
        <v>2.8912468682187562</v>
      </c>
      <c r="AE28" s="124">
        <f t="shared" si="10"/>
        <v>2.8912468682187562</v>
      </c>
      <c r="AF28" s="124">
        <f t="shared" si="11"/>
        <v>1.4456234341093781</v>
      </c>
      <c r="AG28" s="124">
        <f t="shared" si="12"/>
        <v>0</v>
      </c>
      <c r="AH28" s="67">
        <f>AVERAGE('S10 LS174T'!$P28,'S10 LS174T'!$Y28)</f>
        <v>49.75</v>
      </c>
      <c r="AI28" s="64">
        <f>AVERAGE('S10 LS174T'!$S28,'S10 LS174T'!$AB28)</f>
        <v>1.46891447138159</v>
      </c>
      <c r="AJ28" s="67">
        <f>STDEV('S10 LS174T'!$S28,'S10 LS174T'!$AB28)</f>
        <v>3.2938500792099375E-2</v>
      </c>
      <c r="AK28" s="118">
        <f>'S10 LS174T'!$AJ28/'S10 LS174T'!$AI28*100</f>
        <v>2.2423702287525979</v>
      </c>
    </row>
    <row r="29" spans="1:37" ht="20.100000000000001" customHeight="1" x14ac:dyDescent="0.25">
      <c r="A29" s="187"/>
      <c r="B29" s="154" t="str">
        <f t="shared" si="0"/>
        <v/>
      </c>
      <c r="C29" s="180">
        <v>812.33</v>
      </c>
      <c r="D29" s="154">
        <f t="shared" si="1"/>
        <v>3.0000000000086402E-2</v>
      </c>
      <c r="E29" s="154"/>
      <c r="F29" s="154" t="str">
        <f t="shared" si="2"/>
        <v/>
      </c>
      <c r="G29" s="181">
        <v>4</v>
      </c>
      <c r="H29" s="181">
        <v>4</v>
      </c>
      <c r="I29" s="181">
        <v>1</v>
      </c>
      <c r="J29" s="181"/>
      <c r="K29" s="181"/>
      <c r="L29" s="64">
        <v>1625.61</v>
      </c>
      <c r="M29" s="64">
        <v>812.3</v>
      </c>
      <c r="N29" s="64">
        <v>541.20000000000005</v>
      </c>
      <c r="O29" s="79" t="s">
        <v>81</v>
      </c>
      <c r="P29" s="79">
        <v>49.8</v>
      </c>
      <c r="Q29" s="79">
        <v>59420928</v>
      </c>
      <c r="R29" s="79">
        <v>6</v>
      </c>
      <c r="S29" s="67">
        <f>'S10 LS174T'!$Q29/'S10 LS174T'!$Q$42*100</f>
        <v>0.24812167037130281</v>
      </c>
      <c r="T29" s="124">
        <f t="shared" si="3"/>
        <v>0.99248668148521124</v>
      </c>
      <c r="U29" s="124">
        <f t="shared" si="4"/>
        <v>0.99248668148521124</v>
      </c>
      <c r="V29" s="124">
        <f t="shared" si="5"/>
        <v>0.24812167037130281</v>
      </c>
      <c r="W29" s="124">
        <f t="shared" si="6"/>
        <v>0</v>
      </c>
      <c r="X29" s="124">
        <f t="shared" si="7"/>
        <v>0</v>
      </c>
      <c r="Y29" s="79">
        <v>51.1</v>
      </c>
      <c r="Z29" s="79">
        <v>50637600</v>
      </c>
      <c r="AA29" s="79">
        <v>19.7</v>
      </c>
      <c r="AB29" s="67">
        <f>'S10 LS174T'!$Z29/'S10 LS174T'!$Z$42*100</f>
        <v>0.74997778029981776</v>
      </c>
      <c r="AC29" s="124">
        <f t="shared" si="8"/>
        <v>2.9999111211992711</v>
      </c>
      <c r="AD29" s="124">
        <f t="shared" si="9"/>
        <v>2.9999111211992711</v>
      </c>
      <c r="AE29" s="124">
        <f t="shared" si="10"/>
        <v>0.74997778029981776</v>
      </c>
      <c r="AF29" s="124">
        <f t="shared" si="11"/>
        <v>0</v>
      </c>
      <c r="AG29" s="124">
        <f t="shared" si="12"/>
        <v>0</v>
      </c>
      <c r="AH29" s="67">
        <f>AVERAGE('S10 LS174T'!$P29,'S10 LS174T'!$Y29)</f>
        <v>50.45</v>
      </c>
      <c r="AI29" s="64">
        <f>AVERAGE('S10 LS174T'!$S29,'S10 LS174T'!$AB29)</f>
        <v>0.4990497253355603</v>
      </c>
      <c r="AJ29" s="67">
        <f>STDEV('S10 LS174T'!$S29,'S10 LS174T'!$AB29)</f>
        <v>0.35486585851035429</v>
      </c>
      <c r="AK29" s="118">
        <f>'S10 LS174T'!$AJ29/'S10 LS174T'!$AI29*100</f>
        <v>71.108316565396962</v>
      </c>
    </row>
    <row r="30" spans="1:37" ht="20.100000000000001" customHeight="1" x14ac:dyDescent="0.25">
      <c r="A30" s="187"/>
      <c r="B30" s="154" t="str">
        <f t="shared" si="0"/>
        <v/>
      </c>
      <c r="C30" s="180">
        <v>1095.4000000000001</v>
      </c>
      <c r="D30" s="154">
        <f t="shared" si="1"/>
        <v>2.8700000002572779E-3</v>
      </c>
      <c r="E30" s="154"/>
      <c r="F30" s="154" t="str">
        <f t="shared" si="2"/>
        <v/>
      </c>
      <c r="G30" s="181">
        <v>3</v>
      </c>
      <c r="H30" s="181">
        <v>4</v>
      </c>
      <c r="I30" s="181">
        <v>2</v>
      </c>
      <c r="J30" s="181">
        <v>2</v>
      </c>
      <c r="K30" s="181"/>
      <c r="L30" s="64">
        <v>2191.8015299999997</v>
      </c>
      <c r="M30" s="64">
        <v>1095.3971299999998</v>
      </c>
      <c r="N30" s="64">
        <v>729.92899666666654</v>
      </c>
      <c r="O30" s="79" t="s">
        <v>92</v>
      </c>
      <c r="P30" s="79">
        <v>50.2</v>
      </c>
      <c r="Q30" s="79">
        <v>282593216</v>
      </c>
      <c r="R30" s="79">
        <v>15.4</v>
      </c>
      <c r="S30" s="67">
        <f>'S10 LS174T'!$Q30/'S10 LS174T'!$Q$42*100</f>
        <v>1.1800135600291934</v>
      </c>
      <c r="T30" s="124">
        <f t="shared" si="3"/>
        <v>3.5400406800875803</v>
      </c>
      <c r="U30" s="124">
        <f t="shared" si="4"/>
        <v>4.7200542401167738</v>
      </c>
      <c r="V30" s="124">
        <f t="shared" si="5"/>
        <v>2.3600271200583869</v>
      </c>
      <c r="W30" s="124">
        <f t="shared" si="6"/>
        <v>2.3600271200583869</v>
      </c>
      <c r="X30" s="124">
        <f t="shared" si="7"/>
        <v>0</v>
      </c>
      <c r="Y30" s="79">
        <v>50.3</v>
      </c>
      <c r="Z30" s="79">
        <v>30115098</v>
      </c>
      <c r="AA30" s="79">
        <v>9.8000000000000007</v>
      </c>
      <c r="AB30" s="67">
        <f>'S10 LS174T'!$Z30/'S10 LS174T'!$Z$42*100</f>
        <v>0.44602537149374138</v>
      </c>
      <c r="AC30" s="124">
        <f t="shared" si="8"/>
        <v>1.3380761144812241</v>
      </c>
      <c r="AD30" s="124">
        <f t="shared" si="9"/>
        <v>1.7841014859749655</v>
      </c>
      <c r="AE30" s="124">
        <f t="shared" si="10"/>
        <v>0.89205074298748277</v>
      </c>
      <c r="AF30" s="124">
        <f t="shared" si="11"/>
        <v>0.89205074298748277</v>
      </c>
      <c r="AG30" s="124">
        <f t="shared" si="12"/>
        <v>0</v>
      </c>
      <c r="AH30" s="67">
        <f>AVERAGE('S10 LS174T'!$P30,'S10 LS174T'!$Y30)</f>
        <v>50.25</v>
      </c>
      <c r="AI30" s="64">
        <f>AVERAGE('S10 LS174T'!$S30,'S10 LS174T'!$AB30)</f>
        <v>0.81301946576146744</v>
      </c>
      <c r="AJ30" s="67">
        <f>STDEV('S10 LS174T'!$S30,'S10 LS174T'!$AB30)</f>
        <v>0.51900802542424818</v>
      </c>
      <c r="AK30" s="118">
        <f>'S10 LS174T'!$AJ30/'S10 LS174T'!$AI30*100</f>
        <v>63.837097053777114</v>
      </c>
    </row>
    <row r="31" spans="1:37" ht="20.100000000000001" customHeight="1" x14ac:dyDescent="0.25">
      <c r="A31" s="187">
        <v>1040.3800000000001</v>
      </c>
      <c r="B31" s="154">
        <f t="shared" si="0"/>
        <v>1.2700000002041634E-3</v>
      </c>
      <c r="C31" s="180"/>
      <c r="D31" s="154" t="str">
        <f t="shared" si="1"/>
        <v/>
      </c>
      <c r="E31" s="154"/>
      <c r="F31" s="154" t="str">
        <f t="shared" si="2"/>
        <v/>
      </c>
      <c r="G31" s="181">
        <v>2</v>
      </c>
      <c r="H31" s="181">
        <v>2</v>
      </c>
      <c r="I31" s="181"/>
      <c r="J31" s="181">
        <v>1</v>
      </c>
      <c r="K31" s="181"/>
      <c r="L31" s="64">
        <v>1040.3787299999999</v>
      </c>
      <c r="M31" s="64">
        <v>519.68573000000004</v>
      </c>
      <c r="N31" s="64">
        <v>346.12139666666667</v>
      </c>
      <c r="O31" s="79" t="s">
        <v>20</v>
      </c>
      <c r="P31" s="79">
        <v>50.5</v>
      </c>
      <c r="Q31" s="79">
        <v>539853056</v>
      </c>
      <c r="R31" s="79">
        <v>28.1</v>
      </c>
      <c r="S31" s="67">
        <f>'S10 LS174T'!$Q31/'S10 LS174T'!$Q$42*100</f>
        <v>2.2542435219081813</v>
      </c>
      <c r="T31" s="124">
        <f t="shared" si="3"/>
        <v>4.5084870438163627</v>
      </c>
      <c r="U31" s="124">
        <f t="shared" si="4"/>
        <v>4.5084870438163627</v>
      </c>
      <c r="V31" s="124">
        <f t="shared" si="5"/>
        <v>0</v>
      </c>
      <c r="W31" s="124">
        <f t="shared" si="6"/>
        <v>2.2542435219081813</v>
      </c>
      <c r="X31" s="124">
        <f t="shared" si="7"/>
        <v>0</v>
      </c>
      <c r="Y31" s="79">
        <v>51.4</v>
      </c>
      <c r="Z31" s="79">
        <v>134534848</v>
      </c>
      <c r="AA31" s="79">
        <v>50.7</v>
      </c>
      <c r="AB31" s="67">
        <f>'S10 LS174T'!$Z31/'S10 LS174T'!$Z$42*100</f>
        <v>1.9925538863613872</v>
      </c>
      <c r="AC31" s="124">
        <f t="shared" si="8"/>
        <v>3.9851077727227744</v>
      </c>
      <c r="AD31" s="124">
        <f t="shared" si="9"/>
        <v>3.9851077727227744</v>
      </c>
      <c r="AE31" s="124">
        <f t="shared" si="10"/>
        <v>0</v>
      </c>
      <c r="AF31" s="124">
        <f t="shared" si="11"/>
        <v>1.9925538863613872</v>
      </c>
      <c r="AG31" s="124">
        <f t="shared" si="12"/>
        <v>0</v>
      </c>
      <c r="AH31" s="67">
        <f>AVERAGE('S10 LS174T'!$P31,'S10 LS174T'!$Y31)</f>
        <v>50.95</v>
      </c>
      <c r="AI31" s="64">
        <f>AVERAGE('S10 LS174T'!$S31,'S10 LS174T'!$AB31)</f>
        <v>2.1233987041347842</v>
      </c>
      <c r="AJ31" s="67">
        <f>STDEV('S10 LS174T'!$S31,'S10 LS174T'!$AB31)</f>
        <v>0.18504251586137432</v>
      </c>
      <c r="AK31" s="118">
        <f>'S10 LS174T'!$AJ31/'S10 LS174T'!$AI31*100</f>
        <v>8.7144498817415048</v>
      </c>
    </row>
    <row r="32" spans="1:37" ht="20.100000000000001" customHeight="1" x14ac:dyDescent="0.25">
      <c r="A32" s="187">
        <v>1551.54</v>
      </c>
      <c r="B32" s="154">
        <f t="shared" si="0"/>
        <v>-2.8829999999970823E-2</v>
      </c>
      <c r="C32" s="180">
        <v>775.27</v>
      </c>
      <c r="D32" s="154">
        <f t="shared" si="1"/>
        <v>-1.0779999999954271E-2</v>
      </c>
      <c r="E32" s="154"/>
      <c r="F32" s="154" t="str">
        <f t="shared" si="2"/>
        <v/>
      </c>
      <c r="G32" s="181">
        <v>3</v>
      </c>
      <c r="H32" s="181">
        <v>3</v>
      </c>
      <c r="I32" s="181">
        <v>1</v>
      </c>
      <c r="J32" s="181">
        <v>1</v>
      </c>
      <c r="K32" s="181"/>
      <c r="L32" s="64">
        <v>1551.5688299999999</v>
      </c>
      <c r="M32" s="64">
        <v>775.28077999999994</v>
      </c>
      <c r="N32" s="64">
        <v>516.51809666666657</v>
      </c>
      <c r="O32" s="79" t="s">
        <v>62</v>
      </c>
      <c r="P32" s="79">
        <v>51</v>
      </c>
      <c r="Q32" s="79">
        <v>276567360</v>
      </c>
      <c r="R32" s="79">
        <v>17.399999999999999</v>
      </c>
      <c r="S32" s="67">
        <f>'S10 LS174T'!$Q32/'S10 LS174T'!$Q$42*100</f>
        <v>1.1548516262381738</v>
      </c>
      <c r="T32" s="124">
        <f t="shared" si="3"/>
        <v>3.4645548787145213</v>
      </c>
      <c r="U32" s="124">
        <f t="shared" si="4"/>
        <v>3.4645548787145213</v>
      </c>
      <c r="V32" s="124">
        <f t="shared" si="5"/>
        <v>1.1548516262381738</v>
      </c>
      <c r="W32" s="124">
        <f t="shared" si="6"/>
        <v>1.1548516262381738</v>
      </c>
      <c r="X32" s="124">
        <f t="shared" si="7"/>
        <v>0</v>
      </c>
      <c r="Y32" s="79">
        <v>51.9</v>
      </c>
      <c r="Z32" s="79">
        <v>63569980</v>
      </c>
      <c r="AA32" s="79">
        <v>20.3</v>
      </c>
      <c r="AB32" s="67">
        <f>'S10 LS174T'!$Z32/'S10 LS174T'!$Z$42*100</f>
        <v>0.94151524744663673</v>
      </c>
      <c r="AC32" s="124">
        <f t="shared" si="8"/>
        <v>2.8245457423399101</v>
      </c>
      <c r="AD32" s="124">
        <f t="shared" si="9"/>
        <v>2.8245457423399101</v>
      </c>
      <c r="AE32" s="124">
        <f t="shared" si="10"/>
        <v>0.94151524744663673</v>
      </c>
      <c r="AF32" s="124">
        <f t="shared" si="11"/>
        <v>0.94151524744663673</v>
      </c>
      <c r="AG32" s="124">
        <f t="shared" si="12"/>
        <v>0</v>
      </c>
      <c r="AH32" s="67">
        <f>AVERAGE('S10 LS174T'!$P32,'S10 LS174T'!$Y32)</f>
        <v>51.45</v>
      </c>
      <c r="AI32" s="64">
        <f>AVERAGE('S10 LS174T'!$S32,'S10 LS174T'!$AB32)</f>
        <v>1.0481834368424052</v>
      </c>
      <c r="AJ32" s="67">
        <f>STDEV('S10 LS174T'!$S32,'S10 LS174T'!$AB32)</f>
        <v>0.15085160011727852</v>
      </c>
      <c r="AK32" s="118">
        <f>'S10 LS174T'!$AJ32/'S10 LS174T'!$AI32*100</f>
        <v>14.391717595892436</v>
      </c>
    </row>
    <row r="33" spans="1:37" ht="20.100000000000001" customHeight="1" x14ac:dyDescent="0.25">
      <c r="A33" s="187"/>
      <c r="B33" s="154" t="str">
        <f t="shared" si="0"/>
        <v/>
      </c>
      <c r="C33" s="180">
        <v>876.82</v>
      </c>
      <c r="D33" s="154">
        <f t="shared" si="1"/>
        <v>-4.7999999981129804E-4</v>
      </c>
      <c r="E33" s="154"/>
      <c r="F33" s="154" t="str">
        <f t="shared" si="2"/>
        <v/>
      </c>
      <c r="G33" s="181">
        <v>3</v>
      </c>
      <c r="H33" s="181">
        <v>4</v>
      </c>
      <c r="I33" s="181">
        <v>1</v>
      </c>
      <c r="J33" s="181">
        <v>1</v>
      </c>
      <c r="K33" s="181"/>
      <c r="L33" s="64">
        <v>1754.6482299999998</v>
      </c>
      <c r="M33" s="64">
        <v>876.82047999999986</v>
      </c>
      <c r="N33" s="64">
        <v>584.21122999999989</v>
      </c>
      <c r="O33" s="79" t="s">
        <v>83</v>
      </c>
      <c r="P33" s="79">
        <v>51.5</v>
      </c>
      <c r="Q33" s="79">
        <v>188920400</v>
      </c>
      <c r="R33" s="79">
        <v>11.3</v>
      </c>
      <c r="S33" s="67">
        <f>'S10 LS174T'!$Q33/'S10 LS174T'!$Q$42*100</f>
        <v>0.78886760595887495</v>
      </c>
      <c r="T33" s="124">
        <f t="shared" si="3"/>
        <v>2.366602817876625</v>
      </c>
      <c r="U33" s="124">
        <f t="shared" si="4"/>
        <v>3.1554704238354998</v>
      </c>
      <c r="V33" s="124">
        <f t="shared" si="5"/>
        <v>0.78886760595887495</v>
      </c>
      <c r="W33" s="124">
        <f t="shared" si="6"/>
        <v>0.78886760595887495</v>
      </c>
      <c r="X33" s="124">
        <f t="shared" si="7"/>
        <v>0</v>
      </c>
      <c r="Y33" s="79">
        <v>52.4</v>
      </c>
      <c r="Z33" s="79">
        <v>61002980</v>
      </c>
      <c r="AA33" s="79">
        <v>15.3</v>
      </c>
      <c r="AB33" s="67">
        <f>'S10 LS174T'!$Z33/'S10 LS174T'!$Z$42*100</f>
        <v>0.9034962070096958</v>
      </c>
      <c r="AC33" s="124">
        <f t="shared" si="8"/>
        <v>2.7104886210290875</v>
      </c>
      <c r="AD33" s="124">
        <f t="shared" si="9"/>
        <v>3.6139848280387832</v>
      </c>
      <c r="AE33" s="124">
        <f t="shared" si="10"/>
        <v>0.9034962070096958</v>
      </c>
      <c r="AF33" s="124">
        <f t="shared" si="11"/>
        <v>0.9034962070096958</v>
      </c>
      <c r="AG33" s="124">
        <f t="shared" si="12"/>
        <v>0</v>
      </c>
      <c r="AH33" s="67">
        <f>AVERAGE('S10 LS174T'!$P33,'S10 LS174T'!$Y33)</f>
        <v>51.95</v>
      </c>
      <c r="AI33" s="64">
        <f>AVERAGE('S10 LS174T'!$S33,'S10 LS174T'!$AB33)</f>
        <v>0.84618190648428537</v>
      </c>
      <c r="AJ33" s="67">
        <f>STDEV('S10 LS174T'!$S33,'S10 LS174T'!$AB33)</f>
        <v>8.1054661120962823E-2</v>
      </c>
      <c r="AK33" s="118">
        <f>'S10 LS174T'!$AJ33/'S10 LS174T'!$AI33*100</f>
        <v>9.5788695669148183</v>
      </c>
    </row>
    <row r="34" spans="1:37" ht="20.100000000000001" customHeight="1" x14ac:dyDescent="0.25">
      <c r="A34" s="187">
        <v>1479.51</v>
      </c>
      <c r="B34" s="154">
        <f t="shared" si="0"/>
        <v>-3.7730000000010477E-2</v>
      </c>
      <c r="C34" s="180">
        <v>739.3</v>
      </c>
      <c r="D34" s="154">
        <f t="shared" si="1"/>
        <v>2.9769999999984975E-2</v>
      </c>
      <c r="E34" s="154"/>
      <c r="F34" s="154" t="str">
        <f t="shared" si="2"/>
        <v/>
      </c>
      <c r="G34" s="181">
        <v>4</v>
      </c>
      <c r="H34" s="181">
        <v>4</v>
      </c>
      <c r="I34" s="181"/>
      <c r="J34" s="181"/>
      <c r="K34" s="181"/>
      <c r="L34" s="64">
        <v>1479.54773</v>
      </c>
      <c r="M34" s="64">
        <v>739.27022999999997</v>
      </c>
      <c r="N34" s="64">
        <v>492.51106333333331</v>
      </c>
      <c r="O34" s="79" t="s">
        <v>28</v>
      </c>
      <c r="P34" s="79">
        <v>52.1</v>
      </c>
      <c r="Q34" s="79">
        <v>225828976</v>
      </c>
      <c r="R34" s="79">
        <v>13.5</v>
      </c>
      <c r="S34" s="67">
        <f>'S10 LS174T'!$Q34/'S10 LS174T'!$Q$42*100</f>
        <v>0.9429853189664229</v>
      </c>
      <c r="T34" s="124">
        <f t="shared" si="3"/>
        <v>3.7719412758656916</v>
      </c>
      <c r="U34" s="124">
        <f t="shared" si="4"/>
        <v>3.7719412758656916</v>
      </c>
      <c r="V34" s="124">
        <f t="shared" si="5"/>
        <v>0</v>
      </c>
      <c r="W34" s="124">
        <f t="shared" si="6"/>
        <v>0</v>
      </c>
      <c r="X34" s="124">
        <f t="shared" si="7"/>
        <v>0</v>
      </c>
      <c r="Y34" s="79">
        <v>53.1</v>
      </c>
      <c r="Z34" s="79">
        <v>49568132</v>
      </c>
      <c r="AA34" s="79">
        <v>16.899999999999999</v>
      </c>
      <c r="AB34" s="67">
        <f>'S10 LS174T'!$Z34/'S10 LS174T'!$Z$42*100</f>
        <v>0.73413822161730335</v>
      </c>
      <c r="AC34" s="124">
        <f t="shared" si="8"/>
        <v>2.9365528864692134</v>
      </c>
      <c r="AD34" s="124">
        <f t="shared" si="9"/>
        <v>2.9365528864692134</v>
      </c>
      <c r="AE34" s="124">
        <f t="shared" si="10"/>
        <v>0</v>
      </c>
      <c r="AF34" s="124">
        <f t="shared" si="11"/>
        <v>0</v>
      </c>
      <c r="AG34" s="124">
        <f t="shared" si="12"/>
        <v>0</v>
      </c>
      <c r="AH34" s="67">
        <f>AVERAGE('S10 LS174T'!$P34,'S10 LS174T'!$Y34)</f>
        <v>52.6</v>
      </c>
      <c r="AI34" s="64">
        <f>AVERAGE('S10 LS174T'!$S34,'S10 LS174T'!$AB34)</f>
        <v>0.83856177029186307</v>
      </c>
      <c r="AJ34" s="67">
        <f>STDEV('S10 LS174T'!$S34,'S10 LS174T'!$AB34)</f>
        <v>0.14767719876668992</v>
      </c>
      <c r="AK34" s="118">
        <f>'S10 LS174T'!$AJ34/'S10 LS174T'!$AI34*100</f>
        <v>17.610771680575251</v>
      </c>
    </row>
    <row r="35" spans="1:37" ht="20.100000000000001" customHeight="1" x14ac:dyDescent="0.25">
      <c r="A35" s="187"/>
      <c r="B35" s="154" t="str">
        <f t="shared" si="0"/>
        <v/>
      </c>
      <c r="C35" s="180">
        <v>920.84</v>
      </c>
      <c r="D35" s="154">
        <f t="shared" si="1"/>
        <v>1.1520000000132313E-2</v>
      </c>
      <c r="E35" s="154"/>
      <c r="F35" s="154" t="str">
        <f t="shared" si="2"/>
        <v/>
      </c>
      <c r="G35" s="181">
        <v>3</v>
      </c>
      <c r="H35" s="181">
        <v>3</v>
      </c>
      <c r="I35" s="181">
        <v>1</v>
      </c>
      <c r="J35" s="181">
        <v>2</v>
      </c>
      <c r="K35" s="181"/>
      <c r="L35" s="64">
        <v>1842.6642299999999</v>
      </c>
      <c r="M35" s="64">
        <v>920.8284799999999</v>
      </c>
      <c r="N35" s="64">
        <v>613.54989666666654</v>
      </c>
      <c r="O35" s="79" t="s">
        <v>38</v>
      </c>
      <c r="P35" s="79">
        <v>52.5</v>
      </c>
      <c r="Q35" s="79">
        <v>443954944</v>
      </c>
      <c r="R35" s="79">
        <v>27.9</v>
      </c>
      <c r="S35" s="67">
        <f>'S10 LS174T'!$Q35/'S10 LS174T'!$Q$42*100</f>
        <v>1.8538054854154784</v>
      </c>
      <c r="T35" s="124">
        <f t="shared" si="3"/>
        <v>5.5614164562464357</v>
      </c>
      <c r="U35" s="124">
        <f t="shared" si="4"/>
        <v>5.5614164562464357</v>
      </c>
      <c r="V35" s="124">
        <f t="shared" si="5"/>
        <v>1.8538054854154784</v>
      </c>
      <c r="W35" s="124">
        <f t="shared" si="6"/>
        <v>3.7076109708309568</v>
      </c>
      <c r="X35" s="124">
        <f t="shared" si="7"/>
        <v>0</v>
      </c>
      <c r="Y35" s="79">
        <v>53.3</v>
      </c>
      <c r="Z35" s="79">
        <v>107489296</v>
      </c>
      <c r="AA35" s="79">
        <v>32.700000000000003</v>
      </c>
      <c r="AB35" s="67">
        <f>'S10 LS174T'!$Z35/'S10 LS174T'!$Z$42*100</f>
        <v>1.591990608166068</v>
      </c>
      <c r="AC35" s="124">
        <f t="shared" si="8"/>
        <v>4.7759718244982041</v>
      </c>
      <c r="AD35" s="124">
        <f t="shared" si="9"/>
        <v>4.7759718244982041</v>
      </c>
      <c r="AE35" s="124">
        <f t="shared" si="10"/>
        <v>1.591990608166068</v>
      </c>
      <c r="AF35" s="124">
        <f t="shared" si="11"/>
        <v>3.1839812163321359</v>
      </c>
      <c r="AG35" s="124">
        <f t="shared" si="12"/>
        <v>0</v>
      </c>
      <c r="AH35" s="67">
        <f>AVERAGE('S10 LS174T'!$P35,'S10 LS174T'!$Y35)</f>
        <v>52.9</v>
      </c>
      <c r="AI35" s="64">
        <f>AVERAGE('S10 LS174T'!$S35,'S10 LS174T'!$AB35)</f>
        <v>1.7228980467907733</v>
      </c>
      <c r="AJ35" s="67">
        <f>STDEV('S10 LS174T'!$S35,'S10 LS174T'!$AB35)</f>
        <v>0.18513107511858165</v>
      </c>
      <c r="AK35" s="118">
        <f>'S10 LS174T'!$AJ35/'S10 LS174T'!$AI35*100</f>
        <v>10.745329676554201</v>
      </c>
    </row>
    <row r="36" spans="1:37" ht="20.100000000000001" customHeight="1" x14ac:dyDescent="0.25">
      <c r="A36" s="187"/>
      <c r="B36" s="154" t="str">
        <f t="shared" si="0"/>
        <v/>
      </c>
      <c r="C36" s="180">
        <v>957.85</v>
      </c>
      <c r="D36" s="154">
        <f t="shared" si="1"/>
        <v>3.1200000000808359E-3</v>
      </c>
      <c r="E36" s="154"/>
      <c r="F36" s="154" t="str">
        <f t="shared" si="2"/>
        <v/>
      </c>
      <c r="G36" s="181">
        <v>4</v>
      </c>
      <c r="H36" s="181">
        <v>4</v>
      </c>
      <c r="I36" s="181">
        <v>1</v>
      </c>
      <c r="J36" s="181">
        <v>1</v>
      </c>
      <c r="K36" s="181"/>
      <c r="L36" s="64">
        <v>1916.7010299999999</v>
      </c>
      <c r="M36" s="64">
        <v>957.84687999999994</v>
      </c>
      <c r="N36" s="64">
        <v>638.2288299999999</v>
      </c>
      <c r="O36" s="79" t="s">
        <v>85</v>
      </c>
      <c r="P36" s="79">
        <v>53</v>
      </c>
      <c r="Q36" s="79">
        <v>409270240</v>
      </c>
      <c r="R36" s="79">
        <v>22.4</v>
      </c>
      <c r="S36" s="67">
        <f>'S10 LS174T'!$Q36/'S10 LS174T'!$Q$42*100</f>
        <v>1.708973908688602</v>
      </c>
      <c r="T36" s="124">
        <f t="shared" si="3"/>
        <v>6.835895634754408</v>
      </c>
      <c r="U36" s="124">
        <f t="shared" si="4"/>
        <v>6.835895634754408</v>
      </c>
      <c r="V36" s="124">
        <f t="shared" si="5"/>
        <v>1.708973908688602</v>
      </c>
      <c r="W36" s="124">
        <f t="shared" si="6"/>
        <v>1.708973908688602</v>
      </c>
      <c r="X36" s="124">
        <f t="shared" si="7"/>
        <v>0</v>
      </c>
      <c r="Y36" s="79">
        <v>54</v>
      </c>
      <c r="Z36" s="79">
        <v>55381700</v>
      </c>
      <c r="AA36" s="79">
        <v>20.8</v>
      </c>
      <c r="AB36" s="67">
        <f>'S10 LS174T'!$Z36/'S10 LS174T'!$Z$42*100</f>
        <v>0.82024117326315649</v>
      </c>
      <c r="AC36" s="124">
        <f t="shared" si="8"/>
        <v>3.2809646930526259</v>
      </c>
      <c r="AD36" s="124">
        <f t="shared" si="9"/>
        <v>3.2809646930526259</v>
      </c>
      <c r="AE36" s="124">
        <f t="shared" si="10"/>
        <v>0.82024117326315649</v>
      </c>
      <c r="AF36" s="124">
        <f t="shared" si="11"/>
        <v>0.82024117326315649</v>
      </c>
      <c r="AG36" s="124">
        <f t="shared" si="12"/>
        <v>0</v>
      </c>
      <c r="AH36" s="67">
        <f>AVERAGE('S10 LS174T'!$P36,'S10 LS174T'!$Y36)</f>
        <v>53.5</v>
      </c>
      <c r="AI36" s="64">
        <f>AVERAGE('S10 LS174T'!$S36,'S10 LS174T'!$AB36)</f>
        <v>1.2646075409758792</v>
      </c>
      <c r="AJ36" s="67">
        <f>STDEV('S10 LS174T'!$S36,'S10 LS174T'!$AB36)</f>
        <v>0.62842894388180226</v>
      </c>
      <c r="AK36" s="118">
        <f>'S10 LS174T'!$AJ36/'S10 LS174T'!$AI36*100</f>
        <v>49.693594535807748</v>
      </c>
    </row>
    <row r="37" spans="1:37" ht="20.100000000000001" customHeight="1" x14ac:dyDescent="0.25">
      <c r="A37" s="187"/>
      <c r="B37" s="154" t="str">
        <f t="shared" si="0"/>
        <v/>
      </c>
      <c r="C37" s="180">
        <v>1176.4100000000001</v>
      </c>
      <c r="D37" s="154">
        <f t="shared" si="1"/>
        <v>-1.3529999999718711E-2</v>
      </c>
      <c r="E37" s="154"/>
      <c r="F37" s="154" t="str">
        <f t="shared" si="2"/>
        <v/>
      </c>
      <c r="G37" s="181">
        <v>4</v>
      </c>
      <c r="H37" s="181">
        <v>4</v>
      </c>
      <c r="I37" s="181">
        <v>2</v>
      </c>
      <c r="J37" s="181">
        <v>2</v>
      </c>
      <c r="K37" s="181"/>
      <c r="L37" s="64">
        <v>2353.8543299999997</v>
      </c>
      <c r="M37" s="64">
        <v>1176.4235299999998</v>
      </c>
      <c r="N37" s="64">
        <v>783.94659666666655</v>
      </c>
      <c r="O37" s="79" t="s">
        <v>84</v>
      </c>
      <c r="P37" s="79">
        <v>54.1</v>
      </c>
      <c r="Q37" s="79">
        <v>84090968</v>
      </c>
      <c r="R37" s="79">
        <v>8.6</v>
      </c>
      <c r="S37" s="67">
        <f>'S10 LS174T'!$Q37/'S10 LS174T'!$Q$42*100</f>
        <v>0.35113540204723448</v>
      </c>
      <c r="T37" s="124">
        <f t="shared" si="3"/>
        <v>1.4045416081889379</v>
      </c>
      <c r="U37" s="124">
        <f t="shared" si="4"/>
        <v>1.4045416081889379</v>
      </c>
      <c r="V37" s="124">
        <f t="shared" si="5"/>
        <v>0.70227080409446896</v>
      </c>
      <c r="W37" s="124">
        <f t="shared" si="6"/>
        <v>0.70227080409446896</v>
      </c>
      <c r="X37" s="124">
        <f t="shared" si="7"/>
        <v>0</v>
      </c>
      <c r="Y37" s="70">
        <v>54.9</v>
      </c>
      <c r="Z37" s="70">
        <v>21945900</v>
      </c>
      <c r="AA37" s="70">
        <v>7</v>
      </c>
      <c r="AB37" s="67">
        <f>'S10 LS174T'!$Z37/'S10 LS174T'!$Z$42*100</f>
        <v>0.32503391489094602</v>
      </c>
      <c r="AC37" s="124">
        <f t="shared" si="8"/>
        <v>1.3001356595637841</v>
      </c>
      <c r="AD37" s="124">
        <f t="shared" si="9"/>
        <v>1.3001356595637841</v>
      </c>
      <c r="AE37" s="124">
        <f t="shared" si="10"/>
        <v>0.65006782978189204</v>
      </c>
      <c r="AF37" s="124">
        <f t="shared" si="11"/>
        <v>0.65006782978189204</v>
      </c>
      <c r="AG37" s="124">
        <f t="shared" si="12"/>
        <v>0</v>
      </c>
      <c r="AH37" s="67">
        <f>AVERAGE('S10 LS174T'!$P37,'S10 LS174T'!$Y37)</f>
        <v>54.5</v>
      </c>
      <c r="AI37" s="64">
        <f>AVERAGE('S10 LS174T'!$S37,'S10 LS174T'!$AB37)</f>
        <v>0.33808465846909025</v>
      </c>
      <c r="AJ37" s="67">
        <f>STDEV('S10 LS174T'!$S37,'S10 LS174T'!$AB37)</f>
        <v>1.8456538567265146E-2</v>
      </c>
      <c r="AK37" s="118">
        <f>'S10 LS174T'!$AJ37/'S10 LS174T'!$AI37*100</f>
        <v>5.4591470227722727</v>
      </c>
    </row>
    <row r="38" spans="1:37" ht="20.100000000000001" customHeight="1" x14ac:dyDescent="0.25">
      <c r="A38" s="187"/>
      <c r="B38" s="154" t="str">
        <f t="shared" si="0"/>
        <v/>
      </c>
      <c r="C38" s="180">
        <v>1022.4</v>
      </c>
      <c r="D38" s="154">
        <f t="shared" si="1"/>
        <v>3.1820000000038817E-2</v>
      </c>
      <c r="E38" s="154"/>
      <c r="F38" s="154" t="str">
        <f t="shared" si="2"/>
        <v/>
      </c>
      <c r="G38" s="181">
        <v>3</v>
      </c>
      <c r="H38" s="181">
        <v>4</v>
      </c>
      <c r="I38" s="181">
        <v>1</v>
      </c>
      <c r="J38" s="181">
        <v>2</v>
      </c>
      <c r="K38" s="181"/>
      <c r="L38" s="64">
        <v>2045.7436299999999</v>
      </c>
      <c r="M38" s="64">
        <v>1022.3681799999999</v>
      </c>
      <c r="N38" s="64">
        <v>681.24302999999998</v>
      </c>
      <c r="O38" s="79" t="s">
        <v>87</v>
      </c>
      <c r="P38" s="79">
        <v>54.5</v>
      </c>
      <c r="Q38" s="79">
        <v>80174208</v>
      </c>
      <c r="R38" s="79">
        <v>6.7</v>
      </c>
      <c r="S38" s="67">
        <f>'S10 LS174T'!$Q38/'S10 LS174T'!$Q$42*100</f>
        <v>0.3347803388337568</v>
      </c>
      <c r="T38" s="124">
        <f t="shared" si="3"/>
        <v>1.0043410165012703</v>
      </c>
      <c r="U38" s="124">
        <f t="shared" si="4"/>
        <v>1.3391213553350272</v>
      </c>
      <c r="V38" s="124">
        <f t="shared" si="5"/>
        <v>0.3347803388337568</v>
      </c>
      <c r="W38" s="124">
        <f t="shared" si="6"/>
        <v>0.66956067766751359</v>
      </c>
      <c r="X38" s="124">
        <f t="shared" si="7"/>
        <v>0</v>
      </c>
      <c r="Y38" s="79">
        <v>55.3</v>
      </c>
      <c r="Z38" s="79">
        <v>51894536</v>
      </c>
      <c r="AA38" s="79">
        <v>11.2</v>
      </c>
      <c r="AB38" s="67">
        <f>'S10 LS174T'!$Z38/'S10 LS174T'!$Z$42*100</f>
        <v>0.76859386935733487</v>
      </c>
      <c r="AC38" s="124">
        <f t="shared" si="8"/>
        <v>2.3057816080720048</v>
      </c>
      <c r="AD38" s="124">
        <f t="shared" si="9"/>
        <v>3.0743754774293395</v>
      </c>
      <c r="AE38" s="124">
        <f t="shared" si="10"/>
        <v>0.76859386935733487</v>
      </c>
      <c r="AF38" s="124">
        <f t="shared" si="11"/>
        <v>1.5371877387146697</v>
      </c>
      <c r="AG38" s="124">
        <f t="shared" si="12"/>
        <v>0</v>
      </c>
      <c r="AH38" s="67">
        <f>AVERAGE('S10 LS174T'!$P38,'S10 LS174T'!$Y38)</f>
        <v>54.9</v>
      </c>
      <c r="AI38" s="64">
        <f>AVERAGE('S10 LS174T'!$S38,'S10 LS174T'!$AB38)</f>
        <v>0.55168710409554578</v>
      </c>
      <c r="AJ38" s="67">
        <f>STDEV('S10 LS174T'!$S38,'S10 LS174T'!$AB38)</f>
        <v>0.30675248920369941</v>
      </c>
      <c r="AK38" s="118">
        <f>'S10 LS174T'!$AJ38/'S10 LS174T'!$AI38*100</f>
        <v>55.60262092886866</v>
      </c>
    </row>
    <row r="39" spans="1:37" ht="20.100000000000001" customHeight="1" x14ac:dyDescent="0.25">
      <c r="A39" s="187"/>
      <c r="B39" s="154" t="str">
        <f t="shared" si="0"/>
        <v/>
      </c>
      <c r="C39" s="180">
        <v>1030.9000000000001</v>
      </c>
      <c r="D39" s="154">
        <f t="shared" si="1"/>
        <v>2.4170000000140135E-2</v>
      </c>
      <c r="E39" s="154"/>
      <c r="F39" s="154" t="str">
        <f t="shared" si="2"/>
        <v/>
      </c>
      <c r="G39" s="181">
        <v>4</v>
      </c>
      <c r="H39" s="181">
        <v>4</v>
      </c>
      <c r="I39" s="181">
        <v>2</v>
      </c>
      <c r="J39" s="181">
        <v>1</v>
      </c>
      <c r="K39" s="181"/>
      <c r="L39" s="64">
        <v>2062.75893</v>
      </c>
      <c r="M39" s="64">
        <v>1030.87583</v>
      </c>
      <c r="N39" s="64">
        <v>686.91479666666658</v>
      </c>
      <c r="O39" s="79" t="s">
        <v>93</v>
      </c>
      <c r="P39" s="79">
        <v>55.1</v>
      </c>
      <c r="Q39" s="79">
        <v>334621152</v>
      </c>
      <c r="R39" s="79">
        <v>24.5</v>
      </c>
      <c r="S39" s="67">
        <f>'S10 LS174T'!$Q39/'S10 LS174T'!$Q$42*100</f>
        <v>1.3972645997014657</v>
      </c>
      <c r="T39" s="124">
        <f t="shared" si="3"/>
        <v>5.5890583988058626</v>
      </c>
      <c r="U39" s="124">
        <f t="shared" si="4"/>
        <v>5.5890583988058626</v>
      </c>
      <c r="V39" s="124">
        <f t="shared" si="5"/>
        <v>2.7945291994029313</v>
      </c>
      <c r="W39" s="124">
        <f t="shared" si="6"/>
        <v>1.3972645997014657</v>
      </c>
      <c r="X39" s="124">
        <f t="shared" si="7"/>
        <v>0</v>
      </c>
      <c r="Y39" s="79">
        <v>56</v>
      </c>
      <c r="Z39" s="79">
        <v>45176196</v>
      </c>
      <c r="AA39" s="79">
        <v>14.3</v>
      </c>
      <c r="AB39" s="67">
        <f>'S10 LS174T'!$Z39/'S10 LS174T'!$Z$42*100</f>
        <v>0.66909062037832567</v>
      </c>
      <c r="AC39" s="124">
        <f t="shared" si="8"/>
        <v>2.6763624815133027</v>
      </c>
      <c r="AD39" s="124">
        <f t="shared" si="9"/>
        <v>2.6763624815133027</v>
      </c>
      <c r="AE39" s="124">
        <f t="shared" si="10"/>
        <v>1.3381812407566513</v>
      </c>
      <c r="AF39" s="124">
        <f t="shared" si="11"/>
        <v>0.66909062037832567</v>
      </c>
      <c r="AG39" s="124">
        <f t="shared" si="12"/>
        <v>0</v>
      </c>
      <c r="AH39" s="67">
        <f>AVERAGE('S10 LS174T'!$P39,'S10 LS174T'!$Y39)</f>
        <v>55.55</v>
      </c>
      <c r="AI39" s="64">
        <f>AVERAGE('S10 LS174T'!$S39,'S10 LS174T'!$AB39)</f>
        <v>1.0331776100398957</v>
      </c>
      <c r="AJ39" s="67">
        <f>STDEV('S10 LS174T'!$S39,'S10 LS174T'!$AB39)</f>
        <v>0.51489675866298468</v>
      </c>
      <c r="AK39" s="118">
        <f>'S10 LS174T'!$AJ39/'S10 LS174T'!$AI39*100</f>
        <v>49.836228898059666</v>
      </c>
    </row>
    <row r="40" spans="1:37" ht="20.100000000000001" customHeight="1" x14ac:dyDescent="0.25">
      <c r="A40" s="187">
        <v>1331.45</v>
      </c>
      <c r="B40" s="154">
        <f t="shared" si="0"/>
        <v>-2.4129999999786378E-2</v>
      </c>
      <c r="C40" s="180">
        <v>665.22</v>
      </c>
      <c r="D40" s="154">
        <f t="shared" si="1"/>
        <v>-1.34299999998575E-2</v>
      </c>
      <c r="E40" s="154"/>
      <c r="F40" s="154" t="str">
        <f t="shared" si="2"/>
        <v/>
      </c>
      <c r="G40" s="181">
        <v>2</v>
      </c>
      <c r="H40" s="181">
        <v>2</v>
      </c>
      <c r="I40" s="181"/>
      <c r="J40" s="181">
        <v>2</v>
      </c>
      <c r="K40" s="181"/>
      <c r="L40" s="64">
        <v>1331.4741299999998</v>
      </c>
      <c r="M40" s="64">
        <v>665.23342999999988</v>
      </c>
      <c r="N40" s="64">
        <v>443.15319666666659</v>
      </c>
      <c r="O40" s="79" t="s">
        <v>22</v>
      </c>
      <c r="P40" s="79">
        <v>56.5</v>
      </c>
      <c r="Q40" s="79">
        <v>1269553536</v>
      </c>
      <c r="R40" s="79">
        <v>49.2</v>
      </c>
      <c r="S40" s="67">
        <f>'S10 LS174T'!$Q40/'S10 LS174T'!$Q$42*100</f>
        <v>5.3012255880304311</v>
      </c>
      <c r="T40" s="124">
        <f t="shared" si="3"/>
        <v>10.602451176060862</v>
      </c>
      <c r="U40" s="124">
        <f t="shared" si="4"/>
        <v>10.602451176060862</v>
      </c>
      <c r="V40" s="124">
        <f t="shared" si="5"/>
        <v>0</v>
      </c>
      <c r="W40" s="124">
        <f t="shared" si="6"/>
        <v>10.602451176060862</v>
      </c>
      <c r="X40" s="124">
        <f t="shared" si="7"/>
        <v>0</v>
      </c>
      <c r="Y40" s="79">
        <v>57.2</v>
      </c>
      <c r="Z40" s="79">
        <v>386325472</v>
      </c>
      <c r="AA40" s="79">
        <v>138.5</v>
      </c>
      <c r="AB40" s="67">
        <f>'S10 LS174T'!$Z40/'S10 LS174T'!$Z$42*100</f>
        <v>5.7217466855427466</v>
      </c>
      <c r="AC40" s="124">
        <f t="shared" si="8"/>
        <v>11.443493371085493</v>
      </c>
      <c r="AD40" s="124">
        <f t="shared" si="9"/>
        <v>11.443493371085493</v>
      </c>
      <c r="AE40" s="124">
        <f t="shared" si="10"/>
        <v>0</v>
      </c>
      <c r="AF40" s="124">
        <f t="shared" si="11"/>
        <v>11.443493371085493</v>
      </c>
      <c r="AG40" s="124">
        <f t="shared" si="12"/>
        <v>0</v>
      </c>
      <c r="AH40" s="67">
        <f>AVERAGE('S10 LS174T'!$P40,'S10 LS174T'!$Y40)</f>
        <v>56.85</v>
      </c>
      <c r="AI40" s="64">
        <f>AVERAGE('S10 LS174T'!$S40,'S10 LS174T'!$AB40)</f>
        <v>5.5114861367865888</v>
      </c>
      <c r="AJ40" s="67">
        <f>STDEV('S10 LS174T'!$S40,'S10 LS174T'!$AB40)</f>
        <v>0.29735331968296769</v>
      </c>
      <c r="AK40" s="118">
        <f>'S10 LS174T'!$AJ40/'S10 LS174T'!$AI40*100</f>
        <v>5.3951568107605956</v>
      </c>
    </row>
    <row r="41" spans="1:37" ht="20.100000000000001" customHeight="1" x14ac:dyDescent="0.25">
      <c r="A41" s="188"/>
      <c r="B41" s="177" t="str">
        <f t="shared" si="0"/>
        <v/>
      </c>
      <c r="C41" s="189">
        <v>1022.36</v>
      </c>
      <c r="D41" s="177">
        <f t="shared" si="1"/>
        <v>-8.179999999924803E-3</v>
      </c>
      <c r="E41" s="177"/>
      <c r="F41" s="177" t="str">
        <f t="shared" si="2"/>
        <v/>
      </c>
      <c r="G41" s="190">
        <v>3</v>
      </c>
      <c r="H41" s="190">
        <v>4</v>
      </c>
      <c r="I41" s="190">
        <v>1</v>
      </c>
      <c r="J41" s="190">
        <v>2</v>
      </c>
      <c r="K41" s="190"/>
      <c r="L41" s="92">
        <v>2045.7436299999999</v>
      </c>
      <c r="M41" s="92">
        <v>1022.3681799999999</v>
      </c>
      <c r="N41" s="92">
        <v>681.24302999999998</v>
      </c>
      <c r="O41" s="95" t="s">
        <v>87</v>
      </c>
      <c r="P41" s="95">
        <v>56.7</v>
      </c>
      <c r="Q41" s="95">
        <v>209544928</v>
      </c>
      <c r="R41" s="95">
        <v>18.3</v>
      </c>
      <c r="S41" s="94">
        <f>'S10 LS174T'!$Q41/'S10 LS174T'!$Q$42*100</f>
        <v>0.87498864967565593</v>
      </c>
      <c r="T41" s="179">
        <f t="shared" si="3"/>
        <v>2.6249659490269677</v>
      </c>
      <c r="U41" s="179">
        <f t="shared" si="4"/>
        <v>3.4999545987026237</v>
      </c>
      <c r="V41" s="179">
        <f t="shared" si="5"/>
        <v>0.87498864967565593</v>
      </c>
      <c r="W41" s="179">
        <f t="shared" si="6"/>
        <v>1.7499772993513119</v>
      </c>
      <c r="X41" s="179">
        <f t="shared" si="7"/>
        <v>0</v>
      </c>
      <c r="Y41" s="95">
        <v>57.5</v>
      </c>
      <c r="Z41" s="95">
        <v>34426272</v>
      </c>
      <c r="AA41" s="95">
        <v>12.6</v>
      </c>
      <c r="AB41" s="94">
        <f>'S10 LS174T'!$Z41/'S10 LS174T'!$Z$42*100</f>
        <v>0.50987683181189014</v>
      </c>
      <c r="AC41" s="179">
        <f t="shared" si="8"/>
        <v>1.5296304954356703</v>
      </c>
      <c r="AD41" s="179">
        <f t="shared" si="9"/>
        <v>2.0395073272475606</v>
      </c>
      <c r="AE41" s="179">
        <f t="shared" si="10"/>
        <v>0.50987683181189014</v>
      </c>
      <c r="AF41" s="179">
        <f t="shared" si="11"/>
        <v>1.0197536636237803</v>
      </c>
      <c r="AG41" s="179">
        <f t="shared" si="12"/>
        <v>0</v>
      </c>
      <c r="AH41" s="94">
        <f>AVERAGE('S10 LS174T'!$P41,'S10 LS174T'!$Y41)</f>
        <v>57.1</v>
      </c>
      <c r="AI41" s="92">
        <f>AVERAGE('S10 LS174T'!$S41,'S10 LS174T'!$AB41)</f>
        <v>0.69243274074377303</v>
      </c>
      <c r="AJ41" s="94">
        <f>STDEV('S10 LS174T'!$S41,'S10 LS174T'!$AB41)</f>
        <v>0.2581730423028164</v>
      </c>
      <c r="AK41" s="120">
        <f>'S10 LS174T'!$AJ41/'S10 LS174T'!$AI41*100</f>
        <v>37.284927056669964</v>
      </c>
    </row>
    <row r="42" spans="1:37" ht="20.100000000000001" customHeight="1" x14ac:dyDescent="0.25">
      <c r="A42" s="61"/>
      <c r="B42" s="61"/>
      <c r="C42" s="61"/>
      <c r="D42" s="83"/>
      <c r="E42" s="84"/>
      <c r="F42" s="83"/>
      <c r="G42" s="198"/>
      <c r="H42" s="198"/>
      <c r="I42" s="198"/>
      <c r="J42" s="198"/>
      <c r="K42" s="198"/>
      <c r="L42" s="61"/>
      <c r="M42" s="61"/>
      <c r="N42" s="61"/>
      <c r="O42" s="84"/>
      <c r="P42" s="84"/>
      <c r="Q42" s="84">
        <f>SUM(Q5:Q41)</f>
        <v>23948302424</v>
      </c>
      <c r="R42" s="84"/>
      <c r="S42" s="83">
        <f>SUM(S5:S41)</f>
        <v>99.999999999999972</v>
      </c>
      <c r="T42" s="83">
        <f>SUM(T5:T41)/100</f>
        <v>2.0980574535273373</v>
      </c>
      <c r="U42" s="83">
        <f>SUM(U5:U41)/100</f>
        <v>2.1785815944813716</v>
      </c>
      <c r="V42" s="83">
        <f>SUM(V5:V41)/100</f>
        <v>0.67535400053205907</v>
      </c>
      <c r="W42" s="83">
        <f>SUM(W5:W41)/100</f>
        <v>1.2962507993422525</v>
      </c>
      <c r="X42" s="83">
        <f>SUM(X5:X41)/100</f>
        <v>5.0603567073109715E-2</v>
      </c>
      <c r="Y42" s="84"/>
      <c r="Z42" s="84">
        <f>SUM(Z5:Z41)</f>
        <v>6751880033</v>
      </c>
      <c r="AA42" s="84"/>
      <c r="AB42" s="83">
        <f>SUM(AB5:AB41)</f>
        <v>100.00000000000001</v>
      </c>
      <c r="AC42" s="83">
        <f>SUM(AC5:AC41)/100</f>
        <v>2.0640449564990071</v>
      </c>
      <c r="AD42" s="83">
        <f>SUM(AD5:AD41)/100</f>
        <v>2.1635709994256644</v>
      </c>
      <c r="AE42" s="83">
        <f>SUM(AE5:AE41)/100</f>
        <v>0.62968121074730599</v>
      </c>
      <c r="AF42" s="83">
        <f>SUM(AF5:AF41)/100</f>
        <v>1.2456299504573853</v>
      </c>
      <c r="AG42" s="83">
        <f>SUM(AG5:AG41)/100</f>
        <v>5.113282971744413E-2</v>
      </c>
      <c r="AH42" s="83"/>
      <c r="AI42" s="61">
        <f>SUM(AI5:AI41)</f>
        <v>100.00000000000001</v>
      </c>
      <c r="AJ42" s="83"/>
      <c r="AK42" s="71"/>
    </row>
    <row r="45" spans="1:37" x14ac:dyDescent="0.25">
      <c r="S45" s="17"/>
      <c r="T45" s="182"/>
      <c r="U45" s="182"/>
      <c r="V45" s="182"/>
      <c r="W45" s="182"/>
      <c r="X45" s="182"/>
      <c r="Y45" s="17"/>
    </row>
    <row r="46" spans="1:37" x14ac:dyDescent="0.25">
      <c r="S46" s="140"/>
      <c r="T46" s="17"/>
      <c r="U46" s="17"/>
      <c r="V46" s="17"/>
      <c r="W46" s="17"/>
      <c r="X46" s="17"/>
      <c r="Y46" s="17"/>
    </row>
    <row r="47" spans="1:37" x14ac:dyDescent="0.25">
      <c r="S47" s="17"/>
      <c r="T47" s="17"/>
      <c r="U47" s="17"/>
      <c r="V47" s="17"/>
      <c r="W47" s="17"/>
      <c r="X47" s="17"/>
      <c r="Y47" s="17"/>
    </row>
    <row r="48" spans="1:37" x14ac:dyDescent="0.25">
      <c r="A48" s="16"/>
      <c r="B48" s="1"/>
      <c r="C48" s="18"/>
      <c r="D48" s="3"/>
      <c r="E48" s="18"/>
      <c r="F48" s="3"/>
      <c r="G48" s="49"/>
      <c r="H48" s="49"/>
      <c r="I48" s="49"/>
      <c r="J48" s="49"/>
      <c r="K48" s="49"/>
      <c r="AK48" s="2"/>
    </row>
    <row r="49" spans="1:37" x14ac:dyDescent="0.25">
      <c r="A49" s="44"/>
      <c r="B49" s="33"/>
      <c r="C49" s="44"/>
      <c r="D49" s="35"/>
      <c r="E49" s="44"/>
      <c r="F49" s="35"/>
      <c r="G49" s="50"/>
      <c r="H49" s="50"/>
      <c r="I49" s="50"/>
      <c r="J49" s="50"/>
      <c r="K49" s="50"/>
      <c r="AK49" s="2"/>
    </row>
    <row r="50" spans="1:37" x14ac:dyDescent="0.25">
      <c r="A50" s="17"/>
      <c r="B50" s="17"/>
      <c r="C50" s="17"/>
      <c r="D50" s="17"/>
      <c r="E50" s="17"/>
      <c r="F50" s="17"/>
      <c r="G50" s="51"/>
      <c r="H50" s="51"/>
      <c r="I50" s="51"/>
      <c r="J50" s="51"/>
      <c r="K50" s="51"/>
      <c r="AK50" s="2"/>
    </row>
    <row r="51" spans="1:37" x14ac:dyDescent="0.25">
      <c r="A51" s="33"/>
      <c r="B51" s="33"/>
      <c r="C51" s="33"/>
      <c r="D51" s="35"/>
      <c r="E51" s="44"/>
      <c r="F51" s="35"/>
      <c r="G51" s="50"/>
      <c r="H51" s="50"/>
      <c r="I51" s="50"/>
      <c r="J51" s="50"/>
      <c r="K51" s="50"/>
      <c r="AK51" s="2"/>
    </row>
    <row r="52" spans="1:37" x14ac:dyDescent="0.25">
      <c r="A52" s="17"/>
      <c r="B52" s="17"/>
      <c r="C52" s="17"/>
      <c r="D52" s="17"/>
      <c r="E52" s="17"/>
      <c r="F52" s="17"/>
      <c r="G52" s="51"/>
      <c r="H52" s="51"/>
      <c r="I52" s="51"/>
      <c r="J52" s="51"/>
      <c r="K52" s="51"/>
      <c r="AK52" s="2"/>
    </row>
    <row r="53" spans="1:37" x14ac:dyDescent="0.25">
      <c r="A53" s="33"/>
      <c r="B53" s="33"/>
      <c r="C53" s="17"/>
      <c r="D53" s="17"/>
      <c r="E53" s="17"/>
      <c r="F53" s="17"/>
      <c r="G53" s="51"/>
      <c r="H53" s="51"/>
      <c r="I53" s="51"/>
      <c r="J53" s="51"/>
      <c r="K53" s="51"/>
      <c r="AK53" s="2"/>
    </row>
    <row r="54" spans="1:37" x14ac:dyDescent="0.25">
      <c r="A54" s="17"/>
      <c r="B54" s="17"/>
      <c r="C54" s="17"/>
      <c r="D54" s="17"/>
      <c r="E54" s="17"/>
      <c r="F54" s="17"/>
      <c r="G54" s="51"/>
      <c r="H54" s="51"/>
      <c r="I54" s="51"/>
      <c r="J54" s="51"/>
      <c r="K54" s="51"/>
      <c r="AK54" s="2"/>
    </row>
    <row r="55" spans="1:37" x14ac:dyDescent="0.25">
      <c r="A55" s="33"/>
      <c r="B55" s="33"/>
      <c r="C55" s="18"/>
      <c r="D55" s="35"/>
      <c r="E55" s="44"/>
      <c r="F55" s="35"/>
      <c r="G55" s="50"/>
      <c r="H55" s="50"/>
      <c r="I55" s="50"/>
      <c r="J55" s="50"/>
      <c r="K55" s="50"/>
      <c r="AK55" s="2"/>
    </row>
    <row r="56" spans="1:37" x14ac:dyDescent="0.25">
      <c r="A56" s="17"/>
      <c r="B56" s="17"/>
      <c r="C56" s="17"/>
      <c r="D56" s="17"/>
      <c r="E56" s="17"/>
      <c r="F56" s="17"/>
      <c r="G56" s="51"/>
      <c r="H56" s="51"/>
      <c r="I56" s="51"/>
      <c r="J56" s="51"/>
      <c r="K56" s="51"/>
      <c r="AK56" s="2"/>
    </row>
    <row r="57" spans="1:37" x14ac:dyDescent="0.25">
      <c r="A57" s="17"/>
      <c r="B57" s="17"/>
      <c r="C57" s="17"/>
      <c r="D57" s="17"/>
      <c r="E57" s="17"/>
      <c r="F57" s="17"/>
      <c r="G57" s="51"/>
      <c r="H57" s="51"/>
      <c r="I57" s="51"/>
      <c r="J57" s="51"/>
      <c r="K57" s="51"/>
      <c r="AK57" s="2"/>
    </row>
    <row r="58" spans="1:37" x14ac:dyDescent="0.25">
      <c r="A58" s="17"/>
      <c r="B58" s="17"/>
      <c r="C58" s="17"/>
      <c r="D58" s="17"/>
      <c r="E58" s="17"/>
      <c r="F58" s="17"/>
      <c r="G58" s="51"/>
      <c r="H58" s="51"/>
      <c r="I58" s="51"/>
      <c r="J58" s="51"/>
      <c r="K58" s="51"/>
      <c r="AK58" s="2"/>
    </row>
    <row r="59" spans="1:37" x14ac:dyDescent="0.25">
      <c r="A59" s="44"/>
      <c r="B59" s="33"/>
      <c r="C59" s="44"/>
      <c r="D59" s="35"/>
      <c r="E59" s="44"/>
      <c r="F59" s="35"/>
      <c r="G59" s="50"/>
      <c r="H59" s="50"/>
      <c r="I59" s="50"/>
      <c r="J59" s="50"/>
      <c r="K59" s="50"/>
      <c r="AK59" s="2"/>
    </row>
    <row r="60" spans="1:37" x14ac:dyDescent="0.25">
      <c r="A60" s="17"/>
      <c r="B60" s="17"/>
      <c r="C60" s="17"/>
      <c r="D60" s="17"/>
      <c r="E60" s="17"/>
      <c r="F60" s="17"/>
      <c r="G60" s="51"/>
      <c r="H60" s="51"/>
      <c r="I60" s="51"/>
      <c r="J60" s="51"/>
      <c r="K60" s="51"/>
      <c r="AK60" s="2"/>
    </row>
    <row r="61" spans="1:37" x14ac:dyDescent="0.25">
      <c r="A61" s="17"/>
      <c r="B61" s="17"/>
      <c r="C61" s="17"/>
      <c r="D61" s="17"/>
      <c r="E61" s="17"/>
      <c r="F61" s="17"/>
      <c r="G61" s="51"/>
      <c r="H61" s="51"/>
      <c r="I61" s="51"/>
      <c r="J61" s="51"/>
      <c r="K61" s="51"/>
      <c r="AK61" s="2"/>
    </row>
    <row r="62" spans="1:37" x14ac:dyDescent="0.25">
      <c r="A62" s="44"/>
      <c r="B62" s="33"/>
      <c r="C62" s="44"/>
      <c r="D62" s="35"/>
      <c r="E62" s="44"/>
      <c r="F62" s="35"/>
      <c r="G62" s="50"/>
      <c r="H62" s="50"/>
      <c r="I62" s="50"/>
      <c r="J62" s="50"/>
      <c r="K62" s="50"/>
      <c r="L62" s="17"/>
      <c r="M62" s="17"/>
      <c r="AK62" s="2"/>
    </row>
  </sheetData>
  <mergeCells count="2">
    <mergeCell ref="P3:X3"/>
    <mergeCell ref="Y3:AG3"/>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K45"/>
  <sheetViews>
    <sheetView topLeftCell="B1" zoomScale="70" zoomScaleNormal="70" workbookViewId="0">
      <selection activeCell="B1" sqref="B1"/>
    </sheetView>
  </sheetViews>
  <sheetFormatPr defaultColWidth="9.140625" defaultRowHeight="15" x14ac:dyDescent="0.25"/>
  <cols>
    <col min="1" max="1" width="8.7109375" style="60" customWidth="1"/>
    <col min="2" max="3" width="8.7109375" style="70" customWidth="1"/>
    <col min="4" max="4" width="8.7109375" style="60" customWidth="1"/>
    <col min="5" max="33" width="8.7109375" style="70" customWidth="1"/>
    <col min="34" max="34" width="8.7109375" style="86" customWidth="1"/>
    <col min="35" max="35" width="8.7109375" style="156" customWidth="1"/>
    <col min="36" max="36" width="8.7109375" style="70" customWidth="1"/>
    <col min="37" max="37" width="8.7109375" style="191" customWidth="1"/>
    <col min="38" max="16384" width="9.140625" style="70"/>
  </cols>
  <sheetData>
    <row r="1" spans="1:37" x14ac:dyDescent="0.25">
      <c r="B1" s="70" t="s">
        <v>195</v>
      </c>
    </row>
    <row r="3" spans="1:37" ht="20.100000000000001" customHeight="1" x14ac:dyDescent="0.25">
      <c r="A3" s="100"/>
      <c r="B3" s="101"/>
      <c r="C3" s="101"/>
      <c r="D3" s="113"/>
      <c r="E3" s="101"/>
      <c r="F3" s="101"/>
      <c r="G3" s="101"/>
      <c r="H3" s="101"/>
      <c r="I3" s="101"/>
      <c r="J3" s="101"/>
      <c r="K3" s="101"/>
      <c r="L3" s="101"/>
      <c r="M3" s="101"/>
      <c r="N3" s="101"/>
      <c r="O3" s="101"/>
      <c r="P3" s="277" t="s">
        <v>99</v>
      </c>
      <c r="Q3" s="277"/>
      <c r="R3" s="277"/>
      <c r="S3" s="277"/>
      <c r="T3" s="277"/>
      <c r="U3" s="277"/>
      <c r="V3" s="277"/>
      <c r="W3" s="277"/>
      <c r="X3" s="277"/>
      <c r="Y3" s="277" t="s">
        <v>100</v>
      </c>
      <c r="Z3" s="277"/>
      <c r="AA3" s="277"/>
      <c r="AB3" s="277"/>
      <c r="AC3" s="277"/>
      <c r="AD3" s="277"/>
      <c r="AE3" s="277"/>
      <c r="AF3" s="277"/>
      <c r="AG3" s="277"/>
      <c r="AH3" s="102"/>
      <c r="AI3" s="194"/>
      <c r="AJ3" s="101"/>
      <c r="AK3" s="196"/>
    </row>
    <row r="4" spans="1:37" ht="20.100000000000001" customHeight="1" x14ac:dyDescent="0.25">
      <c r="A4" s="105" t="s">
        <v>0</v>
      </c>
      <c r="B4" s="104" t="s">
        <v>1</v>
      </c>
      <c r="C4" s="104" t="s">
        <v>2</v>
      </c>
      <c r="D4" s="111" t="s">
        <v>3</v>
      </c>
      <c r="E4" s="104" t="s">
        <v>4</v>
      </c>
      <c r="F4" s="104" t="s">
        <v>5</v>
      </c>
      <c r="G4" s="104" t="s">
        <v>6</v>
      </c>
      <c r="H4" s="104" t="s">
        <v>7</v>
      </c>
      <c r="I4" s="104" t="s">
        <v>8</v>
      </c>
      <c r="J4" s="104" t="s">
        <v>9</v>
      </c>
      <c r="K4" s="104" t="s">
        <v>10</v>
      </c>
      <c r="L4" s="104" t="s">
        <v>101</v>
      </c>
      <c r="M4" s="104" t="s">
        <v>102</v>
      </c>
      <c r="N4" s="104" t="s">
        <v>103</v>
      </c>
      <c r="O4" s="104" t="s">
        <v>11</v>
      </c>
      <c r="P4" s="104" t="s">
        <v>104</v>
      </c>
      <c r="Q4" s="104" t="s">
        <v>105</v>
      </c>
      <c r="R4" s="104" t="s">
        <v>94</v>
      </c>
      <c r="S4" s="104" t="s">
        <v>106</v>
      </c>
      <c r="T4" s="104" t="s">
        <v>6</v>
      </c>
      <c r="U4" s="104" t="s">
        <v>7</v>
      </c>
      <c r="V4" s="104" t="s">
        <v>8</v>
      </c>
      <c r="W4" s="104" t="s">
        <v>9</v>
      </c>
      <c r="X4" s="104" t="s">
        <v>10</v>
      </c>
      <c r="Y4" s="104" t="s">
        <v>104</v>
      </c>
      <c r="Z4" s="104" t="s">
        <v>105</v>
      </c>
      <c r="AA4" s="104" t="s">
        <v>94</v>
      </c>
      <c r="AB4" s="104" t="s">
        <v>106</v>
      </c>
      <c r="AC4" s="104" t="s">
        <v>6</v>
      </c>
      <c r="AD4" s="104" t="s">
        <v>7</v>
      </c>
      <c r="AE4" s="104" t="s">
        <v>8</v>
      </c>
      <c r="AF4" s="104" t="s">
        <v>9</v>
      </c>
      <c r="AG4" s="104" t="s">
        <v>10</v>
      </c>
      <c r="AH4" s="106" t="s">
        <v>107</v>
      </c>
      <c r="AI4" s="192" t="s">
        <v>108</v>
      </c>
      <c r="AJ4" s="104" t="s">
        <v>17</v>
      </c>
      <c r="AK4" s="197" t="s">
        <v>33</v>
      </c>
    </row>
    <row r="5" spans="1:37" ht="20.100000000000001" customHeight="1" x14ac:dyDescent="0.25">
      <c r="A5" s="89">
        <v>675.28</v>
      </c>
      <c r="B5" s="64">
        <v>3.3469999999965694E-2</v>
      </c>
      <c r="C5" s="84"/>
      <c r="D5" s="61" t="s">
        <v>183</v>
      </c>
      <c r="E5" s="79"/>
      <c r="F5" s="67" t="s">
        <v>183</v>
      </c>
      <c r="G5" s="67">
        <v>1</v>
      </c>
      <c r="H5" s="67">
        <v>1</v>
      </c>
      <c r="I5" s="67"/>
      <c r="J5" s="67">
        <v>1</v>
      </c>
      <c r="K5" s="67"/>
      <c r="L5" s="64">
        <v>675.24653000000001</v>
      </c>
      <c r="M5" s="64">
        <v>337.11963000000003</v>
      </c>
      <c r="N5" s="64">
        <v>224.41066333333336</v>
      </c>
      <c r="O5" s="70" t="s">
        <v>18</v>
      </c>
      <c r="P5" s="70">
        <v>22.6</v>
      </c>
      <c r="Q5" s="70">
        <v>70750904</v>
      </c>
      <c r="R5" s="70">
        <v>18.100000000000001</v>
      </c>
      <c r="S5" s="67">
        <v>0.64357206144138657</v>
      </c>
      <c r="T5" s="70">
        <v>0.64357206144138657</v>
      </c>
      <c r="U5" s="70">
        <v>0.64357206144138657</v>
      </c>
      <c r="V5" s="70">
        <v>0</v>
      </c>
      <c r="W5" s="70">
        <v>0.64357206144138657</v>
      </c>
      <c r="X5" s="70">
        <v>0</v>
      </c>
      <c r="Y5" s="70">
        <v>22.5</v>
      </c>
      <c r="Z5" s="70">
        <v>936531840</v>
      </c>
      <c r="AA5" s="70">
        <v>30</v>
      </c>
      <c r="AB5" s="67">
        <v>2.438765276947946</v>
      </c>
      <c r="AC5" s="67">
        <v>2.438765276947946</v>
      </c>
      <c r="AD5" s="67">
        <v>2.438765276947946</v>
      </c>
      <c r="AE5" s="67">
        <v>0</v>
      </c>
      <c r="AF5" s="67">
        <v>2.438765276947946</v>
      </c>
      <c r="AG5" s="67">
        <v>0</v>
      </c>
      <c r="AH5" s="87">
        <v>22.55</v>
      </c>
      <c r="AI5" s="138">
        <v>1.5411686691946662</v>
      </c>
      <c r="AJ5" s="67">
        <v>1.2693932962247716</v>
      </c>
      <c r="AK5" s="90">
        <v>0.82365630809773072</v>
      </c>
    </row>
    <row r="6" spans="1:37" ht="20.100000000000001" customHeight="1" x14ac:dyDescent="0.25">
      <c r="A6" s="89">
        <v>966.36</v>
      </c>
      <c r="B6" s="61">
        <v>1.8069999999966058E-2</v>
      </c>
      <c r="C6" s="66">
        <v>482.69</v>
      </c>
      <c r="D6" s="64">
        <v>2.2669999999948232E-2</v>
      </c>
      <c r="E6" s="79"/>
      <c r="F6" s="67" t="s">
        <v>183</v>
      </c>
      <c r="G6" s="67">
        <v>1</v>
      </c>
      <c r="H6" s="67">
        <v>1</v>
      </c>
      <c r="I6" s="67"/>
      <c r="J6" s="67">
        <v>2</v>
      </c>
      <c r="K6" s="67"/>
      <c r="L6" s="64">
        <v>966.34193000000005</v>
      </c>
      <c r="M6" s="64">
        <v>482.66733000000005</v>
      </c>
      <c r="N6" s="64">
        <v>321.44246333333336</v>
      </c>
      <c r="O6" s="79" t="s">
        <v>19</v>
      </c>
      <c r="P6" s="79">
        <v>27.2</v>
      </c>
      <c r="Q6" s="79">
        <v>1061521984</v>
      </c>
      <c r="R6" s="79">
        <v>322.39999999999998</v>
      </c>
      <c r="S6" s="67">
        <v>9.6559316260924462</v>
      </c>
      <c r="T6" s="70">
        <v>9.6559316260924462</v>
      </c>
      <c r="U6" s="70">
        <v>9.6559316260924462</v>
      </c>
      <c r="V6" s="70">
        <v>0</v>
      </c>
      <c r="W6" s="70">
        <v>19.311863252184892</v>
      </c>
      <c r="X6" s="70">
        <v>0</v>
      </c>
      <c r="Y6" s="70">
        <v>26.7</v>
      </c>
      <c r="Z6" s="70">
        <v>3049288704</v>
      </c>
      <c r="AA6" s="70">
        <v>75</v>
      </c>
      <c r="AB6" s="67">
        <v>7.9404661892806576</v>
      </c>
      <c r="AC6" s="67">
        <v>7.9404661892806576</v>
      </c>
      <c r="AD6" s="67">
        <v>7.9404661892806576</v>
      </c>
      <c r="AE6" s="67">
        <v>0</v>
      </c>
      <c r="AF6" s="67">
        <v>15.880932378561315</v>
      </c>
      <c r="AG6" s="67">
        <v>0</v>
      </c>
      <c r="AH6" s="87">
        <v>26.95</v>
      </c>
      <c r="AI6" s="138">
        <v>8.798198907686551</v>
      </c>
      <c r="AJ6" s="67">
        <v>1.2130172432607584</v>
      </c>
      <c r="AK6" s="90">
        <v>0.13787108656988936</v>
      </c>
    </row>
    <row r="7" spans="1:37" ht="20.100000000000001" customHeight="1" x14ac:dyDescent="0.25">
      <c r="A7" s="89">
        <v>749.31</v>
      </c>
      <c r="B7" s="64">
        <v>2.6669999999853644E-2</v>
      </c>
      <c r="C7" s="61"/>
      <c r="D7" s="64" t="s">
        <v>183</v>
      </c>
      <c r="E7" s="79"/>
      <c r="F7" s="67" t="s">
        <v>183</v>
      </c>
      <c r="G7" s="67">
        <v>2</v>
      </c>
      <c r="H7" s="67">
        <v>2</v>
      </c>
      <c r="I7" s="67"/>
      <c r="J7" s="67"/>
      <c r="K7" s="67"/>
      <c r="L7" s="64">
        <v>749.28333000000009</v>
      </c>
      <c r="M7" s="64">
        <v>374.13803000000007</v>
      </c>
      <c r="N7" s="64">
        <v>249.08959666666672</v>
      </c>
      <c r="O7" s="79" t="s">
        <v>25</v>
      </c>
      <c r="P7" s="79">
        <v>31.8</v>
      </c>
      <c r="Q7" s="79">
        <v>111933528</v>
      </c>
      <c r="R7" s="79">
        <v>47.4</v>
      </c>
      <c r="S7" s="67">
        <v>1.0181819211718788</v>
      </c>
      <c r="T7" s="70">
        <v>2.0363638423437576</v>
      </c>
      <c r="U7" s="70">
        <v>2.0363638423437576</v>
      </c>
      <c r="V7" s="70">
        <v>0</v>
      </c>
      <c r="W7" s="70">
        <v>0</v>
      </c>
      <c r="X7" s="70">
        <v>0</v>
      </c>
      <c r="Y7" s="70">
        <v>31.2</v>
      </c>
      <c r="Z7" s="70">
        <v>297418752</v>
      </c>
      <c r="AA7" s="70">
        <v>16.100000000000001</v>
      </c>
      <c r="AB7" s="67">
        <v>0.77448997899611449</v>
      </c>
      <c r="AC7" s="67">
        <v>1.548979957992229</v>
      </c>
      <c r="AD7" s="67">
        <v>1.548979957992229</v>
      </c>
      <c r="AE7" s="67">
        <v>0</v>
      </c>
      <c r="AF7" s="67">
        <v>0</v>
      </c>
      <c r="AG7" s="67">
        <v>0</v>
      </c>
      <c r="AH7" s="87">
        <v>31.5</v>
      </c>
      <c r="AI7" s="138">
        <v>0.89633595008399669</v>
      </c>
      <c r="AJ7" s="67">
        <v>0.17231622483300232</v>
      </c>
      <c r="AK7" s="90">
        <v>0.19224513400009713</v>
      </c>
    </row>
    <row r="8" spans="1:37" ht="20.100000000000001" customHeight="1" x14ac:dyDescent="0.25">
      <c r="A8" s="89">
        <v>1227.45</v>
      </c>
      <c r="B8" s="64">
        <v>-1.3229999999794018E-2</v>
      </c>
      <c r="C8" s="61"/>
      <c r="D8" s="64" t="s">
        <v>183</v>
      </c>
      <c r="E8" s="79"/>
      <c r="F8" s="67" t="s">
        <v>183</v>
      </c>
      <c r="G8" s="67">
        <v>1</v>
      </c>
      <c r="H8" s="67">
        <v>3</v>
      </c>
      <c r="I8" s="67">
        <v>1</v>
      </c>
      <c r="J8" s="67">
        <v>1</v>
      </c>
      <c r="K8" s="67"/>
      <c r="L8" s="64">
        <v>1227.4632299999998</v>
      </c>
      <c r="M8" s="64">
        <v>613.22797999999989</v>
      </c>
      <c r="N8" s="64">
        <v>408.48289666666659</v>
      </c>
      <c r="O8" s="79" t="s">
        <v>27</v>
      </c>
      <c r="P8" s="79">
        <v>34.4</v>
      </c>
      <c r="Q8" s="79">
        <v>87677096</v>
      </c>
      <c r="R8" s="79">
        <v>17</v>
      </c>
      <c r="S8" s="67">
        <v>0.79753792847529348</v>
      </c>
      <c r="T8" s="70">
        <v>0.79753792847529348</v>
      </c>
      <c r="U8" s="70">
        <v>2.3926137854258807</v>
      </c>
      <c r="V8" s="70">
        <v>0.79753792847529348</v>
      </c>
      <c r="W8" s="70">
        <v>0.79753792847529348</v>
      </c>
      <c r="X8" s="70">
        <v>0</v>
      </c>
      <c r="Y8" s="70">
        <v>33.5</v>
      </c>
      <c r="Z8" s="70">
        <v>337134752</v>
      </c>
      <c r="AA8" s="70">
        <v>15.3</v>
      </c>
      <c r="AB8" s="67">
        <v>0.87791198517079472</v>
      </c>
      <c r="AC8" s="67">
        <v>0.87791198517079472</v>
      </c>
      <c r="AD8" s="67">
        <v>2.633735955512384</v>
      </c>
      <c r="AE8" s="67">
        <v>0.87791198517079472</v>
      </c>
      <c r="AF8" s="67">
        <v>0.87791198517079472</v>
      </c>
      <c r="AG8" s="67">
        <v>0</v>
      </c>
      <c r="AH8" s="87">
        <v>33.950000000000003</v>
      </c>
      <c r="AI8" s="138">
        <v>0.83772495682304404</v>
      </c>
      <c r="AJ8" s="67">
        <v>5.683304052086096E-2</v>
      </c>
      <c r="AK8" s="90">
        <v>6.7842124145844243E-2</v>
      </c>
    </row>
    <row r="9" spans="1:37" ht="20.100000000000001" customHeight="1" x14ac:dyDescent="0.25">
      <c r="A9" s="89">
        <v>878.36</v>
      </c>
      <c r="B9" s="64">
        <v>3.4069999999928768E-2</v>
      </c>
      <c r="C9" s="61"/>
      <c r="D9" s="64" t="s">
        <v>183</v>
      </c>
      <c r="E9" s="79"/>
      <c r="F9" s="67" t="s">
        <v>183</v>
      </c>
      <c r="G9" s="67">
        <v>1</v>
      </c>
      <c r="H9" s="67">
        <v>2</v>
      </c>
      <c r="I9" s="67"/>
      <c r="J9" s="67">
        <v>1</v>
      </c>
      <c r="K9" s="67"/>
      <c r="L9" s="64">
        <v>878.32593000000008</v>
      </c>
      <c r="M9" s="64">
        <v>438.65933000000007</v>
      </c>
      <c r="N9" s="64">
        <v>292.10379666666671</v>
      </c>
      <c r="O9" s="79" t="s">
        <v>48</v>
      </c>
      <c r="P9" s="79">
        <v>34.700000000000003</v>
      </c>
      <c r="Q9" s="79">
        <v>127058576</v>
      </c>
      <c r="R9" s="79">
        <v>66.7</v>
      </c>
      <c r="S9" s="67">
        <v>1.155764026423282</v>
      </c>
      <c r="T9" s="70">
        <v>1.155764026423282</v>
      </c>
      <c r="U9" s="70">
        <v>2.311528052846564</v>
      </c>
      <c r="V9" s="70">
        <v>0</v>
      </c>
      <c r="W9" s="70">
        <v>1.155764026423282</v>
      </c>
      <c r="X9" s="70">
        <v>0</v>
      </c>
      <c r="Y9" s="70">
        <v>33.9</v>
      </c>
      <c r="Z9" s="70">
        <v>288051584</v>
      </c>
      <c r="AA9" s="70">
        <v>11.7</v>
      </c>
      <c r="AB9" s="67">
        <v>0.75009750979641487</v>
      </c>
      <c r="AC9" s="67">
        <v>0.75009750979641487</v>
      </c>
      <c r="AD9" s="67">
        <v>1.5001950195928297</v>
      </c>
      <c r="AE9" s="67">
        <v>0</v>
      </c>
      <c r="AF9" s="67">
        <v>0.75009750979641487</v>
      </c>
      <c r="AG9" s="67">
        <v>0</v>
      </c>
      <c r="AH9" s="87">
        <v>34.299999999999997</v>
      </c>
      <c r="AI9" s="138">
        <v>0.95293076810984845</v>
      </c>
      <c r="AJ9" s="67">
        <v>0.286849544807183</v>
      </c>
      <c r="AK9" s="90">
        <v>0.30101824225505186</v>
      </c>
    </row>
    <row r="10" spans="1:37" ht="20.100000000000001" customHeight="1" x14ac:dyDescent="0.25">
      <c r="A10" s="89">
        <v>1486.41</v>
      </c>
      <c r="B10" s="64">
        <v>-7.8129999999873689E-2</v>
      </c>
      <c r="C10" s="61">
        <v>742.76</v>
      </c>
      <c r="D10" s="64">
        <v>1.9570000000044274E-2</v>
      </c>
      <c r="E10" s="79"/>
      <c r="F10" s="67" t="s">
        <v>183</v>
      </c>
      <c r="G10" s="67">
        <v>3</v>
      </c>
      <c r="H10" s="67">
        <v>3</v>
      </c>
      <c r="I10" s="67">
        <v>2</v>
      </c>
      <c r="J10" s="67"/>
      <c r="K10" s="67">
        <v>1</v>
      </c>
      <c r="L10" s="64">
        <v>1486.48813</v>
      </c>
      <c r="M10" s="64">
        <v>742.74042999999995</v>
      </c>
      <c r="N10" s="64">
        <v>494.82452999999992</v>
      </c>
      <c r="O10" s="79" t="s">
        <v>76</v>
      </c>
      <c r="P10" s="79">
        <v>36.200000000000003</v>
      </c>
      <c r="Q10" s="79">
        <v>63903336</v>
      </c>
      <c r="R10" s="79">
        <v>19.5</v>
      </c>
      <c r="S10" s="67">
        <v>0.58128446927690947</v>
      </c>
      <c r="T10" s="70">
        <v>1.7438534078307284</v>
      </c>
      <c r="U10" s="70">
        <v>1.7438534078307284</v>
      </c>
      <c r="V10" s="70">
        <v>1.1625689385538189</v>
      </c>
      <c r="W10" s="70">
        <v>0</v>
      </c>
      <c r="X10" s="70">
        <v>0.58128446927690947</v>
      </c>
      <c r="Y10" s="70">
        <v>35.200000000000003</v>
      </c>
      <c r="Z10" s="70">
        <v>187988512</v>
      </c>
      <c r="AA10" s="70">
        <v>10.4</v>
      </c>
      <c r="AB10" s="67">
        <v>0.4895293848532819</v>
      </c>
      <c r="AC10" s="67">
        <v>1.4685881545598458</v>
      </c>
      <c r="AD10" s="67">
        <v>1.4685881545598458</v>
      </c>
      <c r="AE10" s="67">
        <v>0.9790587697065638</v>
      </c>
      <c r="AF10" s="67">
        <v>0</v>
      </c>
      <c r="AG10" s="67">
        <v>0.4895293848532819</v>
      </c>
      <c r="AH10" s="87">
        <v>35.700000000000003</v>
      </c>
      <c r="AI10" s="138">
        <v>0.53540692706509563</v>
      </c>
      <c r="AJ10" s="67">
        <v>6.48806424042912E-2</v>
      </c>
      <c r="AK10" s="90">
        <v>0.12118005786728066</v>
      </c>
    </row>
    <row r="11" spans="1:37" ht="20.100000000000001" customHeight="1" x14ac:dyDescent="0.25">
      <c r="A11" s="89">
        <v>1186.3800000000001</v>
      </c>
      <c r="B11" s="64">
        <v>-5.6629999999813663E-2</v>
      </c>
      <c r="C11" s="84"/>
      <c r="D11" s="64" t="s">
        <v>183</v>
      </c>
      <c r="E11" s="79"/>
      <c r="F11" s="67" t="s">
        <v>183</v>
      </c>
      <c r="G11" s="67">
        <v>2</v>
      </c>
      <c r="H11" s="67">
        <v>2</v>
      </c>
      <c r="I11" s="67">
        <v>1</v>
      </c>
      <c r="J11" s="67">
        <v>1</v>
      </c>
      <c r="K11" s="67"/>
      <c r="L11" s="64">
        <v>1186.4366299999999</v>
      </c>
      <c r="M11" s="64">
        <v>592.71467999999993</v>
      </c>
      <c r="N11" s="64">
        <v>394.80736333333329</v>
      </c>
      <c r="O11" s="79" t="s">
        <v>34</v>
      </c>
      <c r="P11" s="79">
        <v>37.6</v>
      </c>
      <c r="Q11" s="79">
        <v>841095936</v>
      </c>
      <c r="R11" s="79">
        <v>209.6</v>
      </c>
      <c r="S11" s="67">
        <v>7.6508682546514537</v>
      </c>
      <c r="T11" s="70">
        <v>15.301736509302907</v>
      </c>
      <c r="U11" s="70">
        <v>15.301736509302907</v>
      </c>
      <c r="V11" s="70">
        <v>7.6508682546514537</v>
      </c>
      <c r="W11" s="70">
        <v>7.6508682546514537</v>
      </c>
      <c r="X11" s="70">
        <v>0</v>
      </c>
      <c r="Y11" s="70">
        <v>36.799999999999997</v>
      </c>
      <c r="Z11" s="70">
        <v>2284565760</v>
      </c>
      <c r="AA11" s="70">
        <v>74</v>
      </c>
      <c r="AB11" s="67">
        <v>5.9490979488665268</v>
      </c>
      <c r="AC11" s="67">
        <v>11.898195897733054</v>
      </c>
      <c r="AD11" s="67">
        <v>11.898195897733054</v>
      </c>
      <c r="AE11" s="67">
        <v>5.9490979488665268</v>
      </c>
      <c r="AF11" s="67">
        <v>5.9490979488665268</v>
      </c>
      <c r="AG11" s="67">
        <v>0</v>
      </c>
      <c r="AH11" s="87">
        <v>37.200000000000003</v>
      </c>
      <c r="AI11" s="138">
        <v>6.7999831017589898</v>
      </c>
      <c r="AJ11" s="67">
        <v>1.203333323242431</v>
      </c>
      <c r="AK11" s="90">
        <v>0.17696122258467936</v>
      </c>
    </row>
    <row r="12" spans="1:37" ht="20.100000000000001" customHeight="1" x14ac:dyDescent="0.25">
      <c r="A12" s="89">
        <v>1697.59</v>
      </c>
      <c r="B12" s="64">
        <v>-3.6730000000034124E-2</v>
      </c>
      <c r="C12" s="84">
        <v>848.33</v>
      </c>
      <c r="D12" s="64">
        <v>2.0270000000095934E-2</v>
      </c>
      <c r="E12" s="79"/>
      <c r="F12" s="67" t="s">
        <v>183</v>
      </c>
      <c r="G12" s="67">
        <v>3</v>
      </c>
      <c r="H12" s="67">
        <v>3</v>
      </c>
      <c r="I12" s="67">
        <v>2</v>
      </c>
      <c r="J12" s="67">
        <v>1</v>
      </c>
      <c r="K12" s="67"/>
      <c r="L12" s="64">
        <v>1697.62673</v>
      </c>
      <c r="M12" s="64">
        <v>848.30972999999994</v>
      </c>
      <c r="N12" s="64">
        <v>565.20406333333324</v>
      </c>
      <c r="O12" s="79" t="s">
        <v>78</v>
      </c>
      <c r="P12" s="79">
        <v>41.1</v>
      </c>
      <c r="Q12" s="79">
        <v>106242528</v>
      </c>
      <c r="R12" s="79">
        <v>45.7</v>
      </c>
      <c r="S12" s="67">
        <v>0.96641482853285154</v>
      </c>
      <c r="T12" s="70">
        <v>2.8992444855985546</v>
      </c>
      <c r="U12" s="70">
        <v>2.8992444855985546</v>
      </c>
      <c r="V12" s="70">
        <v>1.9328296570657031</v>
      </c>
      <c r="W12" s="70">
        <v>0.96641482853285154</v>
      </c>
      <c r="X12" s="70">
        <v>0</v>
      </c>
      <c r="Y12" s="70">
        <v>40</v>
      </c>
      <c r="Z12" s="70">
        <v>457041728</v>
      </c>
      <c r="AA12" s="70">
        <v>18.8</v>
      </c>
      <c r="AB12" s="67">
        <v>1.1901544066699192</v>
      </c>
      <c r="AC12" s="67">
        <v>3.5704632200097577</v>
      </c>
      <c r="AD12" s="67">
        <v>3.5704632200097577</v>
      </c>
      <c r="AE12" s="67">
        <v>2.3803088133398385</v>
      </c>
      <c r="AF12" s="67">
        <v>1.1901544066699192</v>
      </c>
      <c r="AG12" s="67">
        <v>0</v>
      </c>
      <c r="AH12" s="87">
        <v>40.549999999999997</v>
      </c>
      <c r="AI12" s="138">
        <v>1.0782846176013854</v>
      </c>
      <c r="AJ12" s="67">
        <v>0.15820777292053748</v>
      </c>
      <c r="AK12" s="90">
        <v>0.14672171923630548</v>
      </c>
    </row>
    <row r="13" spans="1:37" ht="20.100000000000001" customHeight="1" x14ac:dyDescent="0.25">
      <c r="A13" s="89">
        <v>1186.42</v>
      </c>
      <c r="B13" s="64">
        <v>-1.6629999999850043E-2</v>
      </c>
      <c r="C13" s="84"/>
      <c r="D13" s="64" t="s">
        <v>183</v>
      </c>
      <c r="E13" s="79"/>
      <c r="F13" s="67" t="s">
        <v>183</v>
      </c>
      <c r="G13" s="67">
        <v>2</v>
      </c>
      <c r="H13" s="67">
        <v>2</v>
      </c>
      <c r="I13" s="67">
        <v>1</v>
      </c>
      <c r="J13" s="67">
        <v>1</v>
      </c>
      <c r="K13" s="67"/>
      <c r="L13" s="64">
        <v>1186.4366299999999</v>
      </c>
      <c r="M13" s="64">
        <v>592.71467999999993</v>
      </c>
      <c r="N13" s="64">
        <v>394.80736333333329</v>
      </c>
      <c r="O13" s="79" t="s">
        <v>34</v>
      </c>
      <c r="P13" s="79">
        <v>41.2</v>
      </c>
      <c r="Q13" s="79">
        <v>201661552</v>
      </c>
      <c r="R13" s="79">
        <v>48.1</v>
      </c>
      <c r="S13" s="67">
        <v>1.834375723794418</v>
      </c>
      <c r="T13" s="70">
        <v>3.6687514475888361</v>
      </c>
      <c r="U13" s="70">
        <v>3.6687514475888361</v>
      </c>
      <c r="V13" s="70">
        <v>1.834375723794418</v>
      </c>
      <c r="W13" s="70">
        <v>1.834375723794418</v>
      </c>
      <c r="X13" s="70">
        <v>0</v>
      </c>
      <c r="Y13" s="70">
        <v>40.299999999999997</v>
      </c>
      <c r="Z13" s="70">
        <v>670001664</v>
      </c>
      <c r="AA13" s="70">
        <v>21.5</v>
      </c>
      <c r="AB13" s="67">
        <v>1.744710349261104</v>
      </c>
      <c r="AC13" s="67">
        <v>3.489420698522208</v>
      </c>
      <c r="AD13" s="67">
        <v>3.489420698522208</v>
      </c>
      <c r="AE13" s="67">
        <v>1.744710349261104</v>
      </c>
      <c r="AF13" s="67">
        <v>1.744710349261104</v>
      </c>
      <c r="AG13" s="67">
        <v>0</v>
      </c>
      <c r="AH13" s="87">
        <v>40.75</v>
      </c>
      <c r="AI13" s="138">
        <v>1.7895430365277609</v>
      </c>
      <c r="AJ13" s="67">
        <v>6.3402994370137911E-2</v>
      </c>
      <c r="AK13" s="90">
        <v>3.5429711985668889E-2</v>
      </c>
    </row>
    <row r="14" spans="1:37" ht="20.100000000000001" customHeight="1" x14ac:dyDescent="0.25">
      <c r="A14" s="89">
        <v>1266.3599999999999</v>
      </c>
      <c r="B14" s="64">
        <v>-3.0000000000200089E-2</v>
      </c>
      <c r="C14" s="84">
        <v>632.71</v>
      </c>
      <c r="D14" s="64">
        <v>1.999999999998181E-2</v>
      </c>
      <c r="E14" s="79"/>
      <c r="F14" s="67"/>
      <c r="G14" s="67">
        <v>2</v>
      </c>
      <c r="H14" s="67">
        <v>2</v>
      </c>
      <c r="I14" s="67">
        <v>1</v>
      </c>
      <c r="J14" s="67">
        <v>1</v>
      </c>
      <c r="K14" s="67">
        <v>1</v>
      </c>
      <c r="L14" s="64">
        <v>1266.3900000000001</v>
      </c>
      <c r="M14" s="64">
        <v>632.69000000000005</v>
      </c>
      <c r="N14" s="64">
        <v>421.46</v>
      </c>
      <c r="O14" s="79" t="s">
        <v>69</v>
      </c>
      <c r="P14" s="79">
        <v>42.2</v>
      </c>
      <c r="Q14" s="79">
        <v>573649664</v>
      </c>
      <c r="R14" s="79">
        <v>208.9</v>
      </c>
      <c r="S14" s="67">
        <v>5.218094411989969</v>
      </c>
      <c r="T14" s="70">
        <v>10.436188823979938</v>
      </c>
      <c r="U14" s="70">
        <v>10.436188823979938</v>
      </c>
      <c r="V14" s="70">
        <v>5.218094411989969</v>
      </c>
      <c r="W14" s="70">
        <v>5.218094411989969</v>
      </c>
      <c r="X14" s="70">
        <v>5.218094411989969</v>
      </c>
      <c r="Y14" s="70">
        <v>41.5</v>
      </c>
      <c r="Z14" s="70">
        <v>2050591616</v>
      </c>
      <c r="AA14" s="70">
        <v>83.6</v>
      </c>
      <c r="AB14" s="67">
        <v>5.3398201926603752</v>
      </c>
      <c r="AC14" s="67">
        <v>10.67964038532075</v>
      </c>
      <c r="AD14" s="67">
        <v>10.67964038532075</v>
      </c>
      <c r="AE14" s="67">
        <v>5.3398201926603752</v>
      </c>
      <c r="AF14" s="67">
        <v>5.3398201926603752</v>
      </c>
      <c r="AG14" s="67">
        <v>5.3398201926603752</v>
      </c>
      <c r="AH14" s="87">
        <v>41.85</v>
      </c>
      <c r="AI14" s="138">
        <v>5.2789573023251721</v>
      </c>
      <c r="AJ14" s="67">
        <v>8.6073124957270583E-2</v>
      </c>
      <c r="AK14" s="90">
        <v>1.6304948122872441E-2</v>
      </c>
    </row>
    <row r="15" spans="1:37" ht="20.100000000000001" customHeight="1" x14ac:dyDescent="0.25">
      <c r="A15" s="89">
        <v>1697.56</v>
      </c>
      <c r="B15" s="64">
        <v>-6.6730000000006839E-2</v>
      </c>
      <c r="C15" s="84">
        <v>848.3</v>
      </c>
      <c r="D15" s="64">
        <v>-9.7299999999904685E-3</v>
      </c>
      <c r="E15" s="79"/>
      <c r="F15" s="67" t="s">
        <v>183</v>
      </c>
      <c r="G15" s="67">
        <v>3</v>
      </c>
      <c r="H15" s="67">
        <v>3</v>
      </c>
      <c r="I15" s="67">
        <v>2</v>
      </c>
      <c r="J15" s="67">
        <v>1</v>
      </c>
      <c r="K15" s="67"/>
      <c r="L15" s="64">
        <v>1697.62673</v>
      </c>
      <c r="M15" s="64">
        <v>848.30972999999994</v>
      </c>
      <c r="N15" s="64">
        <v>565.20406333333324</v>
      </c>
      <c r="O15" s="79" t="s">
        <v>78</v>
      </c>
      <c r="P15" s="79">
        <v>43.3</v>
      </c>
      <c r="Q15" s="79">
        <v>30610732</v>
      </c>
      <c r="R15" s="79">
        <v>16.7</v>
      </c>
      <c r="S15" s="67">
        <v>0.27844466687619734</v>
      </c>
      <c r="T15" s="70">
        <v>0.83533400062859209</v>
      </c>
      <c r="U15" s="70">
        <v>0.83533400062859209</v>
      </c>
      <c r="V15" s="70">
        <v>0.55688933375239469</v>
      </c>
      <c r="W15" s="70">
        <v>0.27844466687619734</v>
      </c>
      <c r="X15" s="70">
        <v>0</v>
      </c>
      <c r="Y15" s="70">
        <v>42.5</v>
      </c>
      <c r="Z15" s="70">
        <v>206533792</v>
      </c>
      <c r="AA15" s="70">
        <v>9.5</v>
      </c>
      <c r="AB15" s="67">
        <v>0.53782201408762509</v>
      </c>
      <c r="AC15" s="67">
        <v>1.6134660422628753</v>
      </c>
      <c r="AD15" s="67">
        <v>1.6134660422628753</v>
      </c>
      <c r="AE15" s="67">
        <v>1.0756440281752502</v>
      </c>
      <c r="AF15" s="67">
        <v>0.53782201408762509</v>
      </c>
      <c r="AG15" s="67">
        <v>0</v>
      </c>
      <c r="AH15" s="87">
        <v>42.9</v>
      </c>
      <c r="AI15" s="138">
        <v>0.40813334048191119</v>
      </c>
      <c r="AJ15" s="67">
        <v>0.18340748109937838</v>
      </c>
      <c r="AK15" s="90">
        <v>0.44938127544987261</v>
      </c>
    </row>
    <row r="16" spans="1:37" ht="20.100000000000001" customHeight="1" x14ac:dyDescent="0.25">
      <c r="A16" s="65"/>
      <c r="B16" s="64" t="s">
        <v>183</v>
      </c>
      <c r="C16" s="84">
        <v>885.37</v>
      </c>
      <c r="D16" s="64">
        <v>4.1870000000017171E-2</v>
      </c>
      <c r="E16" s="79"/>
      <c r="F16" s="67" t="s">
        <v>183</v>
      </c>
      <c r="G16" s="67">
        <v>4</v>
      </c>
      <c r="H16" s="67">
        <v>4</v>
      </c>
      <c r="I16" s="67">
        <v>2</v>
      </c>
      <c r="J16" s="67"/>
      <c r="K16" s="67"/>
      <c r="L16" s="64">
        <v>1771.66353</v>
      </c>
      <c r="M16" s="64">
        <v>885.32812999999999</v>
      </c>
      <c r="N16" s="64">
        <v>589.8829966666666</v>
      </c>
      <c r="O16" s="79" t="s">
        <v>79</v>
      </c>
      <c r="P16" s="79">
        <v>43.6</v>
      </c>
      <c r="Q16" s="79">
        <v>43829132</v>
      </c>
      <c r="R16" s="79">
        <v>25.2</v>
      </c>
      <c r="S16" s="67">
        <v>0.39868331339521318</v>
      </c>
      <c r="T16" s="70">
        <v>1.5947332535808527</v>
      </c>
      <c r="U16" s="70">
        <v>1.5947332535808527</v>
      </c>
      <c r="V16" s="70">
        <v>0.79736662679042636</v>
      </c>
      <c r="W16" s="70">
        <v>0</v>
      </c>
      <c r="X16" s="70">
        <v>0</v>
      </c>
      <c r="Y16" s="70">
        <v>42.6</v>
      </c>
      <c r="Z16" s="70">
        <v>281216384</v>
      </c>
      <c r="AA16" s="70">
        <v>11.7</v>
      </c>
      <c r="AB16" s="67">
        <v>0.73229838358518584</v>
      </c>
      <c r="AC16" s="67">
        <v>2.9291935343407434</v>
      </c>
      <c r="AD16" s="67">
        <v>2.9291935343407434</v>
      </c>
      <c r="AE16" s="67">
        <v>1.4645967671703717</v>
      </c>
      <c r="AF16" s="67">
        <v>0</v>
      </c>
      <c r="AG16" s="67">
        <v>0</v>
      </c>
      <c r="AH16" s="87">
        <v>43.1</v>
      </c>
      <c r="AI16" s="138">
        <v>0.56549084849019948</v>
      </c>
      <c r="AJ16" s="67">
        <v>0.23590147843735562</v>
      </c>
      <c r="AK16" s="90">
        <v>0.41716232732534492</v>
      </c>
    </row>
    <row r="17" spans="1:37" ht="20.100000000000001" customHeight="1" x14ac:dyDescent="0.25">
      <c r="A17" s="89">
        <v>1040.42</v>
      </c>
      <c r="B17" s="64">
        <v>4.1270000000167784E-2</v>
      </c>
      <c r="C17" s="84"/>
      <c r="D17" s="64" t="s">
        <v>183</v>
      </c>
      <c r="E17" s="79"/>
      <c r="F17" s="67" t="s">
        <v>183</v>
      </c>
      <c r="G17" s="67">
        <v>2</v>
      </c>
      <c r="H17" s="67">
        <v>2</v>
      </c>
      <c r="I17" s="67"/>
      <c r="J17" s="67">
        <v>1</v>
      </c>
      <c r="K17" s="67"/>
      <c r="L17" s="64">
        <v>1040.3787299999999</v>
      </c>
      <c r="M17" s="64">
        <v>519.68573000000004</v>
      </c>
      <c r="N17" s="64">
        <v>346.12139666666667</v>
      </c>
      <c r="O17" s="79" t="s">
        <v>20</v>
      </c>
      <c r="P17" s="79">
        <v>43.8</v>
      </c>
      <c r="Q17" s="79">
        <v>1008428736</v>
      </c>
      <c r="R17" s="79">
        <v>289.5</v>
      </c>
      <c r="S17" s="67">
        <v>9.1729790540097103</v>
      </c>
      <c r="T17" s="70">
        <v>18.345958108019421</v>
      </c>
      <c r="U17" s="70">
        <v>18.345958108019421</v>
      </c>
      <c r="V17" s="70">
        <v>0</v>
      </c>
      <c r="W17" s="70">
        <v>9.1729790540097103</v>
      </c>
      <c r="X17" s="70">
        <v>0</v>
      </c>
      <c r="Y17" s="70">
        <v>43</v>
      </c>
      <c r="Z17" s="70">
        <v>3437171456</v>
      </c>
      <c r="AA17" s="70">
        <v>114.1</v>
      </c>
      <c r="AB17" s="67">
        <v>8.9505279369993591</v>
      </c>
      <c r="AC17" s="67">
        <v>17.901055873998718</v>
      </c>
      <c r="AD17" s="67">
        <v>17.901055873998718</v>
      </c>
      <c r="AE17" s="67">
        <v>0</v>
      </c>
      <c r="AF17" s="67">
        <v>8.9505279369993591</v>
      </c>
      <c r="AG17" s="67">
        <v>0</v>
      </c>
      <c r="AH17" s="87">
        <v>43.4</v>
      </c>
      <c r="AI17" s="138">
        <v>9.0617534955045347</v>
      </c>
      <c r="AJ17" s="67">
        <v>0.15729669332054144</v>
      </c>
      <c r="AK17" s="90">
        <v>1.7358306358540333E-2</v>
      </c>
    </row>
    <row r="18" spans="1:37" ht="20.100000000000001" customHeight="1" x14ac:dyDescent="0.25">
      <c r="A18" s="65"/>
      <c r="B18" s="64" t="s">
        <v>183</v>
      </c>
      <c r="C18" s="84">
        <v>778.24</v>
      </c>
      <c r="D18" s="64">
        <v>-7.7999999984967872E-4</v>
      </c>
      <c r="E18" s="79"/>
      <c r="F18" s="67" t="s">
        <v>183</v>
      </c>
      <c r="G18" s="67">
        <v>2</v>
      </c>
      <c r="H18" s="67">
        <v>2</v>
      </c>
      <c r="I18" s="67">
        <v>1</v>
      </c>
      <c r="J18" s="67">
        <v>2</v>
      </c>
      <c r="K18" s="67">
        <v>1</v>
      </c>
      <c r="L18" s="64">
        <v>1557.4888299999998</v>
      </c>
      <c r="M18" s="64">
        <v>778.24077999999986</v>
      </c>
      <c r="N18" s="64">
        <v>518.49142999999992</v>
      </c>
      <c r="O18" s="79" t="s">
        <v>98</v>
      </c>
      <c r="P18" s="79">
        <v>43.9</v>
      </c>
      <c r="Q18" s="79">
        <v>122630664</v>
      </c>
      <c r="R18" s="79">
        <v>51</v>
      </c>
      <c r="S18" s="67">
        <v>1.1154863721091965</v>
      </c>
      <c r="T18" s="70">
        <v>2.2309727442183931</v>
      </c>
      <c r="U18" s="70">
        <v>2.2309727442183931</v>
      </c>
      <c r="V18" s="70">
        <v>1.1154863721091965</v>
      </c>
      <c r="W18" s="70">
        <v>2.2309727442183931</v>
      </c>
      <c r="X18" s="70">
        <v>1.1154863721091965</v>
      </c>
      <c r="Y18" s="70">
        <v>43.5</v>
      </c>
      <c r="Z18" s="70">
        <v>248872832</v>
      </c>
      <c r="AA18" s="70">
        <v>19.8</v>
      </c>
      <c r="AB18" s="67">
        <v>0.64807451827510698</v>
      </c>
      <c r="AC18" s="67">
        <v>1.296149036550214</v>
      </c>
      <c r="AD18" s="67">
        <v>1.296149036550214</v>
      </c>
      <c r="AE18" s="67">
        <v>0.64807451827510698</v>
      </c>
      <c r="AF18" s="67">
        <v>1.296149036550214</v>
      </c>
      <c r="AG18" s="67">
        <v>0.64807451827510698</v>
      </c>
      <c r="AH18" s="87">
        <v>43.7</v>
      </c>
      <c r="AI18" s="138">
        <v>0.88178044519215182</v>
      </c>
      <c r="AJ18" s="67">
        <v>0.33051009145305993</v>
      </c>
      <c r="AK18" s="90">
        <v>0.37482129849345586</v>
      </c>
    </row>
    <row r="19" spans="1:37" ht="20.100000000000001" customHeight="1" x14ac:dyDescent="0.25">
      <c r="A19" s="89">
        <v>1397.44</v>
      </c>
      <c r="B19" s="64">
        <v>-1.1729999999715801E-2</v>
      </c>
      <c r="C19" s="84">
        <v>698.25</v>
      </c>
      <c r="D19" s="64">
        <v>2.7770000000145956E-2</v>
      </c>
      <c r="E19" s="79"/>
      <c r="F19" s="67" t="s">
        <v>183</v>
      </c>
      <c r="G19" s="67">
        <v>3</v>
      </c>
      <c r="H19" s="67">
        <v>4</v>
      </c>
      <c r="I19" s="67"/>
      <c r="J19" s="67"/>
      <c r="K19" s="67">
        <v>1</v>
      </c>
      <c r="L19" s="64">
        <v>1397.4517299999998</v>
      </c>
      <c r="M19" s="64">
        <v>698.22222999999985</v>
      </c>
      <c r="N19" s="64">
        <v>465.1457299999999</v>
      </c>
      <c r="O19" s="79" t="s">
        <v>35</v>
      </c>
      <c r="P19" s="79">
        <v>44.9</v>
      </c>
      <c r="Q19" s="79">
        <v>80111544</v>
      </c>
      <c r="R19" s="79">
        <v>30.3</v>
      </c>
      <c r="S19" s="67">
        <v>0.72871933222694008</v>
      </c>
      <c r="T19" s="70">
        <v>2.1861579966808202</v>
      </c>
      <c r="U19" s="70">
        <v>2.9148773289077603</v>
      </c>
      <c r="V19" s="70">
        <v>0</v>
      </c>
      <c r="W19" s="70">
        <v>0</v>
      </c>
      <c r="X19" s="70">
        <v>0.72871933222694008</v>
      </c>
      <c r="Y19" s="70">
        <v>43.9</v>
      </c>
      <c r="Z19" s="70">
        <v>428433728</v>
      </c>
      <c r="AA19" s="70">
        <v>20.6</v>
      </c>
      <c r="AB19" s="67">
        <v>1.1156580638195503</v>
      </c>
      <c r="AC19" s="67">
        <v>3.346974191458651</v>
      </c>
      <c r="AD19" s="67">
        <v>4.4626322552782014</v>
      </c>
      <c r="AE19" s="67">
        <v>0</v>
      </c>
      <c r="AF19" s="67">
        <v>0</v>
      </c>
      <c r="AG19" s="67">
        <v>1.1156580638195503</v>
      </c>
      <c r="AH19" s="87">
        <v>44.4</v>
      </c>
      <c r="AI19" s="138">
        <v>0.92218869802324521</v>
      </c>
      <c r="AJ19" s="67">
        <v>0.27360700101285573</v>
      </c>
      <c r="AK19" s="90">
        <v>0.29669307550542007</v>
      </c>
    </row>
    <row r="20" spans="1:37" ht="20.100000000000001" customHeight="1" x14ac:dyDescent="0.25">
      <c r="A20" s="89">
        <v>1477.45</v>
      </c>
      <c r="B20" s="64">
        <v>-8.2029999999804204E-2</v>
      </c>
      <c r="C20" s="84">
        <v>738.28</v>
      </c>
      <c r="D20" s="64">
        <v>1.7620000000079017E-2</v>
      </c>
      <c r="E20" s="79"/>
      <c r="F20" s="67" t="s">
        <v>183</v>
      </c>
      <c r="G20" s="67">
        <v>2</v>
      </c>
      <c r="H20" s="67">
        <v>2</v>
      </c>
      <c r="I20" s="67">
        <v>1</v>
      </c>
      <c r="J20" s="67">
        <v>2</v>
      </c>
      <c r="K20" s="67"/>
      <c r="L20" s="64">
        <v>1477.5320299999998</v>
      </c>
      <c r="M20" s="64">
        <v>738.26237999999989</v>
      </c>
      <c r="N20" s="64">
        <v>491.83916333333326</v>
      </c>
      <c r="O20" s="79" t="s">
        <v>21</v>
      </c>
      <c r="P20" s="79">
        <v>44.9</v>
      </c>
      <c r="Q20" s="79">
        <v>121914864</v>
      </c>
      <c r="R20" s="79">
        <v>36</v>
      </c>
      <c r="S20" s="67">
        <v>1.1089752343634547</v>
      </c>
      <c r="T20" s="70">
        <v>2.2179504687269094</v>
      </c>
      <c r="U20" s="70">
        <v>2.2179504687269094</v>
      </c>
      <c r="V20" s="70">
        <v>1.1089752343634547</v>
      </c>
      <c r="W20" s="70">
        <v>2.2179504687269094</v>
      </c>
      <c r="X20" s="70">
        <v>0</v>
      </c>
      <c r="Y20" s="70">
        <v>44.1</v>
      </c>
      <c r="Z20" s="70">
        <v>330951936</v>
      </c>
      <c r="AA20" s="70">
        <v>17</v>
      </c>
      <c r="AB20" s="67">
        <v>0.86181169222767573</v>
      </c>
      <c r="AC20" s="67">
        <v>1.7236233844553515</v>
      </c>
      <c r="AD20" s="67">
        <v>1.7236233844553515</v>
      </c>
      <c r="AE20" s="67">
        <v>0.86181169222767573</v>
      </c>
      <c r="AF20" s="67">
        <v>1.7236233844553515</v>
      </c>
      <c r="AG20" s="67">
        <v>0</v>
      </c>
      <c r="AH20" s="87">
        <v>44.5</v>
      </c>
      <c r="AI20" s="138">
        <v>0.98539346329556521</v>
      </c>
      <c r="AJ20" s="67">
        <v>0.17477101670629552</v>
      </c>
      <c r="AK20" s="90">
        <v>0.17736165624824485</v>
      </c>
    </row>
    <row r="21" spans="1:37" ht="20.100000000000001" customHeight="1" x14ac:dyDescent="0.25">
      <c r="A21" s="89">
        <v>1348.45</v>
      </c>
      <c r="B21" s="64">
        <v>-3.9429999999811116E-2</v>
      </c>
      <c r="C21" s="84"/>
      <c r="D21" s="64" t="s">
        <v>183</v>
      </c>
      <c r="E21" s="79"/>
      <c r="F21" s="67" t="s">
        <v>183</v>
      </c>
      <c r="G21" s="67">
        <v>3</v>
      </c>
      <c r="H21" s="67">
        <v>2</v>
      </c>
      <c r="I21" s="67">
        <v>1</v>
      </c>
      <c r="J21" s="67">
        <v>1</v>
      </c>
      <c r="K21" s="67"/>
      <c r="L21" s="64">
        <v>1348.4894299999999</v>
      </c>
      <c r="M21" s="64">
        <v>673.74108000000001</v>
      </c>
      <c r="N21" s="64">
        <v>448.82496333333324</v>
      </c>
      <c r="O21" s="79" t="s">
        <v>68</v>
      </c>
      <c r="P21" s="79">
        <v>45.4</v>
      </c>
      <c r="Q21" s="79">
        <v>58404768</v>
      </c>
      <c r="R21" s="79">
        <v>15.2</v>
      </c>
      <c r="S21" s="67">
        <v>0.53126779750780184</v>
      </c>
      <c r="T21" s="70">
        <v>1.5938033925234056</v>
      </c>
      <c r="U21" s="70">
        <v>1.0625355950156037</v>
      </c>
      <c r="V21" s="70">
        <v>0.53126779750780184</v>
      </c>
      <c r="W21" s="70">
        <v>0.53126779750780184</v>
      </c>
      <c r="X21" s="70">
        <v>0</v>
      </c>
      <c r="Y21" s="70">
        <v>44.5</v>
      </c>
      <c r="Z21" s="70">
        <v>207261136</v>
      </c>
      <c r="AA21" s="70">
        <v>9.5</v>
      </c>
      <c r="AB21" s="67">
        <v>0.53971604610643653</v>
      </c>
      <c r="AC21" s="67">
        <v>1.6191481383193096</v>
      </c>
      <c r="AD21" s="67">
        <v>1.0794320922128731</v>
      </c>
      <c r="AE21" s="67">
        <v>0.53971604610643653</v>
      </c>
      <c r="AF21" s="67">
        <v>0.53971604610643653</v>
      </c>
      <c r="AG21" s="67">
        <v>0</v>
      </c>
      <c r="AH21" s="87">
        <v>44.95</v>
      </c>
      <c r="AI21" s="138">
        <v>0.53549192180711924</v>
      </c>
      <c r="AJ21" s="67">
        <v>5.9738138732443359E-3</v>
      </c>
      <c r="AK21" s="90">
        <v>1.1155749750779743E-2</v>
      </c>
    </row>
    <row r="22" spans="1:37" ht="20.100000000000001" customHeight="1" x14ac:dyDescent="0.25">
      <c r="A22" s="89">
        <v>1477.5</v>
      </c>
      <c r="B22" s="64">
        <v>-3.2029999999849679E-2</v>
      </c>
      <c r="C22" s="84">
        <v>738.29</v>
      </c>
      <c r="D22" s="64">
        <v>2.7620000000069922E-2</v>
      </c>
      <c r="E22" s="79"/>
      <c r="F22" s="67" t="s">
        <v>183</v>
      </c>
      <c r="G22" s="67">
        <v>2</v>
      </c>
      <c r="H22" s="67">
        <v>2</v>
      </c>
      <c r="I22" s="67">
        <v>1</v>
      </c>
      <c r="J22" s="67">
        <v>2</v>
      </c>
      <c r="K22" s="67"/>
      <c r="L22" s="64">
        <v>1477.5320299999998</v>
      </c>
      <c r="M22" s="64">
        <v>738.26237999999989</v>
      </c>
      <c r="N22" s="64">
        <v>491.83916333333326</v>
      </c>
      <c r="O22" s="79" t="s">
        <v>21</v>
      </c>
      <c r="P22" s="79">
        <v>46.4</v>
      </c>
      <c r="Q22" s="79">
        <v>2535433984</v>
      </c>
      <c r="R22" s="79">
        <v>902.1</v>
      </c>
      <c r="S22" s="67">
        <v>23.063090130006362</v>
      </c>
      <c r="T22" s="70">
        <v>46.126180260012724</v>
      </c>
      <c r="U22" s="70">
        <v>46.126180260012724</v>
      </c>
      <c r="V22" s="70">
        <v>23.063090130006362</v>
      </c>
      <c r="W22" s="70">
        <v>46.126180260012724</v>
      </c>
      <c r="X22" s="70">
        <v>0</v>
      </c>
      <c r="Y22" s="70">
        <v>45.6</v>
      </c>
      <c r="Z22" s="70">
        <v>8010859520</v>
      </c>
      <c r="AA22" s="70">
        <v>300.60000000000002</v>
      </c>
      <c r="AB22" s="67">
        <v>20.860589252239294</v>
      </c>
      <c r="AC22" s="67">
        <v>41.721178504478587</v>
      </c>
      <c r="AD22" s="67">
        <v>41.721178504478587</v>
      </c>
      <c r="AE22" s="67">
        <v>20.860589252239294</v>
      </c>
      <c r="AF22" s="67">
        <v>41.721178504478587</v>
      </c>
      <c r="AG22" s="67">
        <v>0</v>
      </c>
      <c r="AH22" s="87">
        <v>46</v>
      </c>
      <c r="AI22" s="138">
        <v>21.961839691122826</v>
      </c>
      <c r="AJ22" s="67">
        <v>1.5574033062384174</v>
      </c>
      <c r="AK22" s="90">
        <v>7.0914064037537528E-2</v>
      </c>
    </row>
    <row r="23" spans="1:37" ht="20.100000000000001" customHeight="1" x14ac:dyDescent="0.25">
      <c r="A23" s="89"/>
      <c r="B23" s="64" t="s">
        <v>183</v>
      </c>
      <c r="C23" s="84">
        <v>812.3</v>
      </c>
      <c r="D23" s="64">
        <v>8.199999999760621E-4</v>
      </c>
      <c r="E23" s="79"/>
      <c r="F23" s="67" t="s">
        <v>183</v>
      </c>
      <c r="G23" s="67">
        <v>4</v>
      </c>
      <c r="H23" s="67">
        <v>4</v>
      </c>
      <c r="I23" s="67">
        <v>1</v>
      </c>
      <c r="J23" s="67"/>
      <c r="K23" s="67"/>
      <c r="L23" s="64">
        <v>1625.60563</v>
      </c>
      <c r="M23" s="64">
        <v>812.29917999999998</v>
      </c>
      <c r="N23" s="64">
        <v>541.19702999999993</v>
      </c>
      <c r="O23" s="79" t="s">
        <v>81</v>
      </c>
      <c r="P23" s="70">
        <v>47.1</v>
      </c>
      <c r="Q23" s="70">
        <v>80743640</v>
      </c>
      <c r="R23" s="70">
        <v>20.5</v>
      </c>
      <c r="S23" s="67">
        <v>0.73446907255179661</v>
      </c>
      <c r="T23" s="70">
        <v>2.9378762902071864</v>
      </c>
      <c r="U23" s="70">
        <v>2.9378762902071864</v>
      </c>
      <c r="V23" s="70">
        <v>0.73446907255179661</v>
      </c>
      <c r="W23" s="70">
        <v>0</v>
      </c>
      <c r="X23" s="70">
        <v>0</v>
      </c>
      <c r="Y23" s="70">
        <v>46</v>
      </c>
      <c r="Z23" s="70">
        <v>238547312</v>
      </c>
      <c r="AA23" s="70">
        <v>15</v>
      </c>
      <c r="AB23" s="67">
        <v>0.62118646325454141</v>
      </c>
      <c r="AC23" s="67">
        <v>2.4847458530181656</v>
      </c>
      <c r="AD23" s="67">
        <v>2.4847458530181656</v>
      </c>
      <c r="AE23" s="67">
        <v>0.62118646325454141</v>
      </c>
      <c r="AF23" s="67">
        <v>0</v>
      </c>
      <c r="AG23" s="67">
        <v>0</v>
      </c>
      <c r="AH23" s="87">
        <v>46.55</v>
      </c>
      <c r="AI23" s="138">
        <v>0.67782776790316901</v>
      </c>
      <c r="AJ23" s="67">
        <v>8.0102901224595388E-2</v>
      </c>
      <c r="AK23" s="90">
        <v>0.1181758921921866</v>
      </c>
    </row>
    <row r="24" spans="1:37" ht="20.100000000000001" customHeight="1" x14ac:dyDescent="0.25">
      <c r="A24" s="65"/>
      <c r="B24" s="64" t="s">
        <v>183</v>
      </c>
      <c r="C24" s="84">
        <v>888.33</v>
      </c>
      <c r="D24" s="64">
        <v>4.1870000000130858E-2</v>
      </c>
      <c r="E24" s="79"/>
      <c r="F24" s="67" t="s">
        <v>183</v>
      </c>
      <c r="G24" s="67">
        <v>3</v>
      </c>
      <c r="H24" s="67">
        <v>3</v>
      </c>
      <c r="I24" s="67">
        <v>2</v>
      </c>
      <c r="J24" s="67">
        <v>1</v>
      </c>
      <c r="K24" s="67">
        <v>1</v>
      </c>
      <c r="L24" s="64">
        <v>1777.5835299999999</v>
      </c>
      <c r="M24" s="64">
        <v>888.28812999999991</v>
      </c>
      <c r="N24" s="64">
        <v>591.85632999999996</v>
      </c>
      <c r="O24" s="79" t="s">
        <v>70</v>
      </c>
      <c r="P24" s="79">
        <v>47.5</v>
      </c>
      <c r="Q24" s="79">
        <v>252587200</v>
      </c>
      <c r="R24" s="79">
        <v>90.6</v>
      </c>
      <c r="S24" s="67">
        <v>2.2976111372048025</v>
      </c>
      <c r="T24" s="70">
        <v>6.8928334116144079</v>
      </c>
      <c r="U24" s="70">
        <v>6.8928334116144079</v>
      </c>
      <c r="V24" s="70">
        <v>4.595222274409605</v>
      </c>
      <c r="W24" s="70">
        <v>2.2976111372048025</v>
      </c>
      <c r="X24" s="70">
        <v>2.2976111372048025</v>
      </c>
      <c r="Y24" s="70">
        <v>46.6</v>
      </c>
      <c r="Z24" s="70">
        <v>894024384</v>
      </c>
      <c r="AA24" s="70">
        <v>31.5</v>
      </c>
      <c r="AB24" s="67">
        <v>2.3280742109568604</v>
      </c>
      <c r="AC24" s="67">
        <v>6.9842226328705816</v>
      </c>
      <c r="AD24" s="67">
        <v>6.9842226328705816</v>
      </c>
      <c r="AE24" s="67">
        <v>4.6561484219137208</v>
      </c>
      <c r="AF24" s="67">
        <v>2.3280742109568604</v>
      </c>
      <c r="AG24" s="67">
        <v>2.3280742109568604</v>
      </c>
      <c r="AH24" s="87">
        <v>47.05</v>
      </c>
      <c r="AI24" s="138">
        <v>2.3128426740808314</v>
      </c>
      <c r="AJ24" s="67">
        <v>2.154064602586608E-2</v>
      </c>
      <c r="AK24" s="90">
        <v>9.3134938520739417E-3</v>
      </c>
    </row>
    <row r="25" spans="1:37" ht="20.100000000000001" customHeight="1" x14ac:dyDescent="0.25">
      <c r="A25" s="89">
        <v>1114.42</v>
      </c>
      <c r="B25" s="64">
        <v>4.4700000000830187E-3</v>
      </c>
      <c r="C25" s="84"/>
      <c r="D25" s="64" t="s">
        <v>183</v>
      </c>
      <c r="E25" s="79"/>
      <c r="F25" s="67" t="s">
        <v>183</v>
      </c>
      <c r="G25" s="67">
        <v>3</v>
      </c>
      <c r="H25" s="67">
        <v>3</v>
      </c>
      <c r="I25" s="67"/>
      <c r="J25" s="67"/>
      <c r="K25" s="67"/>
      <c r="L25" s="64">
        <v>1114.41553</v>
      </c>
      <c r="M25" s="64">
        <v>556.70412999999996</v>
      </c>
      <c r="N25" s="64">
        <v>370.80032999999997</v>
      </c>
      <c r="O25" s="79" t="s">
        <v>53</v>
      </c>
      <c r="P25" s="79">
        <v>48.1</v>
      </c>
      <c r="Q25" s="79">
        <v>113087824</v>
      </c>
      <c r="R25" s="79">
        <v>42.9</v>
      </c>
      <c r="S25" s="67">
        <v>1.0286817538840312</v>
      </c>
      <c r="T25" s="70">
        <v>3.0860452616520933</v>
      </c>
      <c r="U25" s="70">
        <v>3.0860452616520933</v>
      </c>
      <c r="V25" s="70">
        <v>0</v>
      </c>
      <c r="W25" s="70">
        <v>0</v>
      </c>
      <c r="X25" s="70">
        <v>0</v>
      </c>
      <c r="Y25" s="70">
        <v>47</v>
      </c>
      <c r="Z25" s="70">
        <v>583623040</v>
      </c>
      <c r="AA25" s="70">
        <v>32.1</v>
      </c>
      <c r="AB25" s="67">
        <v>1.519777058277914</v>
      </c>
      <c r="AC25" s="67">
        <v>4.5593311748337424</v>
      </c>
      <c r="AD25" s="67">
        <v>4.5593311748337424</v>
      </c>
      <c r="AE25" s="67">
        <v>0</v>
      </c>
      <c r="AF25" s="67">
        <v>0</v>
      </c>
      <c r="AG25" s="67">
        <v>0</v>
      </c>
      <c r="AH25" s="87">
        <v>47.55</v>
      </c>
      <c r="AI25" s="138">
        <v>1.2742294060809725</v>
      </c>
      <c r="AJ25" s="67">
        <v>0.34725681994578705</v>
      </c>
      <c r="AK25" s="90">
        <v>0.2725229996173234</v>
      </c>
    </row>
    <row r="26" spans="1:37" ht="20.100000000000001" customHeight="1" x14ac:dyDescent="0.25">
      <c r="A26" s="65"/>
      <c r="B26" s="64" t="s">
        <v>183</v>
      </c>
      <c r="C26" s="84">
        <v>993.88</v>
      </c>
      <c r="D26" s="64">
        <v>2.257000000008702E-2</v>
      </c>
      <c r="E26" s="79"/>
      <c r="F26" s="67" t="s">
        <v>183</v>
      </c>
      <c r="G26" s="67">
        <v>3</v>
      </c>
      <c r="H26" s="67">
        <v>3</v>
      </c>
      <c r="I26" s="67">
        <v>2</v>
      </c>
      <c r="J26" s="67">
        <v>2</v>
      </c>
      <c r="K26" s="67"/>
      <c r="L26" s="64">
        <v>1988.7221299999999</v>
      </c>
      <c r="M26" s="64">
        <v>993.85742999999991</v>
      </c>
      <c r="N26" s="64">
        <v>662.23586333333321</v>
      </c>
      <c r="O26" s="79" t="s">
        <v>36</v>
      </c>
      <c r="P26" s="79">
        <v>48.5</v>
      </c>
      <c r="Q26" s="79">
        <v>1015883712</v>
      </c>
      <c r="R26" s="79">
        <v>374.1</v>
      </c>
      <c r="S26" s="67">
        <v>9.2407918168306065</v>
      </c>
      <c r="T26" s="70">
        <v>27.722375450491818</v>
      </c>
      <c r="U26" s="70">
        <v>27.722375450491818</v>
      </c>
      <c r="V26" s="70">
        <v>18.481583633661213</v>
      </c>
      <c r="W26" s="70">
        <v>18.481583633661213</v>
      </c>
      <c r="X26" s="70">
        <v>0</v>
      </c>
      <c r="Y26" s="70">
        <v>47.5</v>
      </c>
      <c r="Z26" s="70">
        <v>4004320000</v>
      </c>
      <c r="AA26" s="70">
        <v>162.80000000000001</v>
      </c>
      <c r="AB26" s="67">
        <v>10.427404767987598</v>
      </c>
      <c r="AC26" s="67">
        <v>31.282214303962796</v>
      </c>
      <c r="AD26" s="67">
        <v>31.282214303962796</v>
      </c>
      <c r="AE26" s="67">
        <v>20.854809535975196</v>
      </c>
      <c r="AF26" s="67">
        <v>20.854809535975196</v>
      </c>
      <c r="AG26" s="67">
        <v>0</v>
      </c>
      <c r="AH26" s="87">
        <v>48</v>
      </c>
      <c r="AI26" s="138">
        <v>9.8340982924091023</v>
      </c>
      <c r="AJ26" s="67">
        <v>0.83906206440689035</v>
      </c>
      <c r="AK26" s="90">
        <v>8.5321708148327E-2</v>
      </c>
    </row>
    <row r="27" spans="1:37" ht="20.100000000000001" customHeight="1" x14ac:dyDescent="0.25">
      <c r="A27" s="89">
        <v>1114.4100000000001</v>
      </c>
      <c r="B27" s="64">
        <v>-5.5299999999078864E-3</v>
      </c>
      <c r="C27" s="84"/>
      <c r="D27" s="64" t="s">
        <v>183</v>
      </c>
      <c r="E27" s="79"/>
      <c r="F27" s="67" t="s">
        <v>183</v>
      </c>
      <c r="G27" s="67">
        <v>3</v>
      </c>
      <c r="H27" s="67">
        <v>3</v>
      </c>
      <c r="I27" s="67"/>
      <c r="J27" s="67"/>
      <c r="K27" s="67"/>
      <c r="L27" s="64">
        <v>1114.41553</v>
      </c>
      <c r="M27" s="64">
        <v>556.70412999999996</v>
      </c>
      <c r="N27" s="64">
        <v>370.80032999999997</v>
      </c>
      <c r="O27" s="79" t="s">
        <v>53</v>
      </c>
      <c r="P27" s="70">
        <v>49.1</v>
      </c>
      <c r="Q27" s="70">
        <v>47764756</v>
      </c>
      <c r="R27" s="70">
        <v>10.5</v>
      </c>
      <c r="S27" s="67">
        <v>0.43448296410692983</v>
      </c>
      <c r="T27" s="70">
        <v>1.3034488923207894</v>
      </c>
      <c r="U27" s="70">
        <v>1.3034488923207894</v>
      </c>
      <c r="V27" s="70">
        <v>0</v>
      </c>
      <c r="W27" s="70">
        <v>0</v>
      </c>
      <c r="X27" s="70">
        <v>0</v>
      </c>
      <c r="Y27" s="70">
        <v>47.9</v>
      </c>
      <c r="Z27" s="70">
        <v>144398304</v>
      </c>
      <c r="AA27" s="70">
        <v>7.1</v>
      </c>
      <c r="AB27" s="67">
        <v>0.3760187906108709</v>
      </c>
      <c r="AC27" s="67">
        <v>1.1280563718326126</v>
      </c>
      <c r="AD27" s="67">
        <v>1.1280563718326126</v>
      </c>
      <c r="AE27" s="67">
        <v>0</v>
      </c>
      <c r="AF27" s="67">
        <v>0</v>
      </c>
      <c r="AG27" s="67">
        <v>0</v>
      </c>
      <c r="AH27" s="87">
        <v>48.5</v>
      </c>
      <c r="AI27" s="138">
        <v>0.40525087735890036</v>
      </c>
      <c r="AJ27" s="67">
        <v>4.1340413535530092E-2</v>
      </c>
      <c r="AK27" s="90">
        <v>0.1020119038481883</v>
      </c>
    </row>
    <row r="28" spans="1:37" ht="20.100000000000001" customHeight="1" x14ac:dyDescent="0.25">
      <c r="A28" s="89">
        <v>1551.49</v>
      </c>
      <c r="B28" s="64">
        <v>-7.8829999999925349E-2</v>
      </c>
      <c r="C28" s="84">
        <v>775.29</v>
      </c>
      <c r="D28" s="64">
        <v>9.2200000000275395E-3</v>
      </c>
      <c r="E28" s="79"/>
      <c r="F28" s="67" t="s">
        <v>183</v>
      </c>
      <c r="G28" s="67">
        <v>3</v>
      </c>
      <c r="H28" s="67">
        <v>3</v>
      </c>
      <c r="I28" s="67">
        <v>1</v>
      </c>
      <c r="J28" s="67">
        <v>1</v>
      </c>
      <c r="K28" s="67"/>
      <c r="L28" s="64">
        <v>1551.5688299999999</v>
      </c>
      <c r="M28" s="64">
        <v>775.28077999999994</v>
      </c>
      <c r="N28" s="64">
        <v>516.51809666666657</v>
      </c>
      <c r="O28" s="79" t="s">
        <v>62</v>
      </c>
      <c r="P28" s="79">
        <v>49.5</v>
      </c>
      <c r="Q28" s="79">
        <v>124964208</v>
      </c>
      <c r="R28" s="79">
        <v>37.1</v>
      </c>
      <c r="S28" s="67">
        <v>1.1367130086274264</v>
      </c>
      <c r="T28" s="70">
        <v>3.4101390258822795</v>
      </c>
      <c r="U28" s="70">
        <v>3.4101390258822795</v>
      </c>
      <c r="V28" s="70">
        <v>1.1367130086274264</v>
      </c>
      <c r="W28" s="70">
        <v>1.1367130086274264</v>
      </c>
      <c r="X28" s="70">
        <v>0</v>
      </c>
      <c r="Y28" s="70">
        <v>48.5</v>
      </c>
      <c r="Z28" s="70">
        <v>544143168</v>
      </c>
      <c r="AA28" s="70">
        <v>21.9</v>
      </c>
      <c r="AB28" s="67">
        <v>1.4169699385840984</v>
      </c>
      <c r="AC28" s="67">
        <v>4.2509098157522951</v>
      </c>
      <c r="AD28" s="67">
        <v>4.2509098157522951</v>
      </c>
      <c r="AE28" s="67">
        <v>1.4169699385840984</v>
      </c>
      <c r="AF28" s="67">
        <v>1.4169699385840984</v>
      </c>
      <c r="AG28" s="67">
        <v>0</v>
      </c>
      <c r="AH28" s="87">
        <v>49</v>
      </c>
      <c r="AI28" s="138">
        <v>1.2768414736057623</v>
      </c>
      <c r="AJ28" s="67">
        <v>0.19817157564688692</v>
      </c>
      <c r="AK28" s="90">
        <v>0.15520452596770395</v>
      </c>
    </row>
    <row r="29" spans="1:37" ht="20.100000000000001" customHeight="1" x14ac:dyDescent="0.25">
      <c r="A29" s="65"/>
      <c r="B29" s="64" t="s">
        <v>183</v>
      </c>
      <c r="C29" s="84">
        <v>1030.8900000000001</v>
      </c>
      <c r="D29" s="64">
        <v>1.417000000014923E-2</v>
      </c>
      <c r="E29" s="79"/>
      <c r="F29" s="67" t="s">
        <v>183</v>
      </c>
      <c r="G29" s="67">
        <v>4</v>
      </c>
      <c r="H29" s="67">
        <v>4</v>
      </c>
      <c r="I29" s="67">
        <v>2</v>
      </c>
      <c r="J29" s="67">
        <v>1</v>
      </c>
      <c r="K29" s="67"/>
      <c r="L29" s="64">
        <v>2062.75893</v>
      </c>
      <c r="M29" s="64">
        <v>1030.87583</v>
      </c>
      <c r="N29" s="64">
        <v>686.91479666666658</v>
      </c>
      <c r="O29" s="79" t="s">
        <v>93</v>
      </c>
      <c r="P29" s="79">
        <v>49.6</v>
      </c>
      <c r="Q29" s="79">
        <v>56932744</v>
      </c>
      <c r="R29" s="79">
        <v>14</v>
      </c>
      <c r="S29" s="67">
        <v>0.51787781283465628</v>
      </c>
      <c r="T29" s="70">
        <v>2.0715112513386251</v>
      </c>
      <c r="U29" s="70">
        <v>2.0715112513386251</v>
      </c>
      <c r="V29" s="70">
        <v>1.0357556256693126</v>
      </c>
      <c r="W29" s="70">
        <v>0.51787781283465628</v>
      </c>
      <c r="X29" s="70">
        <v>0</v>
      </c>
      <c r="Y29" s="70">
        <v>48.5</v>
      </c>
      <c r="Z29" s="70">
        <v>329072832</v>
      </c>
      <c r="AA29" s="70">
        <v>9</v>
      </c>
      <c r="AB29" s="67">
        <v>0.85691843244595378</v>
      </c>
      <c r="AC29" s="67">
        <v>3.4276737297838151</v>
      </c>
      <c r="AD29" s="67">
        <v>3.4276737297838151</v>
      </c>
      <c r="AE29" s="67">
        <v>1.7138368648919076</v>
      </c>
      <c r="AF29" s="67">
        <v>0.85691843244595378</v>
      </c>
      <c r="AG29" s="67">
        <v>0</v>
      </c>
      <c r="AH29" s="87">
        <v>49.05</v>
      </c>
      <c r="AI29" s="138">
        <v>0.68739812264030498</v>
      </c>
      <c r="AJ29" s="67">
        <v>0.23973792122483739</v>
      </c>
      <c r="AK29" s="90">
        <v>0.34876138489293651</v>
      </c>
    </row>
    <row r="30" spans="1:37" ht="20.100000000000001" customHeight="1" x14ac:dyDescent="0.25">
      <c r="A30" s="89">
        <v>1332.46</v>
      </c>
      <c r="B30" s="64">
        <v>-3.4529999999904248E-2</v>
      </c>
      <c r="C30" s="84"/>
      <c r="D30" s="64" t="s">
        <v>183</v>
      </c>
      <c r="E30" s="79"/>
      <c r="F30" s="67" t="s">
        <v>183</v>
      </c>
      <c r="G30" s="67">
        <v>2</v>
      </c>
      <c r="H30" s="67">
        <v>2</v>
      </c>
      <c r="I30" s="67">
        <v>2</v>
      </c>
      <c r="J30" s="67">
        <v>1</v>
      </c>
      <c r="K30" s="67"/>
      <c r="L30" s="64">
        <v>1332.4945299999999</v>
      </c>
      <c r="M30" s="64">
        <v>665.74362999999994</v>
      </c>
      <c r="N30" s="64">
        <v>443.49332999999996</v>
      </c>
      <c r="O30" s="79" t="s">
        <v>82</v>
      </c>
      <c r="P30" s="79">
        <v>49.7</v>
      </c>
      <c r="Q30" s="79">
        <v>165239504</v>
      </c>
      <c r="R30" s="79">
        <v>26.8</v>
      </c>
      <c r="S30" s="67">
        <v>1.5030695328052945</v>
      </c>
      <c r="T30" s="70">
        <v>3.0061390656105891</v>
      </c>
      <c r="U30" s="70">
        <v>3.0061390656105891</v>
      </c>
      <c r="V30" s="70">
        <v>3.0061390656105891</v>
      </c>
      <c r="W30" s="70">
        <v>1.5030695328052945</v>
      </c>
      <c r="X30" s="70">
        <v>0</v>
      </c>
      <c r="Y30" s="70">
        <v>48.8</v>
      </c>
      <c r="Z30" s="70">
        <v>599276416</v>
      </c>
      <c r="AA30" s="70">
        <v>26.2</v>
      </c>
      <c r="AB30" s="67">
        <v>1.5605390572034501</v>
      </c>
      <c r="AC30" s="67">
        <v>3.1210781144069002</v>
      </c>
      <c r="AD30" s="67">
        <v>3.1210781144069002</v>
      </c>
      <c r="AE30" s="67">
        <v>3.1210781144069002</v>
      </c>
      <c r="AF30" s="67">
        <v>1.5605390572034501</v>
      </c>
      <c r="AG30" s="67">
        <v>0</v>
      </c>
      <c r="AH30" s="87">
        <v>49.25</v>
      </c>
      <c r="AI30" s="138">
        <v>1.5318042950043722</v>
      </c>
      <c r="AJ30" s="67">
        <v>4.0637090413501539E-2</v>
      </c>
      <c r="AK30" s="90">
        <v>2.6528904864694579E-2</v>
      </c>
    </row>
    <row r="31" spans="1:37" ht="20.100000000000001" customHeight="1" x14ac:dyDescent="0.25">
      <c r="A31" s="65"/>
      <c r="B31" s="64" t="s">
        <v>183</v>
      </c>
      <c r="C31" s="84">
        <v>993.85</v>
      </c>
      <c r="D31" s="64">
        <v>-7.4299999998856947E-3</v>
      </c>
      <c r="E31" s="79"/>
      <c r="F31" s="67" t="s">
        <v>183</v>
      </c>
      <c r="G31" s="67">
        <v>3</v>
      </c>
      <c r="H31" s="67">
        <v>3</v>
      </c>
      <c r="I31" s="67">
        <v>2</v>
      </c>
      <c r="J31" s="67">
        <v>2</v>
      </c>
      <c r="K31" s="67"/>
      <c r="L31" s="64">
        <v>1988.7221299999999</v>
      </c>
      <c r="M31" s="64">
        <v>993.85742999999991</v>
      </c>
      <c r="N31" s="64">
        <v>662.23586333333321</v>
      </c>
      <c r="O31" s="79" t="s">
        <v>36</v>
      </c>
      <c r="P31" s="79">
        <v>49.9</v>
      </c>
      <c r="Q31" s="79">
        <v>140175856</v>
      </c>
      <c r="R31" s="79">
        <v>42.8</v>
      </c>
      <c r="S31" s="67">
        <v>1.275082854209622</v>
      </c>
      <c r="T31" s="70">
        <v>3.8252485626288659</v>
      </c>
      <c r="U31" s="70">
        <v>3.8252485626288659</v>
      </c>
      <c r="V31" s="70">
        <v>2.5501657084192439</v>
      </c>
      <c r="W31" s="70">
        <v>2.5501657084192439</v>
      </c>
      <c r="X31" s="70">
        <v>0</v>
      </c>
      <c r="Y31" s="70">
        <v>49</v>
      </c>
      <c r="Z31" s="70">
        <v>671256640</v>
      </c>
      <c r="AA31" s="70">
        <v>22.5</v>
      </c>
      <c r="AB31" s="67">
        <v>1.7479783554958981</v>
      </c>
      <c r="AC31" s="67">
        <v>5.243935066487694</v>
      </c>
      <c r="AD31" s="67">
        <v>5.243935066487694</v>
      </c>
      <c r="AE31" s="67">
        <v>3.4959567109917962</v>
      </c>
      <c r="AF31" s="67">
        <v>3.4959567109917962</v>
      </c>
      <c r="AG31" s="67">
        <v>0</v>
      </c>
      <c r="AH31" s="87">
        <v>49.45</v>
      </c>
      <c r="AI31" s="138">
        <v>1.5115306048527599</v>
      </c>
      <c r="AJ31" s="67">
        <v>0.33438761575213966</v>
      </c>
      <c r="AK31" s="90">
        <v>0.22122450890414672</v>
      </c>
    </row>
    <row r="32" spans="1:37" ht="20.100000000000001" customHeight="1" x14ac:dyDescent="0.25">
      <c r="A32" s="65"/>
      <c r="B32" s="64" t="s">
        <v>183</v>
      </c>
      <c r="C32" s="61">
        <v>1095.4100000000001</v>
      </c>
      <c r="D32" s="64">
        <v>1.2870000000248183E-2</v>
      </c>
      <c r="E32" s="79"/>
      <c r="F32" s="67" t="s">
        <v>183</v>
      </c>
      <c r="G32" s="67">
        <v>3</v>
      </c>
      <c r="H32" s="67">
        <v>4</v>
      </c>
      <c r="I32" s="67">
        <v>2</v>
      </c>
      <c r="J32" s="67">
        <v>2</v>
      </c>
      <c r="K32" s="67"/>
      <c r="L32" s="64">
        <v>2191.8015299999997</v>
      </c>
      <c r="M32" s="64">
        <v>1095.3971299999998</v>
      </c>
      <c r="N32" s="64">
        <v>729.92899666666654</v>
      </c>
      <c r="O32" s="79" t="s">
        <v>92</v>
      </c>
      <c r="P32" s="79">
        <v>50.2</v>
      </c>
      <c r="Q32" s="79">
        <v>160183296</v>
      </c>
      <c r="R32" s="79">
        <v>34.299999999999997</v>
      </c>
      <c r="S32" s="67">
        <v>1.4570767041392971</v>
      </c>
      <c r="T32" s="70">
        <v>4.3712301124178916</v>
      </c>
      <c r="U32" s="70">
        <v>5.8283068165571885</v>
      </c>
      <c r="V32" s="70">
        <v>2.9141534082785943</v>
      </c>
      <c r="W32" s="70">
        <v>2.9141534082785943</v>
      </c>
      <c r="X32" s="70">
        <v>0</v>
      </c>
      <c r="Y32" s="70">
        <v>49.2</v>
      </c>
      <c r="Z32" s="70">
        <v>859594496</v>
      </c>
      <c r="AA32" s="70">
        <v>30.8</v>
      </c>
      <c r="AB32" s="67">
        <v>2.2384174456902288</v>
      </c>
      <c r="AC32" s="67">
        <v>6.7152523370706865</v>
      </c>
      <c r="AD32" s="67">
        <v>8.9536697827609153</v>
      </c>
      <c r="AE32" s="67">
        <v>4.4768348913804576</v>
      </c>
      <c r="AF32" s="67">
        <v>4.4768348913804576</v>
      </c>
      <c r="AG32" s="67">
        <v>0</v>
      </c>
      <c r="AH32" s="87">
        <v>49.7</v>
      </c>
      <c r="AI32" s="138">
        <v>1.8477470749147629</v>
      </c>
      <c r="AJ32" s="67">
        <v>0.55249133676799045</v>
      </c>
      <c r="AK32" s="90">
        <v>0.29900809708681425</v>
      </c>
    </row>
    <row r="33" spans="1:37" ht="20.100000000000001" customHeight="1" x14ac:dyDescent="0.25">
      <c r="A33" s="89">
        <v>1040.3900000000001</v>
      </c>
      <c r="B33" s="64">
        <v>1.1270000000195068E-2</v>
      </c>
      <c r="C33" s="61"/>
      <c r="D33" s="64" t="s">
        <v>183</v>
      </c>
      <c r="E33" s="79"/>
      <c r="F33" s="67" t="s">
        <v>183</v>
      </c>
      <c r="G33" s="67">
        <v>2</v>
      </c>
      <c r="H33" s="67">
        <v>2</v>
      </c>
      <c r="I33" s="67"/>
      <c r="J33" s="67">
        <v>1</v>
      </c>
      <c r="K33" s="67"/>
      <c r="L33" s="64">
        <v>1040.3787299999999</v>
      </c>
      <c r="M33" s="64">
        <v>519.68573000000004</v>
      </c>
      <c r="N33" s="64">
        <v>346.12139666666667</v>
      </c>
      <c r="O33" s="79" t="s">
        <v>20</v>
      </c>
      <c r="P33" s="79">
        <v>51.1</v>
      </c>
      <c r="Q33" s="79">
        <v>142994160</v>
      </c>
      <c r="R33" s="79">
        <v>36.5</v>
      </c>
      <c r="S33" s="67">
        <v>1.3007190173185557</v>
      </c>
      <c r="T33" s="70">
        <v>2.6014380346371113</v>
      </c>
      <c r="U33" s="70">
        <v>2.6014380346371113</v>
      </c>
      <c r="V33" s="70">
        <v>0</v>
      </c>
      <c r="W33" s="70">
        <v>1.3007190173185557</v>
      </c>
      <c r="X33" s="70">
        <v>0</v>
      </c>
      <c r="Y33" s="70">
        <v>50</v>
      </c>
      <c r="Z33" s="70">
        <v>506385280</v>
      </c>
      <c r="AA33" s="70">
        <v>14.6</v>
      </c>
      <c r="AB33" s="67">
        <v>1.3186469320910255</v>
      </c>
      <c r="AC33" s="67">
        <v>2.6372938641820509</v>
      </c>
      <c r="AD33" s="67">
        <v>2.6372938641820509</v>
      </c>
      <c r="AE33" s="67">
        <v>0</v>
      </c>
      <c r="AF33" s="67">
        <v>1.3186469320910255</v>
      </c>
      <c r="AG33" s="67">
        <v>0</v>
      </c>
      <c r="AH33" s="87">
        <v>50.55</v>
      </c>
      <c r="AI33" s="138">
        <v>1.3096829747047907</v>
      </c>
      <c r="AJ33" s="67">
        <v>1.2676950108147875E-2</v>
      </c>
      <c r="AK33" s="90">
        <v>9.6794036060561337E-3</v>
      </c>
    </row>
    <row r="34" spans="1:37" ht="20.100000000000001" customHeight="1" x14ac:dyDescent="0.25">
      <c r="A34" s="89">
        <v>1551.53</v>
      </c>
      <c r="B34" s="64">
        <v>-3.8829999999961728E-2</v>
      </c>
      <c r="C34" s="61">
        <v>775.31</v>
      </c>
      <c r="D34" s="64">
        <v>2.922000000000935E-2</v>
      </c>
      <c r="E34" s="79"/>
      <c r="F34" s="67" t="s">
        <v>183</v>
      </c>
      <c r="G34" s="67">
        <v>3</v>
      </c>
      <c r="H34" s="67">
        <v>3</v>
      </c>
      <c r="I34" s="67">
        <v>1</v>
      </c>
      <c r="J34" s="67">
        <v>1</v>
      </c>
      <c r="K34" s="67"/>
      <c r="L34" s="64">
        <v>1551.5688299999999</v>
      </c>
      <c r="M34" s="64">
        <v>775.28077999999994</v>
      </c>
      <c r="N34" s="64">
        <v>516.51809666666657</v>
      </c>
      <c r="O34" s="79" t="s">
        <v>62</v>
      </c>
      <c r="P34" s="79">
        <v>51.7</v>
      </c>
      <c r="Q34" s="79">
        <v>210725648</v>
      </c>
      <c r="R34" s="79">
        <v>88</v>
      </c>
      <c r="S34" s="67">
        <v>1.9168255388218363</v>
      </c>
      <c r="T34" s="70">
        <v>5.7504766164655088</v>
      </c>
      <c r="U34" s="70">
        <v>5.7504766164655088</v>
      </c>
      <c r="V34" s="70">
        <v>1.9168255388218363</v>
      </c>
      <c r="W34" s="70">
        <v>1.9168255388218363</v>
      </c>
      <c r="X34" s="70">
        <v>0</v>
      </c>
      <c r="Y34" s="70">
        <v>50.5</v>
      </c>
      <c r="Z34" s="70">
        <v>1157109120</v>
      </c>
      <c r="AA34" s="70">
        <v>67.099999999999994</v>
      </c>
      <c r="AB34" s="67">
        <v>3.0131570790970588</v>
      </c>
      <c r="AC34" s="67">
        <v>9.0394712372911759</v>
      </c>
      <c r="AD34" s="67">
        <v>9.0394712372911759</v>
      </c>
      <c r="AE34" s="67">
        <v>3.0131570790970588</v>
      </c>
      <c r="AF34" s="67">
        <v>3.0131570790970588</v>
      </c>
      <c r="AG34" s="67">
        <v>0</v>
      </c>
      <c r="AH34" s="87">
        <v>51.1</v>
      </c>
      <c r="AI34" s="138">
        <v>2.4649913089594477</v>
      </c>
      <c r="AJ34" s="67">
        <v>0.77522346655730057</v>
      </c>
      <c r="AK34" s="90">
        <v>0.31449338735581478</v>
      </c>
    </row>
    <row r="35" spans="1:37" ht="20.100000000000001" customHeight="1" x14ac:dyDescent="0.25">
      <c r="A35" s="65"/>
      <c r="B35" s="64" t="s">
        <v>183</v>
      </c>
      <c r="C35" s="84">
        <v>876.85</v>
      </c>
      <c r="D35" s="64">
        <v>2.9520000000161417E-2</v>
      </c>
      <c r="E35" s="79"/>
      <c r="F35" s="67" t="s">
        <v>183</v>
      </c>
      <c r="G35" s="67">
        <v>3</v>
      </c>
      <c r="H35" s="67">
        <v>4</v>
      </c>
      <c r="I35" s="67">
        <v>1</v>
      </c>
      <c r="J35" s="67">
        <v>1</v>
      </c>
      <c r="K35" s="67"/>
      <c r="L35" s="64">
        <v>1754.6482299999998</v>
      </c>
      <c r="M35" s="64">
        <v>876.82047999999986</v>
      </c>
      <c r="N35" s="64">
        <v>584.21122999999989</v>
      </c>
      <c r="O35" s="79" t="s">
        <v>83</v>
      </c>
      <c r="P35" s="79">
        <v>51.9</v>
      </c>
      <c r="Q35" s="79">
        <v>103638680</v>
      </c>
      <c r="R35" s="79">
        <v>27.8</v>
      </c>
      <c r="S35" s="67">
        <v>0.94272942339597809</v>
      </c>
      <c r="T35" s="70">
        <v>2.8281882701879342</v>
      </c>
      <c r="U35" s="70">
        <v>3.7709176935839124</v>
      </c>
      <c r="V35" s="70">
        <v>0.94272942339597809</v>
      </c>
      <c r="W35" s="70">
        <v>0.94272942339597809</v>
      </c>
      <c r="X35" s="70">
        <v>0</v>
      </c>
      <c r="Y35" s="70">
        <v>51</v>
      </c>
      <c r="Z35" s="70">
        <v>447105696</v>
      </c>
      <c r="AA35" s="70">
        <v>15.2</v>
      </c>
      <c r="AB35" s="67">
        <v>1.1642805935251961</v>
      </c>
      <c r="AC35" s="67">
        <v>3.4928417805755885</v>
      </c>
      <c r="AD35" s="67">
        <v>4.6571223741007843</v>
      </c>
      <c r="AE35" s="67">
        <v>1.1642805935251961</v>
      </c>
      <c r="AF35" s="67">
        <v>1.1642805935251961</v>
      </c>
      <c r="AG35" s="67">
        <v>0</v>
      </c>
      <c r="AH35" s="87">
        <v>51.45</v>
      </c>
      <c r="AI35" s="138">
        <v>1.053505008460587</v>
      </c>
      <c r="AJ35" s="67">
        <v>0.15666033477818375</v>
      </c>
      <c r="AK35" s="90">
        <v>0.14870392975834118</v>
      </c>
    </row>
    <row r="36" spans="1:37" ht="20.100000000000001" customHeight="1" x14ac:dyDescent="0.25">
      <c r="A36" s="65"/>
      <c r="B36" s="64" t="s">
        <v>183</v>
      </c>
      <c r="C36" s="61">
        <v>920.88</v>
      </c>
      <c r="D36" s="64">
        <v>5.1520000000095934E-2</v>
      </c>
      <c r="E36" s="79"/>
      <c r="F36" s="67" t="s">
        <v>183</v>
      </c>
      <c r="G36" s="67">
        <v>3</v>
      </c>
      <c r="H36" s="67">
        <v>3</v>
      </c>
      <c r="I36" s="67">
        <v>1</v>
      </c>
      <c r="J36" s="67">
        <v>2</v>
      </c>
      <c r="K36" s="67"/>
      <c r="L36" s="64">
        <v>1842.6642299999999</v>
      </c>
      <c r="M36" s="64">
        <v>920.8284799999999</v>
      </c>
      <c r="N36" s="64">
        <v>613.54989666666654</v>
      </c>
      <c r="O36" s="79" t="s">
        <v>38</v>
      </c>
      <c r="P36" s="79">
        <v>52.8</v>
      </c>
      <c r="Q36" s="79">
        <v>393702752</v>
      </c>
      <c r="R36" s="79">
        <v>169.3</v>
      </c>
      <c r="S36" s="67">
        <v>3.5812417562860679</v>
      </c>
      <c r="T36" s="70">
        <v>10.743725268858203</v>
      </c>
      <c r="U36" s="70">
        <v>10.743725268858203</v>
      </c>
      <c r="V36" s="70">
        <v>3.5812417562860679</v>
      </c>
      <c r="W36" s="70">
        <v>7.1624835125721358</v>
      </c>
      <c r="X36" s="70">
        <v>0</v>
      </c>
      <c r="Y36" s="70">
        <v>51.7</v>
      </c>
      <c r="Z36" s="70">
        <v>1705164416</v>
      </c>
      <c r="AA36" s="70">
        <v>87.5</v>
      </c>
      <c r="AB36" s="67">
        <v>4.440314350901323</v>
      </c>
      <c r="AC36" s="67">
        <v>13.320943052703969</v>
      </c>
      <c r="AD36" s="67">
        <v>13.320943052703969</v>
      </c>
      <c r="AE36" s="67">
        <v>4.440314350901323</v>
      </c>
      <c r="AF36" s="67">
        <v>8.880628701802646</v>
      </c>
      <c r="AG36" s="67">
        <v>0</v>
      </c>
      <c r="AH36" s="87">
        <v>52.25</v>
      </c>
      <c r="AI36" s="138">
        <v>4.010778053593695</v>
      </c>
      <c r="AJ36" s="67">
        <v>0.60745605718397311</v>
      </c>
      <c r="AK36" s="90">
        <v>0.15145591430562624</v>
      </c>
    </row>
    <row r="37" spans="1:37" ht="20.100000000000001" customHeight="1" x14ac:dyDescent="0.25">
      <c r="A37" s="89">
        <v>1479.48</v>
      </c>
      <c r="B37" s="64">
        <v>-6.7729999999983193E-2</v>
      </c>
      <c r="C37" s="61">
        <v>739.26</v>
      </c>
      <c r="D37" s="64">
        <v>-1.0229999999978645E-2</v>
      </c>
      <c r="E37" s="79"/>
      <c r="F37" s="67" t="s">
        <v>183</v>
      </c>
      <c r="G37" s="67">
        <v>4</v>
      </c>
      <c r="H37" s="67">
        <v>4</v>
      </c>
      <c r="I37" s="67"/>
      <c r="J37" s="67"/>
      <c r="K37" s="67"/>
      <c r="L37" s="64">
        <v>1479.54773</v>
      </c>
      <c r="M37" s="64">
        <v>739.27022999999997</v>
      </c>
      <c r="N37" s="64">
        <v>492.51106333333331</v>
      </c>
      <c r="O37" s="79" t="s">
        <v>28</v>
      </c>
      <c r="P37" s="70">
        <v>53.1</v>
      </c>
      <c r="Q37" s="70">
        <v>112968432</v>
      </c>
      <c r="R37" s="70">
        <v>22.6</v>
      </c>
      <c r="S37" s="67">
        <v>1.0275957273993432</v>
      </c>
      <c r="T37" s="70">
        <v>4.110382909597373</v>
      </c>
      <c r="U37" s="70">
        <v>4.110382909597373</v>
      </c>
      <c r="V37" s="70">
        <v>0</v>
      </c>
      <c r="W37" s="70">
        <v>0</v>
      </c>
      <c r="X37" s="70">
        <v>0</v>
      </c>
      <c r="Y37" s="70">
        <v>51.9</v>
      </c>
      <c r="Z37" s="70">
        <v>528308064</v>
      </c>
      <c r="AA37" s="70">
        <v>25.6</v>
      </c>
      <c r="AB37" s="67">
        <v>1.375734712890053</v>
      </c>
      <c r="AC37" s="67">
        <v>5.502938851560212</v>
      </c>
      <c r="AD37" s="67">
        <v>5.502938851560212</v>
      </c>
      <c r="AE37" s="67">
        <v>0</v>
      </c>
      <c r="AF37" s="67">
        <v>0</v>
      </c>
      <c r="AG37" s="67">
        <v>0</v>
      </c>
      <c r="AH37" s="87">
        <v>52.5</v>
      </c>
      <c r="AI37" s="138">
        <v>1.2016652201446982</v>
      </c>
      <c r="AJ37" s="67">
        <v>0.24617143743588532</v>
      </c>
      <c r="AK37" s="90">
        <v>0.20485858566019133</v>
      </c>
    </row>
    <row r="38" spans="1:37" ht="20.100000000000001" customHeight="1" x14ac:dyDescent="0.25">
      <c r="A38" s="89">
        <v>1331.43</v>
      </c>
      <c r="B38" s="64">
        <v>-4.4129999999768188E-2</v>
      </c>
      <c r="C38" s="61">
        <v>665.24</v>
      </c>
      <c r="D38" s="64">
        <v>6.5700000001243097E-3</v>
      </c>
      <c r="E38" s="79"/>
      <c r="F38" s="67" t="s">
        <v>183</v>
      </c>
      <c r="G38" s="67">
        <v>2</v>
      </c>
      <c r="H38" s="67">
        <v>2</v>
      </c>
      <c r="I38" s="67"/>
      <c r="J38" s="67">
        <v>2</v>
      </c>
      <c r="K38" s="67"/>
      <c r="L38" s="64">
        <v>1331.4741299999998</v>
      </c>
      <c r="M38" s="64">
        <v>665.23342999999988</v>
      </c>
      <c r="N38" s="64">
        <v>443.15319666666659</v>
      </c>
      <c r="O38" s="79" t="s">
        <v>22</v>
      </c>
      <c r="P38" s="70">
        <v>56.7</v>
      </c>
      <c r="Q38" s="70">
        <v>549698304</v>
      </c>
      <c r="R38" s="70">
        <v>185.5</v>
      </c>
      <c r="S38" s="67">
        <v>5.0002254483718538</v>
      </c>
      <c r="T38" s="70">
        <v>10.000450896743708</v>
      </c>
      <c r="U38" s="70">
        <v>10.000450896743708</v>
      </c>
      <c r="V38" s="70">
        <v>0</v>
      </c>
      <c r="W38" s="70">
        <v>10.000450896743708</v>
      </c>
      <c r="X38" s="70">
        <v>0</v>
      </c>
      <c r="Y38" s="70">
        <v>55.4</v>
      </c>
      <c r="Z38" s="70">
        <v>1079826816</v>
      </c>
      <c r="AA38" s="70">
        <v>29.9</v>
      </c>
      <c r="AB38" s="67">
        <v>2.8119109586045239</v>
      </c>
      <c r="AC38" s="67">
        <v>5.6238219172090478</v>
      </c>
      <c r="AD38" s="67">
        <v>5.6238219172090478</v>
      </c>
      <c r="AE38" s="67">
        <v>0</v>
      </c>
      <c r="AF38" s="67">
        <v>5.6238219172090478</v>
      </c>
      <c r="AG38" s="67">
        <v>0</v>
      </c>
      <c r="AH38" s="87">
        <v>56.05</v>
      </c>
      <c r="AI38" s="138">
        <v>3.9060682034881888</v>
      </c>
      <c r="AJ38" s="67">
        <v>1.5473720150832595</v>
      </c>
      <c r="AK38" s="90">
        <v>0.39614567244407778</v>
      </c>
    </row>
    <row r="39" spans="1:37" ht="20.100000000000001" customHeight="1" x14ac:dyDescent="0.25">
      <c r="A39" s="121">
        <v>1696.66</v>
      </c>
      <c r="B39" s="92">
        <v>5.367000000023836E-2</v>
      </c>
      <c r="C39" s="134">
        <v>847.82</v>
      </c>
      <c r="D39" s="92">
        <v>2.0470000000159416E-2</v>
      </c>
      <c r="E39" s="95"/>
      <c r="F39" s="94" t="s">
        <v>183</v>
      </c>
      <c r="G39" s="94">
        <v>3</v>
      </c>
      <c r="H39" s="94">
        <v>3</v>
      </c>
      <c r="I39" s="94"/>
      <c r="J39" s="94">
        <v>2</v>
      </c>
      <c r="K39" s="94"/>
      <c r="L39" s="92">
        <v>1696.6063299999998</v>
      </c>
      <c r="M39" s="92">
        <v>847.79952999999989</v>
      </c>
      <c r="N39" s="92">
        <v>564.86392999999987</v>
      </c>
      <c r="O39" s="95" t="s">
        <v>24</v>
      </c>
      <c r="P39" s="96">
        <v>62.1</v>
      </c>
      <c r="Q39" s="96">
        <v>75320144</v>
      </c>
      <c r="R39" s="96">
        <v>23.9</v>
      </c>
      <c r="S39" s="94">
        <v>0.68513527886713765</v>
      </c>
      <c r="T39" s="96">
        <v>2.055405836601413</v>
      </c>
      <c r="U39" s="96">
        <v>2.055405836601413</v>
      </c>
      <c r="V39" s="96">
        <v>0</v>
      </c>
      <c r="W39" s="96">
        <v>1.3702705577342753</v>
      </c>
      <c r="X39" s="96">
        <v>0</v>
      </c>
      <c r="Y39" s="96">
        <v>61</v>
      </c>
      <c r="Z39" s="96">
        <v>399813440</v>
      </c>
      <c r="AA39" s="96">
        <v>14</v>
      </c>
      <c r="AB39" s="94">
        <v>1.0411297225400378</v>
      </c>
      <c r="AC39" s="94">
        <v>3.1233891676201133</v>
      </c>
      <c r="AD39" s="94">
        <v>3.1233891676201133</v>
      </c>
      <c r="AE39" s="94">
        <v>0</v>
      </c>
      <c r="AF39" s="94">
        <v>2.0822594450800755</v>
      </c>
      <c r="AG39" s="94">
        <v>0</v>
      </c>
      <c r="AH39" s="98">
        <v>61.55</v>
      </c>
      <c r="AI39" s="150">
        <v>0.86313250070358771</v>
      </c>
      <c r="AJ39" s="94">
        <v>0.25172608518584005</v>
      </c>
      <c r="AK39" s="99">
        <v>0.29164245927553883</v>
      </c>
    </row>
    <row r="40" spans="1:37" ht="20.100000000000001" customHeight="1" x14ac:dyDescent="0.25">
      <c r="A40" s="61"/>
      <c r="B40" s="61"/>
      <c r="C40" s="61"/>
      <c r="D40" s="61"/>
      <c r="E40" s="84"/>
      <c r="F40" s="83"/>
      <c r="G40" s="83"/>
      <c r="H40" s="83"/>
      <c r="I40" s="83"/>
      <c r="J40" s="83"/>
      <c r="K40" s="83"/>
      <c r="L40" s="61"/>
      <c r="M40" s="61"/>
      <c r="N40" s="61"/>
      <c r="O40" s="84"/>
      <c r="P40" s="84"/>
      <c r="Q40" s="84">
        <v>10993470388</v>
      </c>
      <c r="R40" s="84"/>
      <c r="S40" s="83">
        <v>100</v>
      </c>
      <c r="T40" s="83">
        <v>2.2018694954072409</v>
      </c>
      <c r="U40" s="83">
        <v>2.2553504708635237</v>
      </c>
      <c r="V40" s="83">
        <v>0.86664348924791934</v>
      </c>
      <c r="W40" s="83">
        <v>1.5023093866726296</v>
      </c>
      <c r="X40" s="83">
        <v>9.9411957228078177E-2</v>
      </c>
      <c r="Y40" s="84"/>
      <c r="Z40" s="84">
        <v>38401885120</v>
      </c>
      <c r="AA40" s="84"/>
      <c r="AB40" s="83">
        <v>100</v>
      </c>
      <c r="AC40" s="83">
        <v>2.2875143725235954</v>
      </c>
      <c r="AD40" s="83">
        <v>2.3523599878942609</v>
      </c>
      <c r="AE40" s="83">
        <v>0.91695913328121526</v>
      </c>
      <c r="AF40" s="83">
        <v>1.4601340441695485</v>
      </c>
      <c r="AG40" s="83">
        <v>9.9211563705651748E-2</v>
      </c>
      <c r="AH40" s="88"/>
      <c r="AI40" s="137">
        <v>100</v>
      </c>
      <c r="AJ40" s="83"/>
      <c r="AK40" s="193"/>
    </row>
    <row r="44" spans="1:37" x14ac:dyDescent="0.25">
      <c r="T44" s="84"/>
      <c r="U44" s="84"/>
      <c r="V44" s="84"/>
      <c r="W44" s="84"/>
      <c r="X44" s="84"/>
    </row>
    <row r="45" spans="1:37" x14ac:dyDescent="0.25">
      <c r="S45" s="195"/>
    </row>
  </sheetData>
  <mergeCells count="2">
    <mergeCell ref="P3:X3"/>
    <mergeCell ref="Y3:AG3"/>
  </mergeCells>
  <conditionalFormatting sqref="AA5:AA39 R5:R39">
    <cfRule type="cellIs" dxfId="7" priority="1" operator="lessThan">
      <formula>6</formula>
    </cfRule>
  </conditionalFormatting>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L75"/>
  <sheetViews>
    <sheetView zoomScale="80" zoomScaleNormal="80" workbookViewId="0"/>
  </sheetViews>
  <sheetFormatPr defaultRowHeight="15" x14ac:dyDescent="0.25"/>
  <cols>
    <col min="1" max="1" width="8.7109375" style="5" customWidth="1"/>
    <col min="2" max="33" width="8.7109375" customWidth="1"/>
    <col min="34" max="34" width="8.7109375" style="4" customWidth="1"/>
    <col min="35" max="37" width="8.7109375" customWidth="1"/>
  </cols>
  <sheetData>
    <row r="1" spans="1:38" x14ac:dyDescent="0.25">
      <c r="A1" s="5" t="s">
        <v>196</v>
      </c>
      <c r="AH1" s="58"/>
    </row>
    <row r="2" spans="1:38" x14ac:dyDescent="0.25">
      <c r="AH2" s="58"/>
    </row>
    <row r="3" spans="1:38" ht="20.100000000000001" customHeight="1" x14ac:dyDescent="0.25">
      <c r="A3" s="100"/>
      <c r="B3" s="101"/>
      <c r="C3" s="101"/>
      <c r="D3" s="101"/>
      <c r="E3" s="101"/>
      <c r="F3" s="101"/>
      <c r="G3" s="101"/>
      <c r="H3" s="101"/>
      <c r="I3" s="101"/>
      <c r="J3" s="101"/>
      <c r="K3" s="101"/>
      <c r="L3" s="101"/>
      <c r="M3" s="101"/>
      <c r="N3" s="101"/>
      <c r="O3" s="101"/>
      <c r="P3" s="277" t="s">
        <v>99</v>
      </c>
      <c r="Q3" s="277"/>
      <c r="R3" s="277"/>
      <c r="S3" s="277"/>
      <c r="T3" s="277"/>
      <c r="U3" s="277"/>
      <c r="V3" s="277"/>
      <c r="W3" s="277"/>
      <c r="X3" s="277"/>
      <c r="Y3" s="277" t="s">
        <v>100</v>
      </c>
      <c r="Z3" s="277"/>
      <c r="AA3" s="277"/>
      <c r="AB3" s="277"/>
      <c r="AC3" s="277"/>
      <c r="AD3" s="277"/>
      <c r="AE3" s="277"/>
      <c r="AF3" s="277"/>
      <c r="AG3" s="277"/>
      <c r="AH3" s="102"/>
      <c r="AI3" s="101"/>
      <c r="AJ3" s="101"/>
      <c r="AK3" s="103"/>
      <c r="AL3" s="70"/>
    </row>
    <row r="4" spans="1:38" ht="20.100000000000001" customHeight="1" x14ac:dyDescent="0.25">
      <c r="A4" s="105" t="s">
        <v>0</v>
      </c>
      <c r="B4" s="104" t="s">
        <v>1</v>
      </c>
      <c r="C4" s="104" t="s">
        <v>2</v>
      </c>
      <c r="D4" s="104" t="s">
        <v>3</v>
      </c>
      <c r="E4" s="104" t="s">
        <v>4</v>
      </c>
      <c r="F4" s="104" t="s">
        <v>5</v>
      </c>
      <c r="G4" s="104" t="s">
        <v>6</v>
      </c>
      <c r="H4" s="104" t="s">
        <v>7</v>
      </c>
      <c r="I4" s="104" t="s">
        <v>8</v>
      </c>
      <c r="J4" s="104" t="s">
        <v>9</v>
      </c>
      <c r="K4" s="104" t="s">
        <v>10</v>
      </c>
      <c r="L4" s="104" t="s">
        <v>101</v>
      </c>
      <c r="M4" s="104" t="s">
        <v>102</v>
      </c>
      <c r="N4" s="104" t="s">
        <v>103</v>
      </c>
      <c r="O4" s="104" t="s">
        <v>11</v>
      </c>
      <c r="P4" s="104" t="s">
        <v>104</v>
      </c>
      <c r="Q4" s="104" t="s">
        <v>105</v>
      </c>
      <c r="R4" s="104" t="s">
        <v>94</v>
      </c>
      <c r="S4" s="104" t="s">
        <v>106</v>
      </c>
      <c r="T4" s="104" t="s">
        <v>6</v>
      </c>
      <c r="U4" s="104" t="s">
        <v>7</v>
      </c>
      <c r="V4" s="104" t="s">
        <v>8</v>
      </c>
      <c r="W4" s="104" t="s">
        <v>9</v>
      </c>
      <c r="X4" s="104" t="s">
        <v>10</v>
      </c>
      <c r="Y4" s="104" t="s">
        <v>104</v>
      </c>
      <c r="Z4" s="104" t="s">
        <v>105</v>
      </c>
      <c r="AA4" s="104" t="s">
        <v>94</v>
      </c>
      <c r="AB4" s="104" t="s">
        <v>106</v>
      </c>
      <c r="AC4" s="104" t="s">
        <v>6</v>
      </c>
      <c r="AD4" s="104" t="s">
        <v>7</v>
      </c>
      <c r="AE4" s="104" t="s">
        <v>8</v>
      </c>
      <c r="AF4" s="104" t="s">
        <v>9</v>
      </c>
      <c r="AG4" s="104" t="s">
        <v>10</v>
      </c>
      <c r="AH4" s="106" t="s">
        <v>107</v>
      </c>
      <c r="AI4" s="104" t="s">
        <v>108</v>
      </c>
      <c r="AJ4" s="104" t="s">
        <v>17</v>
      </c>
      <c r="AK4" s="107" t="s">
        <v>33</v>
      </c>
      <c r="AL4" s="70"/>
    </row>
    <row r="5" spans="1:38" ht="20.100000000000001" customHeight="1" x14ac:dyDescent="0.25">
      <c r="A5" s="89">
        <v>675.28</v>
      </c>
      <c r="B5" s="61">
        <f t="shared" ref="B5:B29" si="0">IF(A5, A5-L5,"")</f>
        <v>2.9999999999972715E-2</v>
      </c>
      <c r="C5" s="61"/>
      <c r="D5" s="83" t="str">
        <f t="shared" ref="D5:D29" si="1">IF(C5, C5-M5,"")</f>
        <v/>
      </c>
      <c r="E5" s="84"/>
      <c r="F5" s="67" t="str">
        <f t="shared" ref="F5:F29" si="2">IF(E5, E5-N5,"")</f>
        <v/>
      </c>
      <c r="G5" s="67">
        <v>1</v>
      </c>
      <c r="H5" s="67">
        <v>1</v>
      </c>
      <c r="I5" s="67"/>
      <c r="J5" s="67">
        <v>1</v>
      </c>
      <c r="K5" s="67"/>
      <c r="L5" s="64">
        <v>675.25</v>
      </c>
      <c r="M5" s="64">
        <v>337.12</v>
      </c>
      <c r="N5" s="64">
        <v>224.41</v>
      </c>
      <c r="O5" s="79" t="s">
        <v>18</v>
      </c>
      <c r="P5" s="70">
        <v>23.6</v>
      </c>
      <c r="Q5" s="70">
        <v>415993696</v>
      </c>
      <c r="R5" s="70">
        <v>47.3</v>
      </c>
      <c r="S5" s="67">
        <f>'S12 SW1116'!$Q5/'S12 SW1116'!$Q$31*100</f>
        <v>4.1370743288778096</v>
      </c>
      <c r="T5" s="64">
        <f>$S5*'S12 SW1116'!$G5</f>
        <v>4.1370743288778096</v>
      </c>
      <c r="U5" s="64">
        <f>$S5*'S12 SW1116'!$H5</f>
        <v>4.1370743288778096</v>
      </c>
      <c r="V5" s="64">
        <f>$S5*'S12 SW1116'!$I5</f>
        <v>0</v>
      </c>
      <c r="W5" s="64">
        <f>$S5*'S12 SW1116'!$J5</f>
        <v>4.1370743288778096</v>
      </c>
      <c r="X5" s="64">
        <f>$S5*'S12 SW1116'!$K5</f>
        <v>0</v>
      </c>
      <c r="Y5" s="70">
        <v>22.8</v>
      </c>
      <c r="Z5" s="70">
        <v>358252608</v>
      </c>
      <c r="AA5" s="70">
        <v>18</v>
      </c>
      <c r="AB5" s="67">
        <f>'S12 SW1116'!$Z5/'S12 SW1116'!$Z$31*100</f>
        <v>3.0403788546441959</v>
      </c>
      <c r="AC5" s="64">
        <f t="shared" ref="AC5:AC30" si="3">$AB5*G5</f>
        <v>3.0403788546441959</v>
      </c>
      <c r="AD5" s="64">
        <f t="shared" ref="AD5:AD30" si="4">$AB5*H5</f>
        <v>3.0403788546441959</v>
      </c>
      <c r="AE5" s="64">
        <f t="shared" ref="AE5:AE30" si="5">$AB5*I5</f>
        <v>0</v>
      </c>
      <c r="AF5" s="64">
        <f t="shared" ref="AF5:AF30" si="6">$AB5*J5</f>
        <v>3.0403788546441959</v>
      </c>
      <c r="AG5" s="64">
        <f t="shared" ref="AG5:AG30" si="7">$AB5*K5</f>
        <v>0</v>
      </c>
      <c r="AH5" s="87">
        <f>AVERAGE('S12 SW1116'!$P5,'S12 SW1116'!$Y5)</f>
        <v>23.200000000000003</v>
      </c>
      <c r="AI5" s="67">
        <f>AVERAGE('S12 SW1116'!$S5,'S12 SW1116'!$AB5)</f>
        <v>3.5887265917610027</v>
      </c>
      <c r="AJ5" s="67">
        <f>STDEV('S12 SW1116'!$S5,'S12 SW1116'!$AB5)</f>
        <v>0.77548080672718256</v>
      </c>
      <c r="AK5" s="90">
        <f t="shared" ref="AK5:AK30" si="8">AJ5/AI5</f>
        <v>0.21608801531650004</v>
      </c>
      <c r="AL5" s="70"/>
    </row>
    <row r="6" spans="1:38" ht="20.100000000000001" customHeight="1" x14ac:dyDescent="0.25">
      <c r="A6" s="89">
        <v>966.38</v>
      </c>
      <c r="B6" s="61">
        <f t="shared" si="0"/>
        <v>3.999999999996362E-2</v>
      </c>
      <c r="C6" s="61">
        <v>482.66</v>
      </c>
      <c r="D6" s="83">
        <f t="shared" si="1"/>
        <v>-9.9999999999909051E-3</v>
      </c>
      <c r="E6" s="84"/>
      <c r="F6" s="67" t="str">
        <f t="shared" si="2"/>
        <v/>
      </c>
      <c r="G6" s="67">
        <v>1</v>
      </c>
      <c r="H6" s="67">
        <v>1</v>
      </c>
      <c r="I6" s="67"/>
      <c r="J6" s="67">
        <v>2</v>
      </c>
      <c r="K6" s="67"/>
      <c r="L6" s="64">
        <v>966.34</v>
      </c>
      <c r="M6" s="64">
        <v>482.67</v>
      </c>
      <c r="N6" s="64">
        <v>321.44</v>
      </c>
      <c r="O6" s="79" t="s">
        <v>19</v>
      </c>
      <c r="P6" s="70">
        <v>27.8</v>
      </c>
      <c r="Q6" s="70">
        <v>1883340928</v>
      </c>
      <c r="R6" s="70">
        <v>181.9</v>
      </c>
      <c r="S6" s="67">
        <f>'S12 SW1116'!$Q6/'S12 SW1116'!$Q$31*100</f>
        <v>18.729902593893417</v>
      </c>
      <c r="T6" s="64">
        <f>$S6*'S12 SW1116'!$G6</f>
        <v>18.729902593893417</v>
      </c>
      <c r="U6" s="64">
        <f>$S6*'S12 SW1116'!$H6</f>
        <v>18.729902593893417</v>
      </c>
      <c r="V6" s="64">
        <f>$S6*'S12 SW1116'!$I6</f>
        <v>0</v>
      </c>
      <c r="W6" s="64">
        <f>$S6*'S12 SW1116'!$J6</f>
        <v>37.459805187786834</v>
      </c>
      <c r="X6" s="64">
        <f>$S6*'S12 SW1116'!$K6</f>
        <v>0</v>
      </c>
      <c r="Y6" s="70">
        <v>27.4</v>
      </c>
      <c r="Z6" s="70">
        <v>2779154432</v>
      </c>
      <c r="AA6" s="70">
        <v>131.19999999999999</v>
      </c>
      <c r="AB6" s="67">
        <f>'S12 SW1116'!$Z6/'S12 SW1116'!$Z$31*100</f>
        <v>23.585822350366538</v>
      </c>
      <c r="AC6" s="64">
        <f t="shared" si="3"/>
        <v>23.585822350366538</v>
      </c>
      <c r="AD6" s="64">
        <f t="shared" si="4"/>
        <v>23.585822350366538</v>
      </c>
      <c r="AE6" s="64">
        <f t="shared" si="5"/>
        <v>0</v>
      </c>
      <c r="AF6" s="64">
        <f t="shared" si="6"/>
        <v>47.171644700733076</v>
      </c>
      <c r="AG6" s="64">
        <f t="shared" si="7"/>
        <v>0</v>
      </c>
      <c r="AH6" s="87">
        <f>AVERAGE('S12 SW1116'!$P6,'S12 SW1116'!$Y6)</f>
        <v>27.6</v>
      </c>
      <c r="AI6" s="67">
        <f>AVERAGE('S12 SW1116'!$S6,'S12 SW1116'!$AB6)</f>
        <v>21.157862472129978</v>
      </c>
      <c r="AJ6" s="67">
        <f>STDEV('S12 SW1116'!$S6,'S12 SW1116'!$AB6)</f>
        <v>3.433653788699869</v>
      </c>
      <c r="AK6" s="90">
        <f t="shared" si="8"/>
        <v>0.16228736684638259</v>
      </c>
      <c r="AL6" s="70"/>
    </row>
    <row r="7" spans="1:38" ht="20.100000000000001" customHeight="1" x14ac:dyDescent="0.25">
      <c r="A7" s="89">
        <v>1227.45</v>
      </c>
      <c r="B7" s="64">
        <f t="shared" si="0"/>
        <v>-9.9999999999909051E-3</v>
      </c>
      <c r="C7" s="84"/>
      <c r="D7" s="67" t="str">
        <f t="shared" si="1"/>
        <v/>
      </c>
      <c r="E7" s="79"/>
      <c r="F7" s="67" t="str">
        <f t="shared" si="2"/>
        <v/>
      </c>
      <c r="G7" s="67">
        <v>1</v>
      </c>
      <c r="H7" s="67">
        <v>3</v>
      </c>
      <c r="I7" s="67">
        <v>1</v>
      </c>
      <c r="J7" s="67">
        <v>1</v>
      </c>
      <c r="K7" s="67"/>
      <c r="L7" s="64">
        <v>1227.46</v>
      </c>
      <c r="M7" s="64">
        <v>613.23</v>
      </c>
      <c r="N7" s="64">
        <v>408.48</v>
      </c>
      <c r="O7" s="79" t="s">
        <v>27</v>
      </c>
      <c r="P7" s="70">
        <v>34.700000000000003</v>
      </c>
      <c r="Q7" s="70">
        <v>139863072</v>
      </c>
      <c r="R7" s="70">
        <v>11.1</v>
      </c>
      <c r="S7" s="67">
        <f>'S12 SW1116'!$Q7/'S12 SW1116'!$Q$31*100</f>
        <v>1.3909439741346195</v>
      </c>
      <c r="T7" s="64">
        <f>$S7*'S12 SW1116'!$G7</f>
        <v>1.3909439741346195</v>
      </c>
      <c r="U7" s="64">
        <f>$S7*'S12 SW1116'!$H7</f>
        <v>4.1728319224038586</v>
      </c>
      <c r="V7" s="64">
        <f>$S7*'S12 SW1116'!$I7</f>
        <v>1.3909439741346195</v>
      </c>
      <c r="W7" s="64">
        <f>$S7*'S12 SW1116'!$J7</f>
        <v>1.3909439741346195</v>
      </c>
      <c r="X7" s="64">
        <f>$S7*'S12 SW1116'!$K7</f>
        <v>0</v>
      </c>
      <c r="Y7" s="70">
        <v>34.4</v>
      </c>
      <c r="Z7" s="70">
        <v>123029712</v>
      </c>
      <c r="AA7" s="70">
        <v>10.1</v>
      </c>
      <c r="AB7" s="67">
        <f>'S12 SW1116'!$Z7/'S12 SW1116'!$Z$31*100</f>
        <v>1.0441150364431269</v>
      </c>
      <c r="AC7" s="64">
        <f t="shared" si="3"/>
        <v>1.0441150364431269</v>
      </c>
      <c r="AD7" s="64">
        <f t="shared" si="4"/>
        <v>3.1323451093293806</v>
      </c>
      <c r="AE7" s="64">
        <f t="shared" si="5"/>
        <v>1.0441150364431269</v>
      </c>
      <c r="AF7" s="64">
        <f t="shared" si="6"/>
        <v>1.0441150364431269</v>
      </c>
      <c r="AG7" s="64">
        <f t="shared" si="7"/>
        <v>0</v>
      </c>
      <c r="AH7" s="87">
        <f>AVERAGE('S12 SW1116'!$P7,'S12 SW1116'!$Y7)</f>
        <v>34.549999999999997</v>
      </c>
      <c r="AI7" s="67">
        <f>AVERAGE('S12 SW1116'!$S7,'S12 SW1116'!$AB7)</f>
        <v>1.2175295052888733</v>
      </c>
      <c r="AJ7" s="67">
        <f>STDEV('S12 SW1116'!$S7,'S12 SW1116'!$AB7)</f>
        <v>0.24524509375337938</v>
      </c>
      <c r="AK7" s="90">
        <f t="shared" si="8"/>
        <v>0.20142846040941906</v>
      </c>
      <c r="AL7" s="70"/>
    </row>
    <row r="8" spans="1:38" ht="20.100000000000001" customHeight="1" x14ac:dyDescent="0.25">
      <c r="A8" s="89">
        <v>1186.3699999999999</v>
      </c>
      <c r="B8" s="64">
        <f t="shared" si="0"/>
        <v>-7.0000000000163709E-2</v>
      </c>
      <c r="C8" s="84"/>
      <c r="D8" s="67" t="str">
        <f t="shared" si="1"/>
        <v/>
      </c>
      <c r="E8" s="79"/>
      <c r="F8" s="67" t="str">
        <f t="shared" si="2"/>
        <v/>
      </c>
      <c r="G8" s="67">
        <v>2</v>
      </c>
      <c r="H8" s="67">
        <v>2</v>
      </c>
      <c r="I8" s="67">
        <v>1</v>
      </c>
      <c r="J8" s="67">
        <v>1</v>
      </c>
      <c r="K8" s="67"/>
      <c r="L8" s="64">
        <v>1186.44</v>
      </c>
      <c r="M8" s="64">
        <v>592.71</v>
      </c>
      <c r="N8" s="64">
        <v>394.81</v>
      </c>
      <c r="O8" s="79" t="s">
        <v>34</v>
      </c>
      <c r="P8" s="70">
        <v>37.200000000000003</v>
      </c>
      <c r="Q8" s="70">
        <v>316430912</v>
      </c>
      <c r="R8" s="70">
        <v>23.8</v>
      </c>
      <c r="S8" s="67">
        <f>'S12 SW1116'!$Q8/'S12 SW1116'!$Q$31*100</f>
        <v>3.1469183679615016</v>
      </c>
      <c r="T8" s="64">
        <f>$S8*'S12 SW1116'!$G8</f>
        <v>6.2938367359230032</v>
      </c>
      <c r="U8" s="64">
        <f>$S8*'S12 SW1116'!$H8</f>
        <v>6.2938367359230032</v>
      </c>
      <c r="V8" s="64">
        <f>$S8*'S12 SW1116'!$I8</f>
        <v>3.1469183679615016</v>
      </c>
      <c r="W8" s="64">
        <f>$S8*'S12 SW1116'!$J8</f>
        <v>3.1469183679615016</v>
      </c>
      <c r="X8" s="64">
        <f>$S8*'S12 SW1116'!$K8</f>
        <v>0</v>
      </c>
      <c r="Y8" s="70">
        <v>36.9</v>
      </c>
      <c r="Z8" s="70">
        <v>442045856</v>
      </c>
      <c r="AA8" s="70">
        <v>24.9</v>
      </c>
      <c r="AB8" s="67">
        <f>'S12 SW1116'!$Z8/'S12 SW1116'!$Z$31*100</f>
        <v>3.7515061812627288</v>
      </c>
      <c r="AC8" s="64">
        <f t="shared" si="3"/>
        <v>7.5030123625254577</v>
      </c>
      <c r="AD8" s="64">
        <f t="shared" si="4"/>
        <v>7.5030123625254577</v>
      </c>
      <c r="AE8" s="64">
        <f t="shared" si="5"/>
        <v>3.7515061812627288</v>
      </c>
      <c r="AF8" s="64">
        <f t="shared" si="6"/>
        <v>3.7515061812627288</v>
      </c>
      <c r="AG8" s="64">
        <f t="shared" si="7"/>
        <v>0</v>
      </c>
      <c r="AH8" s="87">
        <f>AVERAGE('S12 SW1116'!$P8,'S12 SW1116'!$Y8)</f>
        <v>37.049999999999997</v>
      </c>
      <c r="AI8" s="67">
        <f>AVERAGE('S12 SW1116'!$S8,'S12 SW1116'!$AB8)</f>
        <v>3.4492122746121154</v>
      </c>
      <c r="AJ8" s="67">
        <f>STDEV('S12 SW1116'!$S8,'S12 SW1116'!$AB8)</f>
        <v>0.42750814260804409</v>
      </c>
      <c r="AK8" s="90">
        <f t="shared" si="8"/>
        <v>0.12394370324920635</v>
      </c>
      <c r="AL8" s="70"/>
    </row>
    <row r="9" spans="1:38" ht="20.100000000000001" customHeight="1" x14ac:dyDescent="0.25">
      <c r="A9" s="89">
        <v>1186.44</v>
      </c>
      <c r="B9" s="64">
        <f t="shared" si="0"/>
        <v>0</v>
      </c>
      <c r="C9" s="84"/>
      <c r="D9" s="67" t="str">
        <f t="shared" si="1"/>
        <v/>
      </c>
      <c r="E9" s="79"/>
      <c r="F9" s="67" t="str">
        <f t="shared" si="2"/>
        <v/>
      </c>
      <c r="G9" s="67">
        <v>2</v>
      </c>
      <c r="H9" s="67">
        <v>2</v>
      </c>
      <c r="I9" s="67">
        <v>1</v>
      </c>
      <c r="J9" s="67">
        <v>1</v>
      </c>
      <c r="K9" s="67"/>
      <c r="L9" s="64">
        <v>1186.44</v>
      </c>
      <c r="M9" s="64">
        <v>592.71</v>
      </c>
      <c r="N9" s="64">
        <v>394.81</v>
      </c>
      <c r="O9" s="79" t="s">
        <v>34</v>
      </c>
      <c r="P9" s="70">
        <v>41.4</v>
      </c>
      <c r="Q9" s="70">
        <v>98801264</v>
      </c>
      <c r="R9" s="70">
        <v>12.2</v>
      </c>
      <c r="S9" s="67">
        <f>'S12 SW1116'!$Q9/'S12 SW1116'!$Q$31*100</f>
        <v>0.98258261335546593</v>
      </c>
      <c r="T9" s="64">
        <f>$S9*'S12 SW1116'!$G9</f>
        <v>1.9651652267109319</v>
      </c>
      <c r="U9" s="64">
        <f>$S9*'S12 SW1116'!$H9</f>
        <v>1.9651652267109319</v>
      </c>
      <c r="V9" s="64">
        <f>$S9*'S12 SW1116'!$I9</f>
        <v>0.98258261335546593</v>
      </c>
      <c r="W9" s="64">
        <f>$S9*'S12 SW1116'!$J9</f>
        <v>0.98258261335546593</v>
      </c>
      <c r="X9" s="64">
        <f>$S9*'S12 SW1116'!$K9</f>
        <v>0</v>
      </c>
      <c r="Y9" s="70">
        <v>41</v>
      </c>
      <c r="Z9" s="70">
        <v>215384000</v>
      </c>
      <c r="AA9" s="70">
        <v>16.399999999999999</v>
      </c>
      <c r="AB9" s="67">
        <f>'S12 SW1116'!$Z9/'S12 SW1116'!$Z$31*100</f>
        <v>1.8278972563088376</v>
      </c>
      <c r="AC9" s="64">
        <f t="shared" si="3"/>
        <v>3.6557945126176752</v>
      </c>
      <c r="AD9" s="64">
        <f t="shared" si="4"/>
        <v>3.6557945126176752</v>
      </c>
      <c r="AE9" s="64">
        <f t="shared" si="5"/>
        <v>1.8278972563088376</v>
      </c>
      <c r="AF9" s="64">
        <f t="shared" si="6"/>
        <v>1.8278972563088376</v>
      </c>
      <c r="AG9" s="64">
        <f t="shared" si="7"/>
        <v>0</v>
      </c>
      <c r="AH9" s="87">
        <f>AVERAGE('S12 SW1116'!$P9,'S12 SW1116'!$Y9)</f>
        <v>41.2</v>
      </c>
      <c r="AI9" s="67">
        <f>AVERAGE('S12 SW1116'!$S9,'S12 SW1116'!$AB9)</f>
        <v>1.4052399348321518</v>
      </c>
      <c r="AJ9" s="67">
        <f>STDEV('S12 SW1116'!$S9,'S12 SW1116'!$AB9)</f>
        <v>0.59772771626861432</v>
      </c>
      <c r="AK9" s="90">
        <f t="shared" si="8"/>
        <v>0.42535634054550947</v>
      </c>
      <c r="AL9" s="70"/>
    </row>
    <row r="10" spans="1:38" ht="20.100000000000001" customHeight="1" x14ac:dyDescent="0.25">
      <c r="A10" s="89">
        <v>1040.4000000000001</v>
      </c>
      <c r="B10" s="64">
        <f t="shared" si="0"/>
        <v>1.999999999998181E-2</v>
      </c>
      <c r="C10" s="84"/>
      <c r="D10" s="67" t="str">
        <f t="shared" si="1"/>
        <v/>
      </c>
      <c r="E10" s="79"/>
      <c r="F10" s="67" t="str">
        <f t="shared" si="2"/>
        <v/>
      </c>
      <c r="G10" s="67">
        <v>2</v>
      </c>
      <c r="H10" s="67">
        <v>2</v>
      </c>
      <c r="I10" s="67"/>
      <c r="J10" s="67">
        <v>1</v>
      </c>
      <c r="K10" s="67"/>
      <c r="L10" s="70">
        <v>1040.3800000000001</v>
      </c>
      <c r="M10" s="70">
        <v>519.69000000000005</v>
      </c>
      <c r="N10" s="70">
        <v>346.12</v>
      </c>
      <c r="O10" s="79" t="s">
        <v>20</v>
      </c>
      <c r="P10" s="70">
        <v>44.1</v>
      </c>
      <c r="Q10" s="70">
        <v>122401480</v>
      </c>
      <c r="R10" s="70">
        <v>11.9</v>
      </c>
      <c r="S10" s="67">
        <f>'S12 SW1116'!$Q10/'S12 SW1116'!$Q$31*100</f>
        <v>1.217287727179045</v>
      </c>
      <c r="T10" s="64">
        <f>$S10*'S12 SW1116'!$G10</f>
        <v>2.43457545435809</v>
      </c>
      <c r="U10" s="64">
        <f>$S10*'S12 SW1116'!$H10</f>
        <v>2.43457545435809</v>
      </c>
      <c r="V10" s="64">
        <f>$S10*'S12 SW1116'!$I10</f>
        <v>0</v>
      </c>
      <c r="W10" s="64">
        <f>$S10*'S12 SW1116'!$J10</f>
        <v>1.217287727179045</v>
      </c>
      <c r="X10" s="64">
        <f>$S10*'S12 SW1116'!$K10</f>
        <v>0</v>
      </c>
      <c r="Y10" s="70">
        <v>43.8</v>
      </c>
      <c r="Z10" s="70">
        <v>265653040</v>
      </c>
      <c r="AA10" s="70">
        <v>12.3</v>
      </c>
      <c r="AB10" s="67">
        <f>'S12 SW1116'!$Z10/'S12 SW1116'!$Z$31*100</f>
        <v>2.2545150194355283</v>
      </c>
      <c r="AC10" s="64">
        <f t="shared" si="3"/>
        <v>4.5090300388710567</v>
      </c>
      <c r="AD10" s="64">
        <f t="shared" si="4"/>
        <v>4.5090300388710567</v>
      </c>
      <c r="AE10" s="64">
        <f t="shared" si="5"/>
        <v>0</v>
      </c>
      <c r="AF10" s="64">
        <f t="shared" si="6"/>
        <v>2.2545150194355283</v>
      </c>
      <c r="AG10" s="64">
        <f t="shared" si="7"/>
        <v>0</v>
      </c>
      <c r="AH10" s="87">
        <f>AVERAGE('S12 SW1116'!$P10,'S12 SW1116'!$Y10)</f>
        <v>43.95</v>
      </c>
      <c r="AI10" s="67">
        <f>AVERAGE('S12 SW1116'!$S10,'S12 SW1116'!$AB10)</f>
        <v>1.7359013733072866</v>
      </c>
      <c r="AJ10" s="67">
        <f>STDEV('S12 SW1116'!$S10,'S12 SW1116'!$AB10)</f>
        <v>0.7334304519863214</v>
      </c>
      <c r="AK10" s="90">
        <f t="shared" si="8"/>
        <v>0.42250698297966649</v>
      </c>
      <c r="AL10" s="70"/>
    </row>
    <row r="11" spans="1:38" ht="20.100000000000001" customHeight="1" x14ac:dyDescent="0.25">
      <c r="A11" s="89">
        <v>1397.52</v>
      </c>
      <c r="B11" s="64">
        <f t="shared" si="0"/>
        <v>6.9999999999936335E-2</v>
      </c>
      <c r="C11" s="84">
        <v>698.24</v>
      </c>
      <c r="D11" s="67">
        <f t="shared" si="1"/>
        <v>1.999999999998181E-2</v>
      </c>
      <c r="E11" s="79"/>
      <c r="F11" s="67" t="str">
        <f t="shared" si="2"/>
        <v/>
      </c>
      <c r="G11" s="67">
        <v>3</v>
      </c>
      <c r="H11" s="67">
        <v>4</v>
      </c>
      <c r="I11" s="67"/>
      <c r="J11" s="67"/>
      <c r="K11" s="67">
        <v>1</v>
      </c>
      <c r="L11" s="64">
        <v>1397.45</v>
      </c>
      <c r="M11" s="64">
        <v>698.22</v>
      </c>
      <c r="N11" s="64">
        <v>465.15</v>
      </c>
      <c r="O11" s="79" t="s">
        <v>35</v>
      </c>
      <c r="P11" s="70">
        <v>45</v>
      </c>
      <c r="Q11" s="70">
        <v>122792744</v>
      </c>
      <c r="R11" s="70">
        <v>16</v>
      </c>
      <c r="S11" s="67">
        <f>'S12 SW1116'!$Q11/'S12 SW1116'!$Q$31*100</f>
        <v>1.2211788636692817</v>
      </c>
      <c r="T11" s="64">
        <f>$S11*'S12 SW1116'!$G11</f>
        <v>3.663536591007845</v>
      </c>
      <c r="U11" s="64">
        <f>$S11*'S12 SW1116'!$H11</f>
        <v>4.884715454677127</v>
      </c>
      <c r="V11" s="64">
        <f>$S11*'S12 SW1116'!$I11</f>
        <v>0</v>
      </c>
      <c r="W11" s="64">
        <f>$S11*'S12 SW1116'!$J11</f>
        <v>0</v>
      </c>
      <c r="X11" s="64">
        <f>$S11*'S12 SW1116'!$K11</f>
        <v>1.2211788636692817</v>
      </c>
      <c r="Y11" s="70">
        <v>44.6</v>
      </c>
      <c r="Z11" s="70">
        <v>140017040</v>
      </c>
      <c r="AA11" s="70">
        <v>13.2</v>
      </c>
      <c r="AB11" s="67">
        <f>'S12 SW1116'!$Z11/'S12 SW1116'!$Z$31*100</f>
        <v>1.1882812244757492</v>
      </c>
      <c r="AC11" s="64">
        <f t="shared" si="3"/>
        <v>3.5648436734272479</v>
      </c>
      <c r="AD11" s="64">
        <f t="shared" si="4"/>
        <v>4.753124897902997</v>
      </c>
      <c r="AE11" s="64">
        <f t="shared" si="5"/>
        <v>0</v>
      </c>
      <c r="AF11" s="64">
        <f t="shared" si="6"/>
        <v>0</v>
      </c>
      <c r="AG11" s="64">
        <f t="shared" si="7"/>
        <v>1.1882812244757492</v>
      </c>
      <c r="AH11" s="87">
        <f>AVERAGE('S12 SW1116'!$P11,'S12 SW1116'!$Y11)</f>
        <v>44.8</v>
      </c>
      <c r="AI11" s="67">
        <f>AVERAGE('S12 SW1116'!$S11,'S12 SW1116'!$AB11)</f>
        <v>1.2047300440725155</v>
      </c>
      <c r="AJ11" s="67">
        <f>STDEV('S12 SW1116'!$S11,'S12 SW1116'!$AB11)</f>
        <v>2.3262143758775177E-2</v>
      </c>
      <c r="AK11" s="90">
        <f t="shared" si="8"/>
        <v>1.9309009411053565E-2</v>
      </c>
      <c r="AL11" s="70"/>
    </row>
    <row r="12" spans="1:38" ht="20.100000000000001" customHeight="1" x14ac:dyDescent="0.25">
      <c r="A12" s="89"/>
      <c r="B12" s="64" t="str">
        <f t="shared" si="0"/>
        <v/>
      </c>
      <c r="C12" s="61">
        <v>993.9</v>
      </c>
      <c r="D12" s="67">
        <f t="shared" si="1"/>
        <v>3.999999999996362E-2</v>
      </c>
      <c r="E12" s="79"/>
      <c r="F12" s="67" t="str">
        <f t="shared" si="2"/>
        <v/>
      </c>
      <c r="G12" s="67">
        <v>3</v>
      </c>
      <c r="H12" s="67">
        <v>3</v>
      </c>
      <c r="I12" s="67">
        <v>2</v>
      </c>
      <c r="J12" s="67">
        <v>2</v>
      </c>
      <c r="K12" s="67"/>
      <c r="L12" s="64">
        <v>1988.72</v>
      </c>
      <c r="M12" s="64">
        <v>993.86</v>
      </c>
      <c r="N12" s="64">
        <v>662.24</v>
      </c>
      <c r="O12" s="79" t="s">
        <v>36</v>
      </c>
      <c r="P12" s="70">
        <v>45.6</v>
      </c>
      <c r="Q12" s="70">
        <v>88315536</v>
      </c>
      <c r="R12" s="70">
        <v>6.8</v>
      </c>
      <c r="S12" s="67">
        <f>'S12 SW1116'!$Q12/'S12 SW1116'!$Q$31*100</f>
        <v>0.8783016193271449</v>
      </c>
      <c r="T12" s="64">
        <f>$S12*'S12 SW1116'!$G12</f>
        <v>2.6349048579814349</v>
      </c>
      <c r="U12" s="64">
        <f>$S12*'S12 SW1116'!$H12</f>
        <v>2.6349048579814349</v>
      </c>
      <c r="V12" s="64">
        <f>$S12*'S12 SW1116'!$I12</f>
        <v>1.7566032386542898</v>
      </c>
      <c r="W12" s="64">
        <f>$S12*'S12 SW1116'!$J12</f>
        <v>1.7566032386542898</v>
      </c>
      <c r="X12" s="64">
        <f>$S12*'S12 SW1116'!$K12</f>
        <v>0</v>
      </c>
      <c r="Y12" s="70">
        <v>45.4</v>
      </c>
      <c r="Z12" s="70">
        <v>114788216</v>
      </c>
      <c r="AA12" s="70">
        <v>6.9</v>
      </c>
      <c r="AB12" s="67">
        <f>'S12 SW1116'!$Z12/'S12 SW1116'!$Z$31*100</f>
        <v>0.9741720140910477</v>
      </c>
      <c r="AC12" s="64">
        <f t="shared" si="3"/>
        <v>2.9225160422731431</v>
      </c>
      <c r="AD12" s="64">
        <f t="shared" si="4"/>
        <v>2.9225160422731431</v>
      </c>
      <c r="AE12" s="64">
        <f t="shared" si="5"/>
        <v>1.9483440281820954</v>
      </c>
      <c r="AF12" s="64">
        <f t="shared" si="6"/>
        <v>1.9483440281820954</v>
      </c>
      <c r="AG12" s="64">
        <f t="shared" si="7"/>
        <v>0</v>
      </c>
      <c r="AH12" s="87">
        <f>AVERAGE('S12 SW1116'!$P12,'S12 SW1116'!$Y12)</f>
        <v>45.5</v>
      </c>
      <c r="AI12" s="67">
        <f>AVERAGE('S12 SW1116'!$S12,'S12 SW1116'!$AB12)</f>
        <v>0.9262368167090963</v>
      </c>
      <c r="AJ12" s="67">
        <f>STDEV('S12 SW1116'!$S12,'S12 SW1116'!$AB12)</f>
        <v>6.7790606252586955E-2</v>
      </c>
      <c r="AK12" s="90">
        <f t="shared" si="8"/>
        <v>7.3189280570217272E-2</v>
      </c>
      <c r="AL12" s="70"/>
    </row>
    <row r="13" spans="1:38" ht="20.100000000000001" customHeight="1" x14ac:dyDescent="0.25">
      <c r="A13" s="89">
        <v>1040.3800000000001</v>
      </c>
      <c r="B13" s="64">
        <f t="shared" si="0"/>
        <v>0</v>
      </c>
      <c r="C13" s="61"/>
      <c r="D13" s="67" t="str">
        <f t="shared" si="1"/>
        <v/>
      </c>
      <c r="E13" s="79"/>
      <c r="F13" s="67" t="str">
        <f t="shared" si="2"/>
        <v/>
      </c>
      <c r="G13" s="67">
        <v>2</v>
      </c>
      <c r="H13" s="67">
        <v>2</v>
      </c>
      <c r="I13" s="67"/>
      <c r="J13" s="67">
        <v>1</v>
      </c>
      <c r="K13" s="67"/>
      <c r="L13" s="64">
        <v>1040.3800000000001</v>
      </c>
      <c r="M13" s="64">
        <v>519.69000000000005</v>
      </c>
      <c r="N13" s="64">
        <v>346.12</v>
      </c>
      <c r="O13" s="79" t="s">
        <v>20</v>
      </c>
      <c r="P13" s="70">
        <v>45.7</v>
      </c>
      <c r="Q13" s="70">
        <v>448799104</v>
      </c>
      <c r="R13" s="70">
        <v>42.7</v>
      </c>
      <c r="S13" s="67">
        <f>'S12 SW1116'!$Q13/'S12 SW1116'!$Q$31*100</f>
        <v>4.4633254538111133</v>
      </c>
      <c r="T13" s="64">
        <f>$S13*'S12 SW1116'!$G13</f>
        <v>8.9266509076222267</v>
      </c>
      <c r="U13" s="64">
        <f>$S13*'S12 SW1116'!$H13</f>
        <v>8.9266509076222267</v>
      </c>
      <c r="V13" s="64">
        <f>$S13*'S12 SW1116'!$I13</f>
        <v>0</v>
      </c>
      <c r="W13" s="64">
        <f>$S13*'S12 SW1116'!$J13</f>
        <v>4.4633254538111133</v>
      </c>
      <c r="X13" s="64">
        <f>$S13*'S12 SW1116'!$K13</f>
        <v>0</v>
      </c>
      <c r="Y13" s="70">
        <v>45.4</v>
      </c>
      <c r="Z13" s="70">
        <v>327805024</v>
      </c>
      <c r="AA13" s="70">
        <v>23.3</v>
      </c>
      <c r="AB13" s="67">
        <f>'S12 SW1116'!$Z13/'S12 SW1116'!$Z$31*100</f>
        <v>2.7819796455347316</v>
      </c>
      <c r="AC13" s="64">
        <f t="shared" si="3"/>
        <v>5.5639592910694633</v>
      </c>
      <c r="AD13" s="64">
        <f t="shared" si="4"/>
        <v>5.5639592910694633</v>
      </c>
      <c r="AE13" s="64">
        <f t="shared" si="5"/>
        <v>0</v>
      </c>
      <c r="AF13" s="64">
        <f t="shared" si="6"/>
        <v>2.7819796455347316</v>
      </c>
      <c r="AG13" s="64">
        <f t="shared" si="7"/>
        <v>0</v>
      </c>
      <c r="AH13" s="87">
        <f>AVERAGE('S12 SW1116'!$P13,'S12 SW1116'!$Y13)</f>
        <v>45.55</v>
      </c>
      <c r="AI13" s="67">
        <f>AVERAGE('S12 SW1116'!$S13,'S12 SW1116'!$AB13)</f>
        <v>3.6226525496729227</v>
      </c>
      <c r="AJ13" s="67">
        <f>STDEV('S12 SW1116'!$S13,'S12 SW1116'!$AB13)</f>
        <v>1.1888910225518041</v>
      </c>
      <c r="AK13" s="90">
        <f t="shared" si="8"/>
        <v>0.32818245919254529</v>
      </c>
      <c r="AL13" s="70"/>
    </row>
    <row r="14" spans="1:38" ht="20.100000000000001" customHeight="1" x14ac:dyDescent="0.25">
      <c r="A14" s="89">
        <v>1477.48</v>
      </c>
      <c r="B14" s="64">
        <f t="shared" si="0"/>
        <v>-4.9999999999954525E-2</v>
      </c>
      <c r="C14" s="84">
        <v>738.27</v>
      </c>
      <c r="D14" s="67">
        <f t="shared" si="1"/>
        <v>9.9999999999909051E-3</v>
      </c>
      <c r="E14" s="79"/>
      <c r="F14" s="67" t="str">
        <f t="shared" si="2"/>
        <v/>
      </c>
      <c r="G14" s="67">
        <v>2</v>
      </c>
      <c r="H14" s="67">
        <v>2</v>
      </c>
      <c r="I14" s="67">
        <v>1</v>
      </c>
      <c r="J14" s="67">
        <v>2</v>
      </c>
      <c r="K14" s="67"/>
      <c r="L14" s="64">
        <v>1477.53</v>
      </c>
      <c r="M14" s="64">
        <v>738.26</v>
      </c>
      <c r="N14" s="64">
        <v>491.84</v>
      </c>
      <c r="O14" s="79" t="s">
        <v>21</v>
      </c>
      <c r="P14" s="70">
        <v>46.7</v>
      </c>
      <c r="Q14" s="70">
        <v>1387488768</v>
      </c>
      <c r="R14" s="70">
        <v>164.2</v>
      </c>
      <c r="S14" s="67">
        <f>'S12 SW1116'!$Q14/'S12 SW1116'!$Q$31*100</f>
        <v>13.798632572785666</v>
      </c>
      <c r="T14" s="64">
        <f>$S14*'S12 SW1116'!$G14</f>
        <v>27.597265145571331</v>
      </c>
      <c r="U14" s="64">
        <f>$S14*'S12 SW1116'!$H14</f>
        <v>27.597265145571331</v>
      </c>
      <c r="V14" s="64">
        <f>$S14*'S12 SW1116'!$I14</f>
        <v>13.798632572785666</v>
      </c>
      <c r="W14" s="64">
        <f>$S14*'S12 SW1116'!$J14</f>
        <v>27.597265145571331</v>
      </c>
      <c r="X14" s="64">
        <f>$S14*'S12 SW1116'!$K14</f>
        <v>0</v>
      </c>
      <c r="Y14" s="70">
        <v>46.6</v>
      </c>
      <c r="Z14" s="70">
        <v>1774177792</v>
      </c>
      <c r="AA14" s="70">
        <v>126.7</v>
      </c>
      <c r="AB14" s="67">
        <f>'S12 SW1116'!$Z14/'S12 SW1116'!$Z$31*100</f>
        <v>15.056897068495671</v>
      </c>
      <c r="AC14" s="64">
        <f t="shared" si="3"/>
        <v>30.113794136991341</v>
      </c>
      <c r="AD14" s="64">
        <f t="shared" si="4"/>
        <v>30.113794136991341</v>
      </c>
      <c r="AE14" s="64">
        <f t="shared" si="5"/>
        <v>15.056897068495671</v>
      </c>
      <c r="AF14" s="64">
        <f t="shared" si="6"/>
        <v>30.113794136991341</v>
      </c>
      <c r="AG14" s="64">
        <f t="shared" si="7"/>
        <v>0</v>
      </c>
      <c r="AH14" s="87">
        <f>AVERAGE('S12 SW1116'!$P14,'S12 SW1116'!$Y14)</f>
        <v>46.650000000000006</v>
      </c>
      <c r="AI14" s="67">
        <f>AVERAGE('S12 SW1116'!$S14,'S12 SW1116'!$AB14)</f>
        <v>14.427764820640668</v>
      </c>
      <c r="AJ14" s="67">
        <f>STDEV('S12 SW1116'!$S14,'S12 SW1116'!$AB14)</f>
        <v>0.88972735744281606</v>
      </c>
      <c r="AK14" s="90">
        <f t="shared" si="8"/>
        <v>6.1667719740617973E-2</v>
      </c>
      <c r="AL14" s="70"/>
    </row>
    <row r="15" spans="1:38" ht="20.100000000000001" customHeight="1" x14ac:dyDescent="0.25">
      <c r="A15" s="89">
        <v>1331.39</v>
      </c>
      <c r="B15" s="61">
        <f t="shared" si="0"/>
        <v>-7.999999999992724E-2</v>
      </c>
      <c r="C15" s="66">
        <v>665.24</v>
      </c>
      <c r="D15" s="67">
        <f t="shared" si="1"/>
        <v>9.9999999999909051E-3</v>
      </c>
      <c r="E15" s="79"/>
      <c r="F15" s="67" t="str">
        <f t="shared" si="2"/>
        <v/>
      </c>
      <c r="G15" s="67">
        <v>2</v>
      </c>
      <c r="H15" s="67">
        <v>2</v>
      </c>
      <c r="I15" s="67"/>
      <c r="J15" s="67">
        <v>2</v>
      </c>
      <c r="K15" s="67"/>
      <c r="L15" s="64">
        <v>1331.47</v>
      </c>
      <c r="M15" s="64">
        <v>665.23</v>
      </c>
      <c r="N15" s="64">
        <v>443.15</v>
      </c>
      <c r="O15" s="79" t="s">
        <v>22</v>
      </c>
      <c r="P15" s="70">
        <v>47.8</v>
      </c>
      <c r="Q15" s="70">
        <v>194990400</v>
      </c>
      <c r="R15" s="70">
        <v>16.7</v>
      </c>
      <c r="S15" s="67">
        <f>'S12 SW1116'!$Q15/'S12 SW1116'!$Q$31*100</f>
        <v>1.9391875068645643</v>
      </c>
      <c r="T15" s="64">
        <f>$S15*'S12 SW1116'!$G15</f>
        <v>3.8783750137291286</v>
      </c>
      <c r="U15" s="64">
        <f>$S15*'S12 SW1116'!$H15</f>
        <v>3.8783750137291286</v>
      </c>
      <c r="V15" s="64">
        <f>$S15*'S12 SW1116'!$I15</f>
        <v>0</v>
      </c>
      <c r="W15" s="64">
        <f>$S15*'S12 SW1116'!$J15</f>
        <v>3.8783750137291286</v>
      </c>
      <c r="X15" s="64">
        <f>$S15*'S12 SW1116'!$K15</f>
        <v>0</v>
      </c>
      <c r="Y15" s="70">
        <v>47.6</v>
      </c>
      <c r="Z15" s="70">
        <v>240917264</v>
      </c>
      <c r="AA15" s="70">
        <v>13.9</v>
      </c>
      <c r="AB15" s="67">
        <f>'S12 SW1116'!$Z15/'S12 SW1116'!$Z$31*100</f>
        <v>2.0445901546216612</v>
      </c>
      <c r="AC15" s="64">
        <f t="shared" si="3"/>
        <v>4.0891803092433223</v>
      </c>
      <c r="AD15" s="64">
        <f t="shared" si="4"/>
        <v>4.0891803092433223</v>
      </c>
      <c r="AE15" s="64">
        <f t="shared" si="5"/>
        <v>0</v>
      </c>
      <c r="AF15" s="64">
        <f t="shared" si="6"/>
        <v>4.0891803092433223</v>
      </c>
      <c r="AG15" s="64">
        <f t="shared" si="7"/>
        <v>0</v>
      </c>
      <c r="AH15" s="87">
        <f>AVERAGE('S12 SW1116'!$P15,'S12 SW1116'!$Y15)</f>
        <v>47.7</v>
      </c>
      <c r="AI15" s="67">
        <f>AVERAGE('S12 SW1116'!$S15,'S12 SW1116'!$AB15)</f>
        <v>1.9918888307431128</v>
      </c>
      <c r="AJ15" s="67">
        <f>STDEV('S12 SW1116'!$S15,'S12 SW1116'!$AB15)</f>
        <v>7.453092698406022E-2</v>
      </c>
      <c r="AK15" s="90">
        <f t="shared" si="8"/>
        <v>3.7417212162515617E-2</v>
      </c>
      <c r="AL15" s="70"/>
    </row>
    <row r="16" spans="1:38" ht="20.100000000000001" customHeight="1" x14ac:dyDescent="0.25">
      <c r="A16" s="89"/>
      <c r="B16" s="64" t="str">
        <f t="shared" si="0"/>
        <v/>
      </c>
      <c r="C16" s="61">
        <v>993.88</v>
      </c>
      <c r="D16" s="67">
        <f t="shared" si="1"/>
        <v>1.999999999998181E-2</v>
      </c>
      <c r="E16" s="79"/>
      <c r="F16" s="67" t="str">
        <f t="shared" si="2"/>
        <v/>
      </c>
      <c r="G16" s="67">
        <v>3</v>
      </c>
      <c r="H16" s="67">
        <v>3</v>
      </c>
      <c r="I16" s="67">
        <v>2</v>
      </c>
      <c r="J16" s="67">
        <v>2</v>
      </c>
      <c r="K16" s="67"/>
      <c r="L16" s="64">
        <v>1988.72</v>
      </c>
      <c r="M16" s="64">
        <v>993.86</v>
      </c>
      <c r="N16" s="64">
        <v>662.24</v>
      </c>
      <c r="O16" s="79" t="s">
        <v>36</v>
      </c>
      <c r="P16" s="70">
        <v>48.9</v>
      </c>
      <c r="Q16" s="70">
        <v>180887264</v>
      </c>
      <c r="R16" s="70">
        <v>14.2</v>
      </c>
      <c r="S16" s="67">
        <f>'S12 SW1116'!$Q16/'S12 SW1116'!$Q$31*100</f>
        <v>1.7989312422545534</v>
      </c>
      <c r="T16" s="64">
        <f>$S16*'S12 SW1116'!$G16</f>
        <v>5.3967937267636596</v>
      </c>
      <c r="U16" s="64">
        <f>$S16*'S12 SW1116'!$H16</f>
        <v>5.3967937267636596</v>
      </c>
      <c r="V16" s="64">
        <f>$S16*'S12 SW1116'!$I16</f>
        <v>3.5978624845091067</v>
      </c>
      <c r="W16" s="64">
        <f>$S16*'S12 SW1116'!$J16</f>
        <v>3.5978624845091067</v>
      </c>
      <c r="X16" s="64">
        <f>$S16*'S12 SW1116'!$K16</f>
        <v>0</v>
      </c>
      <c r="Y16" s="70">
        <v>48.8</v>
      </c>
      <c r="Z16" s="70">
        <v>208133632</v>
      </c>
      <c r="AA16" s="70">
        <v>10.3</v>
      </c>
      <c r="AB16" s="67">
        <f>'S12 SW1116'!$Z16/'S12 SW1116'!$Z$31*100</f>
        <v>1.766365630122912</v>
      </c>
      <c r="AC16" s="64">
        <f t="shared" si="3"/>
        <v>5.2990968903687357</v>
      </c>
      <c r="AD16" s="64">
        <f t="shared" si="4"/>
        <v>5.2990968903687357</v>
      </c>
      <c r="AE16" s="64">
        <f t="shared" si="5"/>
        <v>3.5327312602458241</v>
      </c>
      <c r="AF16" s="64">
        <f t="shared" si="6"/>
        <v>3.5327312602458241</v>
      </c>
      <c r="AG16" s="64">
        <f t="shared" si="7"/>
        <v>0</v>
      </c>
      <c r="AH16" s="87">
        <f>AVERAGE('S12 SW1116'!$P16,'S12 SW1116'!$Y16)</f>
        <v>48.849999999999994</v>
      </c>
      <c r="AI16" s="67">
        <f>AVERAGE('S12 SW1116'!$S16,'S12 SW1116'!$AB16)</f>
        <v>1.7826484361887327</v>
      </c>
      <c r="AJ16" s="67">
        <f>STDEV('S12 SW1116'!$S16,'S12 SW1116'!$AB16)</f>
        <v>2.3027365171774485E-2</v>
      </c>
      <c r="AK16" s="90">
        <f t="shared" si="8"/>
        <v>1.2917502242341478E-2</v>
      </c>
      <c r="AL16" s="70"/>
    </row>
    <row r="17" spans="1:38" ht="20.100000000000001" customHeight="1" x14ac:dyDescent="0.25">
      <c r="A17" s="65"/>
      <c r="B17" s="64" t="str">
        <f t="shared" si="0"/>
        <v/>
      </c>
      <c r="C17" s="61">
        <v>993.87</v>
      </c>
      <c r="D17" s="67">
        <f t="shared" si="1"/>
        <v>9.9999999999909051E-3</v>
      </c>
      <c r="E17" s="79"/>
      <c r="F17" s="67" t="str">
        <f t="shared" si="2"/>
        <v/>
      </c>
      <c r="G17" s="67">
        <v>3</v>
      </c>
      <c r="H17" s="67">
        <v>3</v>
      </c>
      <c r="I17" s="67">
        <v>2</v>
      </c>
      <c r="J17" s="67">
        <v>2</v>
      </c>
      <c r="K17" s="67"/>
      <c r="L17" s="64">
        <v>1988.72</v>
      </c>
      <c r="M17" s="64">
        <v>993.86</v>
      </c>
      <c r="N17" s="64">
        <v>662.24</v>
      </c>
      <c r="O17" s="79" t="s">
        <v>36</v>
      </c>
      <c r="P17" s="70">
        <v>50</v>
      </c>
      <c r="Q17" s="70">
        <v>41243064</v>
      </c>
      <c r="R17" s="70">
        <v>6.5</v>
      </c>
      <c r="S17" s="67">
        <f>'S12 SW1116'!$Q17/'S12 SW1116'!$Q$31*100</f>
        <v>0.41016395911601633</v>
      </c>
      <c r="T17" s="64">
        <f>$S17*'S12 SW1116'!$G17</f>
        <v>1.2304918773480491</v>
      </c>
      <c r="U17" s="64">
        <f>$S17*'S12 SW1116'!$H17</f>
        <v>1.2304918773480491</v>
      </c>
      <c r="V17" s="64">
        <f>$S17*'S12 SW1116'!$I17</f>
        <v>0.82032791823203266</v>
      </c>
      <c r="W17" s="64">
        <f>$S17*'S12 SW1116'!$J17</f>
        <v>0.82032791823203266</v>
      </c>
      <c r="X17" s="64">
        <f>$S17*'S12 SW1116'!$K17</f>
        <v>0</v>
      </c>
      <c r="Y17" s="70">
        <v>50</v>
      </c>
      <c r="Z17" s="70">
        <v>127384416</v>
      </c>
      <c r="AA17" s="70">
        <v>6.8</v>
      </c>
      <c r="AB17" s="67">
        <f>'S12 SW1116'!$Z17/'S12 SW1116'!$Z$31*100</f>
        <v>1.0810720596836516</v>
      </c>
      <c r="AC17" s="64">
        <f t="shared" si="3"/>
        <v>3.2432161790509548</v>
      </c>
      <c r="AD17" s="64">
        <f t="shared" si="4"/>
        <v>3.2432161790509548</v>
      </c>
      <c r="AE17" s="64">
        <f t="shared" si="5"/>
        <v>2.1621441193673032</v>
      </c>
      <c r="AF17" s="64">
        <f t="shared" si="6"/>
        <v>2.1621441193673032</v>
      </c>
      <c r="AG17" s="64">
        <f t="shared" si="7"/>
        <v>0</v>
      </c>
      <c r="AH17" s="87">
        <f>AVERAGE('S12 SW1116'!$P17,'S12 SW1116'!$Y17)</f>
        <v>50</v>
      </c>
      <c r="AI17" s="67">
        <f>AVERAGE('S12 SW1116'!$S17,'S12 SW1116'!$AB17)</f>
        <v>0.74561800939983391</v>
      </c>
      <c r="AJ17" s="67">
        <f>STDEV('S12 SW1116'!$S17,'S12 SW1116'!$AB17)</f>
        <v>0.47440366746436113</v>
      </c>
      <c r="AK17" s="90">
        <f t="shared" si="8"/>
        <v>0.636255644959837</v>
      </c>
      <c r="AL17" s="70"/>
    </row>
    <row r="18" spans="1:38" ht="20.100000000000001" customHeight="1" x14ac:dyDescent="0.25">
      <c r="A18" s="89">
        <v>1040.4000000000001</v>
      </c>
      <c r="B18" s="64">
        <f t="shared" si="0"/>
        <v>1.999999999998181E-2</v>
      </c>
      <c r="C18" s="61"/>
      <c r="D18" s="67" t="str">
        <f t="shared" si="1"/>
        <v/>
      </c>
      <c r="E18" s="79"/>
      <c r="F18" s="67" t="str">
        <f t="shared" si="2"/>
        <v/>
      </c>
      <c r="G18" s="67">
        <v>2</v>
      </c>
      <c r="H18" s="67">
        <v>2</v>
      </c>
      <c r="I18" s="67"/>
      <c r="J18" s="67">
        <v>1</v>
      </c>
      <c r="K18" s="67"/>
      <c r="L18" s="64">
        <v>1040.3800000000001</v>
      </c>
      <c r="M18" s="64">
        <v>519.69000000000005</v>
      </c>
      <c r="N18" s="64">
        <v>346.12</v>
      </c>
      <c r="O18" s="79" t="s">
        <v>20</v>
      </c>
      <c r="P18" s="70">
        <v>51</v>
      </c>
      <c r="Q18" s="70">
        <v>560720640</v>
      </c>
      <c r="R18" s="70">
        <v>72.900000000000006</v>
      </c>
      <c r="S18" s="67">
        <f>'S12 SW1116'!$Q18/'S12 SW1116'!$Q$31*100</f>
        <v>5.5763897090785139</v>
      </c>
      <c r="T18" s="64">
        <f>$S18*'S12 SW1116'!$G18</f>
        <v>11.152779418157028</v>
      </c>
      <c r="U18" s="64">
        <f>$S18*'S12 SW1116'!$H18</f>
        <v>11.152779418157028</v>
      </c>
      <c r="V18" s="64">
        <f>$S18*'S12 SW1116'!$I18</f>
        <v>0</v>
      </c>
      <c r="W18" s="64">
        <f>$S18*'S12 SW1116'!$J18</f>
        <v>5.5763897090785139</v>
      </c>
      <c r="X18" s="64">
        <f>$S18*'S12 SW1116'!$K18</f>
        <v>0</v>
      </c>
      <c r="Y18" s="70">
        <v>51</v>
      </c>
      <c r="Z18" s="70">
        <v>620185856</v>
      </c>
      <c r="AA18" s="70">
        <v>43.1</v>
      </c>
      <c r="AB18" s="67">
        <f>'S12 SW1116'!$Z18/'S12 SW1116'!$Z$31*100</f>
        <v>5.2633251522116211</v>
      </c>
      <c r="AC18" s="64">
        <f t="shared" si="3"/>
        <v>10.526650304423242</v>
      </c>
      <c r="AD18" s="64">
        <f t="shared" si="4"/>
        <v>10.526650304423242</v>
      </c>
      <c r="AE18" s="64">
        <f t="shared" si="5"/>
        <v>0</v>
      </c>
      <c r="AF18" s="64">
        <f t="shared" si="6"/>
        <v>5.2633251522116211</v>
      </c>
      <c r="AG18" s="64">
        <f t="shared" si="7"/>
        <v>0</v>
      </c>
      <c r="AH18" s="87">
        <f>AVERAGE('S12 SW1116'!$P18,'S12 SW1116'!$Y18)</f>
        <v>51</v>
      </c>
      <c r="AI18" s="67">
        <f>AVERAGE('S12 SW1116'!$S18,'S12 SW1116'!$AB18)</f>
        <v>5.4198574306450675</v>
      </c>
      <c r="AJ18" s="67">
        <f>STDEV('S12 SW1116'!$S18,'S12 SW1116'!$AB18)</f>
        <v>0.22137007110974144</v>
      </c>
      <c r="AK18" s="90">
        <f t="shared" si="8"/>
        <v>4.0844260931674384E-2</v>
      </c>
      <c r="AL18" s="70"/>
    </row>
    <row r="19" spans="1:38" ht="20.100000000000001" customHeight="1" x14ac:dyDescent="0.25">
      <c r="A19" s="65"/>
      <c r="B19" s="64" t="str">
        <f t="shared" si="0"/>
        <v/>
      </c>
      <c r="C19" s="84">
        <v>810.8</v>
      </c>
      <c r="D19" s="67">
        <f t="shared" si="1"/>
        <v>1.999999999998181E-2</v>
      </c>
      <c r="E19" s="79"/>
      <c r="F19" s="67" t="str">
        <f t="shared" si="2"/>
        <v/>
      </c>
      <c r="G19" s="67">
        <v>2</v>
      </c>
      <c r="H19" s="67">
        <v>2</v>
      </c>
      <c r="I19" s="67"/>
      <c r="J19" s="67">
        <v>3</v>
      </c>
      <c r="K19" s="67"/>
      <c r="L19" s="70">
        <v>1622.57</v>
      </c>
      <c r="M19" s="70">
        <v>810.78</v>
      </c>
      <c r="N19" s="70">
        <v>540.17999999999995</v>
      </c>
      <c r="O19" s="79" t="s">
        <v>37</v>
      </c>
      <c r="P19" s="70">
        <v>51.5</v>
      </c>
      <c r="Q19" s="70">
        <v>51738388</v>
      </c>
      <c r="R19" s="70">
        <v>9.3000000000000007</v>
      </c>
      <c r="S19" s="67">
        <f>'S12 SW1116'!$Q19/'S12 SW1116'!$Q$31*100</f>
        <v>0.51454038575699879</v>
      </c>
      <c r="T19" s="64">
        <f>$S19*'S12 SW1116'!$G19</f>
        <v>1.0290807715139976</v>
      </c>
      <c r="U19" s="64">
        <f>$S19*'S12 SW1116'!$H19</f>
        <v>1.0290807715139976</v>
      </c>
      <c r="V19" s="64">
        <f>$S19*'S12 SW1116'!$I19</f>
        <v>0</v>
      </c>
      <c r="W19" s="64">
        <f>$S19*'S12 SW1116'!$J19</f>
        <v>1.5436211572709964</v>
      </c>
      <c r="X19" s="64">
        <f>$S19*'S12 SW1116'!$K19</f>
        <v>0</v>
      </c>
      <c r="Y19" s="70">
        <v>51.7</v>
      </c>
      <c r="Z19" s="70">
        <v>92977424</v>
      </c>
      <c r="AA19" s="70">
        <v>10.4</v>
      </c>
      <c r="AB19" s="67">
        <f>'S12 SW1116'!$Z19/'S12 SW1116'!$Z$31*100</f>
        <v>0.7890705819757432</v>
      </c>
      <c r="AC19" s="64">
        <f t="shared" si="3"/>
        <v>1.5781411639514864</v>
      </c>
      <c r="AD19" s="64">
        <f t="shared" si="4"/>
        <v>1.5781411639514864</v>
      </c>
      <c r="AE19" s="64">
        <f t="shared" si="5"/>
        <v>0</v>
      </c>
      <c r="AF19" s="64">
        <f t="shared" si="6"/>
        <v>2.3672117459272295</v>
      </c>
      <c r="AG19" s="64">
        <f t="shared" si="7"/>
        <v>0</v>
      </c>
      <c r="AH19" s="87">
        <f>AVERAGE('S12 SW1116'!$P19,'S12 SW1116'!$Y19)</f>
        <v>51.6</v>
      </c>
      <c r="AI19" s="67">
        <f>AVERAGE('S12 SW1116'!$S19,'S12 SW1116'!$AB19)</f>
        <v>0.65180548386637094</v>
      </c>
      <c r="AJ19" s="67">
        <f>STDEV('S12 SW1116'!$S19,'S12 SW1116'!$AB19)</f>
        <v>0.19412216338674776</v>
      </c>
      <c r="AK19" s="90">
        <f t="shared" si="8"/>
        <v>0.29782223100557015</v>
      </c>
      <c r="AL19" s="70"/>
    </row>
    <row r="20" spans="1:38" ht="20.100000000000001" customHeight="1" x14ac:dyDescent="0.25">
      <c r="A20" s="89">
        <v>1040.4000000000001</v>
      </c>
      <c r="B20" s="64">
        <f t="shared" si="0"/>
        <v>1.999999999998181E-2</v>
      </c>
      <c r="C20" s="84"/>
      <c r="D20" s="67" t="str">
        <f t="shared" si="1"/>
        <v/>
      </c>
      <c r="E20" s="79"/>
      <c r="F20" s="67" t="str">
        <f t="shared" si="2"/>
        <v/>
      </c>
      <c r="G20" s="67">
        <v>2</v>
      </c>
      <c r="H20" s="67">
        <v>2</v>
      </c>
      <c r="I20" s="67"/>
      <c r="J20" s="67">
        <v>1</v>
      </c>
      <c r="K20" s="67"/>
      <c r="L20" s="64">
        <v>1040.3800000000001</v>
      </c>
      <c r="M20" s="64">
        <v>519.69000000000005</v>
      </c>
      <c r="N20" s="64">
        <v>346.12</v>
      </c>
      <c r="O20" s="79" t="s">
        <v>20</v>
      </c>
      <c r="P20" s="70">
        <v>54.9</v>
      </c>
      <c r="Q20" s="70">
        <v>147159968</v>
      </c>
      <c r="R20" s="70">
        <v>14.9</v>
      </c>
      <c r="S20" s="67">
        <f>'S12 SW1116'!$Q20/'S12 SW1116'!$Q$31*100</f>
        <v>1.4635119034382673</v>
      </c>
      <c r="T20" s="64">
        <f>$S20*'S12 SW1116'!$G20</f>
        <v>2.9270238068765346</v>
      </c>
      <c r="U20" s="64">
        <f>$S20*'S12 SW1116'!$H20</f>
        <v>2.9270238068765346</v>
      </c>
      <c r="V20" s="64">
        <f>$S20*'S12 SW1116'!$I20</f>
        <v>0</v>
      </c>
      <c r="W20" s="64">
        <f>$S20*'S12 SW1116'!$J20</f>
        <v>1.4635119034382673</v>
      </c>
      <c r="X20" s="64">
        <f>$S20*'S12 SW1116'!$K20</f>
        <v>0</v>
      </c>
      <c r="Y20" s="70">
        <v>54.9</v>
      </c>
      <c r="Z20" s="70">
        <v>210065824</v>
      </c>
      <c r="AA20" s="70">
        <v>14.2</v>
      </c>
      <c r="AB20" s="67">
        <f>'S12 SW1116'!$Z20/'S12 SW1116'!$Z$31*100</f>
        <v>1.782763544803027</v>
      </c>
      <c r="AC20" s="64">
        <f t="shared" si="3"/>
        <v>3.565527089606054</v>
      </c>
      <c r="AD20" s="64">
        <f t="shared" si="4"/>
        <v>3.565527089606054</v>
      </c>
      <c r="AE20" s="64">
        <f t="shared" si="5"/>
        <v>0</v>
      </c>
      <c r="AF20" s="64">
        <f t="shared" si="6"/>
        <v>1.782763544803027</v>
      </c>
      <c r="AG20" s="64">
        <f t="shared" si="7"/>
        <v>0</v>
      </c>
      <c r="AH20" s="87">
        <f>AVERAGE('S12 SW1116'!$P20,'S12 SW1116'!$Y20)</f>
        <v>54.9</v>
      </c>
      <c r="AI20" s="67">
        <f>AVERAGE('S12 SW1116'!$S20,'S12 SW1116'!$AB20)</f>
        <v>1.6231377241206473</v>
      </c>
      <c r="AJ20" s="67">
        <f>STDEV('S12 SW1116'!$S20,'S12 SW1116'!$AB20)</f>
        <v>0.22574500051395729</v>
      </c>
      <c r="AK20" s="90">
        <f t="shared" si="8"/>
        <v>0.1390793875093114</v>
      </c>
      <c r="AL20" s="70"/>
    </row>
    <row r="21" spans="1:38" ht="20.100000000000001" customHeight="1" x14ac:dyDescent="0.25">
      <c r="A21" s="65"/>
      <c r="B21" s="64" t="str">
        <f t="shared" si="0"/>
        <v/>
      </c>
      <c r="C21" s="61">
        <v>920.85</v>
      </c>
      <c r="D21" s="67">
        <f t="shared" si="1"/>
        <v>1.999999999998181E-2</v>
      </c>
      <c r="E21" s="79"/>
      <c r="F21" s="67" t="str">
        <f t="shared" si="2"/>
        <v/>
      </c>
      <c r="G21" s="67">
        <v>3</v>
      </c>
      <c r="H21" s="67">
        <v>3</v>
      </c>
      <c r="I21" s="67">
        <v>1</v>
      </c>
      <c r="J21" s="67">
        <v>2</v>
      </c>
      <c r="K21" s="67"/>
      <c r="L21" s="64">
        <v>1842.66</v>
      </c>
      <c r="M21" s="64">
        <v>920.83</v>
      </c>
      <c r="N21" s="64">
        <v>613.54999999999995</v>
      </c>
      <c r="O21" s="79" t="s">
        <v>38</v>
      </c>
      <c r="P21" s="70">
        <v>56.3</v>
      </c>
      <c r="Q21" s="70">
        <v>86726920</v>
      </c>
      <c r="R21" s="70">
        <v>8.3000000000000007</v>
      </c>
      <c r="S21" s="67">
        <f>'S12 SW1116'!$Q21/'S12 SW1116'!$Q$31*100</f>
        <v>0.86250276820213978</v>
      </c>
      <c r="T21" s="64">
        <f>$S21*'S12 SW1116'!$G21</f>
        <v>2.5875083046064193</v>
      </c>
      <c r="U21" s="64">
        <f>$S21*'S12 SW1116'!$H21</f>
        <v>2.5875083046064193</v>
      </c>
      <c r="V21" s="64">
        <f>$S21*'S12 SW1116'!$I21</f>
        <v>0.86250276820213978</v>
      </c>
      <c r="W21" s="64">
        <f>$S21*'S12 SW1116'!$J21</f>
        <v>1.7250055364042796</v>
      </c>
      <c r="X21" s="64">
        <f>$S21*'S12 SW1116'!$K21</f>
        <v>0</v>
      </c>
      <c r="Y21" s="70">
        <v>56.2</v>
      </c>
      <c r="Z21" s="70">
        <v>153976448</v>
      </c>
      <c r="AA21" s="70">
        <v>11.3</v>
      </c>
      <c r="AB21" s="67">
        <f>'S12 SW1116'!$Z21/'S12 SW1116'!$Z$31*100</f>
        <v>1.3067503938796772</v>
      </c>
      <c r="AC21" s="64">
        <f t="shared" si="3"/>
        <v>3.9202511816390313</v>
      </c>
      <c r="AD21" s="64">
        <f t="shared" si="4"/>
        <v>3.9202511816390313</v>
      </c>
      <c r="AE21" s="64">
        <f t="shared" si="5"/>
        <v>1.3067503938796772</v>
      </c>
      <c r="AF21" s="64">
        <f t="shared" si="6"/>
        <v>2.6135007877593543</v>
      </c>
      <c r="AG21" s="64">
        <f t="shared" si="7"/>
        <v>0</v>
      </c>
      <c r="AH21" s="87">
        <f>AVERAGE('S12 SW1116'!$P21,'S12 SW1116'!$Y21)</f>
        <v>56.25</v>
      </c>
      <c r="AI21" s="67">
        <f>AVERAGE('S12 SW1116'!$S21,'S12 SW1116'!$AB21)</f>
        <v>1.0846265810409084</v>
      </c>
      <c r="AJ21" s="67">
        <f>STDEV('S12 SW1116'!$S21,'S12 SW1116'!$AB21)</f>
        <v>0.31413050864260972</v>
      </c>
      <c r="AK21" s="90">
        <f t="shared" si="8"/>
        <v>0.28962088347598941</v>
      </c>
      <c r="AL21" s="70"/>
    </row>
    <row r="22" spans="1:38" ht="20.100000000000001" customHeight="1" x14ac:dyDescent="0.25">
      <c r="A22" s="89">
        <v>1331.44</v>
      </c>
      <c r="B22" s="61">
        <f t="shared" si="0"/>
        <v>-2.9999999999972715E-2</v>
      </c>
      <c r="C22" s="61">
        <v>665.24</v>
      </c>
      <c r="D22" s="67">
        <f t="shared" si="1"/>
        <v>9.9999999999909051E-3</v>
      </c>
      <c r="E22" s="79"/>
      <c r="F22" s="67" t="str">
        <f t="shared" si="2"/>
        <v/>
      </c>
      <c r="G22" s="67">
        <v>2</v>
      </c>
      <c r="H22" s="67">
        <v>2</v>
      </c>
      <c r="I22" s="67"/>
      <c r="J22" s="67">
        <v>2</v>
      </c>
      <c r="K22" s="67"/>
      <c r="L22" s="64">
        <v>1331.47</v>
      </c>
      <c r="M22" s="64">
        <v>665.23</v>
      </c>
      <c r="N22" s="64">
        <v>443.15</v>
      </c>
      <c r="O22" s="79" t="s">
        <v>22</v>
      </c>
      <c r="P22" s="70">
        <v>56.7</v>
      </c>
      <c r="Q22" s="70">
        <v>960726208</v>
      </c>
      <c r="R22" s="70">
        <v>83.9</v>
      </c>
      <c r="S22" s="67">
        <f>'S12 SW1116'!$Q22/'S12 SW1116'!$Q$31*100</f>
        <v>9.5544614507738164</v>
      </c>
      <c r="T22" s="64">
        <f>$S22*'S12 SW1116'!$G22</f>
        <v>19.108922901547633</v>
      </c>
      <c r="U22" s="64">
        <f>$S22*'S12 SW1116'!$H22</f>
        <v>19.108922901547633</v>
      </c>
      <c r="V22" s="64">
        <f>$S22*'S12 SW1116'!$I22</f>
        <v>0</v>
      </c>
      <c r="W22" s="64">
        <f>$S22*'S12 SW1116'!$J22</f>
        <v>19.108922901547633</v>
      </c>
      <c r="X22" s="64">
        <f>$S22*'S12 SW1116'!$K22</f>
        <v>0</v>
      </c>
      <c r="Y22" s="70">
        <v>57</v>
      </c>
      <c r="Z22" s="70">
        <v>1214560640</v>
      </c>
      <c r="AA22" s="70">
        <v>84.5</v>
      </c>
      <c r="AB22" s="67">
        <f>'S12 SW1116'!$Z22/'S12 SW1116'!$Z$31*100</f>
        <v>10.307599735712522</v>
      </c>
      <c r="AC22" s="64">
        <f t="shared" si="3"/>
        <v>20.615199471425043</v>
      </c>
      <c r="AD22" s="64">
        <f t="shared" si="4"/>
        <v>20.615199471425043</v>
      </c>
      <c r="AE22" s="64">
        <f t="shared" si="5"/>
        <v>0</v>
      </c>
      <c r="AF22" s="64">
        <f t="shared" si="6"/>
        <v>20.615199471425043</v>
      </c>
      <c r="AG22" s="64">
        <f t="shared" si="7"/>
        <v>0</v>
      </c>
      <c r="AH22" s="87">
        <f>AVERAGE('S12 SW1116'!$P22,'S12 SW1116'!$Y22)</f>
        <v>56.85</v>
      </c>
      <c r="AI22" s="67">
        <f>AVERAGE('S12 SW1116'!$S22,'S12 SW1116'!$AB22)</f>
        <v>9.9310305932431682</v>
      </c>
      <c r="AJ22" s="67">
        <f>STDEV('S12 SW1116'!$S22,'S12 SW1116'!$AB22)</f>
        <v>0.5325491884513649</v>
      </c>
      <c r="AK22" s="90">
        <f t="shared" si="8"/>
        <v>5.3624765672728711E-2</v>
      </c>
      <c r="AL22" s="70"/>
    </row>
    <row r="23" spans="1:38" ht="20.100000000000001" customHeight="1" x14ac:dyDescent="0.25">
      <c r="A23" s="65"/>
      <c r="B23" s="64" t="str">
        <f t="shared" si="0"/>
        <v/>
      </c>
      <c r="C23" s="61">
        <v>920.84</v>
      </c>
      <c r="D23" s="67">
        <f t="shared" si="1"/>
        <v>9.9999999999909051E-3</v>
      </c>
      <c r="E23" s="84"/>
      <c r="F23" s="67" t="str">
        <f t="shared" si="2"/>
        <v/>
      </c>
      <c r="G23" s="67">
        <v>3</v>
      </c>
      <c r="H23" s="67">
        <v>3</v>
      </c>
      <c r="I23" s="67">
        <v>1</v>
      </c>
      <c r="J23" s="67">
        <v>2</v>
      </c>
      <c r="K23" s="67"/>
      <c r="L23" s="64">
        <v>1842.66</v>
      </c>
      <c r="M23" s="64">
        <v>920.83</v>
      </c>
      <c r="N23" s="64">
        <v>613.54999999999995</v>
      </c>
      <c r="O23" s="79" t="s">
        <v>38</v>
      </c>
      <c r="P23" s="70">
        <v>57</v>
      </c>
      <c r="Q23" s="70">
        <v>118612776</v>
      </c>
      <c r="R23" s="70">
        <v>13.8</v>
      </c>
      <c r="S23" s="67">
        <f>'S12 SW1116'!$Q23/'S12 SW1116'!$Q$31*100</f>
        <v>1.1796089108680481</v>
      </c>
      <c r="T23" s="64">
        <f>$S23*'S12 SW1116'!$G23</f>
        <v>3.5388267326041443</v>
      </c>
      <c r="U23" s="64">
        <f>$S23*'S12 SW1116'!$H23</f>
        <v>3.5388267326041443</v>
      </c>
      <c r="V23" s="64">
        <f>$S23*'S12 SW1116'!$I23</f>
        <v>1.1796089108680481</v>
      </c>
      <c r="W23" s="64">
        <f>$S23*'S12 SW1116'!$J23</f>
        <v>2.3592178217360962</v>
      </c>
      <c r="X23" s="64">
        <f>$S23*'S12 SW1116'!$K23</f>
        <v>0</v>
      </c>
      <c r="Y23" s="70">
        <v>57.1</v>
      </c>
      <c r="Z23" s="70">
        <v>90766648</v>
      </c>
      <c r="AA23" s="70">
        <v>10.1</v>
      </c>
      <c r="AB23" s="67">
        <f>'S12 SW1116'!$Z23/'S12 SW1116'!$Z$31*100</f>
        <v>0.77030841122622873</v>
      </c>
      <c r="AC23" s="64">
        <f t="shared" si="3"/>
        <v>2.3109252336786863</v>
      </c>
      <c r="AD23" s="64">
        <f t="shared" si="4"/>
        <v>2.3109252336786863</v>
      </c>
      <c r="AE23" s="64">
        <f t="shared" si="5"/>
        <v>0.77030841122622873</v>
      </c>
      <c r="AF23" s="64">
        <f t="shared" si="6"/>
        <v>1.5406168224524575</v>
      </c>
      <c r="AG23" s="64">
        <f t="shared" si="7"/>
        <v>0</v>
      </c>
      <c r="AH23" s="87">
        <f>AVERAGE('S12 SW1116'!$P23,'S12 SW1116'!$Y23)</f>
        <v>57.05</v>
      </c>
      <c r="AI23" s="67">
        <f>AVERAGE('S12 SW1116'!$S23,'S12 SW1116'!$AB23)</f>
        <v>0.97495866104713835</v>
      </c>
      <c r="AJ23" s="67">
        <f>STDEV('S12 SW1116'!$S23,'S12 SW1116'!$AB23)</f>
        <v>0.28941915883977304</v>
      </c>
      <c r="AK23" s="90">
        <f t="shared" si="8"/>
        <v>0.29685274915033538</v>
      </c>
      <c r="AL23" s="70"/>
    </row>
    <row r="24" spans="1:38" ht="20.100000000000001" customHeight="1" x14ac:dyDescent="0.25">
      <c r="A24" s="65"/>
      <c r="B24" s="64" t="str">
        <f t="shared" si="0"/>
        <v/>
      </c>
      <c r="C24" s="61">
        <v>920.84</v>
      </c>
      <c r="D24" s="67">
        <f t="shared" si="1"/>
        <v>9.9999999999909051E-3</v>
      </c>
      <c r="E24" s="84"/>
      <c r="F24" s="67" t="str">
        <f t="shared" si="2"/>
        <v/>
      </c>
      <c r="G24" s="67">
        <v>3</v>
      </c>
      <c r="H24" s="67">
        <v>3</v>
      </c>
      <c r="I24" s="67">
        <v>1</v>
      </c>
      <c r="J24" s="67">
        <v>2</v>
      </c>
      <c r="K24" s="67"/>
      <c r="L24" s="64">
        <v>1842.66</v>
      </c>
      <c r="M24" s="64">
        <v>920.83</v>
      </c>
      <c r="N24" s="64">
        <v>613.54999999999995</v>
      </c>
      <c r="O24" s="79" t="s">
        <v>38</v>
      </c>
      <c r="P24" s="70">
        <v>60.3</v>
      </c>
      <c r="Q24" s="70">
        <v>306555328</v>
      </c>
      <c r="R24" s="70">
        <v>29.9</v>
      </c>
      <c r="S24" s="67">
        <f>'S12 SW1116'!$Q24/'S12 SW1116'!$Q$31*100</f>
        <v>3.0487052809798265</v>
      </c>
      <c r="T24" s="64">
        <f>$S24*'S12 SW1116'!$G24</f>
        <v>9.14611584293948</v>
      </c>
      <c r="U24" s="64">
        <f>$S24*'S12 SW1116'!$H24</f>
        <v>9.14611584293948</v>
      </c>
      <c r="V24" s="64">
        <f>$S24*'S12 SW1116'!$I24</f>
        <v>3.0487052809798265</v>
      </c>
      <c r="W24" s="64">
        <f>$S24*'S12 SW1116'!$J24</f>
        <v>6.097410561959653</v>
      </c>
      <c r="X24" s="64">
        <f>$S24*'S12 SW1116'!$K24</f>
        <v>0</v>
      </c>
      <c r="Y24" s="70">
        <v>60.1</v>
      </c>
      <c r="Z24" s="70">
        <v>237810464</v>
      </c>
      <c r="AA24" s="70">
        <v>21.6</v>
      </c>
      <c r="AB24" s="67">
        <f>'S12 SW1116'!$Z24/'S12 SW1116'!$Z$31*100</f>
        <v>2.0182237058794135</v>
      </c>
      <c r="AC24" s="64">
        <f t="shared" si="3"/>
        <v>6.0546711176382404</v>
      </c>
      <c r="AD24" s="64">
        <f t="shared" si="4"/>
        <v>6.0546711176382404</v>
      </c>
      <c r="AE24" s="64">
        <f t="shared" si="5"/>
        <v>2.0182237058794135</v>
      </c>
      <c r="AF24" s="64">
        <f t="shared" si="6"/>
        <v>4.0364474117588269</v>
      </c>
      <c r="AG24" s="64">
        <f t="shared" si="7"/>
        <v>0</v>
      </c>
      <c r="AH24" s="87">
        <f>AVERAGE('S12 SW1116'!$P24,'S12 SW1116'!$Y24)</f>
        <v>60.2</v>
      </c>
      <c r="AI24" s="67">
        <f>AVERAGE('S12 SW1116'!$S24,'S12 SW1116'!$AB24)</f>
        <v>2.5334644934296202</v>
      </c>
      <c r="AJ24" s="67">
        <f>STDEV('S12 SW1116'!$S24,'S12 SW1116'!$AB24)</f>
        <v>0.72866050964129536</v>
      </c>
      <c r="AK24" s="90">
        <f t="shared" si="8"/>
        <v>0.28761425768193327</v>
      </c>
      <c r="AL24" s="70"/>
    </row>
    <row r="25" spans="1:38" ht="20.100000000000001" customHeight="1" x14ac:dyDescent="0.25">
      <c r="A25" s="89"/>
      <c r="B25" s="64" t="str">
        <f t="shared" si="0"/>
        <v/>
      </c>
      <c r="C25" s="61">
        <v>847.84299999999996</v>
      </c>
      <c r="D25" s="67">
        <f t="shared" si="1"/>
        <v>4.3000000000006366E-2</v>
      </c>
      <c r="E25" s="79"/>
      <c r="F25" s="67" t="str">
        <f t="shared" si="2"/>
        <v/>
      </c>
      <c r="G25" s="67">
        <v>3</v>
      </c>
      <c r="H25" s="67">
        <v>3</v>
      </c>
      <c r="I25" s="67"/>
      <c r="J25" s="67">
        <v>2</v>
      </c>
      <c r="K25" s="67"/>
      <c r="L25" s="64">
        <v>1696.61</v>
      </c>
      <c r="M25" s="64">
        <v>847.8</v>
      </c>
      <c r="N25" s="64">
        <v>564.86</v>
      </c>
      <c r="O25" s="79" t="s">
        <v>24</v>
      </c>
      <c r="P25" s="70">
        <v>67.8</v>
      </c>
      <c r="Q25" s="70">
        <v>628590784</v>
      </c>
      <c r="R25" s="70">
        <v>54.9</v>
      </c>
      <c r="S25" s="67">
        <f>'S12 SW1116'!$Q25/'S12 SW1116'!$Q$31*100</f>
        <v>6.2513610683551697</v>
      </c>
      <c r="T25" s="64">
        <f>$S25*'S12 SW1116'!$G25</f>
        <v>18.754083205065509</v>
      </c>
      <c r="U25" s="64">
        <f>$S25*'S12 SW1116'!$H25</f>
        <v>18.754083205065509</v>
      </c>
      <c r="V25" s="64">
        <f>$S25*'S12 SW1116'!$I25</f>
        <v>0</v>
      </c>
      <c r="W25" s="64">
        <f>$S25*'S12 SW1116'!$J25</f>
        <v>12.502722136710339</v>
      </c>
      <c r="X25" s="64">
        <f>$S25*'S12 SW1116'!$K25</f>
        <v>0</v>
      </c>
      <c r="Y25" s="70">
        <v>67.599999999999994</v>
      </c>
      <c r="Z25" s="70">
        <v>596804864</v>
      </c>
      <c r="AA25" s="70">
        <v>42.8</v>
      </c>
      <c r="AB25" s="67">
        <f>'S12 SW1116'!$Z25/'S12 SW1116'!$Z$31*100</f>
        <v>5.0648979193318393</v>
      </c>
      <c r="AC25" s="64">
        <f t="shared" si="3"/>
        <v>15.194693757995518</v>
      </c>
      <c r="AD25" s="64">
        <f t="shared" si="4"/>
        <v>15.194693757995518</v>
      </c>
      <c r="AE25" s="64">
        <f t="shared" si="5"/>
        <v>0</v>
      </c>
      <c r="AF25" s="64">
        <f t="shared" si="6"/>
        <v>10.129795838663679</v>
      </c>
      <c r="AG25" s="64">
        <f t="shared" si="7"/>
        <v>0</v>
      </c>
      <c r="AH25" s="87">
        <f>AVERAGE('S12 SW1116'!$P25,'S12 SW1116'!$Y25)</f>
        <v>67.699999999999989</v>
      </c>
      <c r="AI25" s="67">
        <f>AVERAGE('S12 SW1116'!$S25,'S12 SW1116'!$AB25)</f>
        <v>5.6581294938435045</v>
      </c>
      <c r="AJ25" s="67">
        <f>STDEV('S12 SW1116'!$S25,'S12 SW1116'!$AB25)</f>
        <v>0.83895613830234084</v>
      </c>
      <c r="AK25" s="90">
        <f t="shared" si="8"/>
        <v>0.1482744675983807</v>
      </c>
      <c r="AL25" s="70"/>
    </row>
    <row r="26" spans="1:38" ht="20.100000000000001" customHeight="1" x14ac:dyDescent="0.25">
      <c r="A26" s="65"/>
      <c r="B26" s="64" t="str">
        <f t="shared" si="0"/>
        <v/>
      </c>
      <c r="C26" s="84">
        <v>949.38</v>
      </c>
      <c r="D26" s="67">
        <f t="shared" si="1"/>
        <v>3.999999999996362E-2</v>
      </c>
      <c r="E26" s="79"/>
      <c r="F26" s="67" t="str">
        <f t="shared" si="2"/>
        <v/>
      </c>
      <c r="G26" s="67">
        <v>3</v>
      </c>
      <c r="H26" s="67">
        <v>4</v>
      </c>
      <c r="I26" s="67"/>
      <c r="J26" s="67">
        <v>2</v>
      </c>
      <c r="K26" s="67"/>
      <c r="L26" s="70">
        <v>1899.69</v>
      </c>
      <c r="M26" s="70">
        <v>949.34</v>
      </c>
      <c r="N26" s="70">
        <v>632.55999999999995</v>
      </c>
      <c r="O26" s="70" t="s">
        <v>29</v>
      </c>
      <c r="P26" s="70">
        <v>68.400000000000006</v>
      </c>
      <c r="Q26" s="70">
        <v>142190176</v>
      </c>
      <c r="R26" s="70">
        <v>21.5</v>
      </c>
      <c r="S26" s="67">
        <f>'S12 SW1116'!$Q26/'S12 SW1116'!$Q$31*100</f>
        <v>1.4140871186380131</v>
      </c>
      <c r="T26" s="64">
        <f>$S26*'S12 SW1116'!$G26</f>
        <v>4.2422613559140387</v>
      </c>
      <c r="U26" s="64">
        <f>$S26*'S12 SW1116'!$H26</f>
        <v>5.6563484745520523</v>
      </c>
      <c r="V26" s="64">
        <f>$S26*'S12 SW1116'!$I26</f>
        <v>0</v>
      </c>
      <c r="W26" s="64">
        <f>$S26*'S12 SW1116'!$J26</f>
        <v>2.8281742372760261</v>
      </c>
      <c r="X26" s="64">
        <f>$S26*'S12 SW1116'!$K26</f>
        <v>0</v>
      </c>
      <c r="Y26" s="70">
        <v>68.099999999999994</v>
      </c>
      <c r="Z26" s="70">
        <v>187839312</v>
      </c>
      <c r="AA26" s="70">
        <v>13.7</v>
      </c>
      <c r="AB26" s="67">
        <f>'S12 SW1116'!$Z26/'S12 SW1116'!$Z$31*100</f>
        <v>1.5941340258874368</v>
      </c>
      <c r="AC26" s="64">
        <f t="shared" si="3"/>
        <v>4.7824020776623106</v>
      </c>
      <c r="AD26" s="64">
        <f t="shared" si="4"/>
        <v>6.3765361035497472</v>
      </c>
      <c r="AE26" s="64">
        <f t="shared" si="5"/>
        <v>0</v>
      </c>
      <c r="AF26" s="64">
        <f t="shared" si="6"/>
        <v>3.1882680517748736</v>
      </c>
      <c r="AG26" s="64">
        <f t="shared" si="7"/>
        <v>0</v>
      </c>
      <c r="AH26" s="87">
        <f>AVERAGE('S12 SW1116'!$P26,'S12 SW1116'!$Y26)</f>
        <v>68.25</v>
      </c>
      <c r="AI26" s="67">
        <f>AVERAGE('S12 SW1116'!$S26,'S12 SW1116'!$AB26)</f>
        <v>1.504110572262725</v>
      </c>
      <c r="AJ26" s="67">
        <f>STDEV('S12 SW1116'!$S26,'S12 SW1116'!$AB26)</f>
        <v>0.12731238904773287</v>
      </c>
      <c r="AK26" s="90">
        <f t="shared" si="8"/>
        <v>8.4642971996539529E-2</v>
      </c>
      <c r="AL26" s="70"/>
    </row>
    <row r="27" spans="1:38" ht="20.100000000000001" customHeight="1" x14ac:dyDescent="0.25">
      <c r="A27" s="65"/>
      <c r="B27" s="64" t="str">
        <f t="shared" si="0"/>
        <v/>
      </c>
      <c r="C27" s="84">
        <v>1030.4100000000001</v>
      </c>
      <c r="D27" s="67">
        <f t="shared" si="1"/>
        <v>4.0000000000190994E-2</v>
      </c>
      <c r="E27" s="79"/>
      <c r="F27" s="67" t="str">
        <f t="shared" si="2"/>
        <v/>
      </c>
      <c r="G27" s="67">
        <v>4</v>
      </c>
      <c r="H27" s="67">
        <v>4</v>
      </c>
      <c r="I27" s="67"/>
      <c r="J27" s="67">
        <v>2</v>
      </c>
      <c r="K27" s="67"/>
      <c r="L27" s="64">
        <v>2061.7399999999998</v>
      </c>
      <c r="M27" s="64">
        <v>1030.3699999999999</v>
      </c>
      <c r="N27" s="64">
        <v>686.57</v>
      </c>
      <c r="O27" s="79" t="s">
        <v>30</v>
      </c>
      <c r="P27" s="70">
        <v>69.599999999999994</v>
      </c>
      <c r="Q27" s="70">
        <v>208326368</v>
      </c>
      <c r="R27" s="70">
        <v>24.1</v>
      </c>
      <c r="S27" s="67">
        <f>'S12 SW1116'!$Q27/'S12 SW1116'!$Q$31*100</f>
        <v>2.0718142543226219</v>
      </c>
      <c r="T27" s="64">
        <f>$S27*'S12 SW1116'!$G27</f>
        <v>8.2872570172904876</v>
      </c>
      <c r="U27" s="64">
        <f>$S27*'S12 SW1116'!$H27</f>
        <v>8.2872570172904876</v>
      </c>
      <c r="V27" s="64">
        <f>$S27*'S12 SW1116'!$I27</f>
        <v>0</v>
      </c>
      <c r="W27" s="64">
        <f>$S27*'S12 SW1116'!$J27</f>
        <v>4.1436285086452438</v>
      </c>
      <c r="X27" s="64">
        <f>$S27*'S12 SW1116'!$K27</f>
        <v>0</v>
      </c>
      <c r="Y27" s="70">
        <v>69.5</v>
      </c>
      <c r="Z27" s="70">
        <v>255706080</v>
      </c>
      <c r="AA27" s="70">
        <v>16.899999999999999</v>
      </c>
      <c r="AB27" s="67">
        <f>'S12 SW1116'!$Z27/'S12 SW1116'!$Z$31*100</f>
        <v>2.170098252671917</v>
      </c>
      <c r="AC27" s="64">
        <f t="shared" si="3"/>
        <v>8.6803930106876681</v>
      </c>
      <c r="AD27" s="64">
        <f t="shared" si="4"/>
        <v>8.6803930106876681</v>
      </c>
      <c r="AE27" s="64">
        <f t="shared" si="5"/>
        <v>0</v>
      </c>
      <c r="AF27" s="64">
        <f t="shared" si="6"/>
        <v>4.3401965053438341</v>
      </c>
      <c r="AG27" s="64">
        <f t="shared" si="7"/>
        <v>0</v>
      </c>
      <c r="AH27" s="87">
        <f>AVERAGE('S12 SW1116'!$P27,'S12 SW1116'!$Y27)</f>
        <v>69.55</v>
      </c>
      <c r="AI27" s="67">
        <f>AVERAGE('S12 SW1116'!$S27,'S12 SW1116'!$AB27)</f>
        <v>2.1209562534972695</v>
      </c>
      <c r="AJ27" s="67">
        <f>STDEV('S12 SW1116'!$S27,'S12 SW1116'!$AB27)</f>
        <v>6.9497281714914039E-2</v>
      </c>
      <c r="AK27" s="90">
        <f t="shared" si="8"/>
        <v>3.2766956697159198E-2</v>
      </c>
      <c r="AL27" s="70"/>
    </row>
    <row r="28" spans="1:38" ht="20.100000000000001" customHeight="1" x14ac:dyDescent="0.25">
      <c r="A28" s="65"/>
      <c r="B28" s="64" t="str">
        <f t="shared" si="0"/>
        <v/>
      </c>
      <c r="C28" s="84">
        <v>1248.9000000000001</v>
      </c>
      <c r="D28" s="67">
        <f t="shared" si="1"/>
        <v>-3.999999999996362E-2</v>
      </c>
      <c r="E28" s="84">
        <v>832.29</v>
      </c>
      <c r="F28" s="67">
        <f t="shared" si="2"/>
        <v>0</v>
      </c>
      <c r="G28" s="67">
        <v>4</v>
      </c>
      <c r="H28" s="67">
        <v>4</v>
      </c>
      <c r="I28" s="67">
        <v>1</v>
      </c>
      <c r="J28" s="67">
        <v>3</v>
      </c>
      <c r="K28" s="67"/>
      <c r="L28" s="70">
        <v>2498.89</v>
      </c>
      <c r="M28" s="70">
        <v>1248.94</v>
      </c>
      <c r="N28" s="70">
        <v>832.29</v>
      </c>
      <c r="O28" s="79" t="s">
        <v>39</v>
      </c>
      <c r="P28" s="70">
        <v>71.099999999999994</v>
      </c>
      <c r="Q28" s="70">
        <v>535579712</v>
      </c>
      <c r="R28" s="70">
        <v>36.700000000000003</v>
      </c>
      <c r="S28" s="67">
        <f>'S12 SW1116'!$Q28/'S12 SW1116'!$Q$31*100</f>
        <v>5.3263621513701267</v>
      </c>
      <c r="T28" s="64">
        <f>$S28*'S12 SW1116'!$G28</f>
        <v>21.305448605480507</v>
      </c>
      <c r="U28" s="64">
        <f>$S28*'S12 SW1116'!$H28</f>
        <v>21.305448605480507</v>
      </c>
      <c r="V28" s="64">
        <f>$S28*'S12 SW1116'!$I28</f>
        <v>5.3263621513701267</v>
      </c>
      <c r="W28" s="64">
        <f>$S28*'S12 SW1116'!$J28</f>
        <v>15.97908645411038</v>
      </c>
      <c r="X28" s="64">
        <f>$S28*'S12 SW1116'!$K28</f>
        <v>0</v>
      </c>
      <c r="Y28" s="70">
        <v>70.900000000000006</v>
      </c>
      <c r="Z28" s="70">
        <v>233359280</v>
      </c>
      <c r="AA28" s="70">
        <v>22.5</v>
      </c>
      <c r="AB28" s="67">
        <f>'S12 SW1116'!$Z28/'S12 SW1116'!$Z$31*100</f>
        <v>1.9804478867799176</v>
      </c>
      <c r="AC28" s="64">
        <f t="shared" si="3"/>
        <v>7.9217915471196703</v>
      </c>
      <c r="AD28" s="64">
        <f t="shared" si="4"/>
        <v>7.9217915471196703</v>
      </c>
      <c r="AE28" s="64">
        <f t="shared" si="5"/>
        <v>1.9804478867799176</v>
      </c>
      <c r="AF28" s="64">
        <f t="shared" si="6"/>
        <v>5.9413436603397525</v>
      </c>
      <c r="AG28" s="64">
        <f t="shared" si="7"/>
        <v>0</v>
      </c>
      <c r="AH28" s="87">
        <f>AVERAGE('S12 SW1116'!$P28,'S12 SW1116'!$Y28)</f>
        <v>71</v>
      </c>
      <c r="AI28" s="67">
        <f>AVERAGE('S12 SW1116'!$S28,'S12 SW1116'!$AB28)</f>
        <v>3.6534050190750222</v>
      </c>
      <c r="AJ28" s="67">
        <f>STDEV('S12 SW1116'!$S28,'S12 SW1116'!$AB28)</f>
        <v>2.3659186657605362</v>
      </c>
      <c r="AK28" s="90">
        <f t="shared" si="8"/>
        <v>0.64759276713304159</v>
      </c>
      <c r="AL28" s="70"/>
    </row>
    <row r="29" spans="1:38" ht="20.100000000000001" customHeight="1" x14ac:dyDescent="0.25">
      <c r="A29" s="65"/>
      <c r="B29" s="64" t="str">
        <f t="shared" si="0"/>
        <v/>
      </c>
      <c r="C29" s="84">
        <v>1175.9000000000001</v>
      </c>
      <c r="D29" s="67">
        <f t="shared" si="1"/>
        <v>-9.9999999999909051E-3</v>
      </c>
      <c r="E29" s="84">
        <v>783.62</v>
      </c>
      <c r="F29" s="67">
        <f t="shared" si="2"/>
        <v>9.9999999999909051E-3</v>
      </c>
      <c r="G29" s="67">
        <v>4</v>
      </c>
      <c r="H29" s="67">
        <v>4</v>
      </c>
      <c r="I29" s="67"/>
      <c r="J29" s="67">
        <v>3</v>
      </c>
      <c r="K29" s="67"/>
      <c r="L29" s="64">
        <v>2352.83</v>
      </c>
      <c r="M29" s="64">
        <v>1175.9100000000001</v>
      </c>
      <c r="N29" s="64">
        <v>783.61</v>
      </c>
      <c r="O29" s="79" t="s">
        <v>23</v>
      </c>
      <c r="P29" s="70">
        <v>78.099999999999994</v>
      </c>
      <c r="Q29" s="70">
        <v>825986048</v>
      </c>
      <c r="R29" s="70">
        <v>61.1</v>
      </c>
      <c r="S29" s="67">
        <f>'S12 SW1116'!$Q29/'S12 SW1116'!$Q$31*100</f>
        <v>8.2144650461050119</v>
      </c>
      <c r="T29" s="64">
        <f>$S29*'S12 SW1116'!$G29</f>
        <v>32.857860184420048</v>
      </c>
      <c r="U29" s="64">
        <f>$S29*'S12 SW1116'!$H29</f>
        <v>32.857860184420048</v>
      </c>
      <c r="V29" s="64">
        <f>$S29*'S12 SW1116'!$I29</f>
        <v>0</v>
      </c>
      <c r="W29" s="64">
        <f>$S29*'S12 SW1116'!$J29</f>
        <v>24.643395138315036</v>
      </c>
      <c r="X29" s="64">
        <f>$S29*'S12 SW1116'!$K29</f>
        <v>0</v>
      </c>
      <c r="Y29" s="70">
        <v>78</v>
      </c>
      <c r="Z29" s="70">
        <v>675922624</v>
      </c>
      <c r="AA29" s="70">
        <v>50.5</v>
      </c>
      <c r="AB29" s="67">
        <f>'S12 SW1116'!$Z29/'S12 SW1116'!$Z$31*100</f>
        <v>5.7363458283190489</v>
      </c>
      <c r="AC29" s="64">
        <f t="shared" si="3"/>
        <v>22.945383313276196</v>
      </c>
      <c r="AD29" s="64">
        <f t="shared" si="4"/>
        <v>22.945383313276196</v>
      </c>
      <c r="AE29" s="64">
        <f t="shared" si="5"/>
        <v>0</v>
      </c>
      <c r="AF29" s="64">
        <f t="shared" si="6"/>
        <v>17.209037484957147</v>
      </c>
      <c r="AG29" s="64">
        <f t="shared" si="7"/>
        <v>0</v>
      </c>
      <c r="AH29" s="87">
        <f>AVERAGE('S12 SW1116'!$P29,'S12 SW1116'!$Y29)</f>
        <v>78.05</v>
      </c>
      <c r="AI29" s="67">
        <f>AVERAGE('S12 SW1116'!$S29,'S12 SW1116'!$AB29)</f>
        <v>6.9754054372120304</v>
      </c>
      <c r="AJ29" s="67">
        <f>STDEV('S12 SW1116'!$S29,'S12 SW1116'!$AB29)</f>
        <v>1.7522949034851574</v>
      </c>
      <c r="AK29" s="90">
        <f t="shared" si="8"/>
        <v>0.2512104736073269</v>
      </c>
      <c r="AL29" s="70"/>
    </row>
    <row r="30" spans="1:38" ht="20.100000000000001" customHeight="1" x14ac:dyDescent="0.25">
      <c r="A30" s="121">
        <v>530.24</v>
      </c>
      <c r="B30" s="92">
        <f>IF(A30, A30-L30,"")</f>
        <v>2.9999999999972715E-2</v>
      </c>
      <c r="C30" s="134"/>
      <c r="D30" s="94" t="str">
        <f>IF(C30, C30-M30,"")</f>
        <v/>
      </c>
      <c r="E30" s="95"/>
      <c r="F30" s="94" t="str">
        <f>IF(E30, E30-N30,"")</f>
        <v/>
      </c>
      <c r="G30" s="94">
        <v>1</v>
      </c>
      <c r="H30" s="94">
        <v>1</v>
      </c>
      <c r="I30" s="94">
        <v>1</v>
      </c>
      <c r="J30" s="94"/>
      <c r="K30" s="94"/>
      <c r="L30" s="92">
        <v>530.21</v>
      </c>
      <c r="M30" s="92">
        <v>264.60000000000002</v>
      </c>
      <c r="N30" s="92">
        <v>176.06</v>
      </c>
      <c r="O30" s="95" t="s">
        <v>40</v>
      </c>
      <c r="P30" s="95">
        <v>56.2</v>
      </c>
      <c r="Q30" s="95">
        <v>41001252</v>
      </c>
      <c r="R30" s="95">
        <v>10.199999999999999</v>
      </c>
      <c r="S30" s="94">
        <f>'S12 SW1116'!$Q30/'S12 SW1116'!$Q$31*100</f>
        <v>0.4077591288812461</v>
      </c>
      <c r="T30" s="92">
        <f>$S30*'S12 SW1116'!$G30</f>
        <v>0.4077591288812461</v>
      </c>
      <c r="U30" s="92">
        <f>$S30*'S12 SW1116'!$H30</f>
        <v>0.4077591288812461</v>
      </c>
      <c r="V30" s="92">
        <f>$S30*'S12 SW1116'!$I30</f>
        <v>0.4077591288812461</v>
      </c>
      <c r="W30" s="92">
        <f>$S30*'S12 SW1116'!$J30</f>
        <v>0</v>
      </c>
      <c r="X30" s="92">
        <f>$S30*'S12 SW1116'!$K30</f>
        <v>0</v>
      </c>
      <c r="Y30" s="95">
        <v>55.6</v>
      </c>
      <c r="Z30" s="95">
        <v>96438312</v>
      </c>
      <c r="AA30" s="95">
        <v>14.2</v>
      </c>
      <c r="AB30" s="94">
        <f>'S12 SW1116'!$Z30/'S12 SW1116'!$Z$31*100</f>
        <v>0.81844206583523216</v>
      </c>
      <c r="AC30" s="92">
        <f t="shared" si="3"/>
        <v>0.81844206583523216</v>
      </c>
      <c r="AD30" s="92">
        <f t="shared" si="4"/>
        <v>0.81844206583523216</v>
      </c>
      <c r="AE30" s="92">
        <f t="shared" si="5"/>
        <v>0.81844206583523216</v>
      </c>
      <c r="AF30" s="92">
        <f t="shared" si="6"/>
        <v>0</v>
      </c>
      <c r="AG30" s="92">
        <f t="shared" si="7"/>
        <v>0</v>
      </c>
      <c r="AH30" s="98">
        <f>AVERAGE('S12 SW1116'!$P30,'S12 SW1116'!$Y30)</f>
        <v>55.900000000000006</v>
      </c>
      <c r="AI30" s="94">
        <f>AVERAGE('S12 SW1116'!$S30,'S12 SW1116'!$AB30)</f>
        <v>0.61310059735823907</v>
      </c>
      <c r="AJ30" s="94">
        <f>STDEV('S12 SW1116'!$S30,'S12 SW1116'!$AB30)</f>
        <v>0.29039668963777127</v>
      </c>
      <c r="AK30" s="99">
        <f t="shared" si="8"/>
        <v>0.47365259614661637</v>
      </c>
      <c r="AL30" s="70"/>
    </row>
    <row r="31" spans="1:38" ht="20.100000000000001" customHeight="1" x14ac:dyDescent="0.25">
      <c r="A31" s="61"/>
      <c r="B31" s="61"/>
      <c r="C31" s="61"/>
      <c r="D31" s="83"/>
      <c r="E31" s="84"/>
      <c r="F31" s="83"/>
      <c r="G31" s="83"/>
      <c r="H31" s="83"/>
      <c r="I31" s="83"/>
      <c r="J31" s="83"/>
      <c r="K31" s="83"/>
      <c r="L31" s="61"/>
      <c r="M31" s="61"/>
      <c r="N31" s="61"/>
      <c r="O31" s="84"/>
      <c r="P31" s="84"/>
      <c r="Q31" s="84">
        <f>SUM(Q5:Q30)</f>
        <v>10055262800</v>
      </c>
      <c r="R31" s="84"/>
      <c r="S31" s="83">
        <f>SUM(S5:S30)</f>
        <v>100</v>
      </c>
      <c r="T31" s="61">
        <f>SUM(T5:T30)/100</f>
        <v>2.2362444370921866</v>
      </c>
      <c r="U31" s="61">
        <f>SUM(U5:U30)/100</f>
        <v>2.2904159763979517</v>
      </c>
      <c r="V31" s="61">
        <f>SUM(V5:V30)/100</f>
        <v>0.36318809409934066</v>
      </c>
      <c r="W31" s="61">
        <f>SUM(W5:W30)/100</f>
        <v>1.8841945752029474</v>
      </c>
      <c r="X31" s="61">
        <f>SUM(X5:X30)/100</f>
        <v>1.2211788636692818E-2</v>
      </c>
      <c r="Y31" s="84"/>
      <c r="Z31" s="88">
        <f>SUM(Z5:Z30)</f>
        <v>11783156808</v>
      </c>
      <c r="AA31" s="84"/>
      <c r="AB31" s="83">
        <f>SUM(AB5:AB30)</f>
        <v>100</v>
      </c>
      <c r="AC31" s="61">
        <f>SUM(AC5:AC30)/100</f>
        <v>2.0704923101283064</v>
      </c>
      <c r="AD31" s="61">
        <f>SUM(AD5:AD30)/100</f>
        <v>2.1191987633608007</v>
      </c>
      <c r="AE31" s="61">
        <f>SUM(AE5:AE30)/100</f>
        <v>0.36217807413906067</v>
      </c>
      <c r="AF31" s="61">
        <f>SUM(AF5:AF30)/100</f>
        <v>1.8274593702580895</v>
      </c>
      <c r="AG31" s="61">
        <f>SUM(AG5:AG30)/100</f>
        <v>1.1882812244757492E-2</v>
      </c>
      <c r="AH31" s="88"/>
      <c r="AI31" s="83">
        <f>SUM(AI5:AI30)</f>
        <v>99.999999999999986</v>
      </c>
      <c r="AJ31" s="83"/>
      <c r="AK31" s="85"/>
      <c r="AL31" s="2"/>
    </row>
    <row r="32" spans="1:38" x14ac:dyDescent="0.25">
      <c r="A32" s="24"/>
      <c r="B32" s="17"/>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2"/>
      <c r="AG32" s="2"/>
      <c r="AH32" s="34"/>
      <c r="AI32" s="2"/>
      <c r="AJ32" s="2"/>
      <c r="AK32" s="2"/>
      <c r="AL32" s="2"/>
    </row>
    <row r="33" spans="1:31" x14ac:dyDescent="0.25">
      <c r="A33" s="24"/>
      <c r="B33" s="17"/>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row>
    <row r="34" spans="1:31" x14ac:dyDescent="0.25">
      <c r="A34" s="24"/>
      <c r="B34" s="17"/>
      <c r="C34" s="17"/>
      <c r="D34" s="17"/>
      <c r="E34" s="17"/>
      <c r="F34" s="17"/>
      <c r="G34" s="17"/>
      <c r="H34" s="17"/>
      <c r="I34" s="17"/>
      <c r="J34" s="17"/>
      <c r="K34" s="17"/>
      <c r="L34" s="17"/>
      <c r="M34" s="17"/>
      <c r="N34" s="17"/>
      <c r="O34" s="17"/>
      <c r="P34" s="17"/>
      <c r="Q34" s="17"/>
      <c r="R34" s="17"/>
      <c r="S34" s="17"/>
      <c r="T34" s="54"/>
      <c r="U34" s="54"/>
      <c r="V34" s="54"/>
      <c r="W34" s="54"/>
      <c r="X34" s="54"/>
      <c r="Y34" s="17"/>
      <c r="Z34" s="17"/>
      <c r="AA34" s="17"/>
      <c r="AB34" s="17"/>
      <c r="AC34" s="17"/>
      <c r="AD34" s="17"/>
      <c r="AE34" s="17"/>
    </row>
    <row r="35" spans="1:31" x14ac:dyDescent="0.25">
      <c r="A35" s="24"/>
      <c r="B35" s="17"/>
      <c r="C35" s="17"/>
      <c r="D35" s="17"/>
      <c r="E35" s="17"/>
      <c r="F35" s="17"/>
      <c r="G35" s="17"/>
      <c r="H35" s="17"/>
      <c r="I35" s="17"/>
      <c r="J35" s="17"/>
      <c r="K35" s="17"/>
      <c r="L35" s="17"/>
      <c r="M35" s="17"/>
      <c r="N35" s="17"/>
      <c r="O35" s="17"/>
      <c r="P35" s="17"/>
      <c r="Q35" s="17"/>
      <c r="R35" s="17"/>
      <c r="S35" s="140"/>
      <c r="T35" s="24"/>
      <c r="U35" s="24"/>
      <c r="V35" s="24"/>
      <c r="W35" s="24"/>
      <c r="X35" s="24"/>
      <c r="Y35" s="17"/>
      <c r="Z35" s="17"/>
      <c r="AA35" s="17"/>
      <c r="AB35" s="17"/>
      <c r="AC35" s="17"/>
      <c r="AD35" s="17"/>
      <c r="AE35" s="17"/>
    </row>
    <row r="36" spans="1:31" x14ac:dyDescent="0.25">
      <c r="A36" s="24"/>
      <c r="B36" s="17"/>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row>
    <row r="37" spans="1:31" x14ac:dyDescent="0.25">
      <c r="A37" s="24"/>
      <c r="B37" s="17"/>
      <c r="C37" s="17"/>
      <c r="D37" s="17"/>
      <c r="E37" s="17"/>
      <c r="F37" s="17"/>
      <c r="G37" s="17"/>
      <c r="H37" s="17"/>
      <c r="I37" s="17"/>
      <c r="J37" s="17"/>
      <c r="K37" s="17"/>
      <c r="L37" s="17"/>
      <c r="M37" s="13"/>
      <c r="N37" s="13"/>
      <c r="O37" s="14"/>
      <c r="P37" s="17"/>
      <c r="Q37" s="17"/>
      <c r="R37" s="17"/>
      <c r="S37" s="17"/>
      <c r="T37" s="17"/>
      <c r="U37" s="17"/>
      <c r="V37" s="17"/>
      <c r="W37" s="17"/>
      <c r="X37" s="17"/>
      <c r="Y37" s="17"/>
      <c r="Z37" s="17"/>
      <c r="AA37" s="17"/>
      <c r="AB37" s="17"/>
      <c r="AC37" s="17"/>
      <c r="AD37" s="17"/>
      <c r="AE37" s="17"/>
    </row>
    <row r="38" spans="1:31" x14ac:dyDescent="0.25">
      <c r="A38" s="24"/>
      <c r="B38" s="17"/>
      <c r="C38" s="17"/>
      <c r="D38" s="17"/>
      <c r="E38" s="17"/>
      <c r="F38" s="17"/>
      <c r="G38" s="17"/>
      <c r="H38" s="17"/>
      <c r="I38" s="17"/>
      <c r="J38" s="17"/>
      <c r="K38" s="17"/>
      <c r="L38" s="17"/>
      <c r="M38" s="17"/>
      <c r="N38" s="17"/>
      <c r="O38" s="14"/>
      <c r="P38" s="17"/>
      <c r="Q38" s="17"/>
      <c r="R38" s="17"/>
      <c r="S38" s="17"/>
      <c r="T38" s="17"/>
      <c r="U38" s="17"/>
      <c r="V38" s="17"/>
      <c r="W38" s="17"/>
      <c r="X38" s="17"/>
      <c r="Y38" s="17"/>
      <c r="Z38" s="17"/>
      <c r="AA38" s="17"/>
      <c r="AB38" s="17"/>
      <c r="AC38" s="17"/>
      <c r="AD38" s="17"/>
      <c r="AE38" s="17"/>
    </row>
    <row r="39" spans="1:31" x14ac:dyDescent="0.25">
      <c r="A39" s="24"/>
      <c r="B39" s="17"/>
      <c r="C39" s="17"/>
      <c r="D39" s="17"/>
      <c r="E39" s="17"/>
      <c r="F39" s="17"/>
      <c r="G39" s="17"/>
      <c r="H39" s="17"/>
      <c r="I39" s="17"/>
      <c r="J39" s="17"/>
      <c r="K39" s="17"/>
      <c r="L39" s="17"/>
      <c r="M39" s="17"/>
      <c r="N39" s="17"/>
      <c r="O39" s="14"/>
      <c r="P39" s="17"/>
      <c r="Q39" s="17"/>
      <c r="R39" s="17"/>
      <c r="S39" s="17"/>
      <c r="T39" s="17"/>
      <c r="U39" s="17"/>
      <c r="V39" s="17"/>
      <c r="W39" s="17"/>
      <c r="X39" s="17"/>
      <c r="Y39" s="17"/>
      <c r="Z39" s="17"/>
      <c r="AA39" s="17"/>
      <c r="AB39" s="17"/>
      <c r="AC39" s="17"/>
      <c r="AD39" s="17"/>
      <c r="AE39" s="17"/>
    </row>
    <row r="40" spans="1:31" x14ac:dyDescent="0.25">
      <c r="A40" s="24"/>
      <c r="B40" s="17"/>
      <c r="C40" s="17"/>
      <c r="D40" s="17"/>
      <c r="E40" s="17"/>
      <c r="F40" s="17"/>
      <c r="G40" s="17"/>
      <c r="H40" s="17"/>
      <c r="I40" s="17"/>
      <c r="J40" s="17"/>
      <c r="K40" s="17"/>
      <c r="L40" s="17"/>
      <c r="M40" s="17"/>
      <c r="N40" s="17"/>
      <c r="O40" s="14"/>
      <c r="P40" s="17"/>
      <c r="Q40" s="17"/>
      <c r="R40" s="17"/>
      <c r="S40" s="17"/>
      <c r="T40" s="17"/>
      <c r="U40" s="17"/>
      <c r="V40" s="17"/>
      <c r="W40" s="17"/>
      <c r="X40" s="17"/>
      <c r="Y40" s="17"/>
      <c r="Z40" s="17"/>
      <c r="AA40" s="17"/>
      <c r="AB40" s="17"/>
      <c r="AC40" s="17"/>
      <c r="AD40" s="17"/>
      <c r="AE40" s="17"/>
    </row>
    <row r="41" spans="1:31" x14ac:dyDescent="0.25">
      <c r="F41" s="17"/>
      <c r="G41" s="17"/>
      <c r="H41" s="17"/>
      <c r="I41" s="17"/>
      <c r="J41" s="17"/>
      <c r="K41" s="17"/>
      <c r="L41" s="17"/>
      <c r="M41" s="13"/>
      <c r="N41" s="13"/>
      <c r="O41" s="14"/>
    </row>
    <row r="42" spans="1:31" x14ac:dyDescent="0.25">
      <c r="F42" s="17"/>
      <c r="G42" s="17"/>
      <c r="H42" s="17"/>
      <c r="I42" s="17"/>
      <c r="J42" s="17"/>
      <c r="K42" s="17"/>
      <c r="L42" s="17"/>
      <c r="M42" s="1"/>
      <c r="N42" s="16"/>
      <c r="O42" s="3"/>
    </row>
    <row r="43" spans="1:31" x14ac:dyDescent="0.25">
      <c r="F43" s="17"/>
      <c r="G43" s="17"/>
      <c r="H43" s="17"/>
      <c r="I43" s="17"/>
      <c r="J43" s="17"/>
      <c r="K43" s="17"/>
      <c r="L43" s="13"/>
      <c r="M43" s="1"/>
      <c r="N43" s="16"/>
      <c r="O43" s="3"/>
    </row>
    <row r="44" spans="1:31" x14ac:dyDescent="0.25">
      <c r="F44" s="17"/>
      <c r="G44" s="17"/>
      <c r="H44" s="17"/>
      <c r="I44" s="17"/>
      <c r="J44" s="17"/>
      <c r="K44" s="17"/>
      <c r="L44" s="17"/>
      <c r="M44" s="1"/>
      <c r="N44" s="16"/>
      <c r="O44" s="3"/>
    </row>
    <row r="45" spans="1:31" x14ac:dyDescent="0.25">
      <c r="F45" s="17"/>
      <c r="G45" s="17"/>
      <c r="H45" s="17"/>
      <c r="I45" s="17"/>
      <c r="J45" s="17"/>
      <c r="K45" s="17"/>
      <c r="L45" s="17"/>
      <c r="M45" s="1"/>
      <c r="N45" s="16"/>
      <c r="O45" s="3"/>
    </row>
    <row r="46" spans="1:31" x14ac:dyDescent="0.25">
      <c r="F46" s="17"/>
      <c r="G46" s="17"/>
      <c r="H46" s="17"/>
      <c r="I46" s="17"/>
      <c r="J46" s="17"/>
      <c r="K46" s="17"/>
      <c r="L46" s="17"/>
      <c r="M46" s="1"/>
      <c r="N46" s="16"/>
      <c r="O46" s="3"/>
    </row>
    <row r="47" spans="1:31" x14ac:dyDescent="0.25">
      <c r="F47" s="17"/>
      <c r="G47" s="17"/>
      <c r="H47" s="17"/>
      <c r="I47" s="17"/>
      <c r="J47" s="17"/>
      <c r="K47" s="17"/>
      <c r="L47" s="17"/>
      <c r="M47" s="13"/>
      <c r="N47" s="13"/>
      <c r="O47" s="3"/>
    </row>
    <row r="48" spans="1:31" x14ac:dyDescent="0.25">
      <c r="F48" s="17"/>
      <c r="G48" s="17"/>
      <c r="H48" s="17"/>
      <c r="I48" s="17"/>
      <c r="J48" s="17"/>
      <c r="K48" s="17"/>
      <c r="L48" s="17"/>
      <c r="M48" s="13"/>
      <c r="N48" s="16"/>
      <c r="O48" s="3"/>
    </row>
    <row r="49" spans="6:15" x14ac:dyDescent="0.25">
      <c r="F49" s="17"/>
      <c r="G49" s="17"/>
      <c r="H49" s="17"/>
      <c r="I49" s="17"/>
      <c r="J49" s="17"/>
      <c r="K49" s="17"/>
      <c r="L49" s="17"/>
      <c r="M49" s="17"/>
      <c r="N49" s="17"/>
      <c r="O49" s="3"/>
    </row>
    <row r="50" spans="6:15" x14ac:dyDescent="0.25">
      <c r="F50" s="17"/>
      <c r="G50" s="17"/>
      <c r="H50" s="17"/>
      <c r="I50" s="17"/>
      <c r="J50" s="17"/>
      <c r="K50" s="17"/>
      <c r="L50" s="1"/>
      <c r="M50" s="1"/>
      <c r="N50" s="17"/>
      <c r="O50" s="3"/>
    </row>
    <row r="51" spans="6:15" x14ac:dyDescent="0.25">
      <c r="F51" s="17"/>
      <c r="G51" s="17"/>
      <c r="H51" s="17"/>
      <c r="I51" s="17"/>
      <c r="J51" s="17"/>
      <c r="K51" s="17"/>
      <c r="L51" s="1"/>
      <c r="M51" s="1"/>
      <c r="N51" s="17"/>
      <c r="O51" s="3"/>
    </row>
    <row r="52" spans="6:15" x14ac:dyDescent="0.25">
      <c r="F52" s="17"/>
      <c r="G52" s="17"/>
      <c r="H52" s="17"/>
      <c r="I52" s="17"/>
      <c r="J52" s="17"/>
      <c r="K52" s="17"/>
      <c r="L52" s="1"/>
      <c r="M52" s="1"/>
      <c r="N52" s="17"/>
      <c r="O52" s="3"/>
    </row>
    <row r="53" spans="6:15" x14ac:dyDescent="0.25">
      <c r="F53" s="17"/>
      <c r="G53" s="17"/>
      <c r="H53" s="17"/>
      <c r="I53" s="17"/>
      <c r="J53" s="17"/>
      <c r="K53" s="17"/>
      <c r="L53" s="17"/>
      <c r="M53" s="17"/>
      <c r="N53" s="17"/>
      <c r="O53" s="3"/>
    </row>
    <row r="54" spans="6:15" x14ac:dyDescent="0.25">
      <c r="F54" s="17"/>
      <c r="G54" s="17"/>
      <c r="H54" s="17"/>
      <c r="I54" s="17"/>
      <c r="J54" s="17"/>
      <c r="K54" s="17"/>
      <c r="L54" s="17"/>
      <c r="M54" s="1"/>
      <c r="N54" s="16"/>
      <c r="O54" s="3"/>
    </row>
    <row r="55" spans="6:15" x14ac:dyDescent="0.25">
      <c r="F55" s="17"/>
      <c r="G55" s="17"/>
      <c r="H55" s="17"/>
      <c r="I55" s="17"/>
      <c r="J55" s="17"/>
      <c r="K55" s="17"/>
      <c r="L55" s="1"/>
      <c r="M55" s="1"/>
      <c r="N55" s="17"/>
      <c r="O55" s="3"/>
    </row>
    <row r="56" spans="6:15" x14ac:dyDescent="0.25">
      <c r="F56" s="17"/>
      <c r="G56" s="17"/>
      <c r="H56" s="17"/>
      <c r="I56" s="17"/>
      <c r="J56" s="17"/>
      <c r="K56" s="17"/>
      <c r="L56" s="1"/>
      <c r="M56" s="1"/>
      <c r="N56" s="17"/>
      <c r="O56" s="3"/>
    </row>
    <row r="57" spans="6:15" x14ac:dyDescent="0.25">
      <c r="F57" s="17"/>
      <c r="G57" s="17"/>
      <c r="H57" s="17"/>
      <c r="I57" s="17"/>
      <c r="J57" s="17"/>
      <c r="K57" s="17"/>
      <c r="L57" s="1"/>
      <c r="M57" s="1"/>
      <c r="N57" s="17"/>
      <c r="O57" s="3"/>
    </row>
    <row r="58" spans="6:15" x14ac:dyDescent="0.25">
      <c r="F58" s="17"/>
      <c r="G58" s="17"/>
      <c r="H58" s="17"/>
      <c r="I58" s="17"/>
      <c r="J58" s="17"/>
      <c r="K58" s="17"/>
      <c r="L58" s="1"/>
      <c r="M58" s="1"/>
      <c r="N58" s="17"/>
      <c r="O58" s="3"/>
    </row>
    <row r="59" spans="6:15" x14ac:dyDescent="0.25">
      <c r="F59" s="17"/>
      <c r="G59" s="17"/>
      <c r="H59" s="17"/>
      <c r="I59" s="17"/>
      <c r="J59" s="17"/>
      <c r="K59" s="17"/>
      <c r="L59" s="1"/>
      <c r="M59" s="1"/>
      <c r="N59" s="16"/>
      <c r="O59" s="3"/>
    </row>
    <row r="60" spans="6:15" x14ac:dyDescent="0.25">
      <c r="F60" s="17"/>
      <c r="G60" s="17"/>
      <c r="H60" s="17"/>
      <c r="I60" s="17"/>
      <c r="J60" s="17"/>
      <c r="K60" s="17"/>
      <c r="L60" s="1"/>
      <c r="M60" s="1"/>
      <c r="N60" s="17"/>
      <c r="O60" s="3"/>
    </row>
    <row r="61" spans="6:15" x14ac:dyDescent="0.25">
      <c r="F61" s="17"/>
      <c r="G61" s="17"/>
      <c r="H61" s="17"/>
      <c r="I61" s="17"/>
      <c r="J61" s="17"/>
      <c r="K61" s="17"/>
      <c r="L61" s="1"/>
      <c r="M61" s="1"/>
      <c r="N61" s="17"/>
      <c r="O61" s="3"/>
    </row>
    <row r="62" spans="6:15" x14ac:dyDescent="0.25">
      <c r="F62" s="17"/>
      <c r="G62" s="17"/>
      <c r="H62" s="17"/>
      <c r="I62" s="17"/>
      <c r="J62" s="17"/>
      <c r="K62" s="17"/>
      <c r="L62" s="1"/>
      <c r="M62" s="1"/>
      <c r="N62" s="17"/>
      <c r="O62" s="17"/>
    </row>
    <row r="63" spans="6:15" x14ac:dyDescent="0.25">
      <c r="F63" s="17"/>
      <c r="G63" s="17"/>
      <c r="H63" s="17"/>
      <c r="I63" s="17"/>
      <c r="J63" s="17"/>
      <c r="K63" s="17"/>
      <c r="L63" s="1"/>
      <c r="M63" s="1"/>
      <c r="N63" s="17"/>
      <c r="O63" s="17"/>
    </row>
    <row r="64" spans="6:15" x14ac:dyDescent="0.25">
      <c r="F64" s="17"/>
      <c r="G64" s="17"/>
      <c r="H64" s="17"/>
      <c r="I64" s="17"/>
      <c r="J64" s="17"/>
      <c r="K64" s="17"/>
      <c r="L64" s="1"/>
      <c r="M64" s="1"/>
      <c r="N64" s="16"/>
      <c r="O64" s="3"/>
    </row>
    <row r="65" spans="6:15" x14ac:dyDescent="0.25">
      <c r="F65" s="17"/>
      <c r="G65" s="17"/>
      <c r="H65" s="17"/>
      <c r="I65" s="17"/>
      <c r="J65" s="17"/>
      <c r="K65" s="17"/>
      <c r="L65" s="13"/>
      <c r="M65" s="1"/>
      <c r="N65" s="16"/>
      <c r="O65" s="3"/>
    </row>
    <row r="66" spans="6:15" x14ac:dyDescent="0.25">
      <c r="F66" s="17"/>
      <c r="G66" s="17"/>
      <c r="H66" s="17"/>
      <c r="I66" s="17"/>
      <c r="J66" s="17"/>
      <c r="K66" s="17"/>
      <c r="L66" s="1"/>
      <c r="M66" s="1"/>
      <c r="N66" s="17"/>
      <c r="O66" s="3"/>
    </row>
    <row r="67" spans="6:15" x14ac:dyDescent="0.25">
      <c r="F67" s="17"/>
      <c r="G67" s="17"/>
      <c r="H67" s="17"/>
      <c r="I67" s="17"/>
      <c r="J67" s="17"/>
      <c r="K67" s="17"/>
      <c r="L67" s="1"/>
      <c r="M67" s="1"/>
      <c r="N67" s="16"/>
      <c r="O67" s="3"/>
    </row>
    <row r="68" spans="6:15" x14ac:dyDescent="0.25">
      <c r="F68" s="17"/>
      <c r="G68" s="17"/>
      <c r="H68" s="17"/>
      <c r="I68" s="17"/>
      <c r="J68" s="17"/>
      <c r="K68" s="17"/>
      <c r="L68" s="1"/>
      <c r="M68" s="1"/>
      <c r="N68" s="16"/>
      <c r="O68" s="3"/>
    </row>
    <row r="69" spans="6:15" x14ac:dyDescent="0.25">
      <c r="F69" s="17"/>
      <c r="G69" s="17"/>
      <c r="H69" s="17"/>
      <c r="I69" s="17"/>
      <c r="J69" s="17"/>
      <c r="K69" s="17"/>
      <c r="L69" s="1"/>
      <c r="M69" s="1"/>
      <c r="N69" s="16"/>
      <c r="O69" s="3"/>
    </row>
    <row r="70" spans="6:15" x14ac:dyDescent="0.25">
      <c r="F70" s="17"/>
      <c r="G70" s="17"/>
      <c r="H70" s="17"/>
      <c r="I70" s="17"/>
      <c r="J70" s="17"/>
      <c r="K70" s="17"/>
      <c r="L70" s="17"/>
      <c r="M70" s="17"/>
      <c r="N70" s="17"/>
      <c r="O70" s="17"/>
    </row>
    <row r="71" spans="6:15" x14ac:dyDescent="0.25">
      <c r="F71" s="17"/>
      <c r="G71" s="17"/>
      <c r="H71" s="17"/>
      <c r="I71" s="17"/>
      <c r="J71" s="17"/>
      <c r="K71" s="17"/>
      <c r="L71" s="17"/>
      <c r="M71" s="17"/>
      <c r="N71" s="17"/>
      <c r="O71" s="17"/>
    </row>
    <row r="72" spans="6:15" x14ac:dyDescent="0.25">
      <c r="F72" s="17"/>
      <c r="G72" s="17"/>
      <c r="H72" s="17"/>
      <c r="I72" s="17"/>
      <c r="J72" s="17"/>
      <c r="K72" s="17"/>
      <c r="L72" s="17"/>
      <c r="M72" s="17"/>
      <c r="N72" s="17"/>
      <c r="O72" s="17"/>
    </row>
    <row r="73" spans="6:15" x14ac:dyDescent="0.25">
      <c r="F73" s="17"/>
      <c r="G73" s="17"/>
      <c r="H73" s="17"/>
      <c r="I73" s="17"/>
      <c r="J73" s="17"/>
      <c r="K73" s="17"/>
      <c r="L73" s="17"/>
      <c r="M73" s="17"/>
      <c r="N73" s="17"/>
      <c r="O73" s="17"/>
    </row>
    <row r="74" spans="6:15" x14ac:dyDescent="0.25">
      <c r="F74" s="17"/>
      <c r="G74" s="17"/>
      <c r="H74" s="17"/>
      <c r="I74" s="17"/>
      <c r="J74" s="17"/>
      <c r="K74" s="17"/>
      <c r="L74" s="17"/>
      <c r="M74" s="17"/>
      <c r="N74" s="17"/>
      <c r="O74" s="17"/>
    </row>
    <row r="75" spans="6:15" x14ac:dyDescent="0.25">
      <c r="F75" s="17"/>
      <c r="G75" s="17"/>
      <c r="H75" s="17"/>
      <c r="I75" s="17"/>
      <c r="J75" s="17"/>
      <c r="K75" s="17"/>
      <c r="L75" s="17"/>
      <c r="M75" s="17"/>
      <c r="N75" s="17"/>
      <c r="O75" s="17"/>
    </row>
  </sheetData>
  <mergeCells count="2">
    <mergeCell ref="P3:X3"/>
    <mergeCell ref="Y3:A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K55"/>
  <sheetViews>
    <sheetView zoomScale="70" zoomScaleNormal="70" workbookViewId="0">
      <pane xSplit="5" topLeftCell="F1" activePane="topRight" state="frozen"/>
      <selection pane="topRight"/>
    </sheetView>
  </sheetViews>
  <sheetFormatPr defaultColWidth="9.140625" defaultRowHeight="15" x14ac:dyDescent="0.25"/>
  <cols>
    <col min="1" max="1" width="10.140625" style="40" customWidth="1"/>
    <col min="2" max="2" width="10.140625" style="2" customWidth="1"/>
    <col min="3" max="6" width="9.140625" style="2" customWidth="1"/>
    <col min="7" max="8" width="4.5703125" style="2" customWidth="1"/>
    <col min="9" max="9" width="4.42578125" style="2" customWidth="1"/>
    <col min="10" max="10" width="4.5703125" style="2" customWidth="1"/>
    <col min="11" max="11" width="5.7109375" style="2" customWidth="1"/>
    <col min="12" max="12" width="12.85546875" style="2" customWidth="1"/>
    <col min="13" max="14" width="9.140625" style="2" customWidth="1"/>
    <col min="15" max="15" width="14.5703125" style="2" customWidth="1"/>
    <col min="16" max="16" width="9.140625" style="2" customWidth="1"/>
    <col min="17" max="17" width="15.7109375" style="2" customWidth="1"/>
    <col min="18" max="19" width="9.140625" style="2" customWidth="1"/>
    <col min="20" max="21" width="5.5703125" style="2" customWidth="1"/>
    <col min="22" max="22" width="5.42578125" style="2" customWidth="1"/>
    <col min="23" max="23" width="5.5703125" style="2" customWidth="1"/>
    <col min="24" max="24" width="6.7109375" style="2" customWidth="1"/>
    <col min="25" max="25" width="9.140625" style="2" customWidth="1"/>
    <col min="26" max="26" width="16.85546875" style="2" customWidth="1"/>
    <col min="27" max="28" width="9.140625" style="2" customWidth="1"/>
    <col min="29" max="29" width="6.5703125" style="34" customWidth="1"/>
    <col min="30" max="30" width="6.5703125" style="2" customWidth="1"/>
    <col min="31" max="31" width="6.42578125" style="2" customWidth="1"/>
    <col min="32" max="32" width="6.5703125" style="2" customWidth="1"/>
    <col min="33" max="33" width="7.7109375" style="2" customWidth="1"/>
    <col min="34" max="16384" width="9.140625" style="2"/>
  </cols>
  <sheetData>
    <row r="1" spans="1:37" x14ac:dyDescent="0.25">
      <c r="A1" s="40" t="s">
        <v>197</v>
      </c>
    </row>
    <row r="3" spans="1:37" x14ac:dyDescent="0.25">
      <c r="A3" s="100"/>
      <c r="B3" s="101"/>
      <c r="C3" s="101"/>
      <c r="D3" s="101"/>
      <c r="E3" s="101"/>
      <c r="F3" s="101"/>
      <c r="G3" s="101"/>
      <c r="H3" s="101"/>
      <c r="I3" s="101"/>
      <c r="J3" s="101"/>
      <c r="K3" s="101"/>
      <c r="L3" s="101"/>
      <c r="M3" s="101"/>
      <c r="N3" s="101"/>
      <c r="O3" s="101"/>
      <c r="P3" s="277" t="s">
        <v>99</v>
      </c>
      <c r="Q3" s="277"/>
      <c r="R3" s="277"/>
      <c r="S3" s="277"/>
      <c r="T3" s="277"/>
      <c r="U3" s="277"/>
      <c r="V3" s="277"/>
      <c r="W3" s="277"/>
      <c r="X3" s="277"/>
      <c r="Y3" s="277" t="s">
        <v>100</v>
      </c>
      <c r="Z3" s="277"/>
      <c r="AA3" s="277"/>
      <c r="AB3" s="277"/>
      <c r="AC3" s="277"/>
      <c r="AD3" s="277"/>
      <c r="AE3" s="277"/>
      <c r="AF3" s="277"/>
      <c r="AG3" s="277"/>
      <c r="AH3" s="101"/>
      <c r="AI3" s="101"/>
      <c r="AJ3" s="101"/>
      <c r="AK3" s="103"/>
    </row>
    <row r="4" spans="1:37" x14ac:dyDescent="0.25">
      <c r="A4" s="105" t="s">
        <v>0</v>
      </c>
      <c r="B4" s="104" t="s">
        <v>1</v>
      </c>
      <c r="C4" s="104" t="s">
        <v>2</v>
      </c>
      <c r="D4" s="104" t="s">
        <v>3</v>
      </c>
      <c r="E4" s="104" t="s">
        <v>4</v>
      </c>
      <c r="F4" s="104" t="s">
        <v>5</v>
      </c>
      <c r="G4" s="104" t="s">
        <v>6</v>
      </c>
      <c r="H4" s="104" t="s">
        <v>7</v>
      </c>
      <c r="I4" s="104" t="s">
        <v>8</v>
      </c>
      <c r="J4" s="104" t="s">
        <v>9</v>
      </c>
      <c r="K4" s="104" t="s">
        <v>10</v>
      </c>
      <c r="L4" s="104" t="s">
        <v>101</v>
      </c>
      <c r="M4" s="104" t="s">
        <v>102</v>
      </c>
      <c r="N4" s="104" t="s">
        <v>103</v>
      </c>
      <c r="O4" s="104" t="s">
        <v>11</v>
      </c>
      <c r="P4" s="104" t="s">
        <v>104</v>
      </c>
      <c r="Q4" s="104" t="s">
        <v>105</v>
      </c>
      <c r="R4" s="104" t="s">
        <v>94</v>
      </c>
      <c r="S4" s="104" t="s">
        <v>106</v>
      </c>
      <c r="T4" s="104" t="s">
        <v>6</v>
      </c>
      <c r="U4" s="104" t="s">
        <v>7</v>
      </c>
      <c r="V4" s="104" t="s">
        <v>8</v>
      </c>
      <c r="W4" s="104" t="s">
        <v>9</v>
      </c>
      <c r="X4" s="104" t="s">
        <v>10</v>
      </c>
      <c r="Y4" s="104" t="s">
        <v>104</v>
      </c>
      <c r="Z4" s="104" t="s">
        <v>105</v>
      </c>
      <c r="AA4" s="104" t="s">
        <v>94</v>
      </c>
      <c r="AB4" s="104" t="s">
        <v>106</v>
      </c>
      <c r="AC4" s="106" t="s">
        <v>6</v>
      </c>
      <c r="AD4" s="104" t="s">
        <v>7</v>
      </c>
      <c r="AE4" s="104" t="s">
        <v>8</v>
      </c>
      <c r="AF4" s="104" t="s">
        <v>9</v>
      </c>
      <c r="AG4" s="104" t="s">
        <v>10</v>
      </c>
      <c r="AH4" s="104" t="s">
        <v>107</v>
      </c>
      <c r="AI4" s="104" t="s">
        <v>108</v>
      </c>
      <c r="AJ4" s="104" t="s">
        <v>17</v>
      </c>
      <c r="AK4" s="107" t="s">
        <v>33</v>
      </c>
    </row>
    <row r="5" spans="1:37" ht="60" customHeight="1" x14ac:dyDescent="0.25">
      <c r="A5" s="89">
        <v>675.28</v>
      </c>
      <c r="B5" s="64">
        <f t="shared" ref="B5:B10" si="0">IF(A5, A5-L5,"")</f>
        <v>3.3469999999965694E-2</v>
      </c>
      <c r="C5" s="84"/>
      <c r="D5" s="64" t="str">
        <f t="shared" ref="D5:D10" si="1">IF(C5, C5-M5,"")</f>
        <v/>
      </c>
      <c r="E5" s="79"/>
      <c r="F5" s="64" t="str">
        <f t="shared" ref="F5:F10" si="2">IF(E5, E5-N5,"")</f>
        <v/>
      </c>
      <c r="G5" s="67">
        <v>1</v>
      </c>
      <c r="H5" s="67">
        <v>1</v>
      </c>
      <c r="I5" s="67"/>
      <c r="J5" s="67">
        <v>1</v>
      </c>
      <c r="K5" s="67"/>
      <c r="L5" s="64">
        <v>675.24653000000001</v>
      </c>
      <c r="M5" s="64">
        <v>337.11963000000003</v>
      </c>
      <c r="N5" s="64">
        <v>224.41066333333336</v>
      </c>
      <c r="O5" s="79" t="s">
        <v>18</v>
      </c>
      <c r="P5" s="67">
        <v>24</v>
      </c>
      <c r="Q5" s="67">
        <v>200386800</v>
      </c>
      <c r="R5" s="70">
        <v>28.2</v>
      </c>
      <c r="S5" s="67">
        <f>'S13 SW1463'!$Q5/'S13 SW1463'!$Q$11*100</f>
        <v>8.4926835094274473</v>
      </c>
      <c r="T5" s="67">
        <f t="shared" ref="T5:X10" si="3">$S5*G5</f>
        <v>8.4926835094274473</v>
      </c>
      <c r="U5" s="67">
        <f t="shared" si="3"/>
        <v>8.4926835094274473</v>
      </c>
      <c r="V5" s="67">
        <f t="shared" si="3"/>
        <v>0</v>
      </c>
      <c r="W5" s="67">
        <f t="shared" si="3"/>
        <v>8.4926835094274473</v>
      </c>
      <c r="X5" s="67">
        <f t="shared" si="3"/>
        <v>0</v>
      </c>
      <c r="Y5" s="70">
        <v>23.2</v>
      </c>
      <c r="Z5" s="70">
        <v>334267136</v>
      </c>
      <c r="AA5" s="70">
        <v>112.3</v>
      </c>
      <c r="AB5" s="67">
        <f>'S13 SW1463'!$Z5/'S13 SW1463'!$Z$11*100</f>
        <v>7.2049014679865824</v>
      </c>
      <c r="AC5" s="67">
        <f t="shared" ref="AC5:AG10" si="4">$AB5*G5</f>
        <v>7.2049014679865824</v>
      </c>
      <c r="AD5" s="67">
        <f t="shared" si="4"/>
        <v>7.2049014679865824</v>
      </c>
      <c r="AE5" s="67">
        <f t="shared" si="4"/>
        <v>0</v>
      </c>
      <c r="AF5" s="67">
        <f t="shared" si="4"/>
        <v>7.2049014679865824</v>
      </c>
      <c r="AG5" s="67">
        <f t="shared" si="4"/>
        <v>0</v>
      </c>
      <c r="AH5" s="87">
        <f>AVERAGE('S13 SW1463'!$P5,'S13 SW1463'!$Y5)</f>
        <v>23.6</v>
      </c>
      <c r="AI5" s="67">
        <f>AVERAGE('S13 SW1463'!$S5,'S13 SW1463'!$AB5)</f>
        <v>7.8487924887070148</v>
      </c>
      <c r="AJ5" s="67">
        <f>STDEV('S13 SW1463'!$S5,'S13 SW1463'!$AB5)</f>
        <v>0.91059941419309121</v>
      </c>
      <c r="AK5" s="90">
        <f t="shared" ref="AK5:AK10" si="5">AJ5/AI5</f>
        <v>0.11601777158757581</v>
      </c>
    </row>
    <row r="6" spans="1:37" ht="60" customHeight="1" x14ac:dyDescent="0.25">
      <c r="A6" s="89">
        <v>966.36</v>
      </c>
      <c r="B6" s="64">
        <f t="shared" si="0"/>
        <v>1.8069999999966058E-2</v>
      </c>
      <c r="C6" s="61">
        <v>482.63</v>
      </c>
      <c r="D6" s="64">
        <f t="shared" si="1"/>
        <v>-3.7330000000054042E-2</v>
      </c>
      <c r="E6" s="79"/>
      <c r="F6" s="64" t="str">
        <f t="shared" si="2"/>
        <v/>
      </c>
      <c r="G6" s="67">
        <v>1</v>
      </c>
      <c r="H6" s="67">
        <v>1</v>
      </c>
      <c r="I6" s="67"/>
      <c r="J6" s="67">
        <v>2</v>
      </c>
      <c r="K6" s="67"/>
      <c r="L6" s="64">
        <v>966.34193000000005</v>
      </c>
      <c r="M6" s="64">
        <v>482.66733000000005</v>
      </c>
      <c r="N6" s="64">
        <v>321.44246333333336</v>
      </c>
      <c r="O6" s="79" t="s">
        <v>19</v>
      </c>
      <c r="P6" s="67">
        <v>28.8</v>
      </c>
      <c r="Q6" s="67">
        <v>988323136</v>
      </c>
      <c r="R6" s="70">
        <v>106</v>
      </c>
      <c r="S6" s="67">
        <f>'S13 SW1463'!$Q6/'S13 SW1463'!$Q$11*100</f>
        <v>41.886569370301935</v>
      </c>
      <c r="T6" s="67">
        <f t="shared" si="3"/>
        <v>41.886569370301935</v>
      </c>
      <c r="U6" s="67">
        <f t="shared" si="3"/>
        <v>41.886569370301935</v>
      </c>
      <c r="V6" s="67">
        <f t="shared" si="3"/>
        <v>0</v>
      </c>
      <c r="W6" s="67">
        <f t="shared" si="3"/>
        <v>83.773138740603869</v>
      </c>
      <c r="X6" s="67">
        <f t="shared" si="3"/>
        <v>0</v>
      </c>
      <c r="Y6" s="70">
        <v>27.9</v>
      </c>
      <c r="Z6" s="70">
        <v>1451572096</v>
      </c>
      <c r="AA6" s="70">
        <v>296.60000000000002</v>
      </c>
      <c r="AB6" s="67">
        <f>'S13 SW1463'!$Z6/'S13 SW1463'!$Z$11*100</f>
        <v>31.287652296631279</v>
      </c>
      <c r="AC6" s="67">
        <f t="shared" si="4"/>
        <v>31.287652296631279</v>
      </c>
      <c r="AD6" s="67">
        <f t="shared" si="4"/>
        <v>31.287652296631279</v>
      </c>
      <c r="AE6" s="67">
        <f t="shared" si="4"/>
        <v>0</v>
      </c>
      <c r="AF6" s="67">
        <f t="shared" si="4"/>
        <v>62.575304593262558</v>
      </c>
      <c r="AG6" s="67">
        <f t="shared" si="4"/>
        <v>0</v>
      </c>
      <c r="AH6" s="87">
        <f>AVERAGE('S13 SW1463'!$P6,'S13 SW1463'!$Y6)</f>
        <v>28.35</v>
      </c>
      <c r="AI6" s="67">
        <f>AVERAGE('S13 SW1463'!$S6,'S13 SW1463'!$AB6)</f>
        <v>36.58711083346661</v>
      </c>
      <c r="AJ6" s="67">
        <f>STDEV('S13 SW1463'!$S6,'S13 SW1463'!$AB6)</f>
        <v>7.4945661360263722</v>
      </c>
      <c r="AK6" s="90">
        <f t="shared" si="5"/>
        <v>0.20484170423128942</v>
      </c>
    </row>
    <row r="7" spans="1:37" ht="60" customHeight="1" x14ac:dyDescent="0.25">
      <c r="A7" s="89">
        <v>1397.42</v>
      </c>
      <c r="B7" s="64">
        <f t="shared" si="0"/>
        <v>-3.1729999999697611E-2</v>
      </c>
      <c r="C7" s="61">
        <v>698.15</v>
      </c>
      <c r="D7" s="64">
        <f t="shared" si="1"/>
        <v>-7.2229999999876782E-2</v>
      </c>
      <c r="E7" s="79"/>
      <c r="F7" s="64" t="str">
        <f t="shared" si="2"/>
        <v/>
      </c>
      <c r="G7" s="67">
        <v>3</v>
      </c>
      <c r="H7" s="67">
        <v>4</v>
      </c>
      <c r="I7" s="67"/>
      <c r="J7" s="67"/>
      <c r="K7" s="67">
        <v>1</v>
      </c>
      <c r="L7" s="60">
        <v>1397.4517299999998</v>
      </c>
      <c r="M7" s="60">
        <v>698.22222999999985</v>
      </c>
      <c r="N7" s="60">
        <v>465.1457299999999</v>
      </c>
      <c r="O7" s="79" t="s">
        <v>35</v>
      </c>
      <c r="P7" s="67">
        <v>44.8</v>
      </c>
      <c r="Q7" s="67">
        <v>50601488</v>
      </c>
      <c r="R7" s="70">
        <v>10.6</v>
      </c>
      <c r="S7" s="67">
        <f>'S13 SW1463'!$Q7/'S13 SW1463'!$Q$11*100</f>
        <v>2.1445645256578318</v>
      </c>
      <c r="T7" s="67">
        <f t="shared" si="3"/>
        <v>6.4336935769734955</v>
      </c>
      <c r="U7" s="67">
        <f t="shared" si="3"/>
        <v>8.5782581026313274</v>
      </c>
      <c r="V7" s="67">
        <f t="shared" si="3"/>
        <v>0</v>
      </c>
      <c r="W7" s="67">
        <f t="shared" si="3"/>
        <v>0</v>
      </c>
      <c r="X7" s="67">
        <f t="shared" si="3"/>
        <v>2.1445645256578318</v>
      </c>
      <c r="Y7" s="70">
        <v>45.1</v>
      </c>
      <c r="Z7" s="70">
        <v>80441056</v>
      </c>
      <c r="AA7" s="70">
        <v>41.7</v>
      </c>
      <c r="AB7" s="67">
        <f>'S13 SW1463'!$Z7/'S13 SW1463'!$Z$11*100</f>
        <v>1.7338524193440032</v>
      </c>
      <c r="AC7" s="67">
        <f t="shared" si="4"/>
        <v>5.2015572580320093</v>
      </c>
      <c r="AD7" s="67">
        <f t="shared" si="4"/>
        <v>6.935409677376013</v>
      </c>
      <c r="AE7" s="67">
        <f t="shared" si="4"/>
        <v>0</v>
      </c>
      <c r="AF7" s="67">
        <f t="shared" si="4"/>
        <v>0</v>
      </c>
      <c r="AG7" s="67">
        <f t="shared" si="4"/>
        <v>1.7338524193440032</v>
      </c>
      <c r="AH7" s="87">
        <f>AVERAGE('S13 SW1463'!$P7,'S13 SW1463'!$Y7)</f>
        <v>44.95</v>
      </c>
      <c r="AI7" s="67">
        <f>AVERAGE('S13 SW1463'!$S7,'S13 SW1463'!$AB7)</f>
        <v>1.9392084725009175</v>
      </c>
      <c r="AJ7" s="67">
        <f>STDEV('S13 SW1463'!$S7,'S13 SW1463'!$AB7)</f>
        <v>0.290417315489918</v>
      </c>
      <c r="AK7" s="90">
        <f t="shared" si="5"/>
        <v>0.14976075012470358</v>
      </c>
    </row>
    <row r="8" spans="1:37" ht="60" customHeight="1" x14ac:dyDescent="0.25">
      <c r="A8" s="89">
        <v>1040.4000000000001</v>
      </c>
      <c r="B8" s="64">
        <f t="shared" si="0"/>
        <v>2.1270000000185973E-2</v>
      </c>
      <c r="C8" s="84"/>
      <c r="D8" s="64" t="str">
        <f t="shared" si="1"/>
        <v/>
      </c>
      <c r="E8" s="79"/>
      <c r="F8" s="64" t="str">
        <f t="shared" si="2"/>
        <v/>
      </c>
      <c r="G8" s="67">
        <v>2</v>
      </c>
      <c r="H8" s="67">
        <v>2</v>
      </c>
      <c r="I8" s="67"/>
      <c r="J8" s="67">
        <v>1</v>
      </c>
      <c r="K8" s="67"/>
      <c r="L8" s="64">
        <v>1040.3787299999999</v>
      </c>
      <c r="M8" s="64">
        <v>519.68573000000004</v>
      </c>
      <c r="N8" s="64">
        <v>346.12139666666667</v>
      </c>
      <c r="O8" s="79" t="s">
        <v>20</v>
      </c>
      <c r="P8" s="67">
        <v>51.7</v>
      </c>
      <c r="Q8" s="67">
        <v>148630192</v>
      </c>
      <c r="R8" s="70">
        <v>19.100000000000001</v>
      </c>
      <c r="S8" s="67">
        <f>'S13 SW1463'!$Q8/'S13 SW1463'!$Q$11*100</f>
        <v>6.2991633211440829</v>
      </c>
      <c r="T8" s="67">
        <f t="shared" si="3"/>
        <v>12.598326642288166</v>
      </c>
      <c r="U8" s="67">
        <f t="shared" si="3"/>
        <v>12.598326642288166</v>
      </c>
      <c r="V8" s="67">
        <f t="shared" si="3"/>
        <v>0</v>
      </c>
      <c r="W8" s="67">
        <f t="shared" si="3"/>
        <v>6.2991633211440829</v>
      </c>
      <c r="X8" s="67">
        <f t="shared" si="3"/>
        <v>0</v>
      </c>
      <c r="Y8" s="70">
        <v>51.4</v>
      </c>
      <c r="Z8" s="70">
        <v>240176672</v>
      </c>
      <c r="AA8" s="70">
        <v>94.8</v>
      </c>
      <c r="AB8" s="67">
        <f>'S13 SW1463'!$Z8/'S13 SW1463'!$Z$11*100</f>
        <v>5.1768453141290323</v>
      </c>
      <c r="AC8" s="67">
        <f t="shared" si="4"/>
        <v>10.353690628258065</v>
      </c>
      <c r="AD8" s="67">
        <f t="shared" si="4"/>
        <v>10.353690628258065</v>
      </c>
      <c r="AE8" s="67">
        <f t="shared" si="4"/>
        <v>0</v>
      </c>
      <c r="AF8" s="67">
        <f t="shared" si="4"/>
        <v>5.1768453141290323</v>
      </c>
      <c r="AG8" s="67">
        <f t="shared" si="4"/>
        <v>0</v>
      </c>
      <c r="AH8" s="87">
        <f>AVERAGE('S13 SW1463'!$P8,'S13 SW1463'!$Y8)</f>
        <v>51.55</v>
      </c>
      <c r="AI8" s="67">
        <f>AVERAGE('S13 SW1463'!$S8,'S13 SW1463'!$AB8)</f>
        <v>5.7380043176365572</v>
      </c>
      <c r="AJ8" s="67">
        <f>STDEV('S13 SW1463'!$S8,'S13 SW1463'!$AB8)</f>
        <v>0.79359867340811352</v>
      </c>
      <c r="AK8" s="90">
        <f t="shared" si="5"/>
        <v>0.13830569471146567</v>
      </c>
    </row>
    <row r="9" spans="1:37" ht="60" customHeight="1" x14ac:dyDescent="0.25">
      <c r="A9" s="89">
        <v>1331.45</v>
      </c>
      <c r="B9" s="64">
        <f t="shared" si="0"/>
        <v>-2.4129999999786378E-2</v>
      </c>
      <c r="C9" s="84">
        <v>665.24</v>
      </c>
      <c r="D9" s="64">
        <f t="shared" si="1"/>
        <v>6.5700000001243097E-3</v>
      </c>
      <c r="E9" s="79"/>
      <c r="F9" s="64" t="str">
        <f t="shared" si="2"/>
        <v/>
      </c>
      <c r="G9" s="67">
        <v>2</v>
      </c>
      <c r="H9" s="67">
        <v>2</v>
      </c>
      <c r="I9" s="67"/>
      <c r="J9" s="67">
        <v>2</v>
      </c>
      <c r="K9" s="67"/>
      <c r="L9" s="64">
        <v>1331.4741299999998</v>
      </c>
      <c r="M9" s="64">
        <v>665.23342999999988</v>
      </c>
      <c r="N9" s="64">
        <v>443.15319666666659</v>
      </c>
      <c r="O9" s="79" t="s">
        <v>22</v>
      </c>
      <c r="P9" s="67">
        <v>57.8</v>
      </c>
      <c r="Q9" s="67">
        <v>906434816</v>
      </c>
      <c r="R9" s="70">
        <v>124.3</v>
      </c>
      <c r="S9" s="67">
        <f>'S13 SW1463'!$Q9/'S13 SW1463'!$Q$11*100</f>
        <v>38.416023481656985</v>
      </c>
      <c r="T9" s="67">
        <f t="shared" si="3"/>
        <v>76.832046963313971</v>
      </c>
      <c r="U9" s="67">
        <f t="shared" si="3"/>
        <v>76.832046963313971</v>
      </c>
      <c r="V9" s="67">
        <f t="shared" si="3"/>
        <v>0</v>
      </c>
      <c r="W9" s="67">
        <f t="shared" si="3"/>
        <v>76.832046963313971</v>
      </c>
      <c r="X9" s="67">
        <f t="shared" si="3"/>
        <v>0</v>
      </c>
      <c r="Y9" s="67">
        <v>57.1</v>
      </c>
      <c r="Z9" s="70">
        <v>2368491776</v>
      </c>
      <c r="AA9" s="70">
        <v>763.5</v>
      </c>
      <c r="AB9" s="67">
        <f>'S13 SW1463'!$Z9/'S13 SW1463'!$Z$11*100</f>
        <v>51.051234285312894</v>
      </c>
      <c r="AC9" s="67">
        <f t="shared" si="4"/>
        <v>102.10246857062579</v>
      </c>
      <c r="AD9" s="67">
        <f t="shared" si="4"/>
        <v>102.10246857062579</v>
      </c>
      <c r="AE9" s="67">
        <f t="shared" si="4"/>
        <v>0</v>
      </c>
      <c r="AF9" s="67">
        <f t="shared" si="4"/>
        <v>102.10246857062579</v>
      </c>
      <c r="AG9" s="67">
        <f t="shared" si="4"/>
        <v>0</v>
      </c>
      <c r="AH9" s="87">
        <f>AVERAGE('S13 SW1463'!$P9,'S13 SW1463'!$Y9)</f>
        <v>57.45</v>
      </c>
      <c r="AI9" s="67">
        <f>AVERAGE('S13 SW1463'!$S9,'S13 SW1463'!$AB9)</f>
        <v>44.73362888348494</v>
      </c>
      <c r="AJ9" s="67">
        <f>STDEV('S13 SW1463'!$S9,'S13 SW1463'!$AB9)</f>
        <v>8.9344432409866226</v>
      </c>
      <c r="AK9" s="90">
        <f t="shared" si="5"/>
        <v>0.19972542948075245</v>
      </c>
    </row>
    <row r="10" spans="1:37" ht="60" customHeight="1" x14ac:dyDescent="0.25">
      <c r="A10" s="121"/>
      <c r="B10" s="92" t="str">
        <f t="shared" si="0"/>
        <v/>
      </c>
      <c r="C10" s="134">
        <v>993.33</v>
      </c>
      <c r="D10" s="92">
        <f t="shared" si="1"/>
        <v>-1.999999999998181E-2</v>
      </c>
      <c r="E10" s="134">
        <v>662.03</v>
      </c>
      <c r="F10" s="92">
        <f t="shared" si="2"/>
        <v>0.12999999999999545</v>
      </c>
      <c r="G10" s="94">
        <v>3</v>
      </c>
      <c r="H10" s="94">
        <v>3</v>
      </c>
      <c r="I10" s="94"/>
      <c r="J10" s="94">
        <v>3</v>
      </c>
      <c r="K10" s="94"/>
      <c r="L10" s="92">
        <v>1987.7</v>
      </c>
      <c r="M10" s="92">
        <v>993.35</v>
      </c>
      <c r="N10" s="92">
        <v>661.9</v>
      </c>
      <c r="O10" s="95" t="s">
        <v>51</v>
      </c>
      <c r="P10" s="96">
        <v>69.099999999999994</v>
      </c>
      <c r="Q10" s="96">
        <v>65146324</v>
      </c>
      <c r="R10" s="96">
        <v>7.8</v>
      </c>
      <c r="S10" s="94">
        <f>'S13 SW1463'!$Q10/'S13 SW1463'!$Q$11*100</f>
        <v>2.7609957918117236</v>
      </c>
      <c r="T10" s="94">
        <f t="shared" si="3"/>
        <v>8.2829873754351713</v>
      </c>
      <c r="U10" s="94">
        <f t="shared" si="3"/>
        <v>8.2829873754351713</v>
      </c>
      <c r="V10" s="94">
        <f t="shared" si="3"/>
        <v>0</v>
      </c>
      <c r="W10" s="94">
        <f t="shared" si="3"/>
        <v>8.2829873754351713</v>
      </c>
      <c r="X10" s="94">
        <f t="shared" si="3"/>
        <v>0</v>
      </c>
      <c r="Y10" s="94">
        <v>68.599999999999994</v>
      </c>
      <c r="Z10" s="96">
        <v>164492032</v>
      </c>
      <c r="AA10" s="96">
        <v>60.6</v>
      </c>
      <c r="AB10" s="94">
        <f>'S13 SW1463'!$Z10/'S13 SW1463'!$Z$11*100</f>
        <v>3.5455142165962017</v>
      </c>
      <c r="AC10" s="94">
        <f t="shared" si="4"/>
        <v>10.636542649788606</v>
      </c>
      <c r="AD10" s="94">
        <f t="shared" si="4"/>
        <v>10.636542649788606</v>
      </c>
      <c r="AE10" s="94">
        <f t="shared" si="4"/>
        <v>0</v>
      </c>
      <c r="AF10" s="94">
        <f t="shared" si="4"/>
        <v>10.636542649788606</v>
      </c>
      <c r="AG10" s="94">
        <f t="shared" si="4"/>
        <v>0</v>
      </c>
      <c r="AH10" s="98">
        <f>AVERAGE('S13 SW1463'!$P10,'S13 SW1463'!$Y10)</f>
        <v>68.849999999999994</v>
      </c>
      <c r="AI10" s="94">
        <f>AVERAGE('S13 SW1463'!$S10,'S13 SW1463'!$AB10)</f>
        <v>3.1532550042039627</v>
      </c>
      <c r="AJ10" s="94">
        <f>STDEV('S13 SW1463'!$S10,'S13 SW1463'!$AB10)</f>
        <v>0.55473829813089426</v>
      </c>
      <c r="AK10" s="99">
        <f t="shared" si="5"/>
        <v>0.1759256062041635</v>
      </c>
    </row>
    <row r="11" spans="1:37" x14ac:dyDescent="0.25">
      <c r="A11" s="61"/>
      <c r="B11" s="61"/>
      <c r="C11" s="61"/>
      <c r="D11" s="83"/>
      <c r="E11" s="84"/>
      <c r="F11" s="83"/>
      <c r="G11" s="83"/>
      <c r="H11" s="83"/>
      <c r="I11" s="83"/>
      <c r="J11" s="83"/>
      <c r="K11" s="83"/>
      <c r="L11" s="61"/>
      <c r="M11" s="61"/>
      <c r="N11" s="61"/>
      <c r="O11" s="84"/>
      <c r="P11" s="84"/>
      <c r="Q11" s="84">
        <f>SUM(Q5:Q10)</f>
        <v>2359522756</v>
      </c>
      <c r="R11" s="84"/>
      <c r="S11" s="83">
        <f>SUM(S5:S10)</f>
        <v>100</v>
      </c>
      <c r="T11" s="83">
        <f>SUM(T5:T10)/100</f>
        <v>1.5452630743774021</v>
      </c>
      <c r="U11" s="83">
        <f>SUM(U5:U10)/100</f>
        <v>1.5667087196339802</v>
      </c>
      <c r="V11" s="83">
        <f>SUM(V5:V10)/100</f>
        <v>0</v>
      </c>
      <c r="W11" s="83">
        <f>SUM(W5:W10)/100</f>
        <v>1.8368001990992453</v>
      </c>
      <c r="X11" s="83">
        <f>SUM(X5:X10)/100</f>
        <v>2.1445645256578317E-2</v>
      </c>
      <c r="Y11" s="84"/>
      <c r="Z11" s="139">
        <f>SUM(Z5:Z10)</f>
        <v>4639440768</v>
      </c>
      <c r="AA11" s="84"/>
      <c r="AB11" s="83">
        <f>SUM(AB5:AB10)</f>
        <v>99.999999999999986</v>
      </c>
      <c r="AC11" s="83">
        <f>SUM(AC5:AC10)/100</f>
        <v>1.6678681287132233</v>
      </c>
      <c r="AD11" s="83">
        <f>SUM(AD5:AD10)/100</f>
        <v>1.6852066529066634</v>
      </c>
      <c r="AE11" s="83">
        <f>SUM(AE5:AE10)/100</f>
        <v>0</v>
      </c>
      <c r="AF11" s="83">
        <f>SUM(AF5:AF10)/100</f>
        <v>1.8769606259579255</v>
      </c>
      <c r="AG11" s="83">
        <f>SUM(AG5:AG10)/100</f>
        <v>1.7338524193440032E-2</v>
      </c>
      <c r="AH11" s="88"/>
      <c r="AI11" s="83">
        <f>SUM(AI5:AI10)</f>
        <v>99.999999999999986</v>
      </c>
      <c r="AJ11" s="83"/>
      <c r="AK11" s="85"/>
    </row>
    <row r="14" spans="1:37" x14ac:dyDescent="0.25">
      <c r="R14" s="17"/>
      <c r="S14" s="17"/>
      <c r="T14" s="54"/>
      <c r="U14" s="54"/>
      <c r="V14" s="54"/>
      <c r="W14" s="54"/>
      <c r="X14" s="54"/>
      <c r="Y14" s="17"/>
      <c r="Z14" s="17"/>
      <c r="AA14" s="17"/>
      <c r="AB14" s="17"/>
    </row>
    <row r="15" spans="1:37" x14ac:dyDescent="0.25">
      <c r="A15" s="24"/>
      <c r="B15" s="13"/>
      <c r="C15" s="13"/>
      <c r="D15" s="14"/>
      <c r="R15" s="17"/>
      <c r="S15" s="200"/>
      <c r="T15" s="17"/>
      <c r="U15" s="17"/>
      <c r="V15" s="17"/>
      <c r="W15" s="17"/>
      <c r="X15" s="17"/>
      <c r="Y15" s="17"/>
      <c r="Z15" s="17"/>
      <c r="AA15" s="17"/>
      <c r="AB15" s="17"/>
    </row>
    <row r="16" spans="1:37" x14ac:dyDescent="0.25">
      <c r="A16" s="24"/>
      <c r="B16" s="13"/>
      <c r="C16" s="16"/>
      <c r="D16" s="14"/>
      <c r="E16" s="18"/>
      <c r="R16" s="17"/>
      <c r="S16" s="17"/>
      <c r="T16" s="17"/>
      <c r="U16" s="17"/>
      <c r="V16" s="17"/>
      <c r="W16" s="17"/>
      <c r="X16" s="17"/>
      <c r="Y16" s="17"/>
      <c r="Z16" s="17"/>
      <c r="AA16" s="17"/>
      <c r="AB16" s="17"/>
    </row>
    <row r="17" spans="1:29" x14ac:dyDescent="0.25">
      <c r="A17" s="24"/>
      <c r="B17" s="17"/>
      <c r="C17" s="17"/>
      <c r="D17" s="14"/>
      <c r="E17" s="18"/>
      <c r="F17" s="17"/>
      <c r="G17" s="17"/>
      <c r="H17" s="17"/>
      <c r="I17" s="17"/>
      <c r="J17" s="17"/>
      <c r="K17" s="17"/>
      <c r="L17" s="17"/>
      <c r="M17" s="13"/>
      <c r="N17" s="13"/>
      <c r="O17" s="14"/>
      <c r="R17" s="17"/>
      <c r="S17" s="17"/>
      <c r="T17" s="17"/>
      <c r="U17" s="17"/>
      <c r="V17" s="17"/>
      <c r="W17" s="17"/>
      <c r="X17" s="17"/>
      <c r="Y17" s="17"/>
      <c r="Z17" s="17"/>
      <c r="AA17" s="17"/>
      <c r="AB17" s="17"/>
    </row>
    <row r="18" spans="1:29" x14ac:dyDescent="0.25">
      <c r="A18" s="24"/>
      <c r="B18" s="17"/>
      <c r="C18" s="17"/>
      <c r="D18" s="14"/>
      <c r="E18" s="18"/>
      <c r="F18" s="17"/>
      <c r="G18" s="17"/>
      <c r="H18" s="17"/>
      <c r="I18" s="17"/>
      <c r="J18" s="17"/>
      <c r="K18" s="17"/>
      <c r="L18" s="17"/>
      <c r="M18" s="17"/>
      <c r="R18" s="17"/>
      <c r="S18" s="17"/>
      <c r="T18" s="17"/>
      <c r="U18" s="17"/>
      <c r="V18" s="17"/>
      <c r="W18" s="17"/>
      <c r="X18" s="17"/>
      <c r="Y18" s="17"/>
      <c r="Z18" s="17"/>
      <c r="AA18" s="17"/>
      <c r="AB18" s="17"/>
    </row>
    <row r="19" spans="1:29" x14ac:dyDescent="0.25">
      <c r="A19" s="24"/>
      <c r="B19" s="13"/>
      <c r="C19" s="16"/>
      <c r="D19" s="14"/>
      <c r="E19" s="18"/>
      <c r="F19" s="17"/>
      <c r="G19" s="17"/>
      <c r="H19" s="17"/>
      <c r="I19" s="17"/>
      <c r="J19" s="17"/>
      <c r="K19" s="17"/>
      <c r="L19" s="17"/>
      <c r="M19" s="17"/>
      <c r="R19" s="17"/>
      <c r="S19" s="17"/>
      <c r="T19" s="17"/>
      <c r="U19" s="17"/>
      <c r="V19" s="17"/>
      <c r="W19" s="17"/>
      <c r="X19" s="17"/>
      <c r="Y19" s="17"/>
      <c r="Z19" s="17"/>
      <c r="AA19" s="17"/>
      <c r="AB19" s="17"/>
    </row>
    <row r="20" spans="1:29" x14ac:dyDescent="0.25">
      <c r="A20" s="24"/>
      <c r="B20" s="13"/>
      <c r="C20" s="16"/>
      <c r="D20" s="14"/>
      <c r="E20" s="18"/>
      <c r="F20" s="17"/>
      <c r="G20" s="17"/>
      <c r="H20" s="17"/>
      <c r="I20" s="17"/>
      <c r="J20" s="17"/>
      <c r="K20" s="17"/>
      <c r="L20" s="17"/>
      <c r="M20" s="17"/>
      <c r="AC20" s="2"/>
    </row>
    <row r="21" spans="1:29" x14ac:dyDescent="0.25">
      <c r="A21" s="24"/>
      <c r="B21" s="17"/>
      <c r="C21" s="17"/>
      <c r="D21" s="14"/>
      <c r="E21" s="18"/>
      <c r="F21" s="17"/>
      <c r="G21" s="17"/>
      <c r="H21" s="17"/>
      <c r="I21" s="17"/>
      <c r="J21" s="17"/>
      <c r="K21" s="17"/>
      <c r="L21" s="17"/>
      <c r="M21" s="13"/>
      <c r="AC21" s="2"/>
    </row>
    <row r="22" spans="1:29" x14ac:dyDescent="0.25">
      <c r="A22" s="13"/>
      <c r="B22" s="13"/>
      <c r="C22" s="17"/>
      <c r="D22" s="14"/>
      <c r="E22" s="18"/>
      <c r="F22" s="17"/>
      <c r="G22" s="17"/>
      <c r="H22" s="17"/>
      <c r="I22" s="17"/>
      <c r="J22" s="17"/>
      <c r="K22" s="17"/>
      <c r="L22" s="17"/>
      <c r="M22" s="1"/>
      <c r="AC22" s="2"/>
    </row>
    <row r="23" spans="1:29" x14ac:dyDescent="0.25">
      <c r="A23" s="24"/>
      <c r="B23" s="17"/>
      <c r="C23" s="17"/>
      <c r="D23" s="14"/>
      <c r="E23" s="18"/>
      <c r="F23" s="17"/>
      <c r="G23" s="17"/>
      <c r="H23" s="17"/>
      <c r="I23" s="17"/>
      <c r="J23" s="17"/>
      <c r="K23" s="17"/>
      <c r="L23" s="13"/>
      <c r="M23" s="1"/>
      <c r="AC23" s="2"/>
    </row>
    <row r="24" spans="1:29" x14ac:dyDescent="0.25">
      <c r="F24" s="17"/>
      <c r="G24" s="17"/>
      <c r="H24" s="17"/>
      <c r="I24" s="17"/>
      <c r="J24" s="17"/>
      <c r="K24" s="17"/>
      <c r="L24" s="17"/>
      <c r="M24" s="1"/>
      <c r="AC24" s="2"/>
    </row>
    <row r="25" spans="1:29" x14ac:dyDescent="0.25">
      <c r="B25" s="9"/>
      <c r="C25" s="8"/>
      <c r="D25" s="199"/>
      <c r="E25" s="59"/>
      <c r="F25" s="17"/>
      <c r="G25" s="17"/>
      <c r="H25" s="17"/>
      <c r="I25" s="17"/>
      <c r="J25" s="17"/>
      <c r="K25" s="17"/>
      <c r="L25" s="17"/>
      <c r="M25" s="1"/>
      <c r="AC25" s="2"/>
    </row>
    <row r="26" spans="1:29" x14ac:dyDescent="0.25">
      <c r="A26" s="13"/>
      <c r="B26" s="13"/>
      <c r="C26" s="17"/>
      <c r="D26" s="17"/>
      <c r="E26" s="17"/>
      <c r="F26" s="17"/>
      <c r="G26" s="17"/>
      <c r="H26" s="17"/>
      <c r="I26" s="17"/>
      <c r="J26" s="17"/>
      <c r="K26" s="17"/>
      <c r="L26" s="17"/>
      <c r="M26" s="1"/>
      <c r="AC26" s="2"/>
    </row>
    <row r="27" spans="1:29" x14ac:dyDescent="0.25">
      <c r="A27" s="13"/>
      <c r="B27" s="13"/>
      <c r="C27" s="17"/>
      <c r="D27" s="17"/>
      <c r="E27" s="17"/>
      <c r="F27" s="17"/>
      <c r="G27" s="17"/>
      <c r="H27" s="17"/>
      <c r="I27" s="17"/>
      <c r="J27" s="17"/>
      <c r="K27" s="17"/>
      <c r="L27" s="17"/>
      <c r="M27" s="13"/>
      <c r="AC27" s="2"/>
    </row>
    <row r="28" spans="1:29" x14ac:dyDescent="0.25">
      <c r="A28" s="13"/>
      <c r="B28" s="13"/>
      <c r="C28" s="17"/>
      <c r="D28" s="17"/>
      <c r="E28" s="17"/>
      <c r="F28" s="17"/>
      <c r="G28" s="17"/>
      <c r="H28" s="17"/>
      <c r="I28" s="17"/>
      <c r="J28" s="17"/>
      <c r="K28" s="17"/>
      <c r="L28" s="17"/>
      <c r="M28" s="13"/>
      <c r="N28" s="16"/>
      <c r="O28" s="3"/>
      <c r="AC28" s="2"/>
    </row>
    <row r="29" spans="1:29" x14ac:dyDescent="0.25">
      <c r="A29" s="13"/>
      <c r="B29" s="13"/>
      <c r="C29" s="17"/>
      <c r="D29" s="14"/>
      <c r="E29" s="18"/>
      <c r="F29" s="17"/>
      <c r="G29" s="17"/>
      <c r="H29" s="17"/>
      <c r="I29" s="17"/>
      <c r="J29" s="17"/>
      <c r="K29" s="17"/>
      <c r="L29" s="17"/>
      <c r="M29" s="17"/>
      <c r="N29" s="17"/>
      <c r="O29" s="3"/>
      <c r="AC29" s="2"/>
    </row>
    <row r="30" spans="1:29" x14ac:dyDescent="0.25">
      <c r="A30" s="13"/>
      <c r="B30" s="13"/>
      <c r="C30" s="17"/>
      <c r="D30" s="14"/>
      <c r="E30" s="18"/>
      <c r="F30" s="17"/>
      <c r="G30" s="17"/>
      <c r="H30" s="17"/>
      <c r="I30" s="17"/>
      <c r="J30" s="17"/>
      <c r="K30" s="17"/>
      <c r="L30" s="1"/>
      <c r="M30" s="1"/>
      <c r="N30" s="17"/>
      <c r="O30" s="3"/>
      <c r="AC30" s="2"/>
    </row>
    <row r="31" spans="1:29" x14ac:dyDescent="0.25">
      <c r="A31" s="13"/>
      <c r="B31" s="13"/>
      <c r="C31" s="16"/>
      <c r="D31" s="14"/>
      <c r="E31" s="18"/>
      <c r="F31" s="17"/>
      <c r="G31" s="17"/>
      <c r="H31" s="17"/>
      <c r="I31" s="17"/>
      <c r="J31" s="17"/>
      <c r="K31" s="17"/>
      <c r="L31" s="1"/>
      <c r="M31" s="1"/>
      <c r="N31" s="17"/>
      <c r="O31" s="3"/>
      <c r="AC31" s="2"/>
    </row>
    <row r="32" spans="1:29" x14ac:dyDescent="0.25">
      <c r="A32" s="13"/>
      <c r="B32" s="13"/>
      <c r="C32" s="16"/>
      <c r="D32" s="14"/>
      <c r="E32" s="18"/>
      <c r="F32" s="17"/>
      <c r="G32" s="17"/>
      <c r="H32" s="17"/>
      <c r="I32" s="17"/>
      <c r="J32" s="17"/>
      <c r="K32" s="17"/>
      <c r="L32" s="1"/>
      <c r="M32" s="1"/>
      <c r="N32" s="17"/>
      <c r="O32" s="3"/>
      <c r="AC32" s="2"/>
    </row>
    <row r="33" spans="1:29" x14ac:dyDescent="0.25">
      <c r="F33" s="17"/>
      <c r="G33" s="17"/>
      <c r="H33" s="17"/>
      <c r="I33" s="17"/>
      <c r="J33" s="17"/>
      <c r="K33" s="17"/>
      <c r="L33" s="17"/>
      <c r="M33" s="17"/>
      <c r="N33" s="17"/>
      <c r="O33" s="3"/>
      <c r="AC33" s="2"/>
    </row>
    <row r="34" spans="1:29" x14ac:dyDescent="0.25">
      <c r="F34" s="17"/>
      <c r="G34" s="17"/>
      <c r="H34" s="17"/>
      <c r="I34" s="17"/>
      <c r="J34" s="17"/>
      <c r="K34" s="17"/>
      <c r="L34" s="17"/>
      <c r="M34" s="1"/>
      <c r="N34" s="16"/>
      <c r="O34" s="3"/>
      <c r="AC34" s="2"/>
    </row>
    <row r="35" spans="1:29" x14ac:dyDescent="0.25">
      <c r="F35" s="17"/>
      <c r="G35" s="17"/>
      <c r="H35" s="17"/>
      <c r="I35" s="17"/>
      <c r="J35" s="17"/>
      <c r="K35" s="17"/>
      <c r="L35" s="1"/>
      <c r="M35" s="1"/>
      <c r="N35" s="17"/>
      <c r="O35" s="3"/>
      <c r="AC35" s="2"/>
    </row>
    <row r="36" spans="1:29" x14ac:dyDescent="0.25">
      <c r="A36" s="2"/>
      <c r="F36" s="17"/>
      <c r="G36" s="17"/>
      <c r="H36" s="17"/>
      <c r="I36" s="17"/>
      <c r="J36" s="17"/>
      <c r="K36" s="17"/>
      <c r="L36" s="1"/>
      <c r="M36" s="1"/>
      <c r="N36" s="17"/>
      <c r="O36" s="3"/>
      <c r="AC36" s="2"/>
    </row>
    <row r="37" spans="1:29" x14ac:dyDescent="0.25">
      <c r="A37" s="2"/>
      <c r="F37" s="17"/>
      <c r="G37" s="17"/>
      <c r="H37" s="17"/>
      <c r="I37" s="17"/>
      <c r="J37" s="17"/>
      <c r="K37" s="17"/>
      <c r="L37" s="1"/>
      <c r="M37" s="1"/>
      <c r="N37" s="17"/>
      <c r="O37" s="3"/>
      <c r="AC37" s="2"/>
    </row>
    <row r="38" spans="1:29" x14ac:dyDescent="0.25">
      <c r="A38" s="2"/>
      <c r="F38" s="17"/>
      <c r="G38" s="17"/>
      <c r="H38" s="17"/>
      <c r="I38" s="17"/>
      <c r="J38" s="17"/>
      <c r="K38" s="17"/>
      <c r="L38" s="1"/>
      <c r="M38" s="1"/>
      <c r="N38" s="17"/>
      <c r="O38" s="3"/>
      <c r="AC38" s="2"/>
    </row>
    <row r="39" spans="1:29" x14ac:dyDescent="0.25">
      <c r="A39" s="2"/>
      <c r="F39" s="17"/>
      <c r="G39" s="17"/>
      <c r="H39" s="17"/>
      <c r="I39" s="17"/>
      <c r="J39" s="17"/>
      <c r="K39" s="17"/>
      <c r="L39" s="1"/>
      <c r="M39" s="1"/>
      <c r="N39" s="16"/>
      <c r="O39" s="3"/>
      <c r="AC39" s="2"/>
    </row>
    <row r="40" spans="1:29" x14ac:dyDescent="0.25">
      <c r="A40" s="2"/>
      <c r="F40" s="17"/>
      <c r="G40" s="17"/>
      <c r="H40" s="17"/>
      <c r="I40" s="17"/>
      <c r="J40" s="17"/>
      <c r="K40" s="17"/>
      <c r="L40" s="1"/>
      <c r="M40" s="1"/>
      <c r="N40" s="17"/>
      <c r="O40" s="3"/>
      <c r="AC40" s="2"/>
    </row>
    <row r="41" spans="1:29" x14ac:dyDescent="0.25">
      <c r="A41" s="2"/>
      <c r="F41" s="17"/>
      <c r="G41" s="17"/>
      <c r="H41" s="17"/>
      <c r="I41" s="17"/>
      <c r="J41" s="17"/>
      <c r="K41" s="17"/>
      <c r="L41" s="1"/>
      <c r="M41" s="1"/>
      <c r="N41" s="17"/>
      <c r="O41" s="3"/>
      <c r="AC41" s="2"/>
    </row>
    <row r="42" spans="1:29" x14ac:dyDescent="0.25">
      <c r="A42" s="2"/>
      <c r="F42" s="17"/>
      <c r="G42" s="17"/>
      <c r="H42" s="17"/>
      <c r="I42" s="17"/>
      <c r="J42" s="17"/>
      <c r="K42" s="17"/>
      <c r="L42" s="1"/>
      <c r="M42" s="1"/>
      <c r="N42" s="17"/>
      <c r="O42" s="17"/>
      <c r="AC42" s="2"/>
    </row>
    <row r="43" spans="1:29" x14ac:dyDescent="0.25">
      <c r="A43" s="2"/>
      <c r="F43" s="17"/>
      <c r="G43" s="17"/>
      <c r="H43" s="17"/>
      <c r="I43" s="17"/>
      <c r="J43" s="17"/>
      <c r="K43" s="17"/>
      <c r="L43" s="1"/>
      <c r="M43" s="1"/>
      <c r="N43" s="17"/>
      <c r="O43" s="17"/>
      <c r="AC43" s="2"/>
    </row>
    <row r="44" spans="1:29" x14ac:dyDescent="0.25">
      <c r="A44" s="2"/>
      <c r="F44" s="17"/>
      <c r="G44" s="17"/>
      <c r="H44" s="17"/>
      <c r="I44" s="17"/>
      <c r="J44" s="17"/>
      <c r="K44" s="17"/>
      <c r="L44" s="1"/>
      <c r="M44" s="1"/>
      <c r="N44" s="16"/>
      <c r="O44" s="3"/>
      <c r="AC44" s="2"/>
    </row>
    <row r="45" spans="1:29" x14ac:dyDescent="0.25">
      <c r="A45" s="2"/>
      <c r="F45" s="17"/>
      <c r="G45" s="17"/>
      <c r="H45" s="17"/>
      <c r="I45" s="17"/>
      <c r="J45" s="17"/>
      <c r="K45" s="17"/>
      <c r="L45" s="13"/>
      <c r="M45" s="1"/>
      <c r="N45" s="16"/>
      <c r="O45" s="3"/>
      <c r="AC45" s="2"/>
    </row>
    <row r="46" spans="1:29" x14ac:dyDescent="0.25">
      <c r="A46" s="2"/>
      <c r="F46" s="17"/>
      <c r="G46" s="17"/>
      <c r="H46" s="17"/>
      <c r="I46" s="17"/>
      <c r="J46" s="17"/>
      <c r="K46" s="17"/>
      <c r="L46" s="1"/>
      <c r="M46" s="1"/>
      <c r="N46" s="17"/>
      <c r="O46" s="3"/>
      <c r="AC46" s="2"/>
    </row>
    <row r="47" spans="1:29" x14ac:dyDescent="0.25">
      <c r="A47" s="2"/>
      <c r="F47" s="17"/>
      <c r="G47" s="17"/>
      <c r="H47" s="17"/>
      <c r="I47" s="17"/>
      <c r="J47" s="17"/>
      <c r="K47" s="17"/>
      <c r="L47" s="1"/>
      <c r="M47" s="1"/>
      <c r="N47" s="16"/>
      <c r="O47" s="3"/>
      <c r="AC47" s="2"/>
    </row>
    <row r="48" spans="1:29" x14ac:dyDescent="0.25">
      <c r="A48" s="2"/>
      <c r="F48" s="17"/>
      <c r="G48" s="17"/>
      <c r="H48" s="17"/>
      <c r="I48" s="17"/>
      <c r="J48" s="17"/>
      <c r="K48" s="17"/>
      <c r="L48" s="1"/>
      <c r="M48" s="1"/>
      <c r="N48" s="16"/>
      <c r="O48" s="3"/>
      <c r="AC48" s="2"/>
    </row>
    <row r="49" spans="1:29" x14ac:dyDescent="0.25">
      <c r="A49" s="2"/>
      <c r="F49" s="17"/>
      <c r="G49" s="17"/>
      <c r="H49" s="17"/>
      <c r="I49" s="17"/>
      <c r="J49" s="17"/>
      <c r="K49" s="17"/>
      <c r="L49" s="1"/>
      <c r="M49" s="1"/>
      <c r="N49" s="16"/>
      <c r="O49" s="3"/>
      <c r="AC49" s="2"/>
    </row>
    <row r="50" spans="1:29" x14ac:dyDescent="0.25">
      <c r="A50" s="2"/>
      <c r="F50" s="17"/>
      <c r="G50" s="17"/>
      <c r="H50" s="17"/>
      <c r="I50" s="17"/>
      <c r="J50" s="17"/>
      <c r="K50" s="17"/>
      <c r="L50" s="17"/>
      <c r="M50" s="17"/>
      <c r="N50" s="17"/>
      <c r="O50" s="17"/>
      <c r="AC50" s="2"/>
    </row>
    <row r="51" spans="1:29" x14ac:dyDescent="0.25">
      <c r="A51" s="2"/>
      <c r="F51" s="17"/>
      <c r="G51" s="17"/>
      <c r="H51" s="17"/>
      <c r="I51" s="17"/>
      <c r="J51" s="17"/>
      <c r="K51" s="17"/>
      <c r="L51" s="17"/>
      <c r="M51" s="17"/>
      <c r="N51" s="17"/>
      <c r="O51" s="17"/>
      <c r="AC51" s="2"/>
    </row>
    <row r="52" spans="1:29" x14ac:dyDescent="0.25">
      <c r="A52" s="2"/>
      <c r="F52" s="17"/>
      <c r="G52" s="17"/>
      <c r="H52" s="17"/>
      <c r="I52" s="17"/>
      <c r="J52" s="17"/>
      <c r="K52" s="17"/>
      <c r="L52" s="17"/>
      <c r="M52" s="17"/>
      <c r="N52" s="17"/>
      <c r="O52" s="17"/>
      <c r="AC52" s="2"/>
    </row>
    <row r="53" spans="1:29" x14ac:dyDescent="0.25">
      <c r="A53" s="2"/>
      <c r="F53" s="17"/>
      <c r="G53" s="17"/>
      <c r="H53" s="17"/>
      <c r="I53" s="17"/>
      <c r="J53" s="17"/>
      <c r="K53" s="17"/>
      <c r="L53" s="17"/>
      <c r="M53" s="17"/>
      <c r="N53" s="17"/>
      <c r="O53" s="17"/>
      <c r="AC53" s="2"/>
    </row>
    <row r="54" spans="1:29" x14ac:dyDescent="0.25">
      <c r="A54" s="2"/>
      <c r="F54" s="17"/>
      <c r="G54" s="17"/>
      <c r="H54" s="17"/>
      <c r="I54" s="17"/>
      <c r="J54" s="17"/>
      <c r="K54" s="17"/>
      <c r="L54" s="17"/>
      <c r="M54" s="17"/>
      <c r="N54" s="17"/>
      <c r="O54" s="17"/>
      <c r="AC54" s="2"/>
    </row>
    <row r="55" spans="1:29" x14ac:dyDescent="0.25">
      <c r="A55" s="2"/>
      <c r="F55" s="17"/>
      <c r="G55" s="17"/>
      <c r="H55" s="17"/>
      <c r="I55" s="17"/>
      <c r="J55" s="17"/>
      <c r="K55" s="17"/>
      <c r="L55" s="17"/>
      <c r="M55" s="17"/>
      <c r="N55" s="17"/>
      <c r="O55" s="17"/>
      <c r="AC55" s="2"/>
    </row>
  </sheetData>
  <mergeCells count="2">
    <mergeCell ref="P3:X3"/>
    <mergeCell ref="Y3:AG3"/>
  </mergeCell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K74"/>
  <sheetViews>
    <sheetView zoomScale="80" zoomScaleNormal="80" workbookViewId="0">
      <pane xSplit="5" topLeftCell="F1" activePane="topRight" state="frozen"/>
      <selection pane="topRight"/>
    </sheetView>
  </sheetViews>
  <sheetFormatPr defaultColWidth="9.140625" defaultRowHeight="15" x14ac:dyDescent="0.25"/>
  <cols>
    <col min="1" max="2" width="8.7109375" style="60" customWidth="1"/>
    <col min="3" max="3" width="8.7109375" style="70" customWidth="1"/>
    <col min="4" max="4" width="8.7109375" style="60" customWidth="1"/>
    <col min="5" max="33" width="8.7109375" style="70" customWidth="1"/>
    <col min="34" max="34" width="8.7109375" style="86" customWidth="1"/>
    <col min="35" max="37" width="8.7109375" style="70" customWidth="1"/>
    <col min="38" max="16384" width="9.140625" style="17"/>
  </cols>
  <sheetData>
    <row r="1" spans="1:37" x14ac:dyDescent="0.25">
      <c r="A1" s="60" t="s">
        <v>198</v>
      </c>
    </row>
    <row r="3" spans="1:37" ht="20.100000000000001" customHeight="1" x14ac:dyDescent="0.25">
      <c r="A3" s="100"/>
      <c r="B3" s="113"/>
      <c r="C3" s="101"/>
      <c r="D3" s="113"/>
      <c r="E3" s="101"/>
      <c r="F3" s="101"/>
      <c r="G3" s="101"/>
      <c r="H3" s="101"/>
      <c r="I3" s="101"/>
      <c r="J3" s="101"/>
      <c r="K3" s="101"/>
      <c r="L3" s="101"/>
      <c r="M3" s="101"/>
      <c r="N3" s="101"/>
      <c r="O3" s="101"/>
      <c r="P3" s="277" t="s">
        <v>99</v>
      </c>
      <c r="Q3" s="277"/>
      <c r="R3" s="277"/>
      <c r="S3" s="277"/>
      <c r="T3" s="277"/>
      <c r="U3" s="277"/>
      <c r="V3" s="277"/>
      <c r="W3" s="277"/>
      <c r="X3" s="277"/>
      <c r="Y3" s="277" t="s">
        <v>100</v>
      </c>
      <c r="Z3" s="277"/>
      <c r="AA3" s="277"/>
      <c r="AB3" s="277"/>
      <c r="AC3" s="277"/>
      <c r="AD3" s="277"/>
      <c r="AE3" s="277"/>
      <c r="AF3" s="277"/>
      <c r="AG3" s="277"/>
      <c r="AH3" s="102"/>
      <c r="AI3" s="101"/>
      <c r="AJ3" s="101"/>
      <c r="AK3" s="103"/>
    </row>
    <row r="4" spans="1:37" ht="20.100000000000001" customHeight="1" x14ac:dyDescent="0.25">
      <c r="A4" s="105" t="s">
        <v>0</v>
      </c>
      <c r="B4" s="111" t="s">
        <v>1</v>
      </c>
      <c r="C4" s="104" t="s">
        <v>2</v>
      </c>
      <c r="D4" s="111" t="s">
        <v>3</v>
      </c>
      <c r="E4" s="104" t="s">
        <v>4</v>
      </c>
      <c r="F4" s="104" t="s">
        <v>5</v>
      </c>
      <c r="G4" s="104" t="s">
        <v>6</v>
      </c>
      <c r="H4" s="104" t="s">
        <v>7</v>
      </c>
      <c r="I4" s="104" t="s">
        <v>8</v>
      </c>
      <c r="J4" s="104" t="s">
        <v>9</v>
      </c>
      <c r="K4" s="104" t="s">
        <v>10</v>
      </c>
      <c r="L4" s="104" t="s">
        <v>101</v>
      </c>
      <c r="M4" s="104" t="s">
        <v>102</v>
      </c>
      <c r="N4" s="104" t="s">
        <v>103</v>
      </c>
      <c r="O4" s="104" t="s">
        <v>11</v>
      </c>
      <c r="P4" s="104" t="s">
        <v>104</v>
      </c>
      <c r="Q4" s="104" t="s">
        <v>105</v>
      </c>
      <c r="R4" s="104" t="s">
        <v>94</v>
      </c>
      <c r="S4" s="104" t="s">
        <v>106</v>
      </c>
      <c r="T4" s="104" t="s">
        <v>6</v>
      </c>
      <c r="U4" s="104" t="s">
        <v>7</v>
      </c>
      <c r="V4" s="104" t="s">
        <v>8</v>
      </c>
      <c r="W4" s="104" t="s">
        <v>9</v>
      </c>
      <c r="X4" s="104" t="s">
        <v>10</v>
      </c>
      <c r="Y4" s="104" t="s">
        <v>104</v>
      </c>
      <c r="Z4" s="104" t="s">
        <v>105</v>
      </c>
      <c r="AA4" s="104" t="s">
        <v>94</v>
      </c>
      <c r="AB4" s="104" t="s">
        <v>106</v>
      </c>
      <c r="AC4" s="104" t="s">
        <v>6</v>
      </c>
      <c r="AD4" s="104" t="s">
        <v>7</v>
      </c>
      <c r="AE4" s="104" t="s">
        <v>8</v>
      </c>
      <c r="AF4" s="104" t="s">
        <v>9</v>
      </c>
      <c r="AG4" s="104" t="s">
        <v>10</v>
      </c>
      <c r="AH4" s="106" t="s">
        <v>107</v>
      </c>
      <c r="AI4" s="104" t="s">
        <v>108</v>
      </c>
      <c r="AJ4" s="104" t="s">
        <v>17</v>
      </c>
      <c r="AK4" s="107" t="s">
        <v>33</v>
      </c>
    </row>
    <row r="5" spans="1:37" ht="20.100000000000001" customHeight="1" x14ac:dyDescent="0.25">
      <c r="A5" s="65">
        <v>675.27</v>
      </c>
      <c r="B5" s="64">
        <f t="shared" ref="B5:B29" si="0">IF(A5, A5-L5,"")</f>
        <v>2.3469999999974789E-2</v>
      </c>
      <c r="C5" s="79"/>
      <c r="D5" s="64" t="str">
        <f t="shared" ref="D5:D29" si="1">IF(C5, C5-M5,"")</f>
        <v/>
      </c>
      <c r="E5" s="79"/>
      <c r="F5" s="67" t="str">
        <f t="shared" ref="F5:F29" si="2">IF(E5, E5-N5,"")</f>
        <v/>
      </c>
      <c r="G5" s="67">
        <v>1</v>
      </c>
      <c r="H5" s="67">
        <v>1</v>
      </c>
      <c r="I5" s="67"/>
      <c r="J5" s="67">
        <v>1</v>
      </c>
      <c r="K5" s="67"/>
      <c r="L5" s="64">
        <v>675.24653000000001</v>
      </c>
      <c r="M5" s="64">
        <v>337.11963000000003</v>
      </c>
      <c r="N5" s="64">
        <v>224.41066333333336</v>
      </c>
      <c r="O5" s="79" t="s">
        <v>18</v>
      </c>
      <c r="P5" s="70">
        <v>24.4</v>
      </c>
      <c r="Q5" s="70">
        <v>172434384</v>
      </c>
      <c r="R5" s="70">
        <v>13.2</v>
      </c>
      <c r="S5" s="67">
        <f>'S14 SW948'!$Q5/'S14 SW948'!$Q$30*100</f>
        <v>3.7653253832506137</v>
      </c>
      <c r="T5" s="67">
        <f t="shared" ref="T5:T29" si="3">$S5*G5</f>
        <v>3.7653253832506137</v>
      </c>
      <c r="U5" s="67">
        <f t="shared" ref="U5:U29" si="4">$S5*H5</f>
        <v>3.7653253832506137</v>
      </c>
      <c r="V5" s="67">
        <f t="shared" ref="V5:V29" si="5">$S5*I5</f>
        <v>0</v>
      </c>
      <c r="W5" s="67">
        <f t="shared" ref="W5:W29" si="6">$S5*J5</f>
        <v>3.7653253832506137</v>
      </c>
      <c r="X5" s="67">
        <f t="shared" ref="X5:X29" si="7">$S5*K5</f>
        <v>0</v>
      </c>
      <c r="Y5" s="70">
        <v>23.6</v>
      </c>
      <c r="Z5" s="70">
        <v>192130112</v>
      </c>
      <c r="AA5" s="70">
        <v>18.899999999999999</v>
      </c>
      <c r="AB5" s="67">
        <f>'S14 SW948'!$Z5/'S14 SW948'!$Z$30*100</f>
        <v>3.0285114717039434</v>
      </c>
      <c r="AC5" s="67">
        <f t="shared" ref="AC5:AC29" si="8">$AB5*G5</f>
        <v>3.0285114717039434</v>
      </c>
      <c r="AD5" s="67">
        <f t="shared" ref="AD5:AD29" si="9">$AB5*H5</f>
        <v>3.0285114717039434</v>
      </c>
      <c r="AE5" s="67">
        <f t="shared" ref="AE5:AE29" si="10">$AB5*I5</f>
        <v>0</v>
      </c>
      <c r="AF5" s="67">
        <f t="shared" ref="AF5:AF29" si="11">$AB5*J5</f>
        <v>3.0285114717039434</v>
      </c>
      <c r="AG5" s="67">
        <f t="shared" ref="AG5:AG29" si="12">$AB5*K5</f>
        <v>0</v>
      </c>
      <c r="AH5" s="87">
        <f>AVERAGE('S14 SW948'!$P5,'S14 SW948'!$Y5)</f>
        <v>24</v>
      </c>
      <c r="AI5" s="67">
        <f>AVERAGE('S14 SW948'!$S5,'S14 SW948'!$AB5)</f>
        <v>3.3969184274772788</v>
      </c>
      <c r="AJ5" s="67">
        <f>STDEV('S14 SW948'!$AB5,'S14 SW948'!$S5)</f>
        <v>0.52100611332722924</v>
      </c>
      <c r="AK5" s="90">
        <f t="shared" ref="AK5:AK29" si="13">AJ5/AI5</f>
        <v>0.15337610379833419</v>
      </c>
    </row>
    <row r="6" spans="1:37" ht="20.100000000000001" customHeight="1" x14ac:dyDescent="0.25">
      <c r="A6" s="65">
        <v>966.34</v>
      </c>
      <c r="B6" s="64">
        <f t="shared" si="0"/>
        <v>-1.9300000000157524E-3</v>
      </c>
      <c r="C6" s="79">
        <v>482.67</v>
      </c>
      <c r="D6" s="64">
        <f t="shared" si="1"/>
        <v>2.6699999999664215E-3</v>
      </c>
      <c r="E6" s="79"/>
      <c r="F6" s="67" t="str">
        <f t="shared" si="2"/>
        <v/>
      </c>
      <c r="G6" s="67">
        <v>1</v>
      </c>
      <c r="H6" s="67">
        <v>1</v>
      </c>
      <c r="I6" s="67"/>
      <c r="J6" s="67">
        <v>2</v>
      </c>
      <c r="K6" s="67"/>
      <c r="L6" s="64">
        <v>966.34193000000005</v>
      </c>
      <c r="M6" s="64">
        <v>482.66733000000005</v>
      </c>
      <c r="N6" s="64">
        <v>321.44246333333336</v>
      </c>
      <c r="O6" s="79" t="s">
        <v>19</v>
      </c>
      <c r="P6" s="70">
        <v>29.1</v>
      </c>
      <c r="Q6" s="70">
        <v>549591104</v>
      </c>
      <c r="R6" s="70">
        <v>38.700000000000003</v>
      </c>
      <c r="S6" s="67">
        <f>'S14 SW948'!$Q6/'S14 SW948'!$Q$30*100</f>
        <v>12.001024890139822</v>
      </c>
      <c r="T6" s="67">
        <f t="shared" si="3"/>
        <v>12.001024890139822</v>
      </c>
      <c r="U6" s="67">
        <f t="shared" si="4"/>
        <v>12.001024890139822</v>
      </c>
      <c r="V6" s="67">
        <f t="shared" si="5"/>
        <v>0</v>
      </c>
      <c r="W6" s="67">
        <f t="shared" si="6"/>
        <v>24.002049780279645</v>
      </c>
      <c r="X6" s="67">
        <f t="shared" si="7"/>
        <v>0</v>
      </c>
      <c r="Y6" s="70">
        <v>28.2</v>
      </c>
      <c r="Z6" s="70">
        <v>799485696</v>
      </c>
      <c r="AA6" s="70">
        <v>60.5</v>
      </c>
      <c r="AB6" s="67">
        <f>'S14 SW948'!$Z6/'S14 SW948'!$Z$30*100</f>
        <v>12.602145372190337</v>
      </c>
      <c r="AC6" s="67">
        <f t="shared" si="8"/>
        <v>12.602145372190337</v>
      </c>
      <c r="AD6" s="67">
        <f t="shared" si="9"/>
        <v>12.602145372190337</v>
      </c>
      <c r="AE6" s="67">
        <f t="shared" si="10"/>
        <v>0</v>
      </c>
      <c r="AF6" s="67">
        <f t="shared" si="11"/>
        <v>25.204290744380675</v>
      </c>
      <c r="AG6" s="67">
        <f t="shared" si="12"/>
        <v>0</v>
      </c>
      <c r="AH6" s="87">
        <f>AVERAGE('S14 SW948'!$P6,'S14 SW948'!$Y6)</f>
        <v>28.65</v>
      </c>
      <c r="AI6" s="67">
        <f>AVERAGE('S14 SW948'!$S6,'S14 SW948'!$AB6)</f>
        <v>12.30158513116508</v>
      </c>
      <c r="AJ6" s="67">
        <f>STDEV('S14 SW948'!$AB6,'S14 SW948'!$S6)</f>
        <v>0.42505636916804546</v>
      </c>
      <c r="AK6" s="90">
        <f t="shared" si="13"/>
        <v>3.4552975460959028E-2</v>
      </c>
    </row>
    <row r="7" spans="1:37" ht="20.100000000000001" customHeight="1" x14ac:dyDescent="0.25">
      <c r="A7" s="65">
        <v>749.31</v>
      </c>
      <c r="B7" s="64">
        <f t="shared" si="0"/>
        <v>2.6669999999853644E-2</v>
      </c>
      <c r="C7" s="79"/>
      <c r="D7" s="64" t="str">
        <f t="shared" si="1"/>
        <v/>
      </c>
      <c r="E7" s="79"/>
      <c r="F7" s="67" t="str">
        <f t="shared" si="2"/>
        <v/>
      </c>
      <c r="G7" s="67">
        <v>2</v>
      </c>
      <c r="H7" s="67">
        <v>2</v>
      </c>
      <c r="I7" s="67"/>
      <c r="J7" s="67"/>
      <c r="K7" s="67"/>
      <c r="L7" s="64">
        <v>749.28333000000009</v>
      </c>
      <c r="M7" s="64">
        <v>374.13803000000007</v>
      </c>
      <c r="N7" s="64">
        <v>249.08959666666672</v>
      </c>
      <c r="O7" s="79" t="s">
        <v>25</v>
      </c>
      <c r="P7" s="70">
        <v>32.200000000000003</v>
      </c>
      <c r="Q7" s="70">
        <v>62351124</v>
      </c>
      <c r="R7" s="70">
        <v>7.9</v>
      </c>
      <c r="S7" s="67">
        <f>'S14 SW948'!$Q7/'S14 SW948'!$Q$30*100</f>
        <v>1.361516563143268</v>
      </c>
      <c r="T7" s="67">
        <f t="shared" si="3"/>
        <v>2.7230331262865359</v>
      </c>
      <c r="U7" s="67">
        <f t="shared" si="4"/>
        <v>2.7230331262865359</v>
      </c>
      <c r="V7" s="67">
        <f t="shared" si="5"/>
        <v>0</v>
      </c>
      <c r="W7" s="67">
        <f t="shared" si="6"/>
        <v>0</v>
      </c>
      <c r="X7" s="67">
        <f t="shared" si="7"/>
        <v>0</v>
      </c>
      <c r="Y7" s="70">
        <v>32.200000000000003</v>
      </c>
      <c r="Z7" s="70">
        <v>91805232</v>
      </c>
      <c r="AA7" s="70">
        <v>10.7</v>
      </c>
      <c r="AB7" s="67">
        <f>'S14 SW948'!$Z7/'S14 SW948'!$Z$30*100</f>
        <v>1.4471089168700528</v>
      </c>
      <c r="AC7" s="67">
        <f t="shared" si="8"/>
        <v>2.8942178337401057</v>
      </c>
      <c r="AD7" s="67">
        <f t="shared" si="9"/>
        <v>2.8942178337401057</v>
      </c>
      <c r="AE7" s="67">
        <f t="shared" si="10"/>
        <v>0</v>
      </c>
      <c r="AF7" s="67">
        <f t="shared" si="11"/>
        <v>0</v>
      </c>
      <c r="AG7" s="67">
        <f t="shared" si="12"/>
        <v>0</v>
      </c>
      <c r="AH7" s="87">
        <f>AVERAGE('S14 SW948'!$P7,'S14 SW948'!$Y7)</f>
        <v>32.200000000000003</v>
      </c>
      <c r="AI7" s="67">
        <f>AVERAGE('S14 SW948'!$S7,'S14 SW948'!$AB7)</f>
        <v>1.4043127400066604</v>
      </c>
      <c r="AJ7" s="67">
        <f>STDEV('S14 SW948'!$AB7,'S14 SW948'!$S7)</f>
        <v>6.0522933737927241E-2</v>
      </c>
      <c r="AK7" s="90">
        <f t="shared" si="13"/>
        <v>4.3097902635021453E-2</v>
      </c>
    </row>
    <row r="8" spans="1:37" ht="20.100000000000001" customHeight="1" x14ac:dyDescent="0.25">
      <c r="A8" s="65">
        <v>829.21</v>
      </c>
      <c r="B8" s="64">
        <f t="shared" si="0"/>
        <v>-2.9999999999972715E-2</v>
      </c>
      <c r="C8" s="79"/>
      <c r="D8" s="64" t="str">
        <f t="shared" si="1"/>
        <v/>
      </c>
      <c r="E8" s="79"/>
      <c r="F8" s="67" t="str">
        <f t="shared" si="2"/>
        <v/>
      </c>
      <c r="G8" s="67">
        <v>2</v>
      </c>
      <c r="H8" s="67">
        <v>2</v>
      </c>
      <c r="I8" s="67"/>
      <c r="J8" s="67"/>
      <c r="K8" s="67">
        <v>1</v>
      </c>
      <c r="L8" s="64">
        <v>829.24</v>
      </c>
      <c r="M8" s="64">
        <v>414.12</v>
      </c>
      <c r="N8" s="64">
        <v>275.74</v>
      </c>
      <c r="O8" s="79" t="s">
        <v>58</v>
      </c>
      <c r="P8" s="70">
        <v>37.799999999999997</v>
      </c>
      <c r="Q8" s="70">
        <v>97728880</v>
      </c>
      <c r="R8" s="70">
        <v>12</v>
      </c>
      <c r="S8" s="67">
        <f>'S14 SW948'!$Q8/'S14 SW948'!$Q$30*100</f>
        <v>2.1340351268958822</v>
      </c>
      <c r="T8" s="67">
        <f t="shared" si="3"/>
        <v>4.2680702537917643</v>
      </c>
      <c r="U8" s="67">
        <f t="shared" si="4"/>
        <v>4.2680702537917643</v>
      </c>
      <c r="V8" s="67">
        <f t="shared" si="5"/>
        <v>0</v>
      </c>
      <c r="W8" s="67">
        <f t="shared" si="6"/>
        <v>0</v>
      </c>
      <c r="X8" s="67">
        <f t="shared" si="7"/>
        <v>2.1340351268958822</v>
      </c>
      <c r="Y8" s="70">
        <v>37.299999999999997</v>
      </c>
      <c r="Z8" s="70">
        <v>126543608</v>
      </c>
      <c r="AA8" s="70">
        <v>13.8</v>
      </c>
      <c r="AB8" s="67">
        <f>'S14 SW948'!$Z8/'S14 SW948'!$Z$30*100</f>
        <v>1.9946835220645003</v>
      </c>
      <c r="AC8" s="67">
        <f t="shared" si="8"/>
        <v>3.9893670441290006</v>
      </c>
      <c r="AD8" s="67">
        <f t="shared" si="9"/>
        <v>3.9893670441290006</v>
      </c>
      <c r="AE8" s="67">
        <f t="shared" si="10"/>
        <v>0</v>
      </c>
      <c r="AF8" s="67">
        <f t="shared" si="11"/>
        <v>0</v>
      </c>
      <c r="AG8" s="67">
        <f t="shared" si="12"/>
        <v>1.9946835220645003</v>
      </c>
      <c r="AH8" s="87">
        <f>AVERAGE('S14 SW948'!$P8,'S14 SW948'!$Y8)</f>
        <v>37.549999999999997</v>
      </c>
      <c r="AI8" s="67">
        <f>AVERAGE('S14 SW948'!$S8,'S14 SW948'!$AB8)</f>
        <v>2.0643593244801912</v>
      </c>
      <c r="AJ8" s="67">
        <f>STDEV('S14 SW948'!$AB8,'S14 SW948'!$S8)</f>
        <v>9.8536464745498181E-2</v>
      </c>
      <c r="AK8" s="90">
        <f t="shared" si="13"/>
        <v>4.7732225478870939E-2</v>
      </c>
    </row>
    <row r="9" spans="1:37" ht="20.100000000000001" customHeight="1" x14ac:dyDescent="0.25">
      <c r="A9" s="65">
        <v>1114.42</v>
      </c>
      <c r="B9" s="64">
        <f t="shared" si="0"/>
        <v>4.4700000000830187E-3</v>
      </c>
      <c r="C9" s="79"/>
      <c r="D9" s="64" t="str">
        <f t="shared" si="1"/>
        <v/>
      </c>
      <c r="E9" s="79"/>
      <c r="F9" s="67" t="str">
        <f t="shared" si="2"/>
        <v/>
      </c>
      <c r="G9" s="67">
        <v>3</v>
      </c>
      <c r="H9" s="67">
        <v>3</v>
      </c>
      <c r="I9" s="67"/>
      <c r="J9" s="67"/>
      <c r="K9" s="67"/>
      <c r="L9" s="64">
        <v>1114.41553</v>
      </c>
      <c r="M9" s="64">
        <v>556.70412999999996</v>
      </c>
      <c r="N9" s="64">
        <v>370.80032999999997</v>
      </c>
      <c r="O9" s="79" t="s">
        <v>53</v>
      </c>
      <c r="P9" s="70">
        <v>48.9</v>
      </c>
      <c r="Q9" s="70">
        <v>78971968</v>
      </c>
      <c r="R9" s="70">
        <v>8.4</v>
      </c>
      <c r="S9" s="67">
        <f>'S14 SW948'!$Q9/'S14 SW948'!$Q$30*100</f>
        <v>1.7244539562112811</v>
      </c>
      <c r="T9" s="67">
        <f t="shared" si="3"/>
        <v>5.173361868633843</v>
      </c>
      <c r="U9" s="67">
        <f t="shared" si="4"/>
        <v>5.173361868633843</v>
      </c>
      <c r="V9" s="67">
        <f t="shared" si="5"/>
        <v>0</v>
      </c>
      <c r="W9" s="67">
        <f t="shared" si="6"/>
        <v>0</v>
      </c>
      <c r="X9" s="67">
        <f t="shared" si="7"/>
        <v>0</v>
      </c>
      <c r="Y9" s="70">
        <v>49.1</v>
      </c>
      <c r="Z9" s="70">
        <v>121987760</v>
      </c>
      <c r="AA9" s="70">
        <v>9.4</v>
      </c>
      <c r="AB9" s="67">
        <f>'S14 SW948'!$Z9/'S14 SW948'!$Z$30*100</f>
        <v>1.9228705314420855</v>
      </c>
      <c r="AC9" s="67">
        <f t="shared" si="8"/>
        <v>5.7686115943262566</v>
      </c>
      <c r="AD9" s="67">
        <f t="shared" si="9"/>
        <v>5.7686115943262566</v>
      </c>
      <c r="AE9" s="67">
        <f t="shared" si="10"/>
        <v>0</v>
      </c>
      <c r="AF9" s="67">
        <f t="shared" si="11"/>
        <v>0</v>
      </c>
      <c r="AG9" s="67">
        <f t="shared" si="12"/>
        <v>0</v>
      </c>
      <c r="AH9" s="87">
        <f>AVERAGE('S14 SW948'!$P9,'S14 SW948'!$Y9)</f>
        <v>49</v>
      </c>
      <c r="AI9" s="67">
        <f>AVERAGE('S14 SW948'!$S9,'S14 SW948'!$AB9)</f>
        <v>1.8236622438266834</v>
      </c>
      <c r="AJ9" s="67">
        <f>STDEV('S14 SW948'!$AB9,'S14 SW948'!$S9)</f>
        <v>0.1403017058455126</v>
      </c>
      <c r="AK9" s="90">
        <f t="shared" si="13"/>
        <v>7.6934041004824663E-2</v>
      </c>
    </row>
    <row r="10" spans="1:37" ht="20.100000000000001" customHeight="1" x14ac:dyDescent="0.25">
      <c r="A10" s="65"/>
      <c r="B10" s="64" t="str">
        <f t="shared" si="0"/>
        <v/>
      </c>
      <c r="C10" s="79">
        <v>709.68</v>
      </c>
      <c r="D10" s="64">
        <f t="shared" si="1"/>
        <v>-9.8800000000665023E-3</v>
      </c>
      <c r="E10" s="79"/>
      <c r="F10" s="67" t="str">
        <f t="shared" si="2"/>
        <v/>
      </c>
      <c r="G10" s="67">
        <v>3</v>
      </c>
      <c r="H10" s="67">
        <v>3</v>
      </c>
      <c r="I10" s="67">
        <v>1</v>
      </c>
      <c r="J10" s="67"/>
      <c r="K10" s="67">
        <v>2</v>
      </c>
      <c r="L10" s="64">
        <v>1420.3870300000001</v>
      </c>
      <c r="M10" s="64">
        <v>709.68988000000002</v>
      </c>
      <c r="N10" s="64">
        <v>472.79082999999997</v>
      </c>
      <c r="O10" s="79" t="s">
        <v>60</v>
      </c>
      <c r="P10" s="70">
        <v>49.3</v>
      </c>
      <c r="Q10" s="70">
        <v>73698416</v>
      </c>
      <c r="R10" s="70">
        <v>12.8</v>
      </c>
      <c r="S10" s="67">
        <f>'S14 SW948'!$Q10/'S14 SW948'!$Q$30*100</f>
        <v>1.6092992014293575</v>
      </c>
      <c r="T10" s="67">
        <f t="shared" si="3"/>
        <v>4.8278976042880721</v>
      </c>
      <c r="U10" s="67">
        <f t="shared" si="4"/>
        <v>4.8278976042880721</v>
      </c>
      <c r="V10" s="67">
        <f t="shared" si="5"/>
        <v>1.6092992014293575</v>
      </c>
      <c r="W10" s="67">
        <f t="shared" si="6"/>
        <v>0</v>
      </c>
      <c r="X10" s="67">
        <f t="shared" si="7"/>
        <v>3.2185984028587149</v>
      </c>
      <c r="Y10" s="70">
        <v>48.7</v>
      </c>
      <c r="Z10" s="70">
        <v>76115752</v>
      </c>
      <c r="AA10" s="70">
        <v>15.1</v>
      </c>
      <c r="AB10" s="67">
        <f>'S14 SW948'!$Z10/'S14 SW948'!$Z$30*100</f>
        <v>1.1997985412581884</v>
      </c>
      <c r="AC10" s="67">
        <f t="shared" si="8"/>
        <v>3.5993956237745652</v>
      </c>
      <c r="AD10" s="67">
        <f t="shared" si="9"/>
        <v>3.5993956237745652</v>
      </c>
      <c r="AE10" s="67">
        <f t="shared" si="10"/>
        <v>1.1997985412581884</v>
      </c>
      <c r="AF10" s="67">
        <f t="shared" si="11"/>
        <v>0</v>
      </c>
      <c r="AG10" s="67">
        <f t="shared" si="12"/>
        <v>2.3995970825163768</v>
      </c>
      <c r="AH10" s="87">
        <f>AVERAGE('S14 SW948'!$P10,'S14 SW948'!$Y10)</f>
        <v>49</v>
      </c>
      <c r="AI10" s="67">
        <f>AVERAGE('S14 SW948'!$S10,'S14 SW948'!$AB10)</f>
        <v>1.4045488713437728</v>
      </c>
      <c r="AJ10" s="67">
        <f>STDEV('S14 SW948'!$AB10,'S14 SW948'!$S10)</f>
        <v>0.28956069370740334</v>
      </c>
      <c r="AK10" s="90">
        <f t="shared" si="13"/>
        <v>0.20615921568494244</v>
      </c>
    </row>
    <row r="11" spans="1:37" ht="20.100000000000001" customHeight="1" x14ac:dyDescent="0.25">
      <c r="A11" s="65">
        <v>1040.3900000000001</v>
      </c>
      <c r="B11" s="64">
        <f t="shared" si="0"/>
        <v>1.1270000000195068E-2</v>
      </c>
      <c r="C11" s="79"/>
      <c r="D11" s="64" t="str">
        <f t="shared" si="1"/>
        <v/>
      </c>
      <c r="E11" s="79"/>
      <c r="F11" s="67" t="str">
        <f t="shared" si="2"/>
        <v/>
      </c>
      <c r="G11" s="67">
        <v>2</v>
      </c>
      <c r="H11" s="67">
        <v>2</v>
      </c>
      <c r="I11" s="67"/>
      <c r="J11" s="67">
        <v>1</v>
      </c>
      <c r="K11" s="67"/>
      <c r="L11" s="64">
        <v>1040.3787299999999</v>
      </c>
      <c r="M11" s="64">
        <v>519.68573000000004</v>
      </c>
      <c r="N11" s="64">
        <v>346.12139666666667</v>
      </c>
      <c r="O11" s="79" t="s">
        <v>20</v>
      </c>
      <c r="P11" s="70">
        <v>51.8</v>
      </c>
      <c r="Q11" s="70">
        <v>305631168</v>
      </c>
      <c r="R11" s="70">
        <v>28.7</v>
      </c>
      <c r="S11" s="67">
        <f>'S14 SW948'!$Q11/'S14 SW948'!$Q$30*100</f>
        <v>6.6738475708124012</v>
      </c>
      <c r="T11" s="67">
        <f t="shared" si="3"/>
        <v>13.347695141624802</v>
      </c>
      <c r="U11" s="67">
        <f t="shared" si="4"/>
        <v>13.347695141624802</v>
      </c>
      <c r="V11" s="67">
        <f t="shared" si="5"/>
        <v>0</v>
      </c>
      <c r="W11" s="67">
        <f t="shared" si="6"/>
        <v>6.6738475708124012</v>
      </c>
      <c r="X11" s="67">
        <f t="shared" si="7"/>
        <v>0</v>
      </c>
      <c r="Y11" s="70">
        <v>51.3</v>
      </c>
      <c r="Z11" s="70">
        <v>415951648</v>
      </c>
      <c r="AA11" s="70">
        <v>39.6</v>
      </c>
      <c r="AB11" s="67">
        <f>'S14 SW948'!$Z11/'S14 SW948'!$Z$30*100</f>
        <v>6.5565690069558729</v>
      </c>
      <c r="AC11" s="67">
        <f t="shared" si="8"/>
        <v>13.113138013911746</v>
      </c>
      <c r="AD11" s="67">
        <f t="shared" si="9"/>
        <v>13.113138013911746</v>
      </c>
      <c r="AE11" s="67">
        <f t="shared" si="10"/>
        <v>0</v>
      </c>
      <c r="AF11" s="67">
        <f t="shared" si="11"/>
        <v>6.5565690069558729</v>
      </c>
      <c r="AG11" s="67">
        <f t="shared" si="12"/>
        <v>0</v>
      </c>
      <c r="AH11" s="87">
        <f>AVERAGE('S14 SW948'!$P11,'S14 SW948'!$Y11)</f>
        <v>51.55</v>
      </c>
      <c r="AI11" s="67">
        <f>AVERAGE('S14 SW948'!$S11,'S14 SW948'!$AB11)</f>
        <v>6.615208288884137</v>
      </c>
      <c r="AJ11" s="67">
        <f>STDEV('S14 SW948'!$AB11,'S14 SW948'!$S11)</f>
        <v>8.2928467790770732E-2</v>
      </c>
      <c r="AK11" s="90">
        <f t="shared" si="13"/>
        <v>1.2536032755025954E-2</v>
      </c>
    </row>
    <row r="12" spans="1:37" ht="20.100000000000001" customHeight="1" x14ac:dyDescent="0.25">
      <c r="A12" s="65">
        <v>1194.3</v>
      </c>
      <c r="B12" s="64">
        <f t="shared" si="0"/>
        <v>-7.2329999999965366E-2</v>
      </c>
      <c r="C12" s="79"/>
      <c r="D12" s="64" t="str">
        <f t="shared" si="1"/>
        <v/>
      </c>
      <c r="E12" s="79"/>
      <c r="F12" s="67" t="str">
        <f t="shared" si="2"/>
        <v/>
      </c>
      <c r="G12" s="67">
        <v>3</v>
      </c>
      <c r="H12" s="67">
        <v>3</v>
      </c>
      <c r="I12" s="67"/>
      <c r="J12" s="67"/>
      <c r="K12" s="67">
        <v>1</v>
      </c>
      <c r="L12" s="64">
        <v>1194.3723299999999</v>
      </c>
      <c r="M12" s="64">
        <v>596.68252999999993</v>
      </c>
      <c r="N12" s="64">
        <v>397.45259666666658</v>
      </c>
      <c r="O12" s="79" t="s">
        <v>61</v>
      </c>
      <c r="P12" s="70">
        <v>52.4</v>
      </c>
      <c r="Q12" s="70">
        <v>50871180</v>
      </c>
      <c r="R12" s="70">
        <v>7.1</v>
      </c>
      <c r="S12" s="67">
        <f>'S14 SW948'!$Q12/'S14 SW948'!$Q$30*100</f>
        <v>1.1108372987252413</v>
      </c>
      <c r="T12" s="67">
        <f t="shared" si="3"/>
        <v>3.3325118961757241</v>
      </c>
      <c r="U12" s="67">
        <f t="shared" si="4"/>
        <v>3.3325118961757241</v>
      </c>
      <c r="V12" s="67">
        <f t="shared" si="5"/>
        <v>0</v>
      </c>
      <c r="W12" s="67">
        <f t="shared" si="6"/>
        <v>0</v>
      </c>
      <c r="X12" s="67">
        <f t="shared" si="7"/>
        <v>1.1108372987252413</v>
      </c>
      <c r="Y12" s="70">
        <v>52.1</v>
      </c>
      <c r="Z12" s="70">
        <v>98687192</v>
      </c>
      <c r="AA12" s="70">
        <v>13.4</v>
      </c>
      <c r="AB12" s="67">
        <f>'S14 SW948'!$Z12/'S14 SW948'!$Z$30*100</f>
        <v>1.5555879813480233</v>
      </c>
      <c r="AC12" s="67">
        <f t="shared" si="8"/>
        <v>4.66676394404407</v>
      </c>
      <c r="AD12" s="67">
        <f t="shared" si="9"/>
        <v>4.66676394404407</v>
      </c>
      <c r="AE12" s="67">
        <f t="shared" si="10"/>
        <v>0</v>
      </c>
      <c r="AF12" s="67">
        <f t="shared" si="11"/>
        <v>0</v>
      </c>
      <c r="AG12" s="67">
        <f t="shared" si="12"/>
        <v>1.5555879813480233</v>
      </c>
      <c r="AH12" s="87">
        <f>AVERAGE('S14 SW948'!$P12,'S14 SW948'!$Y12)</f>
        <v>52.25</v>
      </c>
      <c r="AI12" s="67">
        <f>AVERAGE('S14 SW948'!$S12,'S14 SW948'!$AB12)</f>
        <v>1.3332126400366322</v>
      </c>
      <c r="AJ12" s="67">
        <f>STDEV('S14 SW948'!$AB12,'S14 SW948'!$S12)</f>
        <v>0.31448622361991568</v>
      </c>
      <c r="AK12" s="90">
        <f t="shared" si="13"/>
        <v>0.23588602011099644</v>
      </c>
    </row>
    <row r="13" spans="1:37" ht="20.100000000000001" customHeight="1" x14ac:dyDescent="0.25">
      <c r="A13" s="65">
        <v>1551.51</v>
      </c>
      <c r="B13" s="64">
        <f t="shared" si="0"/>
        <v>-5.8829999999943539E-2</v>
      </c>
      <c r="C13" s="79"/>
      <c r="D13" s="64" t="str">
        <f t="shared" si="1"/>
        <v/>
      </c>
      <c r="E13" s="79"/>
      <c r="F13" s="67" t="str">
        <f t="shared" si="2"/>
        <v/>
      </c>
      <c r="G13" s="67">
        <v>3</v>
      </c>
      <c r="H13" s="67">
        <v>3</v>
      </c>
      <c r="I13" s="67">
        <v>1</v>
      </c>
      <c r="J13" s="67">
        <v>1</v>
      </c>
      <c r="K13" s="67"/>
      <c r="L13" s="64">
        <v>1551.5688299999999</v>
      </c>
      <c r="M13" s="64">
        <v>775.28077999999994</v>
      </c>
      <c r="N13" s="64">
        <v>516.51809666666657</v>
      </c>
      <c r="O13" s="79" t="s">
        <v>62</v>
      </c>
      <c r="P13" s="70">
        <v>54.9</v>
      </c>
      <c r="Q13" s="70">
        <v>78685624</v>
      </c>
      <c r="R13" s="70">
        <v>9.6</v>
      </c>
      <c r="S13" s="67">
        <f>'S14 SW948'!$Q13/'S14 SW948'!$Q$30*100</f>
        <v>1.7182012686293107</v>
      </c>
      <c r="T13" s="67">
        <f t="shared" si="3"/>
        <v>5.1546038058879322</v>
      </c>
      <c r="U13" s="67">
        <f t="shared" si="4"/>
        <v>5.1546038058879322</v>
      </c>
      <c r="V13" s="67">
        <f t="shared" si="5"/>
        <v>1.7182012686293107</v>
      </c>
      <c r="W13" s="67">
        <f t="shared" si="6"/>
        <v>1.7182012686293107</v>
      </c>
      <c r="X13" s="67">
        <f t="shared" si="7"/>
        <v>0</v>
      </c>
      <c r="Y13" s="70">
        <v>54.7</v>
      </c>
      <c r="Z13" s="70">
        <v>55148036</v>
      </c>
      <c r="AA13" s="70">
        <v>10.4</v>
      </c>
      <c r="AB13" s="67">
        <f>'S14 SW948'!$Z13/'S14 SW948'!$Z$30*100</f>
        <v>0.86928830639489785</v>
      </c>
      <c r="AC13" s="67">
        <f t="shared" si="8"/>
        <v>2.6078649191846934</v>
      </c>
      <c r="AD13" s="67">
        <f t="shared" si="9"/>
        <v>2.6078649191846934</v>
      </c>
      <c r="AE13" s="67">
        <f t="shared" si="10"/>
        <v>0.86928830639489785</v>
      </c>
      <c r="AF13" s="67">
        <f t="shared" si="11"/>
        <v>0.86928830639489785</v>
      </c>
      <c r="AG13" s="67">
        <f t="shared" si="12"/>
        <v>0</v>
      </c>
      <c r="AH13" s="87">
        <f>AVERAGE('S14 SW948'!$P13,'S14 SW948'!$Y13)</f>
        <v>54.8</v>
      </c>
      <c r="AI13" s="67">
        <f>AVERAGE('S14 SW948'!$S13,'S14 SW948'!$AB13)</f>
        <v>1.2937447875121042</v>
      </c>
      <c r="AJ13" s="67">
        <f>STDEV('S14 SW948'!$AB13,'S14 SW948'!$S13)</f>
        <v>0.60027211223311316</v>
      </c>
      <c r="AK13" s="90">
        <f t="shared" si="13"/>
        <v>0.46398031360377329</v>
      </c>
    </row>
    <row r="14" spans="1:37" ht="20.100000000000001" customHeight="1" x14ac:dyDescent="0.25">
      <c r="A14" s="65">
        <v>1040.4000000000001</v>
      </c>
      <c r="B14" s="64">
        <f t="shared" si="0"/>
        <v>2.1270000000185973E-2</v>
      </c>
      <c r="C14" s="79"/>
      <c r="D14" s="64" t="str">
        <f t="shared" si="1"/>
        <v/>
      </c>
      <c r="E14" s="79"/>
      <c r="F14" s="67" t="str">
        <f t="shared" si="2"/>
        <v/>
      </c>
      <c r="G14" s="67">
        <v>2</v>
      </c>
      <c r="H14" s="67">
        <v>2</v>
      </c>
      <c r="I14" s="67"/>
      <c r="J14" s="67">
        <v>1</v>
      </c>
      <c r="K14" s="67"/>
      <c r="L14" s="64">
        <v>1040.3787299999999</v>
      </c>
      <c r="M14" s="64">
        <v>519.68573000000004</v>
      </c>
      <c r="N14" s="64">
        <v>346.12139666666667</v>
      </c>
      <c r="O14" s="79" t="s">
        <v>20</v>
      </c>
      <c r="P14" s="70">
        <v>55.6</v>
      </c>
      <c r="Q14" s="70">
        <v>187564800</v>
      </c>
      <c r="R14" s="70">
        <v>20.6</v>
      </c>
      <c r="S14" s="67">
        <f>'S14 SW948'!$Q14/'S14 SW948'!$Q$30*100</f>
        <v>4.0957173741191006</v>
      </c>
      <c r="T14" s="67">
        <f t="shared" si="3"/>
        <v>8.1914347482382013</v>
      </c>
      <c r="U14" s="67">
        <f t="shared" si="4"/>
        <v>8.1914347482382013</v>
      </c>
      <c r="V14" s="67">
        <f t="shared" si="5"/>
        <v>0</v>
      </c>
      <c r="W14" s="67">
        <f t="shared" si="6"/>
        <v>4.0957173741191006</v>
      </c>
      <c r="X14" s="67">
        <f t="shared" si="7"/>
        <v>0</v>
      </c>
      <c r="Y14" s="70">
        <v>55.3</v>
      </c>
      <c r="Z14" s="70">
        <v>319189856</v>
      </c>
      <c r="AA14" s="70">
        <v>23</v>
      </c>
      <c r="AB14" s="67">
        <f>'S14 SW948'!$Z14/'S14 SW948'!$Z$30*100</f>
        <v>5.0313307502133231</v>
      </c>
      <c r="AC14" s="67">
        <f t="shared" si="8"/>
        <v>10.062661500426646</v>
      </c>
      <c r="AD14" s="67">
        <f t="shared" si="9"/>
        <v>10.062661500426646</v>
      </c>
      <c r="AE14" s="67">
        <f t="shared" si="10"/>
        <v>0</v>
      </c>
      <c r="AF14" s="67">
        <f t="shared" si="11"/>
        <v>5.0313307502133231</v>
      </c>
      <c r="AG14" s="67">
        <f t="shared" si="12"/>
        <v>0</v>
      </c>
      <c r="AH14" s="87">
        <f>AVERAGE('S14 SW948'!$P14,'S14 SW948'!$Y14)</f>
        <v>55.45</v>
      </c>
      <c r="AI14" s="67">
        <f>AVERAGE('S14 SW948'!$S14,'S14 SW948'!$AB14)</f>
        <v>4.5635240621662119</v>
      </c>
      <c r="AJ14" s="67">
        <f>STDEV('S14 SW948'!$AB14,'S14 SW948'!$S14)</f>
        <v>0.66157856280507121</v>
      </c>
      <c r="AK14" s="90">
        <f t="shared" si="13"/>
        <v>0.14497098159071245</v>
      </c>
    </row>
    <row r="15" spans="1:37" ht="20.100000000000001" customHeight="1" x14ac:dyDescent="0.25">
      <c r="A15" s="65"/>
      <c r="B15" s="64" t="str">
        <f t="shared" si="0"/>
        <v/>
      </c>
      <c r="C15" s="79">
        <v>815.27</v>
      </c>
      <c r="D15" s="64">
        <f t="shared" si="1"/>
        <v>1.0820000000080654E-2</v>
      </c>
      <c r="E15" s="79"/>
      <c r="F15" s="67" t="str">
        <f t="shared" si="2"/>
        <v/>
      </c>
      <c r="G15" s="67">
        <v>3</v>
      </c>
      <c r="H15" s="67">
        <v>3</v>
      </c>
      <c r="I15" s="67">
        <v>1</v>
      </c>
      <c r="J15" s="67">
        <v>1</v>
      </c>
      <c r="K15" s="67">
        <v>1</v>
      </c>
      <c r="L15" s="64">
        <v>1631.5256299999999</v>
      </c>
      <c r="M15" s="64">
        <v>815.2591799999999</v>
      </c>
      <c r="N15" s="64">
        <v>543.17036333333328</v>
      </c>
      <c r="O15" s="79" t="s">
        <v>63</v>
      </c>
      <c r="P15" s="70">
        <v>57.8</v>
      </c>
      <c r="Q15" s="70">
        <v>72729664</v>
      </c>
      <c r="R15" s="70">
        <v>9.8000000000000007</v>
      </c>
      <c r="S15" s="67">
        <f>'S14 SW948'!$Q15/'S14 SW948'!$Q$30*100</f>
        <v>1.5881452621101855</v>
      </c>
      <c r="T15" s="67">
        <f t="shared" si="3"/>
        <v>4.7644357863305569</v>
      </c>
      <c r="U15" s="67">
        <f t="shared" si="4"/>
        <v>4.7644357863305569</v>
      </c>
      <c r="V15" s="67">
        <f t="shared" si="5"/>
        <v>1.5881452621101855</v>
      </c>
      <c r="W15" s="67">
        <f t="shared" si="6"/>
        <v>1.5881452621101855</v>
      </c>
      <c r="X15" s="67">
        <f t="shared" si="7"/>
        <v>1.5881452621101855</v>
      </c>
      <c r="Y15" s="70">
        <v>57.2</v>
      </c>
      <c r="Z15" s="70">
        <v>114113768</v>
      </c>
      <c r="AA15" s="70">
        <v>18.899999999999999</v>
      </c>
      <c r="AB15" s="67">
        <f>'S14 SW948'!$Z15/'S14 SW948'!$Z$30*100</f>
        <v>1.7987542497625897</v>
      </c>
      <c r="AC15" s="67">
        <f t="shared" si="8"/>
        <v>5.3962627492877688</v>
      </c>
      <c r="AD15" s="67">
        <f t="shared" si="9"/>
        <v>5.3962627492877688</v>
      </c>
      <c r="AE15" s="67">
        <f t="shared" si="10"/>
        <v>1.7987542497625897</v>
      </c>
      <c r="AF15" s="67">
        <f t="shared" si="11"/>
        <v>1.7987542497625897</v>
      </c>
      <c r="AG15" s="67">
        <f t="shared" si="12"/>
        <v>1.7987542497625897</v>
      </c>
      <c r="AH15" s="87">
        <f>AVERAGE('S14 SW948'!$P15,'S14 SW948'!$Y15)</f>
        <v>57.5</v>
      </c>
      <c r="AI15" s="67">
        <f>AVERAGE('S14 SW948'!$S15,'S14 SW948'!$AB15)</f>
        <v>1.6934497559363875</v>
      </c>
      <c r="AJ15" s="67">
        <f>STDEV('S14 SW948'!$AB15,'S14 SW948'!$S15)</f>
        <v>0.14892304334784887</v>
      </c>
      <c r="AK15" s="90">
        <f t="shared" si="13"/>
        <v>8.7940632915620431E-2</v>
      </c>
    </row>
    <row r="16" spans="1:37" ht="20.100000000000001" customHeight="1" x14ac:dyDescent="0.25">
      <c r="A16" s="65">
        <v>1331.43</v>
      </c>
      <c r="B16" s="64">
        <f t="shared" si="0"/>
        <v>-4.4129999999768188E-2</v>
      </c>
      <c r="C16" s="79">
        <v>665.21</v>
      </c>
      <c r="D16" s="64">
        <f t="shared" si="1"/>
        <v>-2.3429999999848405E-2</v>
      </c>
      <c r="E16" s="79"/>
      <c r="F16" s="67" t="str">
        <f t="shared" si="2"/>
        <v/>
      </c>
      <c r="G16" s="67">
        <v>2</v>
      </c>
      <c r="H16" s="67">
        <v>2</v>
      </c>
      <c r="I16" s="67"/>
      <c r="J16" s="67">
        <v>2</v>
      </c>
      <c r="K16" s="67"/>
      <c r="L16" s="64">
        <v>1331.4741299999998</v>
      </c>
      <c r="M16" s="64">
        <v>665.23342999999988</v>
      </c>
      <c r="N16" s="64">
        <v>443.15319666666659</v>
      </c>
      <c r="O16" s="79" t="s">
        <v>22</v>
      </c>
      <c r="P16" s="70">
        <v>58.2</v>
      </c>
      <c r="Q16" s="70">
        <v>101590696</v>
      </c>
      <c r="R16" s="70">
        <v>8.8000000000000007</v>
      </c>
      <c r="S16" s="67">
        <f>'S14 SW948'!$Q16/'S14 SW948'!$Q$30*100</f>
        <v>2.2183628199750265</v>
      </c>
      <c r="T16" s="67">
        <f t="shared" si="3"/>
        <v>4.436725639950053</v>
      </c>
      <c r="U16" s="67">
        <f t="shared" si="4"/>
        <v>4.436725639950053</v>
      </c>
      <c r="V16" s="67">
        <f t="shared" si="5"/>
        <v>0</v>
      </c>
      <c r="W16" s="67">
        <f t="shared" si="6"/>
        <v>4.436725639950053</v>
      </c>
      <c r="X16" s="67">
        <f t="shared" si="7"/>
        <v>0</v>
      </c>
      <c r="Y16" s="70">
        <v>57.6</v>
      </c>
      <c r="Z16" s="70">
        <v>162072896</v>
      </c>
      <c r="AA16" s="70">
        <v>19</v>
      </c>
      <c r="AB16" s="67">
        <f>'S14 SW948'!$Z16/'S14 SW948'!$Z$30*100</f>
        <v>2.5547251270445317</v>
      </c>
      <c r="AC16" s="67">
        <f t="shared" si="8"/>
        <v>5.1094502540890634</v>
      </c>
      <c r="AD16" s="67">
        <f t="shared" si="9"/>
        <v>5.1094502540890634</v>
      </c>
      <c r="AE16" s="67">
        <f t="shared" si="10"/>
        <v>0</v>
      </c>
      <c r="AF16" s="67">
        <f t="shared" si="11"/>
        <v>5.1094502540890634</v>
      </c>
      <c r="AG16" s="67">
        <f t="shared" si="12"/>
        <v>0</v>
      </c>
      <c r="AH16" s="87">
        <f>AVERAGE('S14 SW948'!$P16,'S14 SW948'!$Y16)</f>
        <v>57.900000000000006</v>
      </c>
      <c r="AI16" s="67">
        <f>AVERAGE('S14 SW948'!$S16,'S14 SW948'!$AB16)</f>
        <v>2.3865439735097791</v>
      </c>
      <c r="AJ16" s="67">
        <f>STDEV('S14 SW948'!$AB16,'S14 SW948'!$S16)</f>
        <v>0.23784406826439891</v>
      </c>
      <c r="AK16" s="90">
        <f t="shared" si="13"/>
        <v>9.9660459184673103E-2</v>
      </c>
    </row>
    <row r="17" spans="1:37" ht="20.100000000000001" customHeight="1" x14ac:dyDescent="0.25">
      <c r="A17" s="65"/>
      <c r="B17" s="64" t="str">
        <f t="shared" si="0"/>
        <v/>
      </c>
      <c r="C17" s="79">
        <v>920.83</v>
      </c>
      <c r="D17" s="64">
        <f t="shared" si="1"/>
        <v>1.5200000001414082E-3</v>
      </c>
      <c r="E17" s="79"/>
      <c r="F17" s="67" t="str">
        <f t="shared" si="2"/>
        <v/>
      </c>
      <c r="G17" s="67">
        <v>3</v>
      </c>
      <c r="H17" s="67">
        <v>3</v>
      </c>
      <c r="I17" s="67">
        <v>1</v>
      </c>
      <c r="J17" s="67">
        <v>2</v>
      </c>
      <c r="K17" s="67"/>
      <c r="L17" s="64">
        <v>1842.6642299999999</v>
      </c>
      <c r="M17" s="64">
        <v>920.8284799999999</v>
      </c>
      <c r="N17" s="64">
        <v>613.54989666666654</v>
      </c>
      <c r="O17" s="79" t="s">
        <v>38</v>
      </c>
      <c r="P17" s="70">
        <v>59.9</v>
      </c>
      <c r="Q17" s="70">
        <v>38284660</v>
      </c>
      <c r="R17" s="70">
        <v>6</v>
      </c>
      <c r="S17" s="67">
        <f>'S14 SW948'!$Q17/'S14 SW948'!$Q$30*100</f>
        <v>0.83599453161916615</v>
      </c>
      <c r="T17" s="67">
        <f t="shared" si="3"/>
        <v>2.5079835948574987</v>
      </c>
      <c r="U17" s="67">
        <f t="shared" si="4"/>
        <v>2.5079835948574987</v>
      </c>
      <c r="V17" s="67">
        <f t="shared" si="5"/>
        <v>0.83599453161916615</v>
      </c>
      <c r="W17" s="67">
        <f t="shared" si="6"/>
        <v>1.6719890632383323</v>
      </c>
      <c r="X17" s="67">
        <f t="shared" si="7"/>
        <v>0</v>
      </c>
      <c r="Y17" s="70">
        <v>59.5</v>
      </c>
      <c r="Z17" s="70">
        <v>58387224</v>
      </c>
      <c r="AA17" s="70">
        <v>7.3</v>
      </c>
      <c r="AB17" s="67">
        <f>'S14 SW948'!$Z17/'S14 SW948'!$Z$30*100</f>
        <v>0.920347028606051</v>
      </c>
      <c r="AC17" s="67">
        <f t="shared" si="8"/>
        <v>2.7610410858181531</v>
      </c>
      <c r="AD17" s="67">
        <f t="shared" si="9"/>
        <v>2.7610410858181531</v>
      </c>
      <c r="AE17" s="67">
        <f t="shared" si="10"/>
        <v>0.920347028606051</v>
      </c>
      <c r="AF17" s="67">
        <f t="shared" si="11"/>
        <v>1.840694057212102</v>
      </c>
      <c r="AG17" s="67">
        <f t="shared" si="12"/>
        <v>0</v>
      </c>
      <c r="AH17" s="87">
        <f>AVERAGE('S14 SW948'!$P17,'S14 SW948'!$Y17)</f>
        <v>59.7</v>
      </c>
      <c r="AI17" s="67">
        <f>AVERAGE('S14 SW948'!$S17,'S14 SW948'!$AB17)</f>
        <v>0.87817078011260863</v>
      </c>
      <c r="AJ17" s="67">
        <f>STDEV('S14 SW948'!$AB17,'S14 SW948'!$S17)</f>
        <v>5.96462226294441E-2</v>
      </c>
      <c r="AK17" s="90">
        <f t="shared" si="13"/>
        <v>6.7920983002640573E-2</v>
      </c>
    </row>
    <row r="18" spans="1:37" ht="20.100000000000001" customHeight="1" x14ac:dyDescent="0.25">
      <c r="A18" s="65">
        <v>1405.42</v>
      </c>
      <c r="B18" s="64">
        <f t="shared" si="0"/>
        <v>-9.0929999999843858E-2</v>
      </c>
      <c r="C18" s="79">
        <v>702.25</v>
      </c>
      <c r="D18" s="64">
        <f t="shared" si="1"/>
        <v>-1.8299999999271677E-3</v>
      </c>
      <c r="E18" s="79"/>
      <c r="F18" s="67" t="str">
        <f t="shared" si="2"/>
        <v/>
      </c>
      <c r="G18" s="67">
        <v>3</v>
      </c>
      <c r="H18" s="67">
        <v>3</v>
      </c>
      <c r="I18" s="67"/>
      <c r="J18" s="67">
        <v>1</v>
      </c>
      <c r="K18" s="67"/>
      <c r="L18" s="64">
        <v>1405.5109299999999</v>
      </c>
      <c r="M18" s="64">
        <v>702.25182999999993</v>
      </c>
      <c r="N18" s="64">
        <v>467.83212999999995</v>
      </c>
      <c r="O18" s="79" t="s">
        <v>50</v>
      </c>
      <c r="P18" s="70">
        <v>61</v>
      </c>
      <c r="Q18" s="70">
        <v>138749728</v>
      </c>
      <c r="R18" s="70">
        <v>17.899999999999999</v>
      </c>
      <c r="S18" s="67">
        <f>'S14 SW948'!$Q18/'S14 SW948'!$Q$30*100</f>
        <v>3.0297778241114512</v>
      </c>
      <c r="T18" s="67">
        <f t="shared" si="3"/>
        <v>9.0893334723343528</v>
      </c>
      <c r="U18" s="67">
        <f t="shared" si="4"/>
        <v>9.0893334723343528</v>
      </c>
      <c r="V18" s="67">
        <f t="shared" si="5"/>
        <v>0</v>
      </c>
      <c r="W18" s="67">
        <f t="shared" si="6"/>
        <v>3.0297778241114512</v>
      </c>
      <c r="X18" s="67">
        <f t="shared" si="7"/>
        <v>0</v>
      </c>
      <c r="Y18" s="70">
        <v>60.9</v>
      </c>
      <c r="Z18" s="70">
        <v>107109544</v>
      </c>
      <c r="AA18" s="70">
        <v>14.8</v>
      </c>
      <c r="AB18" s="67">
        <f>'S14 SW948'!$Z18/'S14 SW948'!$Z$30*100</f>
        <v>1.6883479604330751</v>
      </c>
      <c r="AC18" s="67">
        <f t="shared" si="8"/>
        <v>5.0650438812992249</v>
      </c>
      <c r="AD18" s="67">
        <f t="shared" si="9"/>
        <v>5.0650438812992249</v>
      </c>
      <c r="AE18" s="67">
        <f t="shared" si="10"/>
        <v>0</v>
      </c>
      <c r="AF18" s="67">
        <f t="shared" si="11"/>
        <v>1.6883479604330751</v>
      </c>
      <c r="AG18" s="67">
        <f t="shared" si="12"/>
        <v>0</v>
      </c>
      <c r="AH18" s="87">
        <f>AVERAGE('S14 SW948'!$P18,'S14 SW948'!$Y18)</f>
        <v>60.95</v>
      </c>
      <c r="AI18" s="67">
        <f>AVERAGE('S14 SW948'!$S18,'S14 SW948'!$AB18)</f>
        <v>2.359062892272263</v>
      </c>
      <c r="AJ18" s="67">
        <f>STDEV('S14 SW948'!$AB18,'S14 SW948'!$S18)</f>
        <v>0.94853415309312761</v>
      </c>
      <c r="AK18" s="90">
        <f t="shared" si="13"/>
        <v>0.40208090941547303</v>
      </c>
    </row>
    <row r="19" spans="1:37" ht="20.100000000000001" customHeight="1" x14ac:dyDescent="0.25">
      <c r="A19" s="65"/>
      <c r="B19" s="64" t="str">
        <f t="shared" si="0"/>
        <v/>
      </c>
      <c r="C19" s="79">
        <v>847.81</v>
      </c>
      <c r="D19" s="64">
        <f t="shared" si="1"/>
        <v>1.0470000000054824E-2</v>
      </c>
      <c r="E19" s="79"/>
      <c r="F19" s="67" t="str">
        <f t="shared" si="2"/>
        <v/>
      </c>
      <c r="G19" s="67">
        <v>3</v>
      </c>
      <c r="H19" s="67">
        <v>3</v>
      </c>
      <c r="I19" s="67"/>
      <c r="J19" s="67">
        <v>2</v>
      </c>
      <c r="K19" s="67"/>
      <c r="L19" s="64">
        <v>1696.6063299999998</v>
      </c>
      <c r="M19" s="64">
        <v>847.79952999999989</v>
      </c>
      <c r="N19" s="64">
        <v>564.86392999999987</v>
      </c>
      <c r="O19" s="79" t="s">
        <v>24</v>
      </c>
      <c r="P19" s="70">
        <v>62.9</v>
      </c>
      <c r="Q19" s="70">
        <v>89389160</v>
      </c>
      <c r="R19" s="70">
        <v>10.3</v>
      </c>
      <c r="S19" s="67">
        <f>'S14 SW948'!$Q19/'S14 SW948'!$Q$30*100</f>
        <v>1.951926671048684</v>
      </c>
      <c r="T19" s="67">
        <f t="shared" si="3"/>
        <v>5.8557800131460525</v>
      </c>
      <c r="U19" s="67">
        <f t="shared" si="4"/>
        <v>5.8557800131460525</v>
      </c>
      <c r="V19" s="67">
        <f t="shared" si="5"/>
        <v>0</v>
      </c>
      <c r="W19" s="67">
        <f t="shared" si="6"/>
        <v>3.903853342097368</v>
      </c>
      <c r="X19" s="67">
        <f t="shared" si="7"/>
        <v>0</v>
      </c>
      <c r="Y19" s="70">
        <v>62.5</v>
      </c>
      <c r="Z19" s="70">
        <v>138034528</v>
      </c>
      <c r="AA19" s="70">
        <v>19.8</v>
      </c>
      <c r="AB19" s="67">
        <f>'S14 SW948'!$Z19/'S14 SW948'!$Z$30*100</f>
        <v>2.1758127718118399</v>
      </c>
      <c r="AC19" s="67">
        <f t="shared" si="8"/>
        <v>6.5274383154355196</v>
      </c>
      <c r="AD19" s="67">
        <f t="shared" si="9"/>
        <v>6.5274383154355196</v>
      </c>
      <c r="AE19" s="67">
        <f t="shared" si="10"/>
        <v>0</v>
      </c>
      <c r="AF19" s="67">
        <f t="shared" si="11"/>
        <v>4.3516255436236797</v>
      </c>
      <c r="AG19" s="67">
        <f t="shared" si="12"/>
        <v>0</v>
      </c>
      <c r="AH19" s="87">
        <f>AVERAGE('S14 SW948'!$P19,'S14 SW948'!$Y19)</f>
        <v>62.7</v>
      </c>
      <c r="AI19" s="67">
        <f>AVERAGE('S14 SW948'!$S19,'S14 SW948'!$AB19)</f>
        <v>2.0638697214302617</v>
      </c>
      <c r="AJ19" s="67">
        <f>STDEV('S14 SW948'!$AB19,'S14 SW948'!$S19)</f>
        <v>0.15831138006304218</v>
      </c>
      <c r="AK19" s="90">
        <f t="shared" si="13"/>
        <v>7.6706091677788843E-2</v>
      </c>
    </row>
    <row r="20" spans="1:37" ht="20.100000000000001" customHeight="1" x14ac:dyDescent="0.25">
      <c r="A20" s="65">
        <v>1485.4</v>
      </c>
      <c r="B20" s="64">
        <f t="shared" si="0"/>
        <v>-6.7729999999755819E-2</v>
      </c>
      <c r="C20" s="79">
        <v>742.24</v>
      </c>
      <c r="D20" s="64">
        <f t="shared" si="1"/>
        <v>9.7700000001168519E-3</v>
      </c>
      <c r="E20" s="79"/>
      <c r="F20" s="67" t="str">
        <f t="shared" si="2"/>
        <v/>
      </c>
      <c r="G20" s="67">
        <v>3</v>
      </c>
      <c r="H20" s="67">
        <v>3</v>
      </c>
      <c r="I20" s="67"/>
      <c r="J20" s="67">
        <v>1</v>
      </c>
      <c r="K20" s="67">
        <v>1</v>
      </c>
      <c r="L20" s="64">
        <v>1485.4677299999998</v>
      </c>
      <c r="M20" s="64">
        <v>742.23022999999989</v>
      </c>
      <c r="N20" s="64">
        <v>494.48439666666656</v>
      </c>
      <c r="O20" s="79" t="s">
        <v>57</v>
      </c>
      <c r="P20" s="70">
        <v>64.8</v>
      </c>
      <c r="Q20" s="70">
        <v>389030176</v>
      </c>
      <c r="R20" s="70">
        <v>46</v>
      </c>
      <c r="S20" s="67">
        <f>'S14 SW948'!$Q20/'S14 SW948'!$Q$30*100</f>
        <v>8.4949716092774956</v>
      </c>
      <c r="T20" s="67">
        <f t="shared" si="3"/>
        <v>25.484914827832487</v>
      </c>
      <c r="U20" s="67">
        <f t="shared" si="4"/>
        <v>25.484914827832487</v>
      </c>
      <c r="V20" s="67">
        <f t="shared" si="5"/>
        <v>0</v>
      </c>
      <c r="W20" s="67">
        <f t="shared" si="6"/>
        <v>8.4949716092774956</v>
      </c>
      <c r="X20" s="67">
        <f t="shared" si="7"/>
        <v>8.4949716092774956</v>
      </c>
      <c r="Y20" s="70">
        <v>64.2</v>
      </c>
      <c r="Z20" s="70">
        <v>582660032</v>
      </c>
      <c r="AA20" s="70">
        <v>64.900000000000006</v>
      </c>
      <c r="AB20" s="67">
        <f>'S14 SW948'!$Z20/'S14 SW948'!$Z$30*100</f>
        <v>9.1843624752344226</v>
      </c>
      <c r="AC20" s="67">
        <f t="shared" si="8"/>
        <v>27.553087425703268</v>
      </c>
      <c r="AD20" s="67">
        <f t="shared" si="9"/>
        <v>27.553087425703268</v>
      </c>
      <c r="AE20" s="67">
        <f t="shared" si="10"/>
        <v>0</v>
      </c>
      <c r="AF20" s="67">
        <f t="shared" si="11"/>
        <v>9.1843624752344226</v>
      </c>
      <c r="AG20" s="67">
        <f t="shared" si="12"/>
        <v>9.1843624752344226</v>
      </c>
      <c r="AH20" s="87">
        <f>AVERAGE('S14 SW948'!$P20,'S14 SW948'!$Y20)</f>
        <v>64.5</v>
      </c>
      <c r="AI20" s="67">
        <f>AVERAGE('S14 SW948'!$S20,'S14 SW948'!$AB20)</f>
        <v>8.8396670422559591</v>
      </c>
      <c r="AJ20" s="67">
        <f>STDEV('S14 SW948'!$AB20,'S14 SW948'!$S20)</f>
        <v>0.48747295620620928</v>
      </c>
      <c r="AK20" s="90">
        <f t="shared" si="13"/>
        <v>5.5146076642475214E-2</v>
      </c>
    </row>
    <row r="21" spans="1:37" ht="20.100000000000001" customHeight="1" x14ac:dyDescent="0.25">
      <c r="A21" s="65"/>
      <c r="B21" s="64" t="str">
        <f t="shared" si="0"/>
        <v/>
      </c>
      <c r="C21" s="79">
        <v>1030.3599999999999</v>
      </c>
      <c r="D21" s="64">
        <f t="shared" si="1"/>
        <v>-5.6299999998827843E-3</v>
      </c>
      <c r="E21" s="79"/>
      <c r="F21" s="67" t="str">
        <f t="shared" si="2"/>
        <v/>
      </c>
      <c r="G21" s="67">
        <v>4</v>
      </c>
      <c r="H21" s="67">
        <v>4</v>
      </c>
      <c r="I21" s="67"/>
      <c r="J21" s="67">
        <v>2</v>
      </c>
      <c r="K21" s="67"/>
      <c r="L21" s="64">
        <v>2061.7385299999996</v>
      </c>
      <c r="M21" s="64">
        <v>1030.3656299999998</v>
      </c>
      <c r="N21" s="64">
        <v>686.57466333333321</v>
      </c>
      <c r="O21" s="79" t="s">
        <v>30</v>
      </c>
      <c r="P21" s="70">
        <v>65.599999999999994</v>
      </c>
      <c r="Q21" s="70">
        <v>104848288</v>
      </c>
      <c r="R21" s="70">
        <v>9.6</v>
      </c>
      <c r="S21" s="67">
        <f>'S14 SW948'!$Q21/'S14 SW948'!$Q$30*100</f>
        <v>2.2894965089837926</v>
      </c>
      <c r="T21" s="67">
        <f t="shared" si="3"/>
        <v>9.1579860359351706</v>
      </c>
      <c r="U21" s="67">
        <f t="shared" si="4"/>
        <v>9.1579860359351706</v>
      </c>
      <c r="V21" s="67">
        <f t="shared" si="5"/>
        <v>0</v>
      </c>
      <c r="W21" s="67">
        <f t="shared" si="6"/>
        <v>4.5789930179675853</v>
      </c>
      <c r="X21" s="67">
        <f t="shared" si="7"/>
        <v>0</v>
      </c>
      <c r="Y21" s="70">
        <v>65.099999999999994</v>
      </c>
      <c r="Z21" s="70">
        <v>129900520</v>
      </c>
      <c r="AA21" s="70">
        <v>13.5</v>
      </c>
      <c r="AB21" s="67">
        <f>'S14 SW948'!$Z21/'S14 SW948'!$Z$30*100</f>
        <v>2.0475979059456728</v>
      </c>
      <c r="AC21" s="67">
        <f t="shared" si="8"/>
        <v>8.1903916237826913</v>
      </c>
      <c r="AD21" s="67">
        <f t="shared" si="9"/>
        <v>8.1903916237826913</v>
      </c>
      <c r="AE21" s="67">
        <f t="shared" si="10"/>
        <v>0</v>
      </c>
      <c r="AF21" s="67">
        <f t="shared" si="11"/>
        <v>4.0951958118913456</v>
      </c>
      <c r="AG21" s="67">
        <f t="shared" si="12"/>
        <v>0</v>
      </c>
      <c r="AH21" s="87">
        <f>AVERAGE('S14 SW948'!$P21,'S14 SW948'!$Y21)</f>
        <v>65.349999999999994</v>
      </c>
      <c r="AI21" s="67">
        <f>AVERAGE('S14 SW948'!$S21,'S14 SW948'!$AB21)</f>
        <v>2.1685472074647327</v>
      </c>
      <c r="AJ21" s="67">
        <f>STDEV('S14 SW948'!$AB21,'S14 SW948'!$S21)</f>
        <v>0.17104814256780732</v>
      </c>
      <c r="AK21" s="90">
        <f t="shared" si="13"/>
        <v>7.8876836058266481E-2</v>
      </c>
    </row>
    <row r="22" spans="1:37" ht="20.100000000000001" customHeight="1" x14ac:dyDescent="0.25">
      <c r="A22" s="65"/>
      <c r="B22" s="64" t="str">
        <f t="shared" si="0"/>
        <v/>
      </c>
      <c r="C22" s="79">
        <v>924.81</v>
      </c>
      <c r="D22" s="64">
        <f t="shared" si="1"/>
        <v>1.3670000000047366E-2</v>
      </c>
      <c r="E22" s="79"/>
      <c r="F22" s="67" t="str">
        <f t="shared" si="2"/>
        <v/>
      </c>
      <c r="G22" s="67">
        <v>4</v>
      </c>
      <c r="H22" s="67">
        <v>4</v>
      </c>
      <c r="I22" s="67"/>
      <c r="J22" s="67">
        <v>1</v>
      </c>
      <c r="K22" s="67">
        <v>1</v>
      </c>
      <c r="L22" s="64">
        <v>1850.5999299999999</v>
      </c>
      <c r="M22" s="64">
        <v>924.7963299999999</v>
      </c>
      <c r="N22" s="64">
        <v>616.19512999999995</v>
      </c>
      <c r="O22" s="79" t="s">
        <v>64</v>
      </c>
      <c r="P22" s="70">
        <v>65.8</v>
      </c>
      <c r="Q22" s="70">
        <v>42914280</v>
      </c>
      <c r="R22" s="70">
        <v>7</v>
      </c>
      <c r="S22" s="67">
        <f>'S14 SW948'!$Q22/'S14 SW948'!$Q$30*100</f>
        <v>0.93708820734920339</v>
      </c>
      <c r="T22" s="67">
        <f t="shared" si="3"/>
        <v>3.7483528293968136</v>
      </c>
      <c r="U22" s="67">
        <f t="shared" si="4"/>
        <v>3.7483528293968136</v>
      </c>
      <c r="V22" s="67">
        <f t="shared" si="5"/>
        <v>0</v>
      </c>
      <c r="W22" s="67">
        <f t="shared" si="6"/>
        <v>0.93708820734920339</v>
      </c>
      <c r="X22" s="67">
        <f t="shared" si="7"/>
        <v>0.93708820734920339</v>
      </c>
      <c r="Y22" s="70">
        <v>65.3</v>
      </c>
      <c r="Z22" s="70">
        <v>28263894</v>
      </c>
      <c r="AA22" s="70">
        <v>7</v>
      </c>
      <c r="AB22" s="67">
        <f>'S14 SW948'!$Z22/'S14 SW948'!$Z$30*100</f>
        <v>0.44551854117497347</v>
      </c>
      <c r="AC22" s="67">
        <f t="shared" si="8"/>
        <v>1.7820741646998939</v>
      </c>
      <c r="AD22" s="67">
        <f t="shared" si="9"/>
        <v>1.7820741646998939</v>
      </c>
      <c r="AE22" s="67">
        <f t="shared" si="10"/>
        <v>0</v>
      </c>
      <c r="AF22" s="67">
        <f t="shared" si="11"/>
        <v>0.44551854117497347</v>
      </c>
      <c r="AG22" s="67">
        <f t="shared" si="12"/>
        <v>0.44551854117497347</v>
      </c>
      <c r="AH22" s="87">
        <f>AVERAGE('S14 SW948'!$P22,'S14 SW948'!$Y22)</f>
        <v>65.55</v>
      </c>
      <c r="AI22" s="67">
        <f>AVERAGE('S14 SW948'!$S22,'S14 SW948'!$AB22)</f>
        <v>0.69130337426208843</v>
      </c>
      <c r="AJ22" s="67">
        <f>STDEV('S14 SW948'!$AB22,'S14 SW948'!$S22)</f>
        <v>0.34759224437740543</v>
      </c>
      <c r="AK22" s="90">
        <f t="shared" si="13"/>
        <v>0.5028070993410565</v>
      </c>
    </row>
    <row r="23" spans="1:37" ht="20.100000000000001" customHeight="1" x14ac:dyDescent="0.25">
      <c r="A23" s="65"/>
      <c r="B23" s="64" t="str">
        <f t="shared" si="0"/>
        <v/>
      </c>
      <c r="C23" s="79">
        <v>964.78</v>
      </c>
      <c r="D23" s="64">
        <f t="shared" si="1"/>
        <v>5.2699999999958891E-3</v>
      </c>
      <c r="E23" s="79"/>
      <c r="F23" s="67" t="str">
        <f t="shared" si="2"/>
        <v/>
      </c>
      <c r="G23" s="67">
        <v>4</v>
      </c>
      <c r="H23" s="67">
        <v>4</v>
      </c>
      <c r="I23" s="67"/>
      <c r="J23" s="67">
        <v>1</v>
      </c>
      <c r="K23" s="67">
        <v>2</v>
      </c>
      <c r="L23" s="64">
        <v>1930.55673</v>
      </c>
      <c r="M23" s="64">
        <v>964.77472999999998</v>
      </c>
      <c r="N23" s="64">
        <v>642.84739666666667</v>
      </c>
      <c r="O23" s="79" t="s">
        <v>65</v>
      </c>
      <c r="P23" s="70">
        <v>68.5</v>
      </c>
      <c r="Q23" s="70">
        <v>144714352</v>
      </c>
      <c r="R23" s="70">
        <v>16</v>
      </c>
      <c r="S23" s="67">
        <f>'S14 SW948'!$Q23/'S14 SW948'!$Q$30*100</f>
        <v>3.1600230201550996</v>
      </c>
      <c r="T23" s="67">
        <f t="shared" si="3"/>
        <v>12.640092080620398</v>
      </c>
      <c r="U23" s="67">
        <f t="shared" si="4"/>
        <v>12.640092080620398</v>
      </c>
      <c r="V23" s="67">
        <f t="shared" si="5"/>
        <v>0</v>
      </c>
      <c r="W23" s="67">
        <f t="shared" si="6"/>
        <v>3.1600230201550996</v>
      </c>
      <c r="X23" s="67">
        <f t="shared" si="7"/>
        <v>6.3200460403101992</v>
      </c>
      <c r="Y23" s="70">
        <v>67.8</v>
      </c>
      <c r="Z23" s="70">
        <v>195188976</v>
      </c>
      <c r="AA23" s="70">
        <v>23.7</v>
      </c>
      <c r="AB23" s="67">
        <f>'S14 SW948'!$Z23/'S14 SW948'!$Z$30*100</f>
        <v>3.0767277800064243</v>
      </c>
      <c r="AC23" s="67">
        <f t="shared" si="8"/>
        <v>12.306911120025697</v>
      </c>
      <c r="AD23" s="67">
        <f t="shared" si="9"/>
        <v>12.306911120025697</v>
      </c>
      <c r="AE23" s="67">
        <f t="shared" si="10"/>
        <v>0</v>
      </c>
      <c r="AF23" s="67">
        <f t="shared" si="11"/>
        <v>3.0767277800064243</v>
      </c>
      <c r="AG23" s="67">
        <f t="shared" si="12"/>
        <v>6.1534555600128487</v>
      </c>
      <c r="AH23" s="87">
        <f>AVERAGE('S14 SW948'!$P23,'S14 SW948'!$Y23)</f>
        <v>68.150000000000006</v>
      </c>
      <c r="AI23" s="67">
        <f>AVERAGE('S14 SW948'!$S23,'S14 SW948'!$AB23)</f>
        <v>3.1183754000807618</v>
      </c>
      <c r="AJ23" s="67">
        <f>STDEV('S14 SW948'!$AB23,'S14 SW948'!$S23)</f>
        <v>5.8898629149690268E-2</v>
      </c>
      <c r="AK23" s="90">
        <f t="shared" si="13"/>
        <v>1.8887600623120896E-2</v>
      </c>
    </row>
    <row r="24" spans="1:37" ht="20.100000000000001" customHeight="1" x14ac:dyDescent="0.25">
      <c r="A24" s="65"/>
      <c r="B24" s="64" t="str">
        <f t="shared" si="0"/>
        <v/>
      </c>
      <c r="C24" s="79">
        <v>1070.33</v>
      </c>
      <c r="D24" s="64">
        <f t="shared" si="1"/>
        <v>-1.4029999999820575E-2</v>
      </c>
      <c r="E24" s="79"/>
      <c r="F24" s="67" t="str">
        <f t="shared" si="2"/>
        <v/>
      </c>
      <c r="G24" s="67">
        <v>4</v>
      </c>
      <c r="H24" s="67">
        <v>4</v>
      </c>
      <c r="I24" s="67"/>
      <c r="J24" s="67">
        <v>2</v>
      </c>
      <c r="K24" s="67">
        <v>1</v>
      </c>
      <c r="L24" s="64">
        <v>2141.6953299999996</v>
      </c>
      <c r="M24" s="64">
        <v>1070.3440299999997</v>
      </c>
      <c r="N24" s="64">
        <v>713.22692999999981</v>
      </c>
      <c r="O24" s="79" t="s">
        <v>66</v>
      </c>
      <c r="P24" s="70">
        <v>68.8</v>
      </c>
      <c r="Q24" s="70">
        <v>210864208</v>
      </c>
      <c r="R24" s="70">
        <v>22.6</v>
      </c>
      <c r="S24" s="67">
        <f>'S14 SW948'!$Q24/'S14 SW948'!$Q$30*100</f>
        <v>4.6044897565292846</v>
      </c>
      <c r="T24" s="67">
        <f t="shared" si="3"/>
        <v>18.417959026117138</v>
      </c>
      <c r="U24" s="67">
        <f t="shared" si="4"/>
        <v>18.417959026117138</v>
      </c>
      <c r="V24" s="67">
        <f t="shared" si="5"/>
        <v>0</v>
      </c>
      <c r="W24" s="67">
        <f t="shared" si="6"/>
        <v>9.2089795130585692</v>
      </c>
      <c r="X24" s="67">
        <f t="shared" si="7"/>
        <v>4.6044897565292846</v>
      </c>
      <c r="Y24" s="70">
        <v>68.099999999999994</v>
      </c>
      <c r="Z24" s="70">
        <v>256397328</v>
      </c>
      <c r="AA24" s="70">
        <v>29.1</v>
      </c>
      <c r="AB24" s="67">
        <f>'S14 SW948'!$Z24/'S14 SW948'!$Z$30*100</f>
        <v>4.0415437282534796</v>
      </c>
      <c r="AC24" s="67">
        <f t="shared" si="8"/>
        <v>16.166174913013919</v>
      </c>
      <c r="AD24" s="67">
        <f t="shared" si="9"/>
        <v>16.166174913013919</v>
      </c>
      <c r="AE24" s="67">
        <f t="shared" si="10"/>
        <v>0</v>
      </c>
      <c r="AF24" s="67">
        <f t="shared" si="11"/>
        <v>8.0830874565069593</v>
      </c>
      <c r="AG24" s="67">
        <f t="shared" si="12"/>
        <v>4.0415437282534796</v>
      </c>
      <c r="AH24" s="87">
        <f>AVERAGE('S14 SW948'!$P24,'S14 SW948'!$Y24)</f>
        <v>68.449999999999989</v>
      </c>
      <c r="AI24" s="67">
        <f>AVERAGE('S14 SW948'!$S24,'S14 SW948'!$AB24)</f>
        <v>4.3230167423913821</v>
      </c>
      <c r="AJ24" s="67">
        <f>STDEV('S14 SW948'!$AB24,'S14 SW948'!$S24)</f>
        <v>0.39806295403585562</v>
      </c>
      <c r="AK24" s="90">
        <f t="shared" si="13"/>
        <v>9.2079901086771498E-2</v>
      </c>
    </row>
    <row r="25" spans="1:37" ht="20.100000000000001" customHeight="1" x14ac:dyDescent="0.25">
      <c r="A25" s="65"/>
      <c r="B25" s="64" t="str">
        <f t="shared" si="0"/>
        <v/>
      </c>
      <c r="C25" s="79">
        <v>1030.3699999999999</v>
      </c>
      <c r="D25" s="64">
        <f t="shared" si="1"/>
        <v>4.3700000001081207E-3</v>
      </c>
      <c r="E25" s="79"/>
      <c r="F25" s="67" t="str">
        <f t="shared" si="2"/>
        <v/>
      </c>
      <c r="G25" s="67">
        <v>4</v>
      </c>
      <c r="H25" s="67">
        <v>4</v>
      </c>
      <c r="I25" s="67"/>
      <c r="J25" s="67">
        <v>2</v>
      </c>
      <c r="K25" s="67"/>
      <c r="L25" s="64">
        <v>2061.7385299999996</v>
      </c>
      <c r="M25" s="64">
        <v>1030.3656299999998</v>
      </c>
      <c r="N25" s="64">
        <v>686.57466333333321</v>
      </c>
      <c r="O25" s="79" t="s">
        <v>30</v>
      </c>
      <c r="P25" s="70">
        <v>69.400000000000006</v>
      </c>
      <c r="Q25" s="70">
        <v>142754608</v>
      </c>
      <c r="R25" s="70">
        <v>11.5</v>
      </c>
      <c r="S25" s="67">
        <f>'S14 SW948'!$Q25/'S14 SW948'!$Q$30*100</f>
        <v>3.1172295026634078</v>
      </c>
      <c r="T25" s="67">
        <f t="shared" si="3"/>
        <v>12.468918010653631</v>
      </c>
      <c r="U25" s="67">
        <f t="shared" si="4"/>
        <v>12.468918010653631</v>
      </c>
      <c r="V25" s="67">
        <f t="shared" si="5"/>
        <v>0</v>
      </c>
      <c r="W25" s="67">
        <f t="shared" si="6"/>
        <v>6.2344590053268156</v>
      </c>
      <c r="X25" s="67">
        <f t="shared" si="7"/>
        <v>0</v>
      </c>
      <c r="Y25" s="70">
        <v>69</v>
      </c>
      <c r="Z25" s="70">
        <v>171487120</v>
      </c>
      <c r="AA25" s="70">
        <v>22</v>
      </c>
      <c r="AB25" s="67">
        <f>'S14 SW948'!$Z25/'S14 SW948'!$Z$30*100</f>
        <v>2.7031198012806588</v>
      </c>
      <c r="AC25" s="67">
        <f t="shared" si="8"/>
        <v>10.812479205122635</v>
      </c>
      <c r="AD25" s="67">
        <f t="shared" si="9"/>
        <v>10.812479205122635</v>
      </c>
      <c r="AE25" s="67">
        <f t="shared" si="10"/>
        <v>0</v>
      </c>
      <c r="AF25" s="67">
        <f t="shared" si="11"/>
        <v>5.4062396025613175</v>
      </c>
      <c r="AG25" s="67">
        <f t="shared" si="12"/>
        <v>0</v>
      </c>
      <c r="AH25" s="87">
        <f>AVERAGE('S14 SW948'!$P25,'S14 SW948'!$Y25)</f>
        <v>69.2</v>
      </c>
      <c r="AI25" s="67">
        <f>AVERAGE('S14 SW948'!$S25,'S14 SW948'!$AB25)</f>
        <v>2.9101746519720333</v>
      </c>
      <c r="AJ25" s="67">
        <f>STDEV('S14 SW948'!$AB25,'S14 SW948'!$S25)</f>
        <v>0.29281977800287806</v>
      </c>
      <c r="AK25" s="90">
        <f t="shared" si="13"/>
        <v>0.1006193143096939</v>
      </c>
    </row>
    <row r="26" spans="1:37" ht="20.100000000000001" customHeight="1" x14ac:dyDescent="0.25">
      <c r="A26" s="65">
        <v>1696.55</v>
      </c>
      <c r="B26" s="64">
        <f t="shared" si="0"/>
        <v>-5.6329999999888969E-2</v>
      </c>
      <c r="C26" s="79">
        <v>847.8</v>
      </c>
      <c r="D26" s="64">
        <f t="shared" si="1"/>
        <v>4.7000000006391929E-4</v>
      </c>
      <c r="E26" s="79"/>
      <c r="F26" s="67" t="str">
        <f t="shared" si="2"/>
        <v/>
      </c>
      <c r="G26" s="67">
        <v>3</v>
      </c>
      <c r="H26" s="67">
        <v>3</v>
      </c>
      <c r="I26" s="67"/>
      <c r="J26" s="67">
        <v>2</v>
      </c>
      <c r="K26" s="67"/>
      <c r="L26" s="64">
        <v>1696.6063299999998</v>
      </c>
      <c r="M26" s="64">
        <v>847.79952999999989</v>
      </c>
      <c r="N26" s="64">
        <v>564.86392999999987</v>
      </c>
      <c r="O26" s="79" t="s">
        <v>24</v>
      </c>
      <c r="P26" s="70">
        <v>70.2</v>
      </c>
      <c r="Q26" s="70">
        <v>646235776</v>
      </c>
      <c r="R26" s="70">
        <v>67.3</v>
      </c>
      <c r="S26" s="67">
        <f>'S14 SW948'!$Q26/'S14 SW948'!$Q$30*100</f>
        <v>14.111384948244766</v>
      </c>
      <c r="T26" s="67">
        <f t="shared" si="3"/>
        <v>42.3341548447343</v>
      </c>
      <c r="U26" s="67">
        <f t="shared" si="4"/>
        <v>42.3341548447343</v>
      </c>
      <c r="V26" s="67">
        <f t="shared" si="5"/>
        <v>0</v>
      </c>
      <c r="W26" s="67">
        <f t="shared" si="6"/>
        <v>28.222769896489531</v>
      </c>
      <c r="X26" s="67">
        <f t="shared" si="7"/>
        <v>0</v>
      </c>
      <c r="Y26" s="70">
        <v>69.599999999999994</v>
      </c>
      <c r="Z26" s="70">
        <v>1096174080</v>
      </c>
      <c r="AA26" s="70">
        <v>145.4</v>
      </c>
      <c r="AB26" s="67">
        <f>'S14 SW948'!$Z26/'S14 SW948'!$Z$30*100</f>
        <v>17.278789574975715</v>
      </c>
      <c r="AC26" s="67">
        <f t="shared" si="8"/>
        <v>51.836368724927141</v>
      </c>
      <c r="AD26" s="67">
        <f t="shared" si="9"/>
        <v>51.836368724927141</v>
      </c>
      <c r="AE26" s="67">
        <f t="shared" si="10"/>
        <v>0</v>
      </c>
      <c r="AF26" s="67">
        <f t="shared" si="11"/>
        <v>34.55757914995143</v>
      </c>
      <c r="AG26" s="67">
        <f t="shared" si="12"/>
        <v>0</v>
      </c>
      <c r="AH26" s="87">
        <f>AVERAGE('S14 SW948'!$P26,'S14 SW948'!$Y26)</f>
        <v>69.900000000000006</v>
      </c>
      <c r="AI26" s="67">
        <f>AVERAGE('S14 SW948'!$S26,'S14 SW948'!$AB26)</f>
        <v>15.69508726161024</v>
      </c>
      <c r="AJ26" s="67">
        <f>STDEV('S14 SW948'!$AB26,'S14 SW948'!$S26)</f>
        <v>2.2396932903231033</v>
      </c>
      <c r="AK26" s="90">
        <f t="shared" si="13"/>
        <v>0.14270027639803778</v>
      </c>
    </row>
    <row r="27" spans="1:37" ht="20.100000000000001" customHeight="1" x14ac:dyDescent="0.25">
      <c r="A27" s="65"/>
      <c r="B27" s="64" t="str">
        <f t="shared" si="0"/>
        <v/>
      </c>
      <c r="C27" s="79">
        <v>1070.3399999999999</v>
      </c>
      <c r="D27" s="64">
        <f t="shared" si="1"/>
        <v>-4.0299999998296698E-3</v>
      </c>
      <c r="E27" s="79"/>
      <c r="F27" s="67" t="str">
        <f t="shared" si="2"/>
        <v/>
      </c>
      <c r="G27" s="67">
        <v>4</v>
      </c>
      <c r="H27" s="67">
        <v>4</v>
      </c>
      <c r="I27" s="67"/>
      <c r="J27" s="67">
        <v>2</v>
      </c>
      <c r="K27" s="67">
        <v>1</v>
      </c>
      <c r="L27" s="64">
        <v>2141.6953299999996</v>
      </c>
      <c r="M27" s="64">
        <v>1070.3440299999997</v>
      </c>
      <c r="N27" s="64">
        <v>713.22692999999981</v>
      </c>
      <c r="O27" s="79" t="s">
        <v>66</v>
      </c>
      <c r="P27" s="70">
        <v>71.599999999999994</v>
      </c>
      <c r="Q27" s="70">
        <v>202027216</v>
      </c>
      <c r="R27" s="70">
        <v>17.899999999999999</v>
      </c>
      <c r="S27" s="67">
        <f>'S14 SW948'!$Q27/'S14 SW948'!$Q$30*100</f>
        <v>4.4115227303636528</v>
      </c>
      <c r="T27" s="67">
        <f t="shared" si="3"/>
        <v>17.646090921454611</v>
      </c>
      <c r="U27" s="67">
        <f t="shared" si="4"/>
        <v>17.646090921454611</v>
      </c>
      <c r="V27" s="67">
        <f t="shared" si="5"/>
        <v>0</v>
      </c>
      <c r="W27" s="67">
        <f t="shared" si="6"/>
        <v>8.8230454607273057</v>
      </c>
      <c r="X27" s="67">
        <f t="shared" si="7"/>
        <v>4.4115227303636528</v>
      </c>
      <c r="Y27" s="70">
        <v>70.900000000000006</v>
      </c>
      <c r="Z27" s="70">
        <v>171916400</v>
      </c>
      <c r="AA27" s="70">
        <v>21.8</v>
      </c>
      <c r="AB27" s="67">
        <f>'S14 SW948'!$Z27/'S14 SW948'!$Z$30*100</f>
        <v>2.7098864626386301</v>
      </c>
      <c r="AC27" s="67">
        <f t="shared" si="8"/>
        <v>10.83954585055452</v>
      </c>
      <c r="AD27" s="67">
        <f t="shared" si="9"/>
        <v>10.83954585055452</v>
      </c>
      <c r="AE27" s="67">
        <f t="shared" si="10"/>
        <v>0</v>
      </c>
      <c r="AF27" s="67">
        <f t="shared" si="11"/>
        <v>5.4197729252772602</v>
      </c>
      <c r="AG27" s="67">
        <f t="shared" si="12"/>
        <v>2.7098864626386301</v>
      </c>
      <c r="AH27" s="87">
        <f>AVERAGE('S14 SW948'!$P27,'S14 SW948'!$Y27)</f>
        <v>71.25</v>
      </c>
      <c r="AI27" s="67">
        <f>AVERAGE('S14 SW948'!$S27,'S14 SW948'!$AB27)</f>
        <v>3.5607045965011412</v>
      </c>
      <c r="AJ27" s="67">
        <f>STDEV('S14 SW948'!$AB27,'S14 SW948'!$S27)</f>
        <v>1.2032385440213318</v>
      </c>
      <c r="AK27" s="90">
        <f t="shared" si="13"/>
        <v>0.33792147352062601</v>
      </c>
    </row>
    <row r="28" spans="1:37" ht="20.100000000000001" customHeight="1" x14ac:dyDescent="0.25">
      <c r="A28" s="65"/>
      <c r="B28" s="64" t="str">
        <f t="shared" si="0"/>
        <v/>
      </c>
      <c r="C28" s="79">
        <v>1175.9000000000001</v>
      </c>
      <c r="D28" s="64">
        <f t="shared" si="1"/>
        <v>-1.3329999999768916E-2</v>
      </c>
      <c r="E28" s="79"/>
      <c r="F28" s="67" t="str">
        <f t="shared" si="2"/>
        <v/>
      </c>
      <c r="G28" s="67">
        <v>4</v>
      </c>
      <c r="H28" s="67">
        <v>4</v>
      </c>
      <c r="I28" s="67"/>
      <c r="J28" s="67">
        <v>3</v>
      </c>
      <c r="K28" s="67"/>
      <c r="L28" s="64">
        <v>2352.8339299999998</v>
      </c>
      <c r="M28" s="64">
        <v>1175.9133299999999</v>
      </c>
      <c r="N28" s="64">
        <v>783.60646333333318</v>
      </c>
      <c r="O28" s="79" t="s">
        <v>23</v>
      </c>
      <c r="P28" s="70">
        <v>73.099999999999994</v>
      </c>
      <c r="Q28" s="70">
        <v>431023200</v>
      </c>
      <c r="R28" s="70">
        <v>45.3</v>
      </c>
      <c r="S28" s="67">
        <f>'S14 SW948'!$Q28/'S14 SW948'!$Q$30*100</f>
        <v>9.4119430132328255</v>
      </c>
      <c r="T28" s="67">
        <f t="shared" si="3"/>
        <v>37.647772052931302</v>
      </c>
      <c r="U28" s="67">
        <f t="shared" si="4"/>
        <v>37.647772052931302</v>
      </c>
      <c r="V28" s="67">
        <f t="shared" si="5"/>
        <v>0</v>
      </c>
      <c r="W28" s="67">
        <f t="shared" si="6"/>
        <v>28.235829039698476</v>
      </c>
      <c r="X28" s="67">
        <f t="shared" si="7"/>
        <v>0</v>
      </c>
      <c r="Y28" s="70">
        <v>72.400000000000006</v>
      </c>
      <c r="Z28" s="70">
        <v>567418048</v>
      </c>
      <c r="AA28" s="70">
        <v>69.3</v>
      </c>
      <c r="AB28" s="67">
        <f>'S14 SW948'!$Z28/'S14 SW948'!$Z$30*100</f>
        <v>8.9441058964242881</v>
      </c>
      <c r="AC28" s="67">
        <f t="shared" si="8"/>
        <v>35.776423585697152</v>
      </c>
      <c r="AD28" s="67">
        <f t="shared" si="9"/>
        <v>35.776423585697152</v>
      </c>
      <c r="AE28" s="67">
        <f t="shared" si="10"/>
        <v>0</v>
      </c>
      <c r="AF28" s="67">
        <f t="shared" si="11"/>
        <v>26.832317689272863</v>
      </c>
      <c r="AG28" s="67">
        <f t="shared" si="12"/>
        <v>0</v>
      </c>
      <c r="AH28" s="87">
        <f>AVERAGE('S14 SW948'!$P28,'S14 SW948'!$Y28)</f>
        <v>72.75</v>
      </c>
      <c r="AI28" s="67">
        <f>AVERAGE('S14 SW948'!$S28,'S14 SW948'!$AB28)</f>
        <v>9.1780244548285559</v>
      </c>
      <c r="AJ28" s="67">
        <f>STDEV('S14 SW948'!$AB28,'S14 SW948'!$S28)</f>
        <v>0.33081079778607969</v>
      </c>
      <c r="AK28" s="90">
        <f t="shared" si="13"/>
        <v>3.6043791277113039E-2</v>
      </c>
    </row>
    <row r="29" spans="1:37" ht="20.100000000000001" customHeight="1" x14ac:dyDescent="0.25">
      <c r="A29" s="91"/>
      <c r="B29" s="92" t="str">
        <f t="shared" si="0"/>
        <v/>
      </c>
      <c r="C29" s="95">
        <v>1030.3599999999999</v>
      </c>
      <c r="D29" s="92">
        <f t="shared" si="1"/>
        <v>-5.6299999998827843E-3</v>
      </c>
      <c r="E29" s="95"/>
      <c r="F29" s="94" t="str">
        <f t="shared" si="2"/>
        <v/>
      </c>
      <c r="G29" s="94">
        <v>4</v>
      </c>
      <c r="H29" s="94">
        <v>4</v>
      </c>
      <c r="I29" s="94"/>
      <c r="J29" s="94">
        <v>2</v>
      </c>
      <c r="K29" s="94"/>
      <c r="L29" s="92">
        <v>2061.7385299999996</v>
      </c>
      <c r="M29" s="92">
        <v>1030.3656299999998</v>
      </c>
      <c r="N29" s="92">
        <v>686.57466333333321</v>
      </c>
      <c r="O29" s="95" t="s">
        <v>30</v>
      </c>
      <c r="P29" s="96">
        <v>79.7</v>
      </c>
      <c r="Q29" s="96">
        <v>166850080</v>
      </c>
      <c r="R29" s="96">
        <v>18.8</v>
      </c>
      <c r="S29" s="94">
        <f>'S14 SW948'!$Q29/'S14 SW948'!$Q$30*100</f>
        <v>3.6433849609796822</v>
      </c>
      <c r="T29" s="94">
        <f t="shared" si="3"/>
        <v>14.573539843918729</v>
      </c>
      <c r="U29" s="94">
        <f t="shared" si="4"/>
        <v>14.573539843918729</v>
      </c>
      <c r="V29" s="94">
        <f t="shared" si="5"/>
        <v>0</v>
      </c>
      <c r="W29" s="94">
        <f t="shared" si="6"/>
        <v>7.2867699219593645</v>
      </c>
      <c r="X29" s="94">
        <f t="shared" si="7"/>
        <v>0</v>
      </c>
      <c r="Y29" s="96">
        <v>79.7</v>
      </c>
      <c r="Z29" s="96">
        <v>267875136</v>
      </c>
      <c r="AA29" s="96">
        <v>27.4</v>
      </c>
      <c r="AB29" s="94">
        <f>'S14 SW948'!$Z29/'S14 SW948'!$Z$30*100</f>
        <v>4.2224662959664228</v>
      </c>
      <c r="AC29" s="94">
        <f t="shared" si="8"/>
        <v>16.889865183865691</v>
      </c>
      <c r="AD29" s="94">
        <f t="shared" si="9"/>
        <v>16.889865183865691</v>
      </c>
      <c r="AE29" s="94">
        <f t="shared" si="10"/>
        <v>0</v>
      </c>
      <c r="AF29" s="94">
        <f t="shared" si="11"/>
        <v>8.4449325919328455</v>
      </c>
      <c r="AG29" s="94">
        <f t="shared" si="12"/>
        <v>0</v>
      </c>
      <c r="AH29" s="98">
        <f>AVERAGE('S14 SW948'!$P29,'S14 SW948'!$Y29)</f>
        <v>79.7</v>
      </c>
      <c r="AI29" s="94">
        <f>AVERAGE('S14 SW948'!$S29,'S14 SW948'!$AB29)</f>
        <v>3.9329256284730523</v>
      </c>
      <c r="AJ29" s="94">
        <f>STDEV('S14 SW948'!$AB29,'S14 SW948'!$S29)</f>
        <v>0.40947233882768297</v>
      </c>
      <c r="AK29" s="99">
        <f t="shared" si="13"/>
        <v>0.10411392879215453</v>
      </c>
    </row>
    <row r="30" spans="1:37" x14ac:dyDescent="0.25">
      <c r="A30" s="64"/>
      <c r="B30" s="64"/>
      <c r="C30" s="64"/>
      <c r="D30" s="64"/>
      <c r="E30" s="79"/>
      <c r="F30" s="67"/>
      <c r="G30" s="67"/>
      <c r="H30" s="67"/>
      <c r="I30" s="67"/>
      <c r="J30" s="67"/>
      <c r="K30" s="67"/>
      <c r="L30" s="64"/>
      <c r="M30" s="64"/>
      <c r="N30" s="64"/>
      <c r="O30" s="79"/>
      <c r="P30" s="79"/>
      <c r="Q30" s="79">
        <f>SUM(Q5:Q29)</f>
        <v>4579534740</v>
      </c>
      <c r="R30" s="79"/>
      <c r="S30" s="67">
        <f>SUM(S5:S29)</f>
        <v>100.00000000000003</v>
      </c>
      <c r="T30" s="67">
        <f>SUM(T5:T29)/100</f>
        <v>2.8355899769853039</v>
      </c>
      <c r="U30" s="67">
        <f>SUM(U5:U29)/100</f>
        <v>2.8355899769853039</v>
      </c>
      <c r="V30" s="67">
        <f>SUM(V5:V29)/100</f>
        <v>5.7516402637880187E-2</v>
      </c>
      <c r="W30" s="67">
        <f>SUM(W5:W29)/100</f>
        <v>1.6006856120060791</v>
      </c>
      <c r="X30" s="67">
        <f>SUM(X5:X29)/100</f>
        <v>0.32819734434419856</v>
      </c>
      <c r="Y30" s="79"/>
      <c r="Z30" s="201">
        <f>SUM(Z5:Z29)</f>
        <v>6344044386</v>
      </c>
      <c r="AA30" s="79"/>
      <c r="AB30" s="67">
        <f>SUM(AB5:AB29)</f>
        <v>100.00000000000003</v>
      </c>
      <c r="AC30" s="67">
        <f>SUM(AC5:AC29)/100</f>
        <v>2.7934523540075364</v>
      </c>
      <c r="AD30" s="67">
        <f>SUM(AD5:AD29)/100</f>
        <v>2.7934523540075364</v>
      </c>
      <c r="AE30" s="67">
        <f>SUM(AE5:AE29)/100</f>
        <v>4.7881881260217272E-2</v>
      </c>
      <c r="AF30" s="67">
        <f>SUM(AF5:AF29)/100</f>
        <v>1.6102459636857906</v>
      </c>
      <c r="AG30" s="67">
        <f>SUM(AG5:AG29)/100</f>
        <v>0.30283389603005845</v>
      </c>
      <c r="AH30" s="87"/>
      <c r="AI30" s="67"/>
      <c r="AJ30" s="67"/>
    </row>
    <row r="32" spans="1:37" x14ac:dyDescent="0.25">
      <c r="A32" s="70"/>
    </row>
    <row r="33" spans="1:34" x14ac:dyDescent="0.25">
      <c r="A33" s="70"/>
      <c r="T33" s="84"/>
      <c r="U33" s="84"/>
      <c r="V33" s="84"/>
      <c r="W33" s="84"/>
      <c r="X33" s="84"/>
    </row>
    <row r="34" spans="1:34" x14ac:dyDescent="0.25">
      <c r="A34" s="61"/>
      <c r="B34" s="64"/>
      <c r="C34" s="84"/>
      <c r="S34" s="195"/>
    </row>
    <row r="35" spans="1:34" x14ac:dyDescent="0.25">
      <c r="A35" s="61"/>
      <c r="B35" s="64"/>
    </row>
    <row r="36" spans="1:34" x14ac:dyDescent="0.25">
      <c r="A36" s="61"/>
      <c r="B36" s="64"/>
      <c r="C36" s="84"/>
      <c r="AH36" s="70"/>
    </row>
    <row r="37" spans="1:34" x14ac:dyDescent="0.25">
      <c r="A37" s="61"/>
      <c r="B37" s="64"/>
      <c r="AH37" s="70"/>
    </row>
    <row r="38" spans="1:34" x14ac:dyDescent="0.25">
      <c r="A38" s="61"/>
      <c r="B38" s="64"/>
      <c r="C38" s="84"/>
      <c r="D38" s="64"/>
      <c r="E38" s="79"/>
      <c r="F38" s="67"/>
      <c r="G38" s="67"/>
      <c r="H38" s="67"/>
      <c r="I38" s="67"/>
      <c r="J38" s="67"/>
      <c r="K38" s="67"/>
      <c r="L38" s="64"/>
      <c r="M38" s="64"/>
      <c r="N38" s="64"/>
      <c r="O38" s="79"/>
      <c r="AH38" s="70"/>
    </row>
    <row r="39" spans="1:34" x14ac:dyDescent="0.25">
      <c r="A39" s="61"/>
      <c r="B39" s="64"/>
      <c r="C39" s="84"/>
      <c r="D39" s="64"/>
      <c r="E39" s="79"/>
      <c r="F39" s="67"/>
      <c r="G39" s="67"/>
      <c r="H39" s="67"/>
      <c r="I39" s="67"/>
      <c r="J39" s="67"/>
      <c r="K39" s="67"/>
      <c r="L39" s="64"/>
      <c r="M39" s="64"/>
      <c r="N39" s="64"/>
      <c r="O39" s="79"/>
      <c r="AH39" s="70"/>
    </row>
    <row r="40" spans="1:34" x14ac:dyDescent="0.25">
      <c r="AH40" s="70"/>
    </row>
    <row r="41" spans="1:34" x14ac:dyDescent="0.25">
      <c r="AH41" s="70"/>
    </row>
    <row r="42" spans="1:34" x14ac:dyDescent="0.25">
      <c r="A42" s="61"/>
      <c r="B42" s="64"/>
      <c r="C42" s="84"/>
      <c r="D42" s="64"/>
      <c r="E42" s="79"/>
      <c r="F42" s="67"/>
      <c r="G42" s="67"/>
      <c r="H42" s="67"/>
      <c r="I42" s="67"/>
      <c r="J42" s="67"/>
      <c r="K42" s="67"/>
      <c r="L42" s="64"/>
      <c r="M42" s="64"/>
      <c r="N42" s="64"/>
      <c r="O42" s="79"/>
      <c r="AH42" s="70"/>
    </row>
    <row r="43" spans="1:34" x14ac:dyDescent="0.25">
      <c r="AH43" s="70"/>
    </row>
    <row r="44" spans="1:34" x14ac:dyDescent="0.25">
      <c r="A44" s="61"/>
      <c r="B44" s="64"/>
      <c r="C44" s="84"/>
      <c r="D44" s="64"/>
      <c r="E44" s="79"/>
      <c r="F44" s="67"/>
      <c r="G44" s="67"/>
      <c r="H44" s="67"/>
      <c r="I44" s="67"/>
      <c r="J44" s="67"/>
      <c r="K44" s="67"/>
      <c r="L44" s="64"/>
      <c r="M44" s="64"/>
      <c r="N44" s="64"/>
      <c r="O44" s="79"/>
      <c r="AH44" s="70"/>
    </row>
    <row r="45" spans="1:34" x14ac:dyDescent="0.25">
      <c r="AH45" s="70"/>
    </row>
    <row r="46" spans="1:34" x14ac:dyDescent="0.25">
      <c r="AH46" s="70"/>
    </row>
    <row r="47" spans="1:34" x14ac:dyDescent="0.25">
      <c r="AH47" s="70"/>
    </row>
    <row r="48" spans="1:34" x14ac:dyDescent="0.25">
      <c r="A48" s="61"/>
      <c r="B48" s="64"/>
      <c r="C48" s="84"/>
      <c r="D48" s="64"/>
      <c r="E48" s="79"/>
      <c r="F48" s="67"/>
      <c r="AH48" s="70"/>
    </row>
    <row r="49" spans="1:34" x14ac:dyDescent="0.25">
      <c r="AH49" s="70"/>
    </row>
    <row r="50" spans="1:34" x14ac:dyDescent="0.25">
      <c r="AH50" s="70"/>
    </row>
    <row r="51" spans="1:34" x14ac:dyDescent="0.25">
      <c r="AH51" s="70"/>
    </row>
    <row r="52" spans="1:34" x14ac:dyDescent="0.25">
      <c r="AH52" s="70"/>
    </row>
    <row r="53" spans="1:34" x14ac:dyDescent="0.25">
      <c r="AH53" s="70"/>
    </row>
    <row r="54" spans="1:34" x14ac:dyDescent="0.25">
      <c r="AH54" s="70"/>
    </row>
    <row r="55" spans="1:34" x14ac:dyDescent="0.25">
      <c r="AH55" s="70"/>
    </row>
    <row r="56" spans="1:34" x14ac:dyDescent="0.25">
      <c r="AH56" s="70"/>
    </row>
    <row r="57" spans="1:34" x14ac:dyDescent="0.25">
      <c r="AH57" s="70"/>
    </row>
    <row r="58" spans="1:34" x14ac:dyDescent="0.25">
      <c r="AH58" s="70"/>
    </row>
    <row r="59" spans="1:34" x14ac:dyDescent="0.25">
      <c r="AH59" s="70"/>
    </row>
    <row r="60" spans="1:34" x14ac:dyDescent="0.25">
      <c r="AH60" s="70"/>
    </row>
    <row r="61" spans="1:34" x14ac:dyDescent="0.25">
      <c r="AH61" s="70"/>
    </row>
    <row r="62" spans="1:34" x14ac:dyDescent="0.25">
      <c r="A62" s="61"/>
      <c r="B62" s="64"/>
      <c r="C62" s="84"/>
      <c r="D62" s="64"/>
      <c r="E62" s="79"/>
      <c r="F62" s="67"/>
      <c r="G62" s="67"/>
      <c r="H62" s="67"/>
      <c r="I62" s="67"/>
      <c r="J62" s="67"/>
      <c r="K62" s="67"/>
      <c r="L62" s="64"/>
      <c r="M62" s="64"/>
      <c r="N62" s="64"/>
      <c r="O62" s="79"/>
      <c r="AH62" s="70"/>
    </row>
    <row r="63" spans="1:34" x14ac:dyDescent="0.25">
      <c r="A63" s="70"/>
      <c r="D63" s="64"/>
      <c r="E63" s="79"/>
      <c r="F63" s="67"/>
      <c r="G63" s="67"/>
      <c r="H63" s="67"/>
      <c r="I63" s="67"/>
      <c r="J63" s="67"/>
      <c r="K63" s="67"/>
      <c r="L63" s="60"/>
      <c r="M63" s="60"/>
      <c r="N63" s="60"/>
      <c r="O63" s="79"/>
      <c r="AH63" s="70"/>
    </row>
    <row r="64" spans="1:34" x14ac:dyDescent="0.25">
      <c r="A64" s="70"/>
      <c r="D64" s="64"/>
      <c r="E64" s="79"/>
      <c r="F64" s="67"/>
      <c r="G64" s="67"/>
      <c r="H64" s="67"/>
      <c r="I64" s="67"/>
      <c r="J64" s="67"/>
      <c r="K64" s="67"/>
      <c r="L64" s="64"/>
      <c r="M64" s="64"/>
      <c r="N64" s="64"/>
      <c r="O64" s="79"/>
      <c r="AH64" s="70"/>
    </row>
    <row r="65" spans="1:34" x14ac:dyDescent="0.25">
      <c r="A65" s="70"/>
      <c r="D65" s="64"/>
      <c r="E65" s="79"/>
      <c r="F65" s="67"/>
      <c r="G65" s="67"/>
      <c r="H65" s="67"/>
      <c r="I65" s="67"/>
      <c r="J65" s="67"/>
      <c r="K65" s="67"/>
      <c r="L65" s="64"/>
      <c r="M65" s="64"/>
      <c r="N65" s="64"/>
      <c r="O65" s="79"/>
      <c r="AH65" s="70"/>
    </row>
    <row r="66" spans="1:34" x14ac:dyDescent="0.25">
      <c r="A66" s="70"/>
      <c r="D66" s="64"/>
      <c r="E66" s="79"/>
      <c r="F66" s="67"/>
      <c r="G66" s="67"/>
      <c r="H66" s="67"/>
      <c r="I66" s="67"/>
      <c r="J66" s="67"/>
      <c r="K66" s="67"/>
      <c r="L66" s="64"/>
      <c r="M66" s="64"/>
      <c r="N66" s="64"/>
      <c r="O66" s="79"/>
      <c r="AH66" s="70"/>
    </row>
    <row r="67" spans="1:34" x14ac:dyDescent="0.25">
      <c r="A67" s="70"/>
      <c r="D67" s="64"/>
      <c r="E67" s="79"/>
      <c r="F67" s="67"/>
      <c r="G67" s="67"/>
      <c r="H67" s="67"/>
      <c r="I67" s="67"/>
      <c r="J67" s="67"/>
      <c r="K67" s="67"/>
      <c r="L67" s="64"/>
      <c r="M67" s="64"/>
      <c r="N67" s="64"/>
      <c r="O67" s="79"/>
      <c r="AH67" s="70"/>
    </row>
    <row r="68" spans="1:34" x14ac:dyDescent="0.25">
      <c r="A68" s="70"/>
      <c r="D68" s="64"/>
      <c r="E68" s="79"/>
      <c r="F68" s="67"/>
      <c r="G68" s="67"/>
      <c r="H68" s="67"/>
      <c r="I68" s="67"/>
      <c r="J68" s="67"/>
      <c r="K68" s="67"/>
      <c r="L68" s="64"/>
      <c r="M68" s="64"/>
      <c r="N68" s="64"/>
      <c r="O68" s="79"/>
      <c r="AH68" s="70"/>
    </row>
    <row r="69" spans="1:34" x14ac:dyDescent="0.25">
      <c r="AH69" s="70"/>
    </row>
    <row r="70" spans="1:34" x14ac:dyDescent="0.25">
      <c r="AH70" s="70"/>
    </row>
    <row r="71" spans="1:34" x14ac:dyDescent="0.25">
      <c r="AH71" s="70"/>
    </row>
    <row r="72" spans="1:34" x14ac:dyDescent="0.25">
      <c r="AH72" s="70"/>
    </row>
    <row r="73" spans="1:34" x14ac:dyDescent="0.25">
      <c r="AH73" s="70"/>
    </row>
    <row r="74" spans="1:34" x14ac:dyDescent="0.25">
      <c r="AH74" s="70"/>
    </row>
  </sheetData>
  <mergeCells count="2">
    <mergeCell ref="P3:X3"/>
    <mergeCell ref="Y3:AG3"/>
  </mergeCells>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K58"/>
  <sheetViews>
    <sheetView zoomScale="70" zoomScaleNormal="70" workbookViewId="0"/>
  </sheetViews>
  <sheetFormatPr defaultColWidth="9.140625" defaultRowHeight="20.100000000000001" customHeight="1" x14ac:dyDescent="0.25"/>
  <cols>
    <col min="1" max="1" width="8.7109375" style="60" customWidth="1"/>
    <col min="2" max="33" width="8.7109375" style="70" customWidth="1"/>
    <col min="34" max="34" width="8.7109375" style="86" customWidth="1"/>
    <col min="35" max="36" width="8.7109375" style="70" customWidth="1"/>
    <col min="37" max="37" width="8.7109375" style="191" customWidth="1"/>
    <col min="38" max="16384" width="9.140625" style="70"/>
  </cols>
  <sheetData>
    <row r="1" spans="1:37" ht="20.100000000000001" customHeight="1" x14ac:dyDescent="0.25">
      <c r="A1" s="60" t="s">
        <v>199</v>
      </c>
    </row>
    <row r="3" spans="1:37" ht="20.100000000000001" customHeight="1" x14ac:dyDescent="0.25">
      <c r="A3" s="100"/>
      <c r="B3" s="101"/>
      <c r="C3" s="101"/>
      <c r="D3" s="101"/>
      <c r="E3" s="101"/>
      <c r="F3" s="101"/>
      <c r="G3" s="101"/>
      <c r="H3" s="101"/>
      <c r="I3" s="101"/>
      <c r="J3" s="101"/>
      <c r="K3" s="101"/>
      <c r="L3" s="101"/>
      <c r="M3" s="101"/>
      <c r="N3" s="101"/>
      <c r="O3" s="101"/>
      <c r="P3" s="277" t="s">
        <v>99</v>
      </c>
      <c r="Q3" s="277"/>
      <c r="R3" s="277"/>
      <c r="S3" s="277"/>
      <c r="T3" s="277"/>
      <c r="U3" s="277"/>
      <c r="V3" s="277"/>
      <c r="W3" s="277"/>
      <c r="X3" s="277"/>
      <c r="Y3" s="277" t="s">
        <v>100</v>
      </c>
      <c r="Z3" s="277"/>
      <c r="AA3" s="277"/>
      <c r="AB3" s="277"/>
      <c r="AC3" s="277"/>
      <c r="AD3" s="277"/>
      <c r="AE3" s="277"/>
      <c r="AF3" s="277"/>
      <c r="AG3" s="277"/>
      <c r="AH3" s="102"/>
      <c r="AI3" s="101"/>
      <c r="AJ3" s="101"/>
      <c r="AK3" s="196"/>
    </row>
    <row r="4" spans="1:37" ht="20.100000000000001" customHeight="1" x14ac:dyDescent="0.25">
      <c r="A4" s="105" t="s">
        <v>0</v>
      </c>
      <c r="B4" s="104" t="s">
        <v>1</v>
      </c>
      <c r="C4" s="104" t="s">
        <v>2</v>
      </c>
      <c r="D4" s="104" t="s">
        <v>3</v>
      </c>
      <c r="E4" s="104" t="s">
        <v>4</v>
      </c>
      <c r="F4" s="104" t="s">
        <v>5</v>
      </c>
      <c r="G4" s="104" t="s">
        <v>6</v>
      </c>
      <c r="H4" s="104" t="s">
        <v>7</v>
      </c>
      <c r="I4" s="104" t="s">
        <v>8</v>
      </c>
      <c r="J4" s="104" t="s">
        <v>9</v>
      </c>
      <c r="K4" s="104" t="s">
        <v>10</v>
      </c>
      <c r="L4" s="104" t="s">
        <v>101</v>
      </c>
      <c r="M4" s="104" t="s">
        <v>102</v>
      </c>
      <c r="N4" s="104" t="s">
        <v>103</v>
      </c>
      <c r="O4" s="104" t="s">
        <v>11</v>
      </c>
      <c r="P4" s="104" t="s">
        <v>104</v>
      </c>
      <c r="Q4" s="104" t="s">
        <v>105</v>
      </c>
      <c r="R4" s="104" t="s">
        <v>94</v>
      </c>
      <c r="S4" s="104" t="s">
        <v>106</v>
      </c>
      <c r="T4" s="104" t="s">
        <v>6</v>
      </c>
      <c r="U4" s="104" t="s">
        <v>7</v>
      </c>
      <c r="V4" s="104" t="s">
        <v>8</v>
      </c>
      <c r="W4" s="104" t="s">
        <v>9</v>
      </c>
      <c r="X4" s="104" t="s">
        <v>10</v>
      </c>
      <c r="Y4" s="104" t="s">
        <v>104</v>
      </c>
      <c r="Z4" s="104" t="s">
        <v>105</v>
      </c>
      <c r="AA4" s="104" t="s">
        <v>94</v>
      </c>
      <c r="AB4" s="104" t="s">
        <v>106</v>
      </c>
      <c r="AC4" s="104" t="s">
        <v>6</v>
      </c>
      <c r="AD4" s="104" t="s">
        <v>7</v>
      </c>
      <c r="AE4" s="104" t="s">
        <v>8</v>
      </c>
      <c r="AF4" s="104" t="s">
        <v>9</v>
      </c>
      <c r="AG4" s="104" t="s">
        <v>10</v>
      </c>
      <c r="AH4" s="106" t="s">
        <v>107</v>
      </c>
      <c r="AI4" s="104" t="s">
        <v>108</v>
      </c>
      <c r="AJ4" s="104" t="s">
        <v>17</v>
      </c>
      <c r="AK4" s="197" t="s">
        <v>33</v>
      </c>
    </row>
    <row r="5" spans="1:37" ht="20.100000000000001" customHeight="1" x14ac:dyDescent="0.25">
      <c r="A5" s="65">
        <v>675.29</v>
      </c>
      <c r="B5" s="64">
        <f t="shared" ref="B5:B13" si="0">IF(A5, A5-L5,"")</f>
        <v>4.3469999999956599E-2</v>
      </c>
      <c r="C5" s="64"/>
      <c r="D5" s="67" t="str">
        <f t="shared" ref="D5:D13" si="1">IF(C5, C5-M5,"")</f>
        <v/>
      </c>
      <c r="E5" s="79"/>
      <c r="F5" s="67" t="str">
        <f t="shared" ref="F5:F13" si="2">IF(E5, E5-N5,"")</f>
        <v/>
      </c>
      <c r="G5" s="67">
        <v>1</v>
      </c>
      <c r="H5" s="67">
        <v>1</v>
      </c>
      <c r="I5" s="67"/>
      <c r="J5" s="67">
        <v>1</v>
      </c>
      <c r="K5" s="67"/>
      <c r="L5" s="64">
        <v>675.24653000000001</v>
      </c>
      <c r="M5" s="64">
        <v>337.11963000000003</v>
      </c>
      <c r="N5" s="64">
        <v>224.41066333333336</v>
      </c>
      <c r="O5" s="79" t="s">
        <v>18</v>
      </c>
      <c r="P5" s="70">
        <v>15.2</v>
      </c>
      <c r="Q5" s="70">
        <v>427693152</v>
      </c>
      <c r="R5" s="70">
        <v>19.100000000000001</v>
      </c>
      <c r="S5" s="67">
        <f>'S15 SW1398'!$Q5/'S15 SW1398'!$Q$14*100</f>
        <v>3.7760307998464837</v>
      </c>
      <c r="T5" s="67">
        <f t="shared" ref="T5:T13" si="3">$S5*G5</f>
        <v>3.7760307998464837</v>
      </c>
      <c r="U5" s="67">
        <f t="shared" ref="U5:U13" si="4">$S5*H5</f>
        <v>3.7760307998464837</v>
      </c>
      <c r="V5" s="67">
        <f t="shared" ref="V5:V13" si="5">$S5*I5</f>
        <v>0</v>
      </c>
      <c r="W5" s="67">
        <f t="shared" ref="W5:W13" si="6">$S5*J5</f>
        <v>3.7760307998464837</v>
      </c>
      <c r="X5" s="67">
        <f t="shared" ref="X5:X13" si="7">$S5*K5</f>
        <v>0</v>
      </c>
      <c r="Y5" s="70">
        <v>15.5</v>
      </c>
      <c r="Z5" s="70">
        <v>266443872</v>
      </c>
      <c r="AA5" s="70">
        <v>12.9</v>
      </c>
      <c r="AB5" s="67">
        <f>'S15 SW1398'!$Z5/'S15 SW1398'!$Z$14*100</f>
        <v>3.7458458956200036</v>
      </c>
      <c r="AC5" s="67">
        <f t="shared" ref="AC5:AC13" si="8">$AB5*G5</f>
        <v>3.7458458956200036</v>
      </c>
      <c r="AD5" s="67">
        <f t="shared" ref="AD5:AD13" si="9">$AB5*H5</f>
        <v>3.7458458956200036</v>
      </c>
      <c r="AE5" s="67">
        <f t="shared" ref="AE5:AE13" si="10">$AB5*I5</f>
        <v>0</v>
      </c>
      <c r="AF5" s="67">
        <f t="shared" ref="AF5:AF13" si="11">$AB5*J5</f>
        <v>3.7458458956200036</v>
      </c>
      <c r="AG5" s="67">
        <f t="shared" ref="AG5:AG13" si="12">$AB5*K5</f>
        <v>0</v>
      </c>
      <c r="AH5" s="87">
        <f>AVERAGE('S15 SW1398'!$P5,'S15 SW1398'!$Y5)</f>
        <v>15.35</v>
      </c>
      <c r="AI5" s="67">
        <f>AVERAGE('S15 SW1398'!$S5,'S15 SW1398'!$AB5)</f>
        <v>3.7609383477332434</v>
      </c>
      <c r="AJ5" s="67">
        <f>STDEV('S15 SW1398'!$S5,'S15 SW1398'!$AB5)</f>
        <v>2.1343950468010575E-2</v>
      </c>
      <c r="AK5" s="90">
        <f>'S15 SW1398'!$AJ5/'S15 SW1398'!$AI5</f>
        <v>5.675166273564361E-3</v>
      </c>
    </row>
    <row r="6" spans="1:37" ht="20.100000000000001" customHeight="1" x14ac:dyDescent="0.25">
      <c r="A6" s="65">
        <v>675.27</v>
      </c>
      <c r="B6" s="64">
        <f t="shared" si="0"/>
        <v>2.3469999999974789E-2</v>
      </c>
      <c r="C6" s="79"/>
      <c r="D6" s="67" t="str">
        <f t="shared" si="1"/>
        <v/>
      </c>
      <c r="E6" s="79"/>
      <c r="F6" s="67" t="str">
        <f t="shared" si="2"/>
        <v/>
      </c>
      <c r="G6" s="67">
        <v>1</v>
      </c>
      <c r="H6" s="67">
        <v>1</v>
      </c>
      <c r="I6" s="67"/>
      <c r="J6" s="67">
        <v>1</v>
      </c>
      <c r="K6" s="67"/>
      <c r="L6" s="64">
        <v>675.24653000000001</v>
      </c>
      <c r="M6" s="64">
        <v>337.11963000000003</v>
      </c>
      <c r="N6" s="64">
        <v>224.41066333333336</v>
      </c>
      <c r="O6" s="79" t="s">
        <v>18</v>
      </c>
      <c r="P6" s="70">
        <v>23.5</v>
      </c>
      <c r="Q6" s="70">
        <v>1660367232</v>
      </c>
      <c r="R6" s="70">
        <v>88</v>
      </c>
      <c r="S6" s="67">
        <f>'S15 SW1398'!$Q6/'S15 SW1398'!$Q$14*100</f>
        <v>14.659102624789869</v>
      </c>
      <c r="T6" s="67">
        <f t="shared" si="3"/>
        <v>14.659102624789869</v>
      </c>
      <c r="U6" s="67">
        <f t="shared" si="4"/>
        <v>14.659102624789869</v>
      </c>
      <c r="V6" s="67">
        <f t="shared" si="5"/>
        <v>0</v>
      </c>
      <c r="W6" s="67">
        <f t="shared" si="6"/>
        <v>14.659102624789869</v>
      </c>
      <c r="X6" s="67">
        <f t="shared" si="7"/>
        <v>0</v>
      </c>
      <c r="Y6" s="70">
        <v>23.7</v>
      </c>
      <c r="Z6" s="70">
        <v>949846784</v>
      </c>
      <c r="AA6" s="70">
        <v>55.3</v>
      </c>
      <c r="AB6" s="67">
        <f>'S15 SW1398'!$Z6/'S15 SW1398'!$Z$14*100</f>
        <v>13.353580439313914</v>
      </c>
      <c r="AC6" s="67">
        <f t="shared" si="8"/>
        <v>13.353580439313914</v>
      </c>
      <c r="AD6" s="67">
        <f t="shared" si="9"/>
        <v>13.353580439313914</v>
      </c>
      <c r="AE6" s="67">
        <f t="shared" si="10"/>
        <v>0</v>
      </c>
      <c r="AF6" s="67">
        <f t="shared" si="11"/>
        <v>13.353580439313914</v>
      </c>
      <c r="AG6" s="67">
        <f t="shared" si="12"/>
        <v>0</v>
      </c>
      <c r="AH6" s="87">
        <f>AVERAGE('S15 SW1398'!$P6,'S15 SW1398'!$Y6)</f>
        <v>23.6</v>
      </c>
      <c r="AI6" s="67">
        <f>AVERAGE('S15 SW1398'!$S6,'S15 SW1398'!$AB6)</f>
        <v>14.006341532051891</v>
      </c>
      <c r="AJ6" s="67">
        <f>STDEV('S15 SW1398'!$S6,'S15 SW1398'!$AB6)</f>
        <v>0.92314359033952909</v>
      </c>
      <c r="AK6" s="90">
        <f>'S15 SW1398'!$AJ6/'S15 SW1398'!$AI6</f>
        <v>6.5908973319479744E-2</v>
      </c>
    </row>
    <row r="7" spans="1:37" ht="20.100000000000001" customHeight="1" x14ac:dyDescent="0.25">
      <c r="A7" s="65">
        <v>966.35</v>
      </c>
      <c r="B7" s="64">
        <f t="shared" si="0"/>
        <v>8.0699999999751526E-3</v>
      </c>
      <c r="C7" s="64">
        <v>482.63</v>
      </c>
      <c r="D7" s="67">
        <f t="shared" si="1"/>
        <v>-3.7330000000054042E-2</v>
      </c>
      <c r="E7" s="79"/>
      <c r="F7" s="67" t="str">
        <f t="shared" si="2"/>
        <v/>
      </c>
      <c r="G7" s="67">
        <v>1</v>
      </c>
      <c r="H7" s="67">
        <v>1</v>
      </c>
      <c r="I7" s="67"/>
      <c r="J7" s="67">
        <v>2</v>
      </c>
      <c r="K7" s="67"/>
      <c r="L7" s="60">
        <v>966.34193000000005</v>
      </c>
      <c r="M7" s="60">
        <v>482.66733000000005</v>
      </c>
      <c r="N7" s="60">
        <v>321.44246333333336</v>
      </c>
      <c r="O7" s="79" t="s">
        <v>19</v>
      </c>
      <c r="P7" s="70">
        <v>28.1</v>
      </c>
      <c r="Q7" s="70">
        <v>5068620288</v>
      </c>
      <c r="R7" s="70">
        <v>184.8</v>
      </c>
      <c r="S7" s="67">
        <f>'S15 SW1398'!$Q7/'S15 SW1398'!$Q$14*100</f>
        <v>44.749994781807395</v>
      </c>
      <c r="T7" s="67">
        <f t="shared" si="3"/>
        <v>44.749994781807395</v>
      </c>
      <c r="U7" s="67">
        <f t="shared" si="4"/>
        <v>44.749994781807395</v>
      </c>
      <c r="V7" s="67">
        <f t="shared" si="5"/>
        <v>0</v>
      </c>
      <c r="W7" s="67">
        <f t="shared" si="6"/>
        <v>89.49998956361479</v>
      </c>
      <c r="X7" s="67">
        <f t="shared" si="7"/>
        <v>0</v>
      </c>
      <c r="Y7" s="70">
        <v>28.1</v>
      </c>
      <c r="Z7" s="70">
        <v>2984812800</v>
      </c>
      <c r="AA7" s="70">
        <v>158.9</v>
      </c>
      <c r="AB7" s="67">
        <f>'S15 SW1398'!$Z7/'S15 SW1398'!$Z$14*100</f>
        <v>41.962491732870667</v>
      </c>
      <c r="AC7" s="67">
        <f t="shared" si="8"/>
        <v>41.962491732870667</v>
      </c>
      <c r="AD7" s="67">
        <f t="shared" si="9"/>
        <v>41.962491732870667</v>
      </c>
      <c r="AE7" s="67">
        <f t="shared" si="10"/>
        <v>0</v>
      </c>
      <c r="AF7" s="67">
        <f t="shared" si="11"/>
        <v>83.924983465741334</v>
      </c>
      <c r="AG7" s="67">
        <f t="shared" si="12"/>
        <v>0</v>
      </c>
      <c r="AH7" s="87">
        <f>AVERAGE('S15 SW1398'!$P7,'S15 SW1398'!$Y7)</f>
        <v>28.1</v>
      </c>
      <c r="AI7" s="67">
        <f>AVERAGE('S15 SW1398'!$S7,'S15 SW1398'!$AB7)</f>
        <v>43.356243257339031</v>
      </c>
      <c r="AJ7" s="67">
        <f>STDEV('S15 SW1398'!$S7,'S15 SW1398'!$AB7)</f>
        <v>1.9710623084813368</v>
      </c>
      <c r="AK7" s="90">
        <f>'S15 SW1398'!$AJ7/'S15 SW1398'!$AI7</f>
        <v>4.5462017933200191E-2</v>
      </c>
    </row>
    <row r="8" spans="1:37" ht="20.100000000000001" customHeight="1" x14ac:dyDescent="0.25">
      <c r="A8" s="65">
        <v>749.35</v>
      </c>
      <c r="B8" s="64">
        <f t="shared" si="0"/>
        <v>6.6669999999930951E-2</v>
      </c>
      <c r="C8" s="79"/>
      <c r="D8" s="67" t="str">
        <f t="shared" si="1"/>
        <v/>
      </c>
      <c r="E8" s="79"/>
      <c r="F8" s="67" t="str">
        <f t="shared" si="2"/>
        <v/>
      </c>
      <c r="G8" s="67">
        <v>2</v>
      </c>
      <c r="H8" s="67">
        <v>2</v>
      </c>
      <c r="I8" s="67"/>
      <c r="J8" s="67"/>
      <c r="K8" s="67"/>
      <c r="L8" s="64">
        <v>749.28333000000009</v>
      </c>
      <c r="M8" s="64">
        <v>374.13803000000007</v>
      </c>
      <c r="N8" s="64">
        <v>249.08959666666672</v>
      </c>
      <c r="O8" s="79" t="s">
        <v>25</v>
      </c>
      <c r="P8" s="70">
        <v>32.1</v>
      </c>
      <c r="Q8" s="70">
        <v>367533568</v>
      </c>
      <c r="R8" s="70">
        <v>31.1</v>
      </c>
      <c r="S8" s="67">
        <f>'S15 SW1398'!$Q8/'S15 SW1398'!$Q$14*100</f>
        <v>3.2448919657836188</v>
      </c>
      <c r="T8" s="67">
        <f t="shared" si="3"/>
        <v>6.4897839315672377</v>
      </c>
      <c r="U8" s="67">
        <f t="shared" si="4"/>
        <v>6.4897839315672377</v>
      </c>
      <c r="V8" s="67">
        <f t="shared" si="5"/>
        <v>0</v>
      </c>
      <c r="W8" s="67">
        <f t="shared" si="6"/>
        <v>0</v>
      </c>
      <c r="X8" s="67">
        <f t="shared" si="7"/>
        <v>0</v>
      </c>
      <c r="Y8" s="70">
        <v>32.4</v>
      </c>
      <c r="Z8" s="70">
        <v>265462384</v>
      </c>
      <c r="AA8" s="70">
        <v>36.6</v>
      </c>
      <c r="AB8" s="67">
        <f>'S15 SW1398'!$Z8/'S15 SW1398'!$Z$14*100</f>
        <v>3.7320474818347527</v>
      </c>
      <c r="AC8" s="67">
        <f t="shared" si="8"/>
        <v>7.4640949636695053</v>
      </c>
      <c r="AD8" s="67">
        <f t="shared" si="9"/>
        <v>7.4640949636695053</v>
      </c>
      <c r="AE8" s="67">
        <f t="shared" si="10"/>
        <v>0</v>
      </c>
      <c r="AF8" s="67">
        <f t="shared" si="11"/>
        <v>0</v>
      </c>
      <c r="AG8" s="67">
        <f t="shared" si="12"/>
        <v>0</v>
      </c>
      <c r="AH8" s="87">
        <f>AVERAGE('S15 SW1398'!$P8,'S15 SW1398'!$Y8)</f>
        <v>32.25</v>
      </c>
      <c r="AI8" s="67">
        <f>AVERAGE('S15 SW1398'!$S8,'S15 SW1398'!$AB8)</f>
        <v>3.4884697238091857</v>
      </c>
      <c r="AJ8" s="67">
        <f>STDEV('S15 SW1398'!$S8,'S15 SW1398'!$AB8)</f>
        <v>0.34447096889218876</v>
      </c>
      <c r="AK8" s="90">
        <f>'S15 SW1398'!$AJ8/'S15 SW1398'!$AI8</f>
        <v>9.874558077461211E-2</v>
      </c>
    </row>
    <row r="9" spans="1:37" ht="20.100000000000001" customHeight="1" x14ac:dyDescent="0.25">
      <c r="A9" s="65">
        <v>1186.3900000000001</v>
      </c>
      <c r="B9" s="64">
        <f t="shared" si="0"/>
        <v>-4.6629999999822758E-2</v>
      </c>
      <c r="C9" s="79"/>
      <c r="D9" s="67" t="str">
        <f t="shared" si="1"/>
        <v/>
      </c>
      <c r="E9" s="79"/>
      <c r="F9" s="67" t="str">
        <f t="shared" si="2"/>
        <v/>
      </c>
      <c r="G9" s="67">
        <v>2</v>
      </c>
      <c r="H9" s="67">
        <v>2</v>
      </c>
      <c r="I9" s="67">
        <v>1</v>
      </c>
      <c r="J9" s="67">
        <v>1</v>
      </c>
      <c r="K9" s="67"/>
      <c r="L9" s="64">
        <v>1186.4366299999999</v>
      </c>
      <c r="M9" s="64">
        <v>592.71467999999993</v>
      </c>
      <c r="N9" s="64">
        <v>394.80736333333329</v>
      </c>
      <c r="O9" s="79" t="s">
        <v>34</v>
      </c>
      <c r="P9" s="70">
        <v>38.1</v>
      </c>
      <c r="Q9" s="70">
        <v>184940928</v>
      </c>
      <c r="R9" s="70">
        <v>13</v>
      </c>
      <c r="S9" s="67">
        <f>'S15 SW1398'!$Q9/'S15 SW1398'!$Q$14*100</f>
        <v>1.6328123024990377</v>
      </c>
      <c r="T9" s="67">
        <f t="shared" si="3"/>
        <v>3.2656246049980755</v>
      </c>
      <c r="U9" s="67">
        <f t="shared" si="4"/>
        <v>3.2656246049980755</v>
      </c>
      <c r="V9" s="67">
        <f t="shared" si="5"/>
        <v>1.6328123024990377</v>
      </c>
      <c r="W9" s="67">
        <f t="shared" si="6"/>
        <v>1.6328123024990377</v>
      </c>
      <c r="X9" s="67">
        <f t="shared" si="7"/>
        <v>0</v>
      </c>
      <c r="Y9" s="70">
        <v>38.200000000000003</v>
      </c>
      <c r="Z9" s="70">
        <v>88649208</v>
      </c>
      <c r="AA9" s="70">
        <v>6.4</v>
      </c>
      <c r="AB9" s="67">
        <f>'S15 SW1398'!$Z9/'S15 SW1398'!$Z$14*100</f>
        <v>1.2462897699398543</v>
      </c>
      <c r="AC9" s="67">
        <f t="shared" si="8"/>
        <v>2.4925795398797086</v>
      </c>
      <c r="AD9" s="67">
        <f t="shared" si="9"/>
        <v>2.4925795398797086</v>
      </c>
      <c r="AE9" s="67">
        <f t="shared" si="10"/>
        <v>1.2462897699398543</v>
      </c>
      <c r="AF9" s="67">
        <f t="shared" si="11"/>
        <v>1.2462897699398543</v>
      </c>
      <c r="AG9" s="67">
        <f t="shared" si="12"/>
        <v>0</v>
      </c>
      <c r="AH9" s="87">
        <f>AVERAGE('S15 SW1398'!$P9,'S15 SW1398'!$Y9)</f>
        <v>38.150000000000006</v>
      </c>
      <c r="AI9" s="67">
        <f>AVERAGE('S15 SW1398'!$S9,'S15 SW1398'!$AB9)</f>
        <v>1.4395510362194459</v>
      </c>
      <c r="AJ9" s="67">
        <f>STDEV('S15 SW1398'!$S9,'S15 SW1398'!$AB9)</f>
        <v>0.27331270385399675</v>
      </c>
      <c r="AK9" s="90">
        <f>'S15 SW1398'!$AJ9/'S15 SW1398'!$AI9</f>
        <v>0.18985968331610636</v>
      </c>
    </row>
    <row r="10" spans="1:37" ht="20.100000000000001" customHeight="1" x14ac:dyDescent="0.25">
      <c r="A10" s="65">
        <v>1040.3800000000001</v>
      </c>
      <c r="B10" s="64">
        <f t="shared" si="0"/>
        <v>1.2700000002041634E-3</v>
      </c>
      <c r="C10" s="79"/>
      <c r="D10" s="67" t="str">
        <f t="shared" si="1"/>
        <v/>
      </c>
      <c r="E10" s="79"/>
      <c r="F10" s="67" t="str">
        <f t="shared" si="2"/>
        <v/>
      </c>
      <c r="G10" s="67">
        <v>2</v>
      </c>
      <c r="H10" s="67">
        <v>2</v>
      </c>
      <c r="I10" s="67"/>
      <c r="J10" s="67">
        <v>1</v>
      </c>
      <c r="K10" s="67"/>
      <c r="L10" s="64">
        <v>1040.3787299999999</v>
      </c>
      <c r="M10" s="64">
        <v>519.68573000000004</v>
      </c>
      <c r="N10" s="64">
        <v>346.12139666666667</v>
      </c>
      <c r="O10" s="79" t="s">
        <v>20</v>
      </c>
      <c r="P10" s="70">
        <v>44.3</v>
      </c>
      <c r="Q10" s="70">
        <v>2738465280</v>
      </c>
      <c r="R10" s="70">
        <v>185.8</v>
      </c>
      <c r="S10" s="67">
        <f>'S15 SW1398'!$Q10/'S15 SW1398'!$Q$14*100</f>
        <v>24.177448699459713</v>
      </c>
      <c r="T10" s="67">
        <f t="shared" si="3"/>
        <v>48.354897398919427</v>
      </c>
      <c r="U10" s="67">
        <f t="shared" si="4"/>
        <v>48.354897398919427</v>
      </c>
      <c r="V10" s="67">
        <f t="shared" si="5"/>
        <v>0</v>
      </c>
      <c r="W10" s="67">
        <f t="shared" si="6"/>
        <v>24.177448699459713</v>
      </c>
      <c r="X10" s="67">
        <f t="shared" si="7"/>
        <v>0</v>
      </c>
      <c r="Y10" s="70">
        <v>44.2</v>
      </c>
      <c r="Z10" s="70">
        <v>2037569664</v>
      </c>
      <c r="AA10" s="70">
        <v>180.4</v>
      </c>
      <c r="AB10" s="67">
        <f>'S15 SW1398'!$Z10/'S15 SW1398'!$Z$14*100</f>
        <v>28.645515115972454</v>
      </c>
      <c r="AC10" s="67">
        <f t="shared" si="8"/>
        <v>57.291030231944909</v>
      </c>
      <c r="AD10" s="67">
        <f t="shared" si="9"/>
        <v>57.291030231944909</v>
      </c>
      <c r="AE10" s="67">
        <f t="shared" si="10"/>
        <v>0</v>
      </c>
      <c r="AF10" s="67">
        <f t="shared" si="11"/>
        <v>28.645515115972454</v>
      </c>
      <c r="AG10" s="67">
        <f t="shared" si="12"/>
        <v>0</v>
      </c>
      <c r="AH10" s="87">
        <f>AVERAGE('S15 SW1398'!$P10,'S15 SW1398'!$Y10)</f>
        <v>44.25</v>
      </c>
      <c r="AI10" s="67">
        <f>AVERAGE('S15 SW1398'!$S10,'S15 SW1398'!$AB10)</f>
        <v>26.411481907716084</v>
      </c>
      <c r="AJ10" s="67">
        <f>STDEV('S15 SW1398'!$S10,'S15 SW1398'!$AB10)</f>
        <v>3.1594000619080362</v>
      </c>
      <c r="AK10" s="90">
        <f>'S15 SW1398'!$AJ10/'S15 SW1398'!$AI10</f>
        <v>0.11962221858460055</v>
      </c>
    </row>
    <row r="11" spans="1:37" ht="20.100000000000001" customHeight="1" x14ac:dyDescent="0.25">
      <c r="A11" s="65">
        <v>952.36</v>
      </c>
      <c r="B11" s="64">
        <f t="shared" si="0"/>
        <v>-2.7300000000423097E-3</v>
      </c>
      <c r="C11" s="79"/>
      <c r="D11" s="67" t="str">
        <f t="shared" si="1"/>
        <v/>
      </c>
      <c r="E11" s="79"/>
      <c r="F11" s="67" t="str">
        <f t="shared" si="2"/>
        <v/>
      </c>
      <c r="G11" s="67">
        <v>2</v>
      </c>
      <c r="H11" s="67">
        <v>3</v>
      </c>
      <c r="I11" s="67"/>
      <c r="J11" s="67"/>
      <c r="K11" s="67"/>
      <c r="L11" s="64">
        <v>952.36273000000006</v>
      </c>
      <c r="M11" s="64">
        <v>475.67773000000005</v>
      </c>
      <c r="N11" s="64">
        <v>316.78273000000007</v>
      </c>
      <c r="O11" s="79" t="s">
        <v>52</v>
      </c>
      <c r="P11" s="70">
        <v>44.7</v>
      </c>
      <c r="Q11" s="70">
        <v>92238880</v>
      </c>
      <c r="R11" s="70">
        <v>6.3</v>
      </c>
      <c r="S11" s="67">
        <f>'S15 SW1398'!$Q11/'S15 SW1398'!$Q$14*100</f>
        <v>0.81436153512073028</v>
      </c>
      <c r="T11" s="67">
        <f t="shared" si="3"/>
        <v>1.6287230702414606</v>
      </c>
      <c r="U11" s="67">
        <f t="shared" si="4"/>
        <v>2.4430846053621909</v>
      </c>
      <c r="V11" s="67">
        <f t="shared" si="5"/>
        <v>0</v>
      </c>
      <c r="W11" s="67">
        <f t="shared" si="6"/>
        <v>0</v>
      </c>
      <c r="X11" s="67">
        <f t="shared" si="7"/>
        <v>0</v>
      </c>
      <c r="Y11" s="70">
        <v>45.2</v>
      </c>
      <c r="Z11" s="70">
        <v>68711760</v>
      </c>
      <c r="AA11" s="70">
        <v>6.3</v>
      </c>
      <c r="AB11" s="67">
        <f>'S15 SW1398'!$Z11/'S15 SW1398'!$Z$14*100</f>
        <v>0.96599581084314357</v>
      </c>
      <c r="AC11" s="67">
        <f t="shared" si="8"/>
        <v>1.9319916216862871</v>
      </c>
      <c r="AD11" s="67">
        <f t="shared" si="9"/>
        <v>2.8979874325294306</v>
      </c>
      <c r="AE11" s="67">
        <f t="shared" si="10"/>
        <v>0</v>
      </c>
      <c r="AF11" s="67">
        <f t="shared" si="11"/>
        <v>0</v>
      </c>
      <c r="AG11" s="67">
        <f t="shared" si="12"/>
        <v>0</v>
      </c>
      <c r="AH11" s="87">
        <f>AVERAGE('S15 SW1398'!$P11,'S15 SW1398'!$Y11)</f>
        <v>44.95</v>
      </c>
      <c r="AI11" s="67">
        <f>AVERAGE('S15 SW1398'!$S11,'S15 SW1398'!$AB11)</f>
        <v>0.89017867298193698</v>
      </c>
      <c r="AJ11" s="67">
        <f>STDEV('S15 SW1398'!$S11,'S15 SW1398'!$AB11)</f>
        <v>0.10722162462362909</v>
      </c>
      <c r="AK11" s="90">
        <f>'S15 SW1398'!$AJ11/'S15 SW1398'!$AI11</f>
        <v>0.12044955454218659</v>
      </c>
    </row>
    <row r="12" spans="1:37" ht="20.100000000000001" customHeight="1" x14ac:dyDescent="0.25">
      <c r="A12" s="65">
        <v>1114.44</v>
      </c>
      <c r="B12" s="64">
        <f t="shared" si="0"/>
        <v>2.4470000000064829E-2</v>
      </c>
      <c r="C12" s="79"/>
      <c r="D12" s="67" t="str">
        <f t="shared" si="1"/>
        <v/>
      </c>
      <c r="E12" s="79"/>
      <c r="F12" s="67" t="str">
        <f t="shared" si="2"/>
        <v/>
      </c>
      <c r="G12" s="67">
        <v>3</v>
      </c>
      <c r="H12" s="67">
        <v>3</v>
      </c>
      <c r="I12" s="67"/>
      <c r="J12" s="67"/>
      <c r="K12" s="67"/>
      <c r="L12" s="64">
        <v>1114.41553</v>
      </c>
      <c r="M12" s="64">
        <v>556.70412999999996</v>
      </c>
      <c r="N12" s="64">
        <v>370.80032999999997</v>
      </c>
      <c r="O12" s="79" t="s">
        <v>53</v>
      </c>
      <c r="P12" s="70">
        <v>48</v>
      </c>
      <c r="Q12" s="70">
        <v>399423168</v>
      </c>
      <c r="R12" s="70">
        <v>30.6</v>
      </c>
      <c r="S12" s="67">
        <f>'S15 SW1398'!$Q12/'S15 SW1398'!$Q$14*100</f>
        <v>3.5264398728092248</v>
      </c>
      <c r="T12" s="67">
        <f t="shared" si="3"/>
        <v>10.579319618427675</v>
      </c>
      <c r="U12" s="67">
        <f t="shared" si="4"/>
        <v>10.579319618427675</v>
      </c>
      <c r="V12" s="67">
        <f t="shared" si="5"/>
        <v>0</v>
      </c>
      <c r="W12" s="67">
        <f t="shared" si="6"/>
        <v>0</v>
      </c>
      <c r="X12" s="67">
        <f t="shared" si="7"/>
        <v>0</v>
      </c>
      <c r="Y12" s="70">
        <v>48.4</v>
      </c>
      <c r="Z12" s="70">
        <v>211942944</v>
      </c>
      <c r="AA12" s="70">
        <v>18.8</v>
      </c>
      <c r="AB12" s="67">
        <f>'S15 SW1398'!$Z12/'S15 SW1398'!$Z$14*100</f>
        <v>2.9796354516572263</v>
      </c>
      <c r="AC12" s="67">
        <f t="shared" si="8"/>
        <v>8.9389063549716781</v>
      </c>
      <c r="AD12" s="67">
        <f t="shared" si="9"/>
        <v>8.9389063549716781</v>
      </c>
      <c r="AE12" s="67">
        <f t="shared" si="10"/>
        <v>0</v>
      </c>
      <c r="AF12" s="67">
        <f t="shared" si="11"/>
        <v>0</v>
      </c>
      <c r="AG12" s="67">
        <f t="shared" si="12"/>
        <v>0</v>
      </c>
      <c r="AH12" s="87">
        <f>AVERAGE('S15 SW1398'!$P12,'S15 SW1398'!$Y12)</f>
        <v>48.2</v>
      </c>
      <c r="AI12" s="67">
        <f>AVERAGE('S15 SW1398'!$S12,'S15 SW1398'!$AB12)</f>
        <v>3.2530376622332255</v>
      </c>
      <c r="AJ12" s="67">
        <f>STDEV('S15 SW1398'!$S12,'S15 SW1398'!$AB12)</f>
        <v>0.38664911417936293</v>
      </c>
      <c r="AK12" s="90">
        <f>'S15 SW1398'!$AJ12/'S15 SW1398'!$AI12</f>
        <v>0.11885786588585837</v>
      </c>
    </row>
    <row r="13" spans="1:37" ht="20.100000000000001" customHeight="1" x14ac:dyDescent="0.25">
      <c r="A13" s="91">
        <v>1331.43</v>
      </c>
      <c r="B13" s="92">
        <f t="shared" si="0"/>
        <v>-4.4129999999768188E-2</v>
      </c>
      <c r="C13" s="95">
        <v>665.23</v>
      </c>
      <c r="D13" s="94">
        <f t="shared" si="1"/>
        <v>-3.4299999998665953E-3</v>
      </c>
      <c r="E13" s="95"/>
      <c r="F13" s="94" t="str">
        <f t="shared" si="2"/>
        <v/>
      </c>
      <c r="G13" s="94">
        <v>2</v>
      </c>
      <c r="H13" s="94">
        <v>2</v>
      </c>
      <c r="I13" s="94"/>
      <c r="J13" s="94">
        <v>2</v>
      </c>
      <c r="K13" s="94"/>
      <c r="L13" s="92">
        <v>1331.4741299999998</v>
      </c>
      <c r="M13" s="92">
        <v>665.23342999999988</v>
      </c>
      <c r="N13" s="92">
        <v>443.15319666666659</v>
      </c>
      <c r="O13" s="95" t="s">
        <v>22</v>
      </c>
      <c r="P13" s="96">
        <v>57.3</v>
      </c>
      <c r="Q13" s="96">
        <v>387244608</v>
      </c>
      <c r="R13" s="96">
        <v>24.5</v>
      </c>
      <c r="S13" s="94">
        <f>'S15 SW1398'!$Q13/'S15 SW1398'!$Q$14*100</f>
        <v>3.4189174178839274</v>
      </c>
      <c r="T13" s="94">
        <f t="shared" si="3"/>
        <v>6.8378348357678549</v>
      </c>
      <c r="U13" s="94">
        <f t="shared" si="4"/>
        <v>6.8378348357678549</v>
      </c>
      <c r="V13" s="94">
        <f t="shared" si="5"/>
        <v>0</v>
      </c>
      <c r="W13" s="94">
        <f t="shared" si="6"/>
        <v>6.8378348357678549</v>
      </c>
      <c r="X13" s="94">
        <f t="shared" si="7"/>
        <v>0</v>
      </c>
      <c r="Y13" s="96">
        <v>57.3</v>
      </c>
      <c r="Z13" s="96">
        <v>239610064</v>
      </c>
      <c r="AA13" s="96">
        <v>14.5</v>
      </c>
      <c r="AB13" s="94">
        <f>'S15 SW1398'!$Z13/'S15 SW1398'!$Z$14*100</f>
        <v>3.3685983019479853</v>
      </c>
      <c r="AC13" s="94">
        <f t="shared" si="8"/>
        <v>6.7371966038959705</v>
      </c>
      <c r="AD13" s="94">
        <f t="shared" si="9"/>
        <v>6.7371966038959705</v>
      </c>
      <c r="AE13" s="94">
        <f t="shared" si="10"/>
        <v>0</v>
      </c>
      <c r="AF13" s="94">
        <f t="shared" si="11"/>
        <v>6.7371966038959705</v>
      </c>
      <c r="AG13" s="94">
        <f t="shared" si="12"/>
        <v>0</v>
      </c>
      <c r="AH13" s="98">
        <f>AVERAGE('S15 SW1398'!$P13,'S15 SW1398'!$Y13)</f>
        <v>57.3</v>
      </c>
      <c r="AI13" s="94">
        <f>AVERAGE('S15 SW1398'!$S13,'S15 SW1398'!$AB13)</f>
        <v>3.3937578599159561</v>
      </c>
      <c r="AJ13" s="94">
        <f>STDEV('S15 SW1398'!$S13,'S15 SW1398'!$AB13)</f>
        <v>3.5580988101616785E-2</v>
      </c>
      <c r="AK13" s="99">
        <f>'S15 SW1398'!$AJ13/'S15 SW1398'!$AI13</f>
        <v>1.0484244772400446E-2</v>
      </c>
    </row>
    <row r="14" spans="1:37" ht="20.100000000000001" customHeight="1" x14ac:dyDescent="0.25">
      <c r="A14" s="64"/>
      <c r="B14" s="64"/>
      <c r="C14" s="64"/>
      <c r="D14" s="67"/>
      <c r="E14" s="79"/>
      <c r="F14" s="67"/>
      <c r="G14" s="67"/>
      <c r="H14" s="67"/>
      <c r="I14" s="67"/>
      <c r="J14" s="67"/>
      <c r="K14" s="67"/>
      <c r="L14" s="64"/>
      <c r="M14" s="64"/>
      <c r="N14" s="64"/>
      <c r="O14" s="79"/>
      <c r="P14" s="79"/>
      <c r="Q14" s="79">
        <f>SUM(Q5:Q13)</f>
        <v>11326527104</v>
      </c>
      <c r="R14" s="79"/>
      <c r="S14" s="67">
        <f>SUM(S5:S13)</f>
        <v>100</v>
      </c>
      <c r="T14" s="67">
        <f>SUM(T5:T13)/100</f>
        <v>1.403413116663655</v>
      </c>
      <c r="U14" s="67">
        <f>SUM(U5:U13)/100</f>
        <v>1.4115567320148623</v>
      </c>
      <c r="V14" s="67">
        <f>SUM(V5:V13)/100</f>
        <v>1.6328123024990378E-2</v>
      </c>
      <c r="W14" s="67">
        <f>SUM(W5:W13)/100</f>
        <v>1.4058321882597775</v>
      </c>
      <c r="X14" s="67">
        <f>SUM(X5:X13)/100</f>
        <v>0</v>
      </c>
      <c r="Y14" s="79"/>
      <c r="Z14" s="201">
        <f>SUM(Z5:Z13)</f>
        <v>7113049480</v>
      </c>
      <c r="AA14" s="79"/>
      <c r="AB14" s="67">
        <f>SUM(AB5:AB13)</f>
        <v>100</v>
      </c>
      <c r="AC14" s="67">
        <f>SUM(AC5:AC13)/100</f>
        <v>1.4391771738385264</v>
      </c>
      <c r="AD14" s="67">
        <f>SUM(AD5:AD13)/100</f>
        <v>1.448837131946958</v>
      </c>
      <c r="AE14" s="67">
        <f>SUM(AE5:AE13)/100</f>
        <v>1.2462897699398543E-2</v>
      </c>
      <c r="AF14" s="67">
        <f>SUM(AF5:AF13)/100</f>
        <v>1.3765341129048352</v>
      </c>
      <c r="AG14" s="67">
        <f>SUM(AG5:AG13)/100</f>
        <v>0</v>
      </c>
      <c r="AH14" s="87"/>
      <c r="AI14" s="67"/>
      <c r="AJ14" s="67"/>
      <c r="AK14" s="203"/>
    </row>
    <row r="18" spans="1:34" ht="20.100000000000001" customHeight="1" x14ac:dyDescent="0.25">
      <c r="T18" s="84"/>
      <c r="U18" s="84"/>
      <c r="V18" s="84"/>
      <c r="W18" s="84"/>
      <c r="X18" s="84"/>
    </row>
    <row r="19" spans="1:34" ht="20.100000000000001" customHeight="1" x14ac:dyDescent="0.25">
      <c r="S19" s="195"/>
    </row>
    <row r="20" spans="1:34" ht="20.100000000000001" customHeight="1" x14ac:dyDescent="0.25">
      <c r="A20" s="70"/>
      <c r="M20" s="61"/>
      <c r="N20" s="61"/>
      <c r="O20" s="83"/>
      <c r="AH20" s="70"/>
    </row>
    <row r="21" spans="1:34" ht="20.100000000000001" customHeight="1" x14ac:dyDescent="0.25">
      <c r="A21" s="70"/>
      <c r="O21" s="83"/>
      <c r="AH21" s="70"/>
    </row>
    <row r="22" spans="1:34" ht="20.100000000000001" customHeight="1" x14ac:dyDescent="0.25">
      <c r="A22" s="70"/>
      <c r="O22" s="83"/>
      <c r="AH22" s="70"/>
    </row>
    <row r="23" spans="1:34" ht="20.100000000000001" customHeight="1" x14ac:dyDescent="0.25">
      <c r="A23" s="70"/>
      <c r="O23" s="83"/>
      <c r="AH23" s="70"/>
    </row>
    <row r="24" spans="1:34" ht="20.100000000000001" customHeight="1" x14ac:dyDescent="0.25">
      <c r="A24" s="70"/>
      <c r="M24" s="61"/>
      <c r="N24" s="61"/>
      <c r="O24" s="83"/>
      <c r="AH24" s="70"/>
    </row>
    <row r="25" spans="1:34" ht="20.100000000000001" customHeight="1" x14ac:dyDescent="0.25">
      <c r="A25" s="70"/>
      <c r="M25" s="64"/>
      <c r="N25" s="84"/>
      <c r="O25" s="67"/>
      <c r="AH25" s="70"/>
    </row>
    <row r="26" spans="1:34" ht="20.100000000000001" customHeight="1" x14ac:dyDescent="0.25">
      <c r="A26" s="70"/>
      <c r="L26" s="61"/>
      <c r="M26" s="64"/>
      <c r="N26" s="84"/>
      <c r="O26" s="67"/>
      <c r="AH26" s="70"/>
    </row>
    <row r="27" spans="1:34" ht="20.100000000000001" customHeight="1" x14ac:dyDescent="0.25">
      <c r="A27" s="70"/>
      <c r="M27" s="64"/>
      <c r="N27" s="84"/>
      <c r="O27" s="67"/>
      <c r="AH27" s="70"/>
    </row>
    <row r="28" spans="1:34" ht="20.100000000000001" customHeight="1" x14ac:dyDescent="0.25">
      <c r="A28" s="70"/>
      <c r="M28" s="64"/>
      <c r="N28" s="84"/>
      <c r="O28" s="67"/>
      <c r="AH28" s="70"/>
    </row>
    <row r="29" spans="1:34" ht="20.100000000000001" customHeight="1" x14ac:dyDescent="0.25">
      <c r="A29" s="70"/>
      <c r="M29" s="64"/>
      <c r="N29" s="84"/>
      <c r="O29" s="67"/>
      <c r="AH29" s="70"/>
    </row>
    <row r="30" spans="1:34" ht="20.100000000000001" customHeight="1" x14ac:dyDescent="0.25">
      <c r="A30" s="70"/>
      <c r="M30" s="61"/>
      <c r="N30" s="61"/>
      <c r="O30" s="67"/>
      <c r="AH30" s="70"/>
    </row>
    <row r="31" spans="1:34" ht="20.100000000000001" customHeight="1" x14ac:dyDescent="0.25">
      <c r="A31" s="70"/>
      <c r="M31" s="61"/>
      <c r="N31" s="84"/>
      <c r="O31" s="67"/>
      <c r="AH31" s="70"/>
    </row>
    <row r="32" spans="1:34" ht="20.100000000000001" customHeight="1" x14ac:dyDescent="0.25">
      <c r="A32" s="70"/>
      <c r="O32" s="67"/>
      <c r="AH32" s="70"/>
    </row>
    <row r="33" spans="1:34" ht="20.100000000000001" customHeight="1" x14ac:dyDescent="0.25">
      <c r="A33" s="70"/>
      <c r="L33" s="64"/>
      <c r="M33" s="64"/>
      <c r="O33" s="67"/>
      <c r="AH33" s="70"/>
    </row>
    <row r="34" spans="1:34" ht="20.100000000000001" customHeight="1" x14ac:dyDescent="0.25">
      <c r="A34" s="70"/>
      <c r="L34" s="64"/>
      <c r="M34" s="64"/>
      <c r="O34" s="67"/>
      <c r="AH34" s="70"/>
    </row>
    <row r="35" spans="1:34" ht="20.100000000000001" customHeight="1" x14ac:dyDescent="0.25">
      <c r="A35" s="70"/>
      <c r="L35" s="64"/>
      <c r="M35" s="64"/>
      <c r="O35" s="67"/>
      <c r="AH35" s="70"/>
    </row>
    <row r="36" spans="1:34" ht="20.100000000000001" customHeight="1" x14ac:dyDescent="0.25">
      <c r="A36" s="70"/>
      <c r="O36" s="67"/>
      <c r="AH36" s="70"/>
    </row>
    <row r="37" spans="1:34" ht="20.100000000000001" customHeight="1" x14ac:dyDescent="0.25">
      <c r="A37" s="70"/>
      <c r="M37" s="64"/>
      <c r="N37" s="84"/>
      <c r="O37" s="67"/>
      <c r="AH37" s="70"/>
    </row>
    <row r="38" spans="1:34" ht="20.100000000000001" customHeight="1" x14ac:dyDescent="0.25">
      <c r="A38" s="70"/>
      <c r="L38" s="64"/>
      <c r="M38" s="64"/>
      <c r="O38" s="67"/>
      <c r="AH38" s="70"/>
    </row>
    <row r="39" spans="1:34" ht="20.100000000000001" customHeight="1" x14ac:dyDescent="0.25">
      <c r="A39" s="70"/>
      <c r="L39" s="64"/>
      <c r="M39" s="64"/>
      <c r="O39" s="67"/>
      <c r="AH39" s="70"/>
    </row>
    <row r="40" spans="1:34" ht="20.100000000000001" customHeight="1" x14ac:dyDescent="0.25">
      <c r="A40" s="70"/>
      <c r="L40" s="64"/>
      <c r="M40" s="64"/>
      <c r="O40" s="67"/>
      <c r="AH40" s="70"/>
    </row>
    <row r="41" spans="1:34" ht="20.100000000000001" customHeight="1" x14ac:dyDescent="0.25">
      <c r="A41" s="70"/>
      <c r="L41" s="64"/>
      <c r="M41" s="64"/>
      <c r="O41" s="67"/>
      <c r="AH41" s="70"/>
    </row>
    <row r="42" spans="1:34" ht="20.100000000000001" customHeight="1" x14ac:dyDescent="0.25">
      <c r="A42" s="70"/>
      <c r="L42" s="64"/>
      <c r="M42" s="64"/>
      <c r="N42" s="84"/>
      <c r="O42" s="67"/>
      <c r="AH42" s="70"/>
    </row>
    <row r="43" spans="1:34" ht="20.100000000000001" customHeight="1" x14ac:dyDescent="0.25">
      <c r="A43" s="70"/>
      <c r="L43" s="64"/>
      <c r="M43" s="64"/>
      <c r="O43" s="67"/>
      <c r="AH43" s="70"/>
    </row>
    <row r="44" spans="1:34" ht="20.100000000000001" customHeight="1" x14ac:dyDescent="0.25">
      <c r="A44" s="70"/>
      <c r="L44" s="64"/>
      <c r="M44" s="64"/>
      <c r="O44" s="67"/>
      <c r="AH44" s="70"/>
    </row>
    <row r="45" spans="1:34" ht="20.100000000000001" customHeight="1" x14ac:dyDescent="0.25">
      <c r="A45" s="70"/>
      <c r="L45" s="64"/>
      <c r="M45" s="64"/>
      <c r="AH45" s="70"/>
    </row>
    <row r="46" spans="1:34" ht="20.100000000000001" customHeight="1" x14ac:dyDescent="0.25">
      <c r="A46" s="70"/>
      <c r="L46" s="64"/>
      <c r="M46" s="64"/>
      <c r="AH46" s="70"/>
    </row>
    <row r="47" spans="1:34" ht="20.100000000000001" customHeight="1" x14ac:dyDescent="0.25">
      <c r="A47" s="70"/>
      <c r="L47" s="64"/>
      <c r="M47" s="64"/>
      <c r="N47" s="84"/>
      <c r="O47" s="67"/>
      <c r="AH47" s="70"/>
    </row>
    <row r="48" spans="1:34" ht="20.100000000000001" customHeight="1" x14ac:dyDescent="0.25">
      <c r="A48" s="70"/>
      <c r="L48" s="61"/>
      <c r="M48" s="64"/>
      <c r="N48" s="84"/>
      <c r="O48" s="67"/>
      <c r="AH48" s="70"/>
    </row>
    <row r="49" spans="1:34" ht="20.100000000000001" customHeight="1" x14ac:dyDescent="0.25">
      <c r="A49" s="70"/>
      <c r="L49" s="64"/>
      <c r="M49" s="64"/>
      <c r="O49" s="67"/>
      <c r="AH49" s="70"/>
    </row>
    <row r="50" spans="1:34" ht="20.100000000000001" customHeight="1" x14ac:dyDescent="0.25">
      <c r="A50" s="70"/>
      <c r="L50" s="64"/>
      <c r="M50" s="64"/>
      <c r="N50" s="84"/>
      <c r="O50" s="67"/>
      <c r="AH50" s="70"/>
    </row>
    <row r="51" spans="1:34" ht="20.100000000000001" customHeight="1" x14ac:dyDescent="0.25">
      <c r="A51" s="70"/>
      <c r="L51" s="64"/>
      <c r="M51" s="64"/>
      <c r="N51" s="84"/>
      <c r="O51" s="67"/>
      <c r="AH51" s="70"/>
    </row>
    <row r="52" spans="1:34" ht="20.100000000000001" customHeight="1" x14ac:dyDescent="0.25">
      <c r="A52" s="70"/>
      <c r="L52" s="64"/>
      <c r="M52" s="64"/>
      <c r="N52" s="84"/>
      <c r="O52" s="67"/>
      <c r="AH52" s="70"/>
    </row>
    <row r="53" spans="1:34" ht="20.100000000000001" customHeight="1" x14ac:dyDescent="0.25">
      <c r="A53" s="70"/>
      <c r="AH53" s="70"/>
    </row>
    <row r="54" spans="1:34" ht="20.100000000000001" customHeight="1" x14ac:dyDescent="0.25">
      <c r="A54" s="70"/>
      <c r="AH54" s="70"/>
    </row>
    <row r="55" spans="1:34" ht="20.100000000000001" customHeight="1" x14ac:dyDescent="0.25">
      <c r="A55" s="70"/>
      <c r="AH55" s="70"/>
    </row>
    <row r="56" spans="1:34" ht="20.100000000000001" customHeight="1" x14ac:dyDescent="0.25">
      <c r="A56" s="70"/>
      <c r="AH56" s="70"/>
    </row>
    <row r="57" spans="1:34" ht="20.100000000000001" customHeight="1" x14ac:dyDescent="0.25">
      <c r="A57" s="70"/>
      <c r="AH57" s="70"/>
    </row>
    <row r="58" spans="1:34" ht="20.100000000000001" customHeight="1" x14ac:dyDescent="0.25">
      <c r="A58" s="70"/>
      <c r="AH58" s="70"/>
    </row>
  </sheetData>
  <mergeCells count="2">
    <mergeCell ref="P3:X3"/>
    <mergeCell ref="Y3:AG3"/>
  </mergeCells>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K25"/>
  <sheetViews>
    <sheetView zoomScale="80" zoomScaleNormal="80" workbookViewId="0"/>
  </sheetViews>
  <sheetFormatPr defaultColWidth="9.140625" defaultRowHeight="15" x14ac:dyDescent="0.25"/>
  <cols>
    <col min="1" max="1" width="8.7109375" style="60" customWidth="1"/>
    <col min="2" max="33" width="8.7109375" style="70" customWidth="1"/>
    <col min="34" max="34" width="8.7109375" style="86" customWidth="1"/>
    <col min="35" max="37" width="8.7109375" style="70" customWidth="1"/>
    <col min="38" max="16384" width="9.140625" style="70"/>
  </cols>
  <sheetData>
    <row r="1" spans="1:37" x14ac:dyDescent="0.25">
      <c r="A1" s="60" t="s">
        <v>200</v>
      </c>
    </row>
    <row r="3" spans="1:37" ht="20.100000000000001" customHeight="1" x14ac:dyDescent="0.25">
      <c r="A3" s="100"/>
      <c r="B3" s="101"/>
      <c r="C3" s="101"/>
      <c r="D3" s="101"/>
      <c r="E3" s="101"/>
      <c r="F3" s="101"/>
      <c r="G3" s="101"/>
      <c r="H3" s="101"/>
      <c r="I3" s="101"/>
      <c r="J3" s="101"/>
      <c r="K3" s="101"/>
      <c r="L3" s="101"/>
      <c r="M3" s="101"/>
      <c r="N3" s="101"/>
      <c r="O3" s="101"/>
      <c r="P3" s="277" t="s">
        <v>99</v>
      </c>
      <c r="Q3" s="277"/>
      <c r="R3" s="277"/>
      <c r="S3" s="277"/>
      <c r="T3" s="277"/>
      <c r="U3" s="277"/>
      <c r="V3" s="277"/>
      <c r="W3" s="277"/>
      <c r="X3" s="277"/>
      <c r="Y3" s="277" t="s">
        <v>100</v>
      </c>
      <c r="Z3" s="277"/>
      <c r="AA3" s="277"/>
      <c r="AB3" s="277"/>
      <c r="AC3" s="277"/>
      <c r="AD3" s="277"/>
      <c r="AE3" s="277"/>
      <c r="AF3" s="277"/>
      <c r="AG3" s="277"/>
      <c r="AH3" s="102"/>
      <c r="AI3" s="101"/>
      <c r="AJ3" s="101"/>
      <c r="AK3" s="103"/>
    </row>
    <row r="4" spans="1:37" ht="20.100000000000001" customHeight="1" x14ac:dyDescent="0.25">
      <c r="A4" s="105" t="s">
        <v>0</v>
      </c>
      <c r="B4" s="104" t="s">
        <v>1</v>
      </c>
      <c r="C4" s="104" t="s">
        <v>2</v>
      </c>
      <c r="D4" s="104" t="s">
        <v>3</v>
      </c>
      <c r="E4" s="104" t="s">
        <v>4</v>
      </c>
      <c r="F4" s="104" t="s">
        <v>5</v>
      </c>
      <c r="G4" s="104" t="s">
        <v>6</v>
      </c>
      <c r="H4" s="104" t="s">
        <v>7</v>
      </c>
      <c r="I4" s="104" t="s">
        <v>8</v>
      </c>
      <c r="J4" s="104" t="s">
        <v>9</v>
      </c>
      <c r="K4" s="104" t="s">
        <v>10</v>
      </c>
      <c r="L4" s="104" t="s">
        <v>101</v>
      </c>
      <c r="M4" s="104" t="s">
        <v>102</v>
      </c>
      <c r="N4" s="104" t="s">
        <v>103</v>
      </c>
      <c r="O4" s="104" t="s">
        <v>11</v>
      </c>
      <c r="P4" s="104" t="s">
        <v>104</v>
      </c>
      <c r="Q4" s="104" t="s">
        <v>105</v>
      </c>
      <c r="R4" s="104" t="s">
        <v>94</v>
      </c>
      <c r="S4" s="104" t="s">
        <v>106</v>
      </c>
      <c r="T4" s="104" t="s">
        <v>6</v>
      </c>
      <c r="U4" s="104" t="s">
        <v>7</v>
      </c>
      <c r="V4" s="104" t="s">
        <v>8</v>
      </c>
      <c r="W4" s="104" t="s">
        <v>9</v>
      </c>
      <c r="X4" s="104" t="s">
        <v>10</v>
      </c>
      <c r="Y4" s="104" t="s">
        <v>104</v>
      </c>
      <c r="Z4" s="104" t="s">
        <v>105</v>
      </c>
      <c r="AA4" s="104" t="s">
        <v>94</v>
      </c>
      <c r="AB4" s="104" t="s">
        <v>106</v>
      </c>
      <c r="AC4" s="104" t="s">
        <v>6</v>
      </c>
      <c r="AD4" s="104" t="s">
        <v>7</v>
      </c>
      <c r="AE4" s="104" t="s">
        <v>8</v>
      </c>
      <c r="AF4" s="104" t="s">
        <v>9</v>
      </c>
      <c r="AG4" s="104" t="s">
        <v>10</v>
      </c>
      <c r="AH4" s="106" t="s">
        <v>107</v>
      </c>
      <c r="AI4" s="104" t="s">
        <v>108</v>
      </c>
      <c r="AJ4" s="104" t="s">
        <v>17</v>
      </c>
      <c r="AK4" s="107" t="s">
        <v>33</v>
      </c>
    </row>
    <row r="5" spans="1:37" ht="20.100000000000001" customHeight="1" x14ac:dyDescent="0.25">
      <c r="A5" s="65">
        <v>675.28</v>
      </c>
      <c r="B5" s="64">
        <f t="shared" ref="B5:B12" si="0">IF(A5, A5-L5,"")</f>
        <v>2.9999999999972715E-2</v>
      </c>
      <c r="C5" s="64"/>
      <c r="D5" s="67" t="str">
        <f t="shared" ref="D5:D12" si="1">IF(C5, C5-M5,"")</f>
        <v/>
      </c>
      <c r="E5" s="79"/>
      <c r="F5" s="67" t="str">
        <f t="shared" ref="F5:F12" si="2">IF(E5, E5-N5,"")</f>
        <v/>
      </c>
      <c r="G5" s="67">
        <v>1</v>
      </c>
      <c r="H5" s="67">
        <v>1</v>
      </c>
      <c r="I5" s="67"/>
      <c r="J5" s="67">
        <v>1</v>
      </c>
      <c r="K5" s="67"/>
      <c r="L5" s="64">
        <v>675.25</v>
      </c>
      <c r="M5" s="64">
        <v>337.12</v>
      </c>
      <c r="N5" s="64">
        <v>224.41</v>
      </c>
      <c r="O5" s="79" t="s">
        <v>18</v>
      </c>
      <c r="P5" s="70">
        <v>27</v>
      </c>
      <c r="Q5" s="70">
        <v>28199148</v>
      </c>
      <c r="R5" s="70">
        <v>10.199999999999999</v>
      </c>
      <c r="S5" s="67">
        <f>'S16 SW48'!$Q5/'S16 SW48'!$Q$13*100</f>
        <v>5.1416696594701676</v>
      </c>
      <c r="T5" s="67">
        <f t="shared" ref="T5:X12" si="3">$S5*G5</f>
        <v>5.1416696594701676</v>
      </c>
      <c r="U5" s="67">
        <f t="shared" si="3"/>
        <v>5.1416696594701676</v>
      </c>
      <c r="V5" s="67">
        <f t="shared" si="3"/>
        <v>0</v>
      </c>
      <c r="W5" s="67">
        <f t="shared" si="3"/>
        <v>5.1416696594701676</v>
      </c>
      <c r="X5" s="67">
        <f t="shared" si="3"/>
        <v>0</v>
      </c>
      <c r="Y5" s="70">
        <v>27.5</v>
      </c>
      <c r="Z5" s="70">
        <v>28007740</v>
      </c>
      <c r="AA5" s="70">
        <v>9</v>
      </c>
      <c r="AB5" s="67">
        <f>'S16 SW48'!$Z5/'S16 SW48'!$Z$13*100</f>
        <v>6.0852099955438375</v>
      </c>
      <c r="AC5" s="67">
        <f t="shared" ref="AC5:AG12" si="4">$AB5*G5</f>
        <v>6.0852099955438375</v>
      </c>
      <c r="AD5" s="67">
        <f t="shared" si="4"/>
        <v>6.0852099955438375</v>
      </c>
      <c r="AE5" s="67">
        <f t="shared" si="4"/>
        <v>0</v>
      </c>
      <c r="AF5" s="67">
        <f t="shared" si="4"/>
        <v>6.0852099955438375</v>
      </c>
      <c r="AG5" s="67">
        <f t="shared" si="4"/>
        <v>0</v>
      </c>
      <c r="AH5" s="87">
        <f>AVERAGE('S16 SW48'!$P5,'S16 SW48'!$Y5)</f>
        <v>27.25</v>
      </c>
      <c r="AI5" s="67">
        <f>AVERAGE('S16 SW48'!$S5,'S16 SW48'!$AB5)</f>
        <v>5.613439827507003</v>
      </c>
      <c r="AJ5" s="67">
        <f>STDEV('S16 SW48'!$S5,'S16 SW48'!$AB5)</f>
        <v>0.66718376996072593</v>
      </c>
      <c r="AK5" s="90">
        <f t="shared" ref="AK5:AK12" si="5">AJ5/AI5</f>
        <v>0.11885471127549796</v>
      </c>
    </row>
    <row r="6" spans="1:37" ht="20.100000000000001" customHeight="1" x14ac:dyDescent="0.25">
      <c r="A6" s="65">
        <v>1098.3800000000001</v>
      </c>
      <c r="B6" s="64">
        <f>IF(A6, A6-L6,"")</f>
        <v>-3.999999999996362E-2</v>
      </c>
      <c r="C6" s="64"/>
      <c r="D6" s="67" t="str">
        <f>IF(C6, C6-M6,"")</f>
        <v/>
      </c>
      <c r="E6" s="79"/>
      <c r="F6" s="67" t="str">
        <f>IF(E6, E6-N6,"")</f>
        <v/>
      </c>
      <c r="G6" s="67">
        <v>2</v>
      </c>
      <c r="H6" s="67">
        <v>3</v>
      </c>
      <c r="I6" s="67">
        <v>1</v>
      </c>
      <c r="J6" s="67"/>
      <c r="K6" s="67"/>
      <c r="L6" s="64">
        <v>1098.42</v>
      </c>
      <c r="M6" s="64">
        <v>548.71</v>
      </c>
      <c r="N6" s="64">
        <v>365.47</v>
      </c>
      <c r="O6" s="79" t="s">
        <v>31</v>
      </c>
      <c r="P6" s="79">
        <v>30</v>
      </c>
      <c r="Q6" s="79">
        <v>38052264</v>
      </c>
      <c r="R6" s="79">
        <v>9.8000000000000007</v>
      </c>
      <c r="S6" s="67">
        <f>'S16 SW48'!$Q6/'S16 SW48'!$Q$13*100</f>
        <v>6.9382298813761638</v>
      </c>
      <c r="T6" s="67">
        <f t="shared" si="3"/>
        <v>13.876459762752328</v>
      </c>
      <c r="U6" s="67">
        <f t="shared" si="3"/>
        <v>20.814689644128492</v>
      </c>
      <c r="V6" s="67">
        <f t="shared" si="3"/>
        <v>6.9382298813761638</v>
      </c>
      <c r="W6" s="67">
        <f t="shared" si="3"/>
        <v>0</v>
      </c>
      <c r="X6" s="67">
        <f t="shared" si="3"/>
        <v>0</v>
      </c>
      <c r="Y6" s="79">
        <v>30.4</v>
      </c>
      <c r="Z6" s="79">
        <v>28676160</v>
      </c>
      <c r="AA6" s="79">
        <v>9.6999999999999993</v>
      </c>
      <c r="AB6" s="67">
        <f>'S16 SW48'!$Z6/'S16 SW48'!$Z$13*100</f>
        <v>6.2304368530204286</v>
      </c>
      <c r="AC6" s="67">
        <f t="shared" si="4"/>
        <v>12.460873706040857</v>
      </c>
      <c r="AD6" s="67">
        <f t="shared" si="4"/>
        <v>18.691310559061286</v>
      </c>
      <c r="AE6" s="67">
        <f t="shared" si="4"/>
        <v>6.2304368530204286</v>
      </c>
      <c r="AF6" s="67">
        <f t="shared" si="4"/>
        <v>0</v>
      </c>
      <c r="AG6" s="67">
        <f t="shared" si="4"/>
        <v>0</v>
      </c>
      <c r="AH6" s="87">
        <f>AVERAGE('S16 SW48'!$P6,'S16 SW48'!$Y6)</f>
        <v>30.2</v>
      </c>
      <c r="AI6" s="67">
        <f>AVERAGE('S16 SW48'!$S6,'S16 SW48'!$AB6)</f>
        <v>6.5843333671982958</v>
      </c>
      <c r="AJ6" s="67">
        <f>STDEV('S16 SW48'!$S6,'S16 SW48'!$AB6)</f>
        <v>0.50048525002690269</v>
      </c>
      <c r="AK6" s="90">
        <f t="shared" si="5"/>
        <v>7.601152950733181E-2</v>
      </c>
    </row>
    <row r="7" spans="1:37" ht="20.100000000000001" customHeight="1" x14ac:dyDescent="0.25">
      <c r="A7" s="65">
        <v>749.3</v>
      </c>
      <c r="B7" s="64">
        <f>IF(A7, A7-L7,"")</f>
        <v>1.999999999998181E-2</v>
      </c>
      <c r="C7" s="79"/>
      <c r="D7" s="67" t="str">
        <f>IF(C7, C7-M7,"")</f>
        <v/>
      </c>
      <c r="E7" s="79"/>
      <c r="F7" s="67" t="str">
        <f>IF(E7, E7-N7,"")</f>
        <v/>
      </c>
      <c r="G7" s="67">
        <v>2</v>
      </c>
      <c r="H7" s="67">
        <v>2</v>
      </c>
      <c r="I7" s="67"/>
      <c r="J7" s="67"/>
      <c r="K7" s="67"/>
      <c r="L7" s="64">
        <v>749.28</v>
      </c>
      <c r="M7" s="64">
        <v>374.14</v>
      </c>
      <c r="N7" s="64">
        <v>249.09</v>
      </c>
      <c r="O7" s="79" t="s">
        <v>25</v>
      </c>
      <c r="P7" s="79">
        <v>31</v>
      </c>
      <c r="Q7" s="79">
        <v>102957040</v>
      </c>
      <c r="R7" s="79">
        <v>18.600000000000001</v>
      </c>
      <c r="S7" s="67">
        <f>'S16 SW48'!$Q7/'S16 SW48'!$Q$13*100</f>
        <v>18.772591597336785</v>
      </c>
      <c r="T7" s="67">
        <f t="shared" si="3"/>
        <v>37.545183194673569</v>
      </c>
      <c r="U7" s="67">
        <f t="shared" si="3"/>
        <v>37.545183194673569</v>
      </c>
      <c r="V7" s="67">
        <f t="shared" si="3"/>
        <v>0</v>
      </c>
      <c r="W7" s="67">
        <f t="shared" si="3"/>
        <v>0</v>
      </c>
      <c r="X7" s="67">
        <f t="shared" si="3"/>
        <v>0</v>
      </c>
      <c r="Y7" s="79">
        <v>31.4</v>
      </c>
      <c r="Z7" s="79">
        <v>83961952</v>
      </c>
      <c r="AA7" s="79">
        <v>20.5</v>
      </c>
      <c r="AB7" s="67">
        <f>'S16 SW48'!$Z7/'S16 SW48'!$Z$13*100</f>
        <v>18.242318357560155</v>
      </c>
      <c r="AC7" s="67">
        <f t="shared" si="4"/>
        <v>36.48463671512031</v>
      </c>
      <c r="AD7" s="67">
        <f t="shared" si="4"/>
        <v>36.48463671512031</v>
      </c>
      <c r="AE7" s="67">
        <f t="shared" si="4"/>
        <v>0</v>
      </c>
      <c r="AF7" s="67">
        <f t="shared" si="4"/>
        <v>0</v>
      </c>
      <c r="AG7" s="67">
        <f t="shared" si="4"/>
        <v>0</v>
      </c>
      <c r="AH7" s="87">
        <f>AVERAGE('S16 SW48'!$P7,'S16 SW48'!$Y7)</f>
        <v>31.2</v>
      </c>
      <c r="AI7" s="67">
        <f>AVERAGE('S16 SW48'!$S7,'S16 SW48'!$AB7)</f>
        <v>18.507454977448468</v>
      </c>
      <c r="AJ7" s="67">
        <f>STDEV('S16 SW48'!$S7,'S16 SW48'!$AB7)</f>
        <v>0.37495980372781507</v>
      </c>
      <c r="AK7" s="90">
        <f t="shared" si="5"/>
        <v>2.0259933317936345E-2</v>
      </c>
    </row>
    <row r="8" spans="1:37" ht="20.100000000000001" customHeight="1" x14ac:dyDescent="0.25">
      <c r="A8" s="65">
        <v>966.38</v>
      </c>
      <c r="B8" s="64">
        <f>IF(A8, A8-L8,"")</f>
        <v>3.999999999996362E-2</v>
      </c>
      <c r="C8" s="64"/>
      <c r="D8" s="67" t="str">
        <f>IF(C8, C8-M8,"")</f>
        <v/>
      </c>
      <c r="E8" s="79"/>
      <c r="F8" s="67" t="str">
        <f>IF(E8, E8-N8,"")</f>
        <v/>
      </c>
      <c r="G8" s="67">
        <v>1</v>
      </c>
      <c r="H8" s="67">
        <v>1</v>
      </c>
      <c r="I8" s="67"/>
      <c r="J8" s="67">
        <v>2</v>
      </c>
      <c r="K8" s="67"/>
      <c r="L8" s="64">
        <v>966.34</v>
      </c>
      <c r="M8" s="64">
        <v>482.67</v>
      </c>
      <c r="N8" s="64">
        <v>321.44</v>
      </c>
      <c r="O8" s="79" t="s">
        <v>19</v>
      </c>
      <c r="P8" s="79">
        <v>33</v>
      </c>
      <c r="Q8" s="79">
        <v>158552560</v>
      </c>
      <c r="R8" s="79">
        <v>18.3</v>
      </c>
      <c r="S8" s="67">
        <f>'S16 SW48'!$Q8/'S16 SW48'!$Q$13*100</f>
        <v>28.909557380362106</v>
      </c>
      <c r="T8" s="67">
        <f t="shared" si="3"/>
        <v>28.909557380362106</v>
      </c>
      <c r="U8" s="67">
        <f t="shared" si="3"/>
        <v>28.909557380362106</v>
      </c>
      <c r="V8" s="67">
        <f t="shared" si="3"/>
        <v>0</v>
      </c>
      <c r="W8" s="67">
        <f t="shared" si="3"/>
        <v>57.819114760724212</v>
      </c>
      <c r="X8" s="67">
        <f t="shared" si="3"/>
        <v>0</v>
      </c>
      <c r="Y8" s="79">
        <v>33.4</v>
      </c>
      <c r="Z8" s="79">
        <v>153345344</v>
      </c>
      <c r="AA8" s="79">
        <v>19.8</v>
      </c>
      <c r="AB8" s="67">
        <f>'S16 SW48'!$Z8/'S16 SW48'!$Z$13*100</f>
        <v>33.317169470971528</v>
      </c>
      <c r="AC8" s="67">
        <f t="shared" si="4"/>
        <v>33.317169470971528</v>
      </c>
      <c r="AD8" s="67">
        <f t="shared" si="4"/>
        <v>33.317169470971528</v>
      </c>
      <c r="AE8" s="67">
        <f t="shared" si="4"/>
        <v>0</v>
      </c>
      <c r="AF8" s="67">
        <f t="shared" si="4"/>
        <v>66.634338941943057</v>
      </c>
      <c r="AG8" s="67">
        <f t="shared" si="4"/>
        <v>0</v>
      </c>
      <c r="AH8" s="87">
        <f>AVERAGE('S16 SW48'!$P8,'S16 SW48'!$Y8)</f>
        <v>33.200000000000003</v>
      </c>
      <c r="AI8" s="67">
        <f>AVERAGE('S16 SW48'!$S8,'S16 SW48'!$AB8)</f>
        <v>31.113363425666819</v>
      </c>
      <c r="AJ8" s="67">
        <f>STDEV('S16 SW48'!$S8,'S16 SW48'!$AB8)</f>
        <v>3.1166523981097383</v>
      </c>
      <c r="AK8" s="90">
        <f t="shared" si="5"/>
        <v>0.10017086084427217</v>
      </c>
    </row>
    <row r="9" spans="1:37" ht="20.100000000000001" customHeight="1" x14ac:dyDescent="0.25">
      <c r="A9" s="65">
        <v>733.36</v>
      </c>
      <c r="B9" s="64">
        <f t="shared" si="0"/>
        <v>7.0000000000050022E-2</v>
      </c>
      <c r="C9" s="79"/>
      <c r="D9" s="67" t="str">
        <f t="shared" si="1"/>
        <v/>
      </c>
      <c r="E9" s="79"/>
      <c r="F9" s="67" t="str">
        <f t="shared" si="2"/>
        <v/>
      </c>
      <c r="G9" s="67">
        <v>1</v>
      </c>
      <c r="H9" s="67">
        <v>2</v>
      </c>
      <c r="I9" s="67">
        <v>1</v>
      </c>
      <c r="J9" s="67"/>
      <c r="K9" s="67"/>
      <c r="L9" s="64">
        <v>733.29</v>
      </c>
      <c r="M9" s="64">
        <v>366.14</v>
      </c>
      <c r="N9" s="64">
        <v>243.76</v>
      </c>
      <c r="O9" s="79" t="s">
        <v>32</v>
      </c>
      <c r="P9" s="79">
        <v>33.9</v>
      </c>
      <c r="Q9" s="79">
        <v>26393034</v>
      </c>
      <c r="R9" s="79">
        <v>6.8</v>
      </c>
      <c r="S9" s="67">
        <f>'S16 SW48'!$Q9/'S16 SW48'!$Q$13*100</f>
        <v>4.8123532717784432</v>
      </c>
      <c r="T9" s="67">
        <f t="shared" si="3"/>
        <v>4.8123532717784432</v>
      </c>
      <c r="U9" s="67">
        <f t="shared" si="3"/>
        <v>9.6247065435568864</v>
      </c>
      <c r="V9" s="67">
        <f t="shared" si="3"/>
        <v>4.8123532717784432</v>
      </c>
      <c r="W9" s="67">
        <f t="shared" si="3"/>
        <v>0</v>
      </c>
      <c r="X9" s="67">
        <f t="shared" si="3"/>
        <v>0</v>
      </c>
      <c r="Y9" s="79">
        <v>34.200000000000003</v>
      </c>
      <c r="Z9" s="79">
        <v>14477653</v>
      </c>
      <c r="AA9" s="79">
        <v>6</v>
      </c>
      <c r="AB9" s="67">
        <f>'S16 SW48'!$Z9/'S16 SW48'!$Z$13*100</f>
        <v>3.1455432943755981</v>
      </c>
      <c r="AC9" s="67">
        <f t="shared" si="4"/>
        <v>3.1455432943755981</v>
      </c>
      <c r="AD9" s="67">
        <f t="shared" si="4"/>
        <v>6.2910865887511962</v>
      </c>
      <c r="AE9" s="67">
        <f t="shared" si="4"/>
        <v>3.1455432943755981</v>
      </c>
      <c r="AF9" s="67">
        <f t="shared" si="4"/>
        <v>0</v>
      </c>
      <c r="AG9" s="67">
        <f t="shared" si="4"/>
        <v>0</v>
      </c>
      <c r="AH9" s="87">
        <f>AVERAGE('S16 SW48'!$P9,'S16 SW48'!$Y9)</f>
        <v>34.049999999999997</v>
      </c>
      <c r="AI9" s="67">
        <f>AVERAGE('S16 SW48'!$S9,'S16 SW48'!$AB9)</f>
        <v>3.9789482830770204</v>
      </c>
      <c r="AJ9" s="67">
        <f>STDEV('S16 SW48'!$S9,'S16 SW48'!$AB9)</f>
        <v>1.1786126379709496</v>
      </c>
      <c r="AK9" s="90">
        <f t="shared" si="5"/>
        <v>0.29621210282720711</v>
      </c>
    </row>
    <row r="10" spans="1:37" ht="20.100000000000001" customHeight="1" x14ac:dyDescent="0.25">
      <c r="A10" s="65">
        <v>1040.4000000000001</v>
      </c>
      <c r="B10" s="64">
        <f t="shared" si="0"/>
        <v>1.999999999998181E-2</v>
      </c>
      <c r="C10" s="79"/>
      <c r="D10" s="67" t="str">
        <f t="shared" si="1"/>
        <v/>
      </c>
      <c r="E10" s="79"/>
      <c r="F10" s="67" t="str">
        <f t="shared" si="2"/>
        <v/>
      </c>
      <c r="G10" s="67">
        <v>2</v>
      </c>
      <c r="H10" s="67">
        <v>2</v>
      </c>
      <c r="I10" s="67"/>
      <c r="J10" s="67">
        <v>1</v>
      </c>
      <c r="K10" s="67"/>
      <c r="L10" s="64">
        <v>1040.3800000000001</v>
      </c>
      <c r="M10" s="64">
        <v>519.69000000000005</v>
      </c>
      <c r="N10" s="64">
        <v>346.12</v>
      </c>
      <c r="O10" s="79" t="s">
        <v>20</v>
      </c>
      <c r="P10" s="79">
        <v>44.4</v>
      </c>
      <c r="Q10" s="79">
        <v>41102300</v>
      </c>
      <c r="R10" s="79">
        <v>11.2</v>
      </c>
      <c r="S10" s="67">
        <f>'S16 SW48'!$Q10/'S16 SW48'!$Q$13*100</f>
        <v>7.4943558168651281</v>
      </c>
      <c r="T10" s="67">
        <f t="shared" si="3"/>
        <v>14.988711633730256</v>
      </c>
      <c r="U10" s="67">
        <f t="shared" si="3"/>
        <v>14.988711633730256</v>
      </c>
      <c r="V10" s="67">
        <f t="shared" si="3"/>
        <v>0</v>
      </c>
      <c r="W10" s="67">
        <f t="shared" si="3"/>
        <v>7.4943558168651281</v>
      </c>
      <c r="X10" s="67">
        <f t="shared" si="3"/>
        <v>0</v>
      </c>
      <c r="Y10" s="79">
        <v>44.6</v>
      </c>
      <c r="Z10" s="79">
        <v>25440958</v>
      </c>
      <c r="AA10" s="79">
        <v>6.2</v>
      </c>
      <c r="AB10" s="67">
        <f>'S16 SW48'!$Z10/'S16 SW48'!$Z$13*100</f>
        <v>5.5275281732053694</v>
      </c>
      <c r="AC10" s="67">
        <f t="shared" si="4"/>
        <v>11.055056346410739</v>
      </c>
      <c r="AD10" s="67">
        <f t="shared" si="4"/>
        <v>11.055056346410739</v>
      </c>
      <c r="AE10" s="67">
        <f t="shared" si="4"/>
        <v>0</v>
      </c>
      <c r="AF10" s="67">
        <f t="shared" si="4"/>
        <v>5.5275281732053694</v>
      </c>
      <c r="AG10" s="67">
        <f t="shared" si="4"/>
        <v>0</v>
      </c>
      <c r="AH10" s="87">
        <f>AVERAGE('S16 SW48'!$P10,'S16 SW48'!$Y10)</f>
        <v>44.5</v>
      </c>
      <c r="AI10" s="67">
        <f>AVERAGE('S16 SW48'!$S10,'S16 SW48'!$AB10)</f>
        <v>6.5109419950352487</v>
      </c>
      <c r="AJ10" s="67">
        <f>STDEV('S16 SW48'!$S10,'S16 SW48'!$AB10)</f>
        <v>1.3907571642569729</v>
      </c>
      <c r="AK10" s="90">
        <f t="shared" si="5"/>
        <v>0.21360306470514698</v>
      </c>
    </row>
    <row r="11" spans="1:37" ht="20.100000000000001" customHeight="1" x14ac:dyDescent="0.25">
      <c r="A11" s="65">
        <v>1040.4100000000001</v>
      </c>
      <c r="B11" s="64">
        <f t="shared" si="0"/>
        <v>2.9999999999972715E-2</v>
      </c>
      <c r="C11" s="79"/>
      <c r="D11" s="67" t="str">
        <f t="shared" si="1"/>
        <v/>
      </c>
      <c r="E11" s="79"/>
      <c r="F11" s="67" t="str">
        <f t="shared" si="2"/>
        <v/>
      </c>
      <c r="G11" s="67">
        <v>2</v>
      </c>
      <c r="H11" s="67">
        <v>2</v>
      </c>
      <c r="I11" s="67"/>
      <c r="J11" s="67">
        <v>1</v>
      </c>
      <c r="K11" s="67"/>
      <c r="L11" s="64">
        <v>1040.3800000000001</v>
      </c>
      <c r="M11" s="64">
        <v>519.69000000000005</v>
      </c>
      <c r="N11" s="64">
        <v>346.12</v>
      </c>
      <c r="O11" s="79" t="s">
        <v>20</v>
      </c>
      <c r="P11" s="79">
        <v>52.1</v>
      </c>
      <c r="Q11" s="79">
        <v>87426008</v>
      </c>
      <c r="R11" s="79">
        <v>24.6</v>
      </c>
      <c r="S11" s="67">
        <f>'S16 SW48'!$Q11/'S16 SW48'!$Q$13*100</f>
        <v>15.940752989494438</v>
      </c>
      <c r="T11" s="67">
        <f t="shared" si="3"/>
        <v>31.881505978988876</v>
      </c>
      <c r="U11" s="67">
        <f t="shared" si="3"/>
        <v>31.881505978988876</v>
      </c>
      <c r="V11" s="67">
        <f t="shared" si="3"/>
        <v>0</v>
      </c>
      <c r="W11" s="67">
        <f t="shared" si="3"/>
        <v>15.940752989494438</v>
      </c>
      <c r="X11" s="67">
        <f t="shared" si="3"/>
        <v>0</v>
      </c>
      <c r="Y11" s="79">
        <v>52.3</v>
      </c>
      <c r="Z11" s="79">
        <v>71815272</v>
      </c>
      <c r="AA11" s="79">
        <v>17.100000000000001</v>
      </c>
      <c r="AB11" s="67">
        <f>'S16 SW48'!$Z11/'S16 SW48'!$Z$13*100</f>
        <v>15.603222930771974</v>
      </c>
      <c r="AC11" s="67">
        <f t="shared" si="4"/>
        <v>31.206445861543948</v>
      </c>
      <c r="AD11" s="67">
        <f t="shared" si="4"/>
        <v>31.206445861543948</v>
      </c>
      <c r="AE11" s="67">
        <f t="shared" si="4"/>
        <v>0</v>
      </c>
      <c r="AF11" s="67">
        <f t="shared" si="4"/>
        <v>15.603222930771974</v>
      </c>
      <c r="AG11" s="67">
        <f t="shared" si="4"/>
        <v>0</v>
      </c>
      <c r="AH11" s="87">
        <f>AVERAGE('S16 SW48'!$P11,'S16 SW48'!$Y11)</f>
        <v>52.2</v>
      </c>
      <c r="AI11" s="67">
        <f>AVERAGE('S16 SW48'!$S11,'S16 SW48'!$AB11)</f>
        <v>15.771987960133206</v>
      </c>
      <c r="AJ11" s="67">
        <f>STDEV('S16 SW48'!$S11,'S16 SW48'!$AB11)</f>
        <v>0.23866979337694813</v>
      </c>
      <c r="AK11" s="90">
        <f t="shared" si="5"/>
        <v>1.5132511765811188E-2</v>
      </c>
    </row>
    <row r="12" spans="1:37" ht="20.100000000000001" customHeight="1" x14ac:dyDescent="0.25">
      <c r="A12" s="91">
        <v>1331.47</v>
      </c>
      <c r="B12" s="92">
        <f t="shared" si="0"/>
        <v>0</v>
      </c>
      <c r="C12" s="92">
        <v>665.26</v>
      </c>
      <c r="D12" s="94">
        <f t="shared" si="1"/>
        <v>2.9999999999972715E-2</v>
      </c>
      <c r="E12" s="95"/>
      <c r="F12" s="94" t="str">
        <f t="shared" si="2"/>
        <v/>
      </c>
      <c r="G12" s="94">
        <v>2</v>
      </c>
      <c r="H12" s="94">
        <v>2</v>
      </c>
      <c r="I12" s="94"/>
      <c r="J12" s="94">
        <v>2</v>
      </c>
      <c r="K12" s="94"/>
      <c r="L12" s="92">
        <v>1331.47</v>
      </c>
      <c r="M12" s="92">
        <v>665.23</v>
      </c>
      <c r="N12" s="92">
        <v>443.15</v>
      </c>
      <c r="O12" s="95" t="s">
        <v>22</v>
      </c>
      <c r="P12" s="95">
        <v>60.2</v>
      </c>
      <c r="Q12" s="95">
        <v>65761048</v>
      </c>
      <c r="R12" s="95">
        <v>10.9</v>
      </c>
      <c r="S12" s="94">
        <f>'S16 SW48'!$Q12/'S16 SW48'!$Q$13*100</f>
        <v>11.990489403316772</v>
      </c>
      <c r="T12" s="94">
        <f t="shared" si="3"/>
        <v>23.980978806633544</v>
      </c>
      <c r="U12" s="94">
        <f t="shared" si="3"/>
        <v>23.980978806633544</v>
      </c>
      <c r="V12" s="94">
        <f t="shared" si="3"/>
        <v>0</v>
      </c>
      <c r="W12" s="94">
        <f t="shared" si="3"/>
        <v>23.980978806633544</v>
      </c>
      <c r="X12" s="94">
        <f t="shared" si="3"/>
        <v>0</v>
      </c>
      <c r="Y12" s="95">
        <v>60.4</v>
      </c>
      <c r="Z12" s="95">
        <v>54534140</v>
      </c>
      <c r="AA12" s="95">
        <v>9.6999999999999993</v>
      </c>
      <c r="AB12" s="94">
        <f>'S16 SW48'!$Z12/'S16 SW48'!$Z$13*100</f>
        <v>11.848570924551106</v>
      </c>
      <c r="AC12" s="94">
        <f t="shared" si="4"/>
        <v>23.697141849102213</v>
      </c>
      <c r="AD12" s="94">
        <f t="shared" si="4"/>
        <v>23.697141849102213</v>
      </c>
      <c r="AE12" s="94">
        <f t="shared" si="4"/>
        <v>0</v>
      </c>
      <c r="AF12" s="94">
        <f t="shared" si="4"/>
        <v>23.697141849102213</v>
      </c>
      <c r="AG12" s="94">
        <f t="shared" si="4"/>
        <v>0</v>
      </c>
      <c r="AH12" s="98">
        <f>AVERAGE('S16 SW48'!$P12,'S16 SW48'!$Y12)</f>
        <v>60.3</v>
      </c>
      <c r="AI12" s="94">
        <f>AVERAGE('S16 SW48'!$S12,'S16 SW48'!$AB12)</f>
        <v>11.919530163933938</v>
      </c>
      <c r="AJ12" s="94">
        <f>STDEV('S16 SW48'!$S12,'S16 SW48'!$AB12)</f>
        <v>0.10035151871088133</v>
      </c>
      <c r="AK12" s="99">
        <f t="shared" si="5"/>
        <v>8.4190834144221988E-3</v>
      </c>
    </row>
    <row r="13" spans="1:37" x14ac:dyDescent="0.25">
      <c r="A13" s="64"/>
      <c r="B13" s="64"/>
      <c r="C13" s="64"/>
      <c r="D13" s="67"/>
      <c r="E13" s="79"/>
      <c r="F13" s="67"/>
      <c r="G13" s="67"/>
      <c r="H13" s="67"/>
      <c r="I13" s="67"/>
      <c r="J13" s="67"/>
      <c r="K13" s="67"/>
      <c r="L13" s="64"/>
      <c r="M13" s="64"/>
      <c r="N13" s="64"/>
      <c r="O13" s="79"/>
      <c r="P13" s="79"/>
      <c r="Q13" s="79">
        <f>SUM(Q5:Q12)</f>
        <v>548443402</v>
      </c>
      <c r="R13" s="79"/>
      <c r="S13" s="67">
        <f>SUM(S5:S12)</f>
        <v>100</v>
      </c>
      <c r="T13" s="67">
        <f>SUM(T5:T12)/100</f>
        <v>1.6113641968838932</v>
      </c>
      <c r="U13" s="67">
        <f>SUM(U5:U12)/100</f>
        <v>1.728870028415439</v>
      </c>
      <c r="V13" s="67">
        <f>SUM(V5:V12)/100</f>
        <v>0.11750583153154608</v>
      </c>
      <c r="W13" s="67">
        <f>SUM(W5:W12)/100</f>
        <v>1.1037687203318749</v>
      </c>
      <c r="X13" s="67">
        <f>SUM(X5:X12)/100</f>
        <v>0</v>
      </c>
      <c r="Y13" s="79"/>
      <c r="Z13" s="87">
        <f>SUM(Z5:Z12)</f>
        <v>460259219</v>
      </c>
      <c r="AA13" s="79"/>
      <c r="AB13" s="67">
        <f>SUM(AB5:AB12)</f>
        <v>100</v>
      </c>
      <c r="AC13" s="67">
        <f>SUM(AC5:AC12)/100</f>
        <v>1.5745207723910903</v>
      </c>
      <c r="AD13" s="67">
        <f>SUM(AD5:AD12)/100</f>
        <v>1.6682805738650506</v>
      </c>
      <c r="AE13" s="67">
        <f>SUM(AE5:AE12)/100</f>
        <v>9.3759801473960264E-2</v>
      </c>
      <c r="AF13" s="67">
        <f>SUM(AF5:AF12)/100</f>
        <v>1.1754744189056645</v>
      </c>
      <c r="AG13" s="67">
        <f>SUM(AG5:AG12)/100</f>
        <v>0</v>
      </c>
      <c r="AH13" s="87"/>
      <c r="AI13" s="67"/>
      <c r="AJ13" s="67"/>
    </row>
    <row r="17" spans="1:24" x14ac:dyDescent="0.25">
      <c r="A17" s="61"/>
      <c r="T17" s="84"/>
      <c r="U17" s="84"/>
      <c r="V17" s="84"/>
      <c r="W17" s="84"/>
      <c r="X17" s="84"/>
    </row>
    <row r="18" spans="1:24" x14ac:dyDescent="0.25">
      <c r="A18" s="61"/>
    </row>
    <row r="20" spans="1:24" x14ac:dyDescent="0.25">
      <c r="A20" s="61"/>
    </row>
    <row r="22" spans="1:24" x14ac:dyDescent="0.25">
      <c r="C22" s="84"/>
    </row>
    <row r="24" spans="1:24" x14ac:dyDescent="0.25">
      <c r="A24" s="61"/>
    </row>
    <row r="25" spans="1:24" x14ac:dyDescent="0.25">
      <c r="C25" s="84"/>
    </row>
  </sheetData>
  <mergeCells count="2">
    <mergeCell ref="P3:X3"/>
    <mergeCell ref="Y3:AG3"/>
  </mergeCells>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T24"/>
  <sheetViews>
    <sheetView zoomScale="80" zoomScaleNormal="80" workbookViewId="0">
      <pane xSplit="1" ySplit="4" topLeftCell="B5" activePane="bottomRight" state="frozen"/>
      <selection activeCell="AA27" sqref="AA27"/>
      <selection pane="topRight" activeCell="AA27" sqref="AA27"/>
      <selection pane="bottomLeft" activeCell="AA27" sqref="AA27"/>
      <selection pane="bottomRight"/>
    </sheetView>
  </sheetViews>
  <sheetFormatPr defaultColWidth="9.140625" defaultRowHeight="20.100000000000001" customHeight="1" x14ac:dyDescent="0.25"/>
  <cols>
    <col min="1" max="47" width="8.7109375" style="70" customWidth="1"/>
    <col min="48" max="16384" width="9.140625" style="70"/>
  </cols>
  <sheetData>
    <row r="1" spans="1:46" ht="20.100000000000001" customHeight="1" x14ac:dyDescent="0.25">
      <c r="A1" s="70" t="s">
        <v>201</v>
      </c>
    </row>
    <row r="3" spans="1:46" s="212" customFormat="1" ht="20.100000000000001" customHeight="1" x14ac:dyDescent="0.25">
      <c r="A3" s="217"/>
      <c r="B3" s="218"/>
      <c r="C3" s="218"/>
      <c r="D3" s="218"/>
      <c r="E3" s="218"/>
      <c r="F3" s="218"/>
      <c r="G3" s="218"/>
      <c r="H3" s="218"/>
      <c r="I3" s="218"/>
      <c r="J3" s="218"/>
      <c r="K3" s="218"/>
      <c r="L3" s="218"/>
      <c r="M3" s="218"/>
      <c r="N3" s="218"/>
      <c r="O3" s="218"/>
      <c r="P3" s="283" t="s">
        <v>109</v>
      </c>
      <c r="Q3" s="283"/>
      <c r="R3" s="283"/>
      <c r="S3" s="283"/>
      <c r="T3" s="283"/>
      <c r="U3" s="283"/>
      <c r="V3" s="283"/>
      <c r="W3" s="283"/>
      <c r="X3" s="283"/>
      <c r="Y3" s="283" t="s">
        <v>110</v>
      </c>
      <c r="Z3" s="283"/>
      <c r="AA3" s="283"/>
      <c r="AB3" s="283"/>
      <c r="AC3" s="283"/>
      <c r="AD3" s="283"/>
      <c r="AE3" s="283"/>
      <c r="AF3" s="283"/>
      <c r="AG3" s="283"/>
      <c r="AH3" s="283" t="s">
        <v>112</v>
      </c>
      <c r="AI3" s="283"/>
      <c r="AJ3" s="283"/>
      <c r="AK3" s="283"/>
      <c r="AL3" s="283"/>
      <c r="AM3" s="283"/>
      <c r="AN3" s="283"/>
      <c r="AO3" s="283"/>
      <c r="AP3" s="283"/>
      <c r="AQ3" s="218"/>
      <c r="AR3" s="218"/>
      <c r="AS3" s="218"/>
      <c r="AT3" s="219"/>
    </row>
    <row r="4" spans="1:46" s="212" customFormat="1" ht="20.100000000000001" customHeight="1" x14ac:dyDescent="0.25">
      <c r="A4" s="220" t="s">
        <v>0</v>
      </c>
      <c r="B4" s="214" t="s">
        <v>1</v>
      </c>
      <c r="C4" s="214" t="s">
        <v>2</v>
      </c>
      <c r="D4" s="214" t="s">
        <v>3</v>
      </c>
      <c r="E4" s="214" t="s">
        <v>4</v>
      </c>
      <c r="F4" s="214" t="s">
        <v>5</v>
      </c>
      <c r="G4" s="214" t="s">
        <v>6</v>
      </c>
      <c r="H4" s="214" t="s">
        <v>7</v>
      </c>
      <c r="I4" s="214" t="s">
        <v>8</v>
      </c>
      <c r="J4" s="214" t="s">
        <v>9</v>
      </c>
      <c r="K4" s="214" t="s">
        <v>10</v>
      </c>
      <c r="L4" s="214" t="s">
        <v>101</v>
      </c>
      <c r="M4" s="214" t="s">
        <v>102</v>
      </c>
      <c r="N4" s="214" t="s">
        <v>103</v>
      </c>
      <c r="O4" s="214" t="s">
        <v>11</v>
      </c>
      <c r="P4" s="214" t="s">
        <v>104</v>
      </c>
      <c r="Q4" s="214" t="s">
        <v>105</v>
      </c>
      <c r="R4" s="214" t="s">
        <v>94</v>
      </c>
      <c r="S4" s="214" t="s">
        <v>106</v>
      </c>
      <c r="T4" s="214" t="s">
        <v>6</v>
      </c>
      <c r="U4" s="214" t="s">
        <v>7</v>
      </c>
      <c r="V4" s="214" t="s">
        <v>8</v>
      </c>
      <c r="W4" s="214" t="s">
        <v>9</v>
      </c>
      <c r="X4" s="214" t="s">
        <v>10</v>
      </c>
      <c r="Y4" s="214" t="s">
        <v>104</v>
      </c>
      <c r="Z4" s="214" t="s">
        <v>105</v>
      </c>
      <c r="AA4" s="214" t="s">
        <v>94</v>
      </c>
      <c r="AB4" s="214" t="s">
        <v>106</v>
      </c>
      <c r="AC4" s="214" t="s">
        <v>6</v>
      </c>
      <c r="AD4" s="214" t="s">
        <v>7</v>
      </c>
      <c r="AE4" s="214" t="s">
        <v>8</v>
      </c>
      <c r="AF4" s="214" t="s">
        <v>9</v>
      </c>
      <c r="AG4" s="214" t="s">
        <v>10</v>
      </c>
      <c r="AH4" s="214" t="s">
        <v>104</v>
      </c>
      <c r="AI4" s="214" t="s">
        <v>105</v>
      </c>
      <c r="AJ4" s="214" t="s">
        <v>94</v>
      </c>
      <c r="AK4" s="214" t="s">
        <v>106</v>
      </c>
      <c r="AL4" s="214" t="s">
        <v>6</v>
      </c>
      <c r="AM4" s="214" t="s">
        <v>7</v>
      </c>
      <c r="AN4" s="214" t="s">
        <v>8</v>
      </c>
      <c r="AO4" s="214" t="s">
        <v>9</v>
      </c>
      <c r="AP4" s="214" t="s">
        <v>10</v>
      </c>
      <c r="AQ4" s="214" t="s">
        <v>107</v>
      </c>
      <c r="AR4" s="214" t="s">
        <v>108</v>
      </c>
      <c r="AS4" s="214" t="s">
        <v>17</v>
      </c>
      <c r="AT4" s="221" t="s">
        <v>33</v>
      </c>
    </row>
    <row r="5" spans="1:46" ht="20.100000000000001" customHeight="1" x14ac:dyDescent="0.25">
      <c r="A5" s="155">
        <v>966.37</v>
      </c>
      <c r="B5" s="67">
        <f t="shared" ref="B5:B10" si="0">IF(A5, A5-L5,"")</f>
        <v>2.9999999999972715E-2</v>
      </c>
      <c r="C5" s="70">
        <v>482.68</v>
      </c>
      <c r="D5" s="70">
        <f t="shared" ref="D5:D10" si="1">IF(C5, C5-M5,"")</f>
        <v>9.9999999999909051E-3</v>
      </c>
      <c r="G5" s="70">
        <v>1</v>
      </c>
      <c r="H5" s="70">
        <v>1</v>
      </c>
      <c r="J5" s="70">
        <v>2</v>
      </c>
      <c r="L5" s="60">
        <v>966.34</v>
      </c>
      <c r="M5" s="60">
        <v>482.67</v>
      </c>
      <c r="N5" s="60">
        <v>321.44</v>
      </c>
      <c r="O5" s="70" t="s">
        <v>19</v>
      </c>
      <c r="P5" s="60">
        <v>27.8</v>
      </c>
      <c r="Q5" s="70">
        <v>552569344</v>
      </c>
      <c r="R5" s="70">
        <v>9.6</v>
      </c>
      <c r="S5" s="77">
        <f>'S17 SW480'!$Q5/'S17 SW480'!$Q$11*100</f>
        <v>29.277765472592325</v>
      </c>
      <c r="T5" s="77">
        <f t="shared" ref="T5:X10" si="2">$S5*G5</f>
        <v>29.277765472592325</v>
      </c>
      <c r="U5" s="77">
        <f t="shared" si="2"/>
        <v>29.277765472592325</v>
      </c>
      <c r="V5" s="77">
        <f t="shared" si="2"/>
        <v>0</v>
      </c>
      <c r="W5" s="77">
        <f t="shared" si="2"/>
        <v>58.55553094518465</v>
      </c>
      <c r="X5" s="77">
        <f t="shared" si="2"/>
        <v>0</v>
      </c>
      <c r="Y5" s="70">
        <v>27.8</v>
      </c>
      <c r="Z5" s="70">
        <v>519353760</v>
      </c>
      <c r="AA5" s="67">
        <v>10.4</v>
      </c>
      <c r="AB5" s="213">
        <f>'S17 SW480'!$Z5/'S17 SW480'!$Z$11*100</f>
        <v>21.621196364725829</v>
      </c>
      <c r="AC5" s="213">
        <f t="shared" ref="AC5:AG10" si="3">$AB5*G5</f>
        <v>21.621196364725829</v>
      </c>
      <c r="AD5" s="213">
        <f t="shared" si="3"/>
        <v>21.621196364725829</v>
      </c>
      <c r="AE5" s="213">
        <f t="shared" si="3"/>
        <v>0</v>
      </c>
      <c r="AF5" s="213">
        <f t="shared" si="3"/>
        <v>43.242392729451659</v>
      </c>
      <c r="AG5" s="213">
        <f t="shared" si="3"/>
        <v>0</v>
      </c>
      <c r="AH5" s="70">
        <v>28.7</v>
      </c>
      <c r="AI5" s="70">
        <v>304534336</v>
      </c>
      <c r="AJ5" s="70">
        <v>15.9</v>
      </c>
      <c r="AK5" s="67">
        <f>'S17 SW480'!$AI5/'S17 SW480'!$AI$11*100</f>
        <v>26.289069033489081</v>
      </c>
      <c r="AL5" s="67">
        <f t="shared" ref="AL5:AP10" si="4">$AK5*G5</f>
        <v>26.289069033489081</v>
      </c>
      <c r="AM5" s="67">
        <f t="shared" si="4"/>
        <v>26.289069033489081</v>
      </c>
      <c r="AN5" s="67">
        <f t="shared" si="4"/>
        <v>0</v>
      </c>
      <c r="AO5" s="67">
        <f t="shared" si="4"/>
        <v>52.578138066978163</v>
      </c>
      <c r="AP5" s="67">
        <f t="shared" si="4"/>
        <v>0</v>
      </c>
      <c r="AQ5" s="64">
        <f>AVERAGE('S17 SW480'!$P5,'S17 SW480'!$Y5,'S17 SW480'!$AH5)</f>
        <v>28.099999999999998</v>
      </c>
      <c r="AR5" s="78">
        <f>AVERAGE('S17 SW480'!$S5,'S17 SW480'!$AB5,'S17 SW480'!$AK5)</f>
        <v>25.729343623602414</v>
      </c>
      <c r="AS5" s="78">
        <f>STDEV('S17 SW480'!$S5,'S17 SW480'!$AB5,'S17 SW480'!$AK5)</f>
        <v>3.8588511278278692</v>
      </c>
      <c r="AT5" s="90">
        <f>'S17 SW480'!$AS5/'S17 SW480'!$AR5</f>
        <v>0.14997860747166561</v>
      </c>
    </row>
    <row r="6" spans="1:46" ht="20.100000000000001" customHeight="1" x14ac:dyDescent="0.25">
      <c r="A6" s="68">
        <v>749.32</v>
      </c>
      <c r="B6" s="67">
        <f t="shared" si="0"/>
        <v>4.0000000000077307E-2</v>
      </c>
      <c r="C6" s="67"/>
      <c r="D6" s="70" t="str">
        <f t="shared" si="1"/>
        <v/>
      </c>
      <c r="G6" s="70">
        <v>2</v>
      </c>
      <c r="H6" s="70">
        <v>2</v>
      </c>
      <c r="L6" s="60">
        <v>749.28</v>
      </c>
      <c r="M6" s="60">
        <v>374.14</v>
      </c>
      <c r="N6" s="60">
        <v>249.09</v>
      </c>
      <c r="O6" s="70" t="s">
        <v>25</v>
      </c>
      <c r="P6" s="63">
        <v>32.1</v>
      </c>
      <c r="Q6" s="70">
        <v>132821296</v>
      </c>
      <c r="R6" s="70">
        <v>7.3</v>
      </c>
      <c r="S6" s="77">
        <f>'S17 SW480'!$Q6/'S17 SW480'!$Q$11*100</f>
        <v>7.0375072310449509</v>
      </c>
      <c r="T6" s="77">
        <f t="shared" si="2"/>
        <v>14.075014462089902</v>
      </c>
      <c r="U6" s="77">
        <f t="shared" si="2"/>
        <v>14.075014462089902</v>
      </c>
      <c r="V6" s="77">
        <f t="shared" si="2"/>
        <v>0</v>
      </c>
      <c r="W6" s="77">
        <f t="shared" si="2"/>
        <v>0</v>
      </c>
      <c r="X6" s="77">
        <f t="shared" si="2"/>
        <v>0</v>
      </c>
      <c r="Y6" s="70">
        <v>32.200000000000003</v>
      </c>
      <c r="Z6" s="70">
        <v>208900048</v>
      </c>
      <c r="AA6" s="67">
        <v>11.9</v>
      </c>
      <c r="AB6" s="213">
        <f>'S17 SW480'!$Z6/'S17 SW480'!$Z$11*100</f>
        <v>8.6967098464997168</v>
      </c>
      <c r="AC6" s="213">
        <f t="shared" si="3"/>
        <v>17.393419692999434</v>
      </c>
      <c r="AD6" s="213">
        <f t="shared" si="3"/>
        <v>17.393419692999434</v>
      </c>
      <c r="AE6" s="213">
        <f t="shared" si="3"/>
        <v>0</v>
      </c>
      <c r="AF6" s="213">
        <f t="shared" si="3"/>
        <v>0</v>
      </c>
      <c r="AG6" s="213">
        <f t="shared" si="3"/>
        <v>0</v>
      </c>
      <c r="AH6" s="70">
        <v>32.1</v>
      </c>
      <c r="AI6" s="70">
        <v>121836776</v>
      </c>
      <c r="AJ6" s="70">
        <v>11.2</v>
      </c>
      <c r="AK6" s="67">
        <f>'S17 SW480'!$AI6/'S17 SW480'!$AI$11*100</f>
        <v>10.517616690295789</v>
      </c>
      <c r="AL6" s="67">
        <f t="shared" si="4"/>
        <v>21.035233380591578</v>
      </c>
      <c r="AM6" s="67">
        <f t="shared" si="4"/>
        <v>21.035233380591578</v>
      </c>
      <c r="AN6" s="67">
        <f t="shared" si="4"/>
        <v>0</v>
      </c>
      <c r="AO6" s="67">
        <f t="shared" si="4"/>
        <v>0</v>
      </c>
      <c r="AP6" s="67">
        <f t="shared" si="4"/>
        <v>0</v>
      </c>
      <c r="AQ6" s="64">
        <f>AVERAGE('S17 SW480'!$P6,'S17 SW480'!$Y6,'S17 SW480'!$AH6)</f>
        <v>32.133333333333333</v>
      </c>
      <c r="AR6" s="77">
        <f>AVERAGE('S17 SW480'!$S6,'S17 SW480'!$AB6,'S17 SW480'!$AK6)</f>
        <v>8.7506112559468185</v>
      </c>
      <c r="AS6" s="77">
        <f>STDEV('S17 SW480'!$S6,'S17 SW480'!$AB6,'S17 SW480'!$AK6)</f>
        <v>1.7406807529087842</v>
      </c>
      <c r="AT6" s="90">
        <f>'S17 SW480'!$AS6/'S17 SW480'!$AR6</f>
        <v>0.19892104699838389</v>
      </c>
    </row>
    <row r="7" spans="1:46" ht="20.100000000000001" customHeight="1" x14ac:dyDescent="0.25">
      <c r="A7" s="155">
        <v>1040.3900000000001</v>
      </c>
      <c r="B7" s="70">
        <f t="shared" si="0"/>
        <v>9.9999999999909051E-3</v>
      </c>
      <c r="D7" s="70" t="str">
        <f t="shared" si="1"/>
        <v/>
      </c>
      <c r="G7" s="70">
        <v>2</v>
      </c>
      <c r="H7" s="70">
        <v>2</v>
      </c>
      <c r="J7" s="70">
        <v>1</v>
      </c>
      <c r="L7" s="63">
        <v>1040.3800000000001</v>
      </c>
      <c r="M7" s="60">
        <v>519.69000000000005</v>
      </c>
      <c r="N7" s="60">
        <v>346.12</v>
      </c>
      <c r="O7" s="70" t="s">
        <v>20</v>
      </c>
      <c r="P7" s="64">
        <v>44.1</v>
      </c>
      <c r="Q7" s="70">
        <v>529909312</v>
      </c>
      <c r="R7" s="70">
        <v>14.8</v>
      </c>
      <c r="S7" s="77">
        <f>'S17 SW480'!$Q7/'S17 SW480'!$Q$11*100</f>
        <v>28.077128648090099</v>
      </c>
      <c r="T7" s="77">
        <f t="shared" si="2"/>
        <v>56.154257296180198</v>
      </c>
      <c r="U7" s="77">
        <f t="shared" si="2"/>
        <v>56.154257296180198</v>
      </c>
      <c r="V7" s="77">
        <f t="shared" si="2"/>
        <v>0</v>
      </c>
      <c r="W7" s="77">
        <f t="shared" si="2"/>
        <v>28.077128648090099</v>
      </c>
      <c r="X7" s="77">
        <f t="shared" si="2"/>
        <v>0</v>
      </c>
      <c r="Y7" s="70">
        <v>44</v>
      </c>
      <c r="Z7" s="70">
        <v>654222720</v>
      </c>
      <c r="AA7" s="67">
        <v>23.6</v>
      </c>
      <c r="AB7" s="213">
        <f>'S17 SW480'!$Z7/'S17 SW480'!$Z$11*100</f>
        <v>27.235920840132248</v>
      </c>
      <c r="AC7" s="213">
        <f t="shared" si="3"/>
        <v>54.471841680264497</v>
      </c>
      <c r="AD7" s="213">
        <f t="shared" si="3"/>
        <v>54.471841680264497</v>
      </c>
      <c r="AE7" s="213">
        <f t="shared" si="3"/>
        <v>0</v>
      </c>
      <c r="AF7" s="213">
        <f t="shared" si="3"/>
        <v>27.235920840132248</v>
      </c>
      <c r="AG7" s="213">
        <f t="shared" si="3"/>
        <v>0</v>
      </c>
      <c r="AH7" s="67">
        <v>44.5</v>
      </c>
      <c r="AI7" s="67">
        <v>307505120</v>
      </c>
      <c r="AJ7" s="67">
        <v>21.1</v>
      </c>
      <c r="AK7" s="67">
        <f>'S17 SW480'!$AI7/'S17 SW480'!$AI$11*100</f>
        <v>26.545523352188908</v>
      </c>
      <c r="AL7" s="67">
        <f t="shared" si="4"/>
        <v>53.091046704377817</v>
      </c>
      <c r="AM7" s="67">
        <f t="shared" si="4"/>
        <v>53.091046704377817</v>
      </c>
      <c r="AN7" s="67">
        <f t="shared" si="4"/>
        <v>0</v>
      </c>
      <c r="AO7" s="67">
        <f t="shared" si="4"/>
        <v>26.545523352188908</v>
      </c>
      <c r="AP7" s="67">
        <f t="shared" si="4"/>
        <v>0</v>
      </c>
      <c r="AQ7" s="64">
        <f>AVERAGE('S17 SW480'!$P7,'S17 SW480'!$Y7,'S17 SW480'!$AH7)</f>
        <v>44.199999999999996</v>
      </c>
      <c r="AR7" s="70">
        <f>AVERAGE('S17 SW480'!$S7,'S17 SW480'!$AB7,'S17 SW480'!$AK7)</f>
        <v>27.286190946803753</v>
      </c>
      <c r="AS7" s="70">
        <f>STDEV('S17 SW480'!$S7,'S17 SW480'!$AB7,'S17 SW480'!$AK7)</f>
        <v>0.76703911785952394</v>
      </c>
      <c r="AT7" s="90">
        <f>'S17 SW480'!$AS7/'S17 SW480'!$AR7</f>
        <v>2.8110890206512071E-2</v>
      </c>
    </row>
    <row r="8" spans="1:46" ht="20.100000000000001" customHeight="1" x14ac:dyDescent="0.25">
      <c r="A8" s="155">
        <v>895.37</v>
      </c>
      <c r="B8" s="70">
        <f t="shared" si="0"/>
        <v>2.9999999999972715E-2</v>
      </c>
      <c r="C8" s="67"/>
      <c r="D8" s="67" t="str">
        <f t="shared" si="1"/>
        <v/>
      </c>
      <c r="E8" s="67"/>
      <c r="F8" s="67"/>
      <c r="G8" s="67">
        <v>2</v>
      </c>
      <c r="H8" s="67">
        <v>2</v>
      </c>
      <c r="I8" s="67">
        <v>1</v>
      </c>
      <c r="J8" s="67"/>
      <c r="K8" s="67"/>
      <c r="L8" s="63">
        <v>895.34</v>
      </c>
      <c r="M8" s="60">
        <v>447.17</v>
      </c>
      <c r="N8" s="60">
        <v>297.77999999999997</v>
      </c>
      <c r="O8" s="70" t="s">
        <v>45</v>
      </c>
      <c r="P8" s="79">
        <v>46</v>
      </c>
      <c r="Q8" s="79">
        <v>268892352</v>
      </c>
      <c r="R8" s="79">
        <v>10.1</v>
      </c>
      <c r="S8" s="67">
        <f>'S17 SW480'!$Q8/'S17 SW480'!$Q$11*100</f>
        <v>14.247202282777637</v>
      </c>
      <c r="T8" s="77">
        <f t="shared" si="2"/>
        <v>28.494404565555275</v>
      </c>
      <c r="U8" s="77">
        <f t="shared" si="2"/>
        <v>28.494404565555275</v>
      </c>
      <c r="V8" s="77">
        <f t="shared" si="2"/>
        <v>14.247202282777637</v>
      </c>
      <c r="W8" s="77">
        <f t="shared" si="2"/>
        <v>0</v>
      </c>
      <c r="X8" s="77">
        <f t="shared" si="2"/>
        <v>0</v>
      </c>
      <c r="Y8" s="70">
        <v>46</v>
      </c>
      <c r="Z8" s="70">
        <v>261489680</v>
      </c>
      <c r="AA8" s="67">
        <v>9.5</v>
      </c>
      <c r="AB8" s="213">
        <f>'S17 SW480'!$Z8/'S17 SW480'!$Z$11*100</f>
        <v>10.88606678929083</v>
      </c>
      <c r="AC8" s="213">
        <f t="shared" si="3"/>
        <v>21.772133578581659</v>
      </c>
      <c r="AD8" s="213">
        <f t="shared" si="3"/>
        <v>21.772133578581659</v>
      </c>
      <c r="AE8" s="213">
        <f t="shared" si="3"/>
        <v>10.88606678929083</v>
      </c>
      <c r="AF8" s="213">
        <f t="shared" si="3"/>
        <v>0</v>
      </c>
      <c r="AG8" s="213">
        <f t="shared" si="3"/>
        <v>0</v>
      </c>
      <c r="AH8" s="67">
        <v>46</v>
      </c>
      <c r="AI8" s="67">
        <v>99842904</v>
      </c>
      <c r="AJ8" s="67">
        <v>9</v>
      </c>
      <c r="AK8" s="67">
        <f>'S17 SW480'!$AI8/'S17 SW480'!$AI$11*100</f>
        <v>8.6189853999255543</v>
      </c>
      <c r="AL8" s="67">
        <f t="shared" si="4"/>
        <v>17.237970799851109</v>
      </c>
      <c r="AM8" s="67">
        <f t="shared" si="4"/>
        <v>17.237970799851109</v>
      </c>
      <c r="AN8" s="67">
        <f t="shared" si="4"/>
        <v>8.6189853999255543</v>
      </c>
      <c r="AO8" s="67">
        <f t="shared" si="4"/>
        <v>0</v>
      </c>
      <c r="AP8" s="67">
        <f t="shared" si="4"/>
        <v>0</v>
      </c>
      <c r="AQ8" s="64">
        <f>AVERAGE('S17 SW480'!$P8,'S17 SW480'!$Y8,'S17 SW480'!$AH8)</f>
        <v>46</v>
      </c>
      <c r="AR8" s="67">
        <f>AVERAGE('S17 SW480'!$S8,'S17 SW480'!$AB8,'S17 SW480'!$AK8)</f>
        <v>11.250751490664674</v>
      </c>
      <c r="AS8" s="67">
        <f>STDEV('S17 SW480'!$S8,'S17 SW480'!$AB8,'S17 SW480'!$AK8)</f>
        <v>2.8317755064036043</v>
      </c>
      <c r="AT8" s="90">
        <f>'S17 SW480'!$AS8/'S17 SW480'!$AR8</f>
        <v>0.25169656522528949</v>
      </c>
    </row>
    <row r="9" spans="1:46" ht="20.100000000000001" customHeight="1" x14ac:dyDescent="0.25">
      <c r="A9" s="68">
        <v>1114.4100000000001</v>
      </c>
      <c r="B9" s="67">
        <f t="shared" si="0"/>
        <v>-9.9999999999909051E-3</v>
      </c>
      <c r="C9" s="67"/>
      <c r="D9" s="67" t="str">
        <f t="shared" si="1"/>
        <v/>
      </c>
      <c r="E9" s="67"/>
      <c r="F9" s="67"/>
      <c r="G9" s="67">
        <v>3</v>
      </c>
      <c r="H9" s="67">
        <v>3</v>
      </c>
      <c r="I9" s="67"/>
      <c r="J9" s="67"/>
      <c r="K9" s="67"/>
      <c r="L9" s="64">
        <v>1114.42</v>
      </c>
      <c r="M9" s="64">
        <v>556.70000000000005</v>
      </c>
      <c r="N9" s="64">
        <v>370.8</v>
      </c>
      <c r="O9" s="79" t="s">
        <v>53</v>
      </c>
      <c r="P9" s="79">
        <v>48.8</v>
      </c>
      <c r="Q9" s="79">
        <v>403142112</v>
      </c>
      <c r="R9" s="79">
        <v>13.5</v>
      </c>
      <c r="S9" s="67">
        <f>'S17 SW480'!$Q9/'S17 SW480'!$Q$11*100</f>
        <v>21.360396365494985</v>
      </c>
      <c r="T9" s="77">
        <f t="shared" si="2"/>
        <v>64.081189096484962</v>
      </c>
      <c r="U9" s="77">
        <f t="shared" si="2"/>
        <v>64.081189096484962</v>
      </c>
      <c r="V9" s="77">
        <f t="shared" si="2"/>
        <v>0</v>
      </c>
      <c r="W9" s="77">
        <f t="shared" si="2"/>
        <v>0</v>
      </c>
      <c r="X9" s="77">
        <f t="shared" si="2"/>
        <v>0</v>
      </c>
      <c r="Y9" s="70">
        <v>48.8</v>
      </c>
      <c r="Z9" s="70">
        <v>541504000</v>
      </c>
      <c r="AA9" s="67">
        <v>16.3</v>
      </c>
      <c r="AB9" s="213">
        <f>'S17 SW480'!$Z9/'S17 SW480'!$Z$11*100</f>
        <v>22.54333215241283</v>
      </c>
      <c r="AC9" s="213">
        <f t="shared" si="3"/>
        <v>67.629996457238491</v>
      </c>
      <c r="AD9" s="213">
        <f t="shared" si="3"/>
        <v>67.629996457238491</v>
      </c>
      <c r="AE9" s="213">
        <f t="shared" si="3"/>
        <v>0</v>
      </c>
      <c r="AF9" s="213">
        <f t="shared" si="3"/>
        <v>0</v>
      </c>
      <c r="AG9" s="213">
        <f t="shared" si="3"/>
        <v>0</v>
      </c>
      <c r="AH9" s="67">
        <v>48.8</v>
      </c>
      <c r="AI9" s="67">
        <v>219945616</v>
      </c>
      <c r="AJ9" s="67">
        <v>17.100000000000001</v>
      </c>
      <c r="AK9" s="67">
        <f>'S17 SW480'!$AI9/'S17 SW480'!$AI$11*100</f>
        <v>18.986908204128682</v>
      </c>
      <c r="AL9" s="67">
        <f t="shared" si="4"/>
        <v>56.960724612386045</v>
      </c>
      <c r="AM9" s="67">
        <f t="shared" si="4"/>
        <v>56.960724612386045</v>
      </c>
      <c r="AN9" s="67">
        <f t="shared" si="4"/>
        <v>0</v>
      </c>
      <c r="AO9" s="67">
        <f t="shared" si="4"/>
        <v>0</v>
      </c>
      <c r="AP9" s="67">
        <f t="shared" si="4"/>
        <v>0</v>
      </c>
      <c r="AQ9" s="64">
        <f>AVERAGE('S17 SW480'!$P9,'S17 SW480'!$Y9,'S17 SW480'!$AH9)</f>
        <v>48.79999999999999</v>
      </c>
      <c r="AR9" s="67">
        <f>AVERAGE('S17 SW480'!$S9,'S17 SW480'!$AB9,'S17 SW480'!$AK9)</f>
        <v>20.963545574012166</v>
      </c>
      <c r="AS9" s="67">
        <f>STDEV('S17 SW480'!$S9,'S17 SW480'!$AB9,'S17 SW480'!$AK9)</f>
        <v>1.8111200230817555</v>
      </c>
      <c r="AT9" s="90">
        <f>'S17 SW480'!$AS9/'S17 SW480'!$AR9</f>
        <v>8.6393783756071429E-2</v>
      </c>
    </row>
    <row r="10" spans="1:46" ht="20.100000000000001" customHeight="1" x14ac:dyDescent="0.25">
      <c r="A10" s="135">
        <v>1186.44</v>
      </c>
      <c r="B10" s="94">
        <f t="shared" si="0"/>
        <v>0</v>
      </c>
      <c r="C10" s="94"/>
      <c r="D10" s="94" t="str">
        <f t="shared" si="1"/>
        <v/>
      </c>
      <c r="E10" s="94"/>
      <c r="F10" s="94"/>
      <c r="G10" s="94">
        <v>2</v>
      </c>
      <c r="H10" s="94">
        <v>2</v>
      </c>
      <c r="I10" s="94">
        <v>1</v>
      </c>
      <c r="J10" s="94">
        <v>1</v>
      </c>
      <c r="K10" s="94"/>
      <c r="L10" s="92">
        <v>1186.44</v>
      </c>
      <c r="M10" s="92">
        <v>592.71</v>
      </c>
      <c r="N10" s="92">
        <v>394.81</v>
      </c>
      <c r="O10" s="96" t="s">
        <v>34</v>
      </c>
      <c r="P10" s="95">
        <v>51.9</v>
      </c>
      <c r="Q10" s="95"/>
      <c r="R10" s="95">
        <v>5.2</v>
      </c>
      <c r="S10" s="94">
        <f>'S17 SW480'!$Q10/'S17 SW480'!$Q$11*100</f>
        <v>0</v>
      </c>
      <c r="T10" s="222">
        <f t="shared" si="2"/>
        <v>0</v>
      </c>
      <c r="U10" s="222">
        <f t="shared" si="2"/>
        <v>0</v>
      </c>
      <c r="V10" s="222">
        <f t="shared" si="2"/>
        <v>0</v>
      </c>
      <c r="W10" s="222">
        <f t="shared" si="2"/>
        <v>0</v>
      </c>
      <c r="X10" s="222">
        <f t="shared" si="2"/>
        <v>0</v>
      </c>
      <c r="Y10" s="95">
        <v>51.8</v>
      </c>
      <c r="Z10" s="95">
        <v>216588176</v>
      </c>
      <c r="AA10" s="94">
        <v>8.6999999999999993</v>
      </c>
      <c r="AB10" s="223">
        <f>'S17 SW480'!$Z10/'S17 SW480'!$Z$11*100</f>
        <v>9.016774006938542</v>
      </c>
      <c r="AC10" s="223">
        <f t="shared" si="3"/>
        <v>18.033548013877084</v>
      </c>
      <c r="AD10" s="223">
        <f t="shared" si="3"/>
        <v>18.033548013877084</v>
      </c>
      <c r="AE10" s="223">
        <f t="shared" si="3"/>
        <v>9.016774006938542</v>
      </c>
      <c r="AF10" s="223">
        <f t="shared" si="3"/>
        <v>9.016774006938542</v>
      </c>
      <c r="AG10" s="223">
        <f t="shared" si="3"/>
        <v>0</v>
      </c>
      <c r="AH10" s="94">
        <v>52.6</v>
      </c>
      <c r="AI10" s="94">
        <v>104741944</v>
      </c>
      <c r="AJ10" s="94">
        <v>8.8000000000000007</v>
      </c>
      <c r="AK10" s="94">
        <f>'S17 SW480'!$AI10/'S17 SW480'!$AI$11*100</f>
        <v>9.0418973199719836</v>
      </c>
      <c r="AL10" s="94">
        <f t="shared" si="4"/>
        <v>18.083794639943967</v>
      </c>
      <c r="AM10" s="94">
        <f t="shared" si="4"/>
        <v>18.083794639943967</v>
      </c>
      <c r="AN10" s="94">
        <f t="shared" si="4"/>
        <v>9.0418973199719836</v>
      </c>
      <c r="AO10" s="94">
        <f t="shared" si="4"/>
        <v>9.0418973199719836</v>
      </c>
      <c r="AP10" s="94">
        <f t="shared" si="4"/>
        <v>0</v>
      </c>
      <c r="AQ10" s="92">
        <f>AVERAGE('S17 SW480'!$P10,'S17 SW480'!$Y10,'S17 SW480'!$AH10)</f>
        <v>52.099999999999994</v>
      </c>
      <c r="AR10" s="94">
        <f>AVERAGE('S17 SW480'!$S10,'S17 SW480'!$AB10,'S17 SW480'!$AK10)</f>
        <v>6.0195571089701758</v>
      </c>
      <c r="AS10" s="94">
        <f>STDEV('S17 SW480'!$S10,'S17 SW480'!$AB10,'S17 SW480'!$AK10)</f>
        <v>5.2131045103977591</v>
      </c>
      <c r="AT10" s="99">
        <f>'S17 SW480'!$AS10/'S17 SW480'!$AR10</f>
        <v>0.86602791800568457</v>
      </c>
    </row>
    <row r="11" spans="1:46" ht="20.100000000000001" customHeight="1" x14ac:dyDescent="0.25">
      <c r="A11" s="83"/>
      <c r="B11" s="83"/>
      <c r="C11" s="83"/>
      <c r="D11" s="83"/>
      <c r="E11" s="83"/>
      <c r="F11" s="83"/>
      <c r="G11" s="83"/>
      <c r="H11" s="83"/>
      <c r="I11" s="83"/>
      <c r="J11" s="83"/>
      <c r="K11" s="83"/>
      <c r="L11" s="61"/>
      <c r="M11" s="61"/>
      <c r="N11" s="61"/>
      <c r="O11" s="84"/>
      <c r="P11" s="84"/>
      <c r="Q11" s="84">
        <f>SUM(Q5:Q10)</f>
        <v>1887334416</v>
      </c>
      <c r="R11" s="84"/>
      <c r="S11" s="83">
        <f>SUM(S5:S10)</f>
        <v>100</v>
      </c>
      <c r="T11" s="83">
        <f>SUM(T5:T10)/100</f>
        <v>1.9208263089290267</v>
      </c>
      <c r="U11" s="83">
        <f>SUM(U5:U10)/100</f>
        <v>1.9208263089290267</v>
      </c>
      <c r="V11" s="83">
        <f>SUM(V5:V10)/100</f>
        <v>0.14247202282777638</v>
      </c>
      <c r="W11" s="83">
        <f>SUM(W5:W10)/100</f>
        <v>0.86632659593274752</v>
      </c>
      <c r="X11" s="83">
        <f>SUM(X5:X10)/100</f>
        <v>0</v>
      </c>
      <c r="Y11" s="84"/>
      <c r="Z11" s="84">
        <f>SUM(Z5:Z10)</f>
        <v>2402058384</v>
      </c>
      <c r="AA11" s="84"/>
      <c r="AB11" s="215">
        <f>SUM(AB5:AB10)</f>
        <v>100.00000000000001</v>
      </c>
      <c r="AC11" s="215">
        <f>SUM(AC5:AC10)/100</f>
        <v>2.0092213578768696</v>
      </c>
      <c r="AD11" s="215">
        <f>SUM(AD5:AD10)/100</f>
        <v>2.0092213578768696</v>
      </c>
      <c r="AE11" s="215">
        <f>SUM(AE5:AE10)/100</f>
        <v>0.19902840796229371</v>
      </c>
      <c r="AF11" s="215">
        <f>SUM(AF5:AF10)/100</f>
        <v>0.7949508757652245</v>
      </c>
      <c r="AG11" s="215">
        <f>SUM(AG5:AG10)/100</f>
        <v>0</v>
      </c>
      <c r="AH11" s="83"/>
      <c r="AI11" s="83">
        <f>SUM(AI5:AI10)</f>
        <v>1158406696</v>
      </c>
      <c r="AJ11" s="83"/>
      <c r="AK11" s="83">
        <f>SUM(AK5:AK10)</f>
        <v>99.999999999999986</v>
      </c>
      <c r="AL11" s="83">
        <f>SUM(AL5:AL10)/100</f>
        <v>1.9269783917063961</v>
      </c>
      <c r="AM11" s="83">
        <f>SUM(AM5:AM10)/100</f>
        <v>1.9269783917063961</v>
      </c>
      <c r="AN11" s="83">
        <f>SUM(AN5:AN10)/100</f>
        <v>0.17660882719897536</v>
      </c>
      <c r="AO11" s="83">
        <f>SUM(AO5:AO10)/100</f>
        <v>0.88165558739139049</v>
      </c>
      <c r="AP11" s="83">
        <f>SUM(AP5:AP10)/100</f>
        <v>0</v>
      </c>
      <c r="AQ11" s="83"/>
      <c r="AR11" s="83"/>
      <c r="AS11" s="83"/>
      <c r="AT11" s="84"/>
    </row>
    <row r="14" spans="1:46" ht="20.100000000000001" customHeight="1" x14ac:dyDescent="0.25">
      <c r="T14" s="84"/>
      <c r="U14" s="84"/>
      <c r="V14" s="84"/>
      <c r="W14" s="84"/>
      <c r="X14" s="84"/>
    </row>
    <row r="15" spans="1:46" ht="20.100000000000001" customHeight="1" x14ac:dyDescent="0.25">
      <c r="S15" s="195"/>
      <c r="T15" s="216"/>
      <c r="U15" s="216"/>
      <c r="V15" s="216"/>
      <c r="W15" s="216"/>
      <c r="X15" s="216"/>
    </row>
    <row r="17" spans="5:28" ht="20.100000000000001" customHeight="1" x14ac:dyDescent="0.25">
      <c r="E17" s="67"/>
      <c r="F17" s="67"/>
      <c r="G17" s="67"/>
      <c r="H17" s="67"/>
      <c r="I17" s="67"/>
      <c r="J17" s="67"/>
      <c r="K17" s="67"/>
    </row>
    <row r="18" spans="5:28" ht="20.100000000000001" customHeight="1" x14ac:dyDescent="0.25">
      <c r="Y18" s="216"/>
      <c r="Z18" s="216"/>
      <c r="AA18" s="216"/>
      <c r="AB18" s="216"/>
    </row>
    <row r="24" spans="5:28" ht="20.100000000000001" customHeight="1" x14ac:dyDescent="0.25">
      <c r="E24" s="67"/>
      <c r="F24" s="67"/>
      <c r="G24" s="67"/>
      <c r="H24" s="67"/>
      <c r="I24" s="67"/>
      <c r="J24" s="67"/>
      <c r="K24" s="67"/>
    </row>
  </sheetData>
  <mergeCells count="3">
    <mergeCell ref="P3:X3"/>
    <mergeCell ref="Y3:AG3"/>
    <mergeCell ref="AH3:AP3"/>
  </mergeCells>
  <pageMargins left="0.7" right="0.7" top="0.75" bottom="0.75" header="0.3" footer="0.3"/>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K22"/>
  <sheetViews>
    <sheetView zoomScale="80" zoomScaleNormal="80" workbookViewId="0"/>
  </sheetViews>
  <sheetFormatPr defaultColWidth="9.140625" defaultRowHeight="15" x14ac:dyDescent="0.25"/>
  <cols>
    <col min="1" max="1" width="8.7109375" style="60" customWidth="1"/>
    <col min="2" max="33" width="8.7109375" style="70" customWidth="1"/>
    <col min="34" max="34" width="8.7109375" style="60" customWidth="1"/>
    <col min="35" max="37" width="8.7109375" style="70" customWidth="1"/>
    <col min="38" max="16384" width="9.140625" style="70"/>
  </cols>
  <sheetData>
    <row r="1" spans="1:37" x14ac:dyDescent="0.25">
      <c r="A1" s="60" t="s">
        <v>202</v>
      </c>
    </row>
    <row r="3" spans="1:37" s="131" customFormat="1" ht="20.100000000000001" customHeight="1" x14ac:dyDescent="0.25">
      <c r="A3" s="206"/>
      <c r="B3" s="207"/>
      <c r="C3" s="207"/>
      <c r="D3" s="207"/>
      <c r="E3" s="207"/>
      <c r="F3" s="207"/>
      <c r="G3" s="207"/>
      <c r="H3" s="207"/>
      <c r="I3" s="207"/>
      <c r="J3" s="207"/>
      <c r="K3" s="207"/>
      <c r="L3" s="207"/>
      <c r="M3" s="207"/>
      <c r="N3" s="207"/>
      <c r="O3" s="207"/>
      <c r="P3" s="279" t="s">
        <v>99</v>
      </c>
      <c r="Q3" s="279"/>
      <c r="R3" s="279"/>
      <c r="S3" s="279"/>
      <c r="T3" s="279"/>
      <c r="U3" s="279"/>
      <c r="V3" s="279"/>
      <c r="W3" s="279"/>
      <c r="X3" s="279"/>
      <c r="Y3" s="279" t="s">
        <v>100</v>
      </c>
      <c r="Z3" s="279"/>
      <c r="AA3" s="279"/>
      <c r="AB3" s="279"/>
      <c r="AC3" s="279"/>
      <c r="AD3" s="279"/>
      <c r="AE3" s="279"/>
      <c r="AF3" s="279"/>
      <c r="AG3" s="279"/>
      <c r="AH3" s="207"/>
      <c r="AI3" s="207"/>
      <c r="AJ3" s="207"/>
      <c r="AK3" s="208"/>
    </row>
    <row r="4" spans="1:37" s="131" customFormat="1" ht="20.100000000000001" customHeight="1" x14ac:dyDescent="0.25">
      <c r="A4" s="209" t="s">
        <v>0</v>
      </c>
      <c r="B4" s="204" t="s">
        <v>1</v>
      </c>
      <c r="C4" s="204" t="s">
        <v>2</v>
      </c>
      <c r="D4" s="204" t="s">
        <v>3</v>
      </c>
      <c r="E4" s="204" t="s">
        <v>4</v>
      </c>
      <c r="F4" s="204" t="s">
        <v>5</v>
      </c>
      <c r="G4" s="204" t="s">
        <v>6</v>
      </c>
      <c r="H4" s="204" t="s">
        <v>7</v>
      </c>
      <c r="I4" s="204" t="s">
        <v>8</v>
      </c>
      <c r="J4" s="204" t="s">
        <v>9</v>
      </c>
      <c r="K4" s="204" t="s">
        <v>10</v>
      </c>
      <c r="L4" s="204" t="s">
        <v>101</v>
      </c>
      <c r="M4" s="204" t="s">
        <v>102</v>
      </c>
      <c r="N4" s="204" t="s">
        <v>103</v>
      </c>
      <c r="O4" s="204" t="s">
        <v>11</v>
      </c>
      <c r="P4" s="204" t="s">
        <v>104</v>
      </c>
      <c r="Q4" s="204" t="s">
        <v>105</v>
      </c>
      <c r="R4" s="204" t="s">
        <v>94</v>
      </c>
      <c r="S4" s="204" t="s">
        <v>106</v>
      </c>
      <c r="T4" s="204" t="s">
        <v>6</v>
      </c>
      <c r="U4" s="204" t="s">
        <v>7</v>
      </c>
      <c r="V4" s="204" t="s">
        <v>8</v>
      </c>
      <c r="W4" s="204" t="s">
        <v>9</v>
      </c>
      <c r="X4" s="204" t="s">
        <v>10</v>
      </c>
      <c r="Y4" s="204" t="s">
        <v>104</v>
      </c>
      <c r="Z4" s="204" t="s">
        <v>105</v>
      </c>
      <c r="AA4" s="204" t="s">
        <v>94</v>
      </c>
      <c r="AB4" s="204" t="s">
        <v>106</v>
      </c>
      <c r="AC4" s="204" t="s">
        <v>6</v>
      </c>
      <c r="AD4" s="204" t="s">
        <v>7</v>
      </c>
      <c r="AE4" s="204" t="s">
        <v>8</v>
      </c>
      <c r="AF4" s="204" t="s">
        <v>9</v>
      </c>
      <c r="AG4" s="204" t="s">
        <v>10</v>
      </c>
      <c r="AH4" s="204" t="s">
        <v>107</v>
      </c>
      <c r="AI4" s="204" t="s">
        <v>108</v>
      </c>
      <c r="AJ4" s="204" t="s">
        <v>17</v>
      </c>
      <c r="AK4" s="210" t="s">
        <v>33</v>
      </c>
    </row>
    <row r="5" spans="1:37" ht="20.100000000000001" customHeight="1" x14ac:dyDescent="0.25">
      <c r="A5" s="65">
        <v>966.37</v>
      </c>
      <c r="B5" s="64">
        <f>IF(A5, A5-L5,"")</f>
        <v>2.9999999999972715E-2</v>
      </c>
      <c r="C5" s="79">
        <v>482.68</v>
      </c>
      <c r="D5" s="67">
        <f>IF(C5, C5-M5,"")</f>
        <v>9.9999999999909051E-3</v>
      </c>
      <c r="E5" s="79"/>
      <c r="F5" s="67" t="str">
        <f>IF(E5, E5-N5,"")</f>
        <v/>
      </c>
      <c r="G5" s="67">
        <v>1</v>
      </c>
      <c r="H5" s="67">
        <v>1</v>
      </c>
      <c r="I5" s="67"/>
      <c r="J5" s="67">
        <v>2</v>
      </c>
      <c r="K5" s="67"/>
      <c r="L5" s="67">
        <v>966.34</v>
      </c>
      <c r="M5" s="67">
        <v>482.67</v>
      </c>
      <c r="N5" s="67">
        <v>321.44</v>
      </c>
      <c r="O5" s="67" t="s">
        <v>19</v>
      </c>
      <c r="P5" s="70">
        <v>27.4</v>
      </c>
      <c r="Q5" s="70">
        <v>341535968</v>
      </c>
      <c r="R5" s="70">
        <v>15.3</v>
      </c>
      <c r="S5" s="67">
        <f>'S18 SW480_Vumc '!$Q5/'S18 SW480_Vumc '!$Q$8*100</f>
        <v>44.346688926022445</v>
      </c>
      <c r="T5" s="67">
        <f t="shared" ref="T5:X7" si="0">$S5*G5</f>
        <v>44.346688926022445</v>
      </c>
      <c r="U5" s="67">
        <f t="shared" si="0"/>
        <v>44.346688926022445</v>
      </c>
      <c r="V5" s="67">
        <f t="shared" si="0"/>
        <v>0</v>
      </c>
      <c r="W5" s="67">
        <f t="shared" si="0"/>
        <v>88.69337785204489</v>
      </c>
      <c r="X5" s="67">
        <f t="shared" si="0"/>
        <v>0</v>
      </c>
      <c r="Y5" s="70">
        <v>27.9</v>
      </c>
      <c r="Z5" s="70">
        <v>584110528</v>
      </c>
      <c r="AA5" s="70">
        <v>29.3</v>
      </c>
      <c r="AB5" s="213">
        <f>'S18 SW480_Vumc '!$Z5/'S18 SW480_Vumc '!$Z$8*100</f>
        <v>45.438767437934857</v>
      </c>
      <c r="AC5" s="224">
        <f t="shared" ref="AC5:AG7" si="1">$AB5*G5</f>
        <v>45.438767437934857</v>
      </c>
      <c r="AD5" s="224">
        <f t="shared" si="1"/>
        <v>45.438767437934857</v>
      </c>
      <c r="AE5" s="224">
        <f t="shared" si="1"/>
        <v>0</v>
      </c>
      <c r="AF5" s="224">
        <f t="shared" si="1"/>
        <v>90.877534875869713</v>
      </c>
      <c r="AG5" s="224">
        <f t="shared" si="1"/>
        <v>0</v>
      </c>
      <c r="AH5" s="64">
        <f>AVERAGE('S18 SW480_Vumc '!$P5,'S18 SW480_Vumc '!$Y5)</f>
        <v>27.65</v>
      </c>
      <c r="AI5" s="76">
        <f>AVERAGE('S18 SW480_Vumc '!$S5,'S18 SW480_Vumc '!$AB5)</f>
        <v>44.892728181978654</v>
      </c>
      <c r="AJ5" s="76">
        <f>STDEV('S18 SW480_Vumc '!$S5,'S18 SW480_Vumc '!$AB5)</f>
        <v>0.77221612136138029</v>
      </c>
      <c r="AK5" s="90">
        <f>'S18 SW480_Vumc '!$AJ5/'S18 SW480_Vumc '!$AI5</f>
        <v>1.7201363174701688E-2</v>
      </c>
    </row>
    <row r="6" spans="1:37" ht="20.100000000000001" customHeight="1" x14ac:dyDescent="0.25">
      <c r="A6" s="65">
        <v>749.3</v>
      </c>
      <c r="B6" s="64">
        <f>IF(A6, A6-L6,"")</f>
        <v>1.999999999998181E-2</v>
      </c>
      <c r="C6" s="79"/>
      <c r="D6" s="67" t="str">
        <f>IF(C6, C6-M6,"")</f>
        <v/>
      </c>
      <c r="E6" s="79"/>
      <c r="F6" s="67" t="str">
        <f>IF(E6, E6-N6,"")</f>
        <v/>
      </c>
      <c r="G6" s="67">
        <v>2</v>
      </c>
      <c r="H6" s="67">
        <v>2</v>
      </c>
      <c r="I6" s="67"/>
      <c r="J6" s="67"/>
      <c r="K6" s="67"/>
      <c r="L6" s="67">
        <v>749.28</v>
      </c>
      <c r="M6" s="67">
        <v>374.14</v>
      </c>
      <c r="N6" s="67">
        <v>249.09</v>
      </c>
      <c r="O6" s="67" t="s">
        <v>25</v>
      </c>
      <c r="P6" s="70">
        <v>31.6</v>
      </c>
      <c r="Q6" s="70">
        <v>107308944</v>
      </c>
      <c r="R6" s="70">
        <v>12.7</v>
      </c>
      <c r="S6" s="67">
        <f>'S18 SW480_Vumc '!$Q6/'S18 SW480_Vumc '!$Q$8*100</f>
        <v>13.933514488722787</v>
      </c>
      <c r="T6" s="67">
        <f t="shared" si="0"/>
        <v>27.867028977445575</v>
      </c>
      <c r="U6" s="67">
        <f t="shared" si="0"/>
        <v>27.867028977445575</v>
      </c>
      <c r="V6" s="67">
        <f t="shared" si="0"/>
        <v>0</v>
      </c>
      <c r="W6" s="67">
        <f t="shared" si="0"/>
        <v>0</v>
      </c>
      <c r="X6" s="67">
        <f t="shared" si="0"/>
        <v>0</v>
      </c>
      <c r="Y6" s="70">
        <v>32.1</v>
      </c>
      <c r="Z6" s="70">
        <v>268518400</v>
      </c>
      <c r="AA6" s="70">
        <v>28.5</v>
      </c>
      <c r="AB6" s="213">
        <f>'S18 SW480_Vumc '!$Z6/'S18 SW480_Vumc '!$Z$8*100</f>
        <v>20.888418450842181</v>
      </c>
      <c r="AC6" s="224">
        <f t="shared" si="1"/>
        <v>41.776836901684362</v>
      </c>
      <c r="AD6" s="224">
        <f t="shared" si="1"/>
        <v>41.776836901684362</v>
      </c>
      <c r="AE6" s="224">
        <f t="shared" si="1"/>
        <v>0</v>
      </c>
      <c r="AF6" s="224">
        <f t="shared" si="1"/>
        <v>0</v>
      </c>
      <c r="AG6" s="224">
        <f t="shared" si="1"/>
        <v>0</v>
      </c>
      <c r="AH6" s="64">
        <f>AVERAGE('S18 SW480_Vumc '!$P6,'S18 SW480_Vumc '!$Y6)</f>
        <v>31.85</v>
      </c>
      <c r="AI6" s="76">
        <f>AVERAGE('S18 SW480_Vumc '!$S6,'S18 SW480_Vumc '!$AB6)</f>
        <v>17.410966469782483</v>
      </c>
      <c r="AJ6" s="76">
        <f>STDEV('S18 SW480_Vumc '!$S6,'S18 SW480_Vumc '!$AB6)</f>
        <v>4.917859754115816</v>
      </c>
      <c r="AK6" s="90">
        <f>'S18 SW480_Vumc '!$AJ6/'S18 SW480_Vumc '!$AI6</f>
        <v>0.2824575972075406</v>
      </c>
    </row>
    <row r="7" spans="1:37" ht="20.100000000000001" customHeight="1" x14ac:dyDescent="0.25">
      <c r="A7" s="91">
        <v>1040.3800000000001</v>
      </c>
      <c r="B7" s="119">
        <f>IF(A7, A7-L7,"")</f>
        <v>0</v>
      </c>
      <c r="C7" s="95"/>
      <c r="D7" s="95" t="str">
        <f>IF(C7, C7-M7,"")</f>
        <v/>
      </c>
      <c r="E7" s="96"/>
      <c r="F7" s="96" t="str">
        <f>IF(E7, E7-N7,"")</f>
        <v/>
      </c>
      <c r="G7" s="96">
        <v>2</v>
      </c>
      <c r="H7" s="96">
        <v>2</v>
      </c>
      <c r="I7" s="96"/>
      <c r="J7" s="96">
        <v>1</v>
      </c>
      <c r="K7" s="96"/>
      <c r="L7" s="96">
        <v>1040.3800000000001</v>
      </c>
      <c r="M7" s="96">
        <v>519.69000000000005</v>
      </c>
      <c r="N7" s="96">
        <v>346.12</v>
      </c>
      <c r="O7" s="96" t="s">
        <v>20</v>
      </c>
      <c r="P7" s="96">
        <v>43.6</v>
      </c>
      <c r="Q7" s="96">
        <v>321304960</v>
      </c>
      <c r="R7" s="96">
        <v>20.6</v>
      </c>
      <c r="S7" s="222">
        <f>'S18 SW480_Vumc '!$Q7/'S18 SW480_Vumc '!$Q$8*100</f>
        <v>41.71979658525477</v>
      </c>
      <c r="T7" s="94">
        <f t="shared" si="0"/>
        <v>83.439593170509539</v>
      </c>
      <c r="U7" s="94">
        <f t="shared" si="0"/>
        <v>83.439593170509539</v>
      </c>
      <c r="V7" s="94">
        <f t="shared" si="0"/>
        <v>0</v>
      </c>
      <c r="W7" s="94">
        <f t="shared" si="0"/>
        <v>41.71979658525477</v>
      </c>
      <c r="X7" s="94">
        <f t="shared" si="0"/>
        <v>0</v>
      </c>
      <c r="Y7" s="96">
        <v>44.1</v>
      </c>
      <c r="Z7" s="96">
        <v>432860448</v>
      </c>
      <c r="AA7" s="96">
        <v>35.4</v>
      </c>
      <c r="AB7" s="223">
        <f>'S18 SW480_Vumc '!$Z7/'S18 SW480_Vumc '!$Z$8*100</f>
        <v>33.672814111222962</v>
      </c>
      <c r="AC7" s="225">
        <f t="shared" si="1"/>
        <v>67.345628222445924</v>
      </c>
      <c r="AD7" s="225">
        <f t="shared" si="1"/>
        <v>67.345628222445924</v>
      </c>
      <c r="AE7" s="225">
        <f t="shared" si="1"/>
        <v>0</v>
      </c>
      <c r="AF7" s="225">
        <f t="shared" si="1"/>
        <v>33.672814111222962</v>
      </c>
      <c r="AG7" s="225">
        <f t="shared" si="1"/>
        <v>0</v>
      </c>
      <c r="AH7" s="92">
        <f>AVERAGE('S18 SW480_Vumc '!$P7,'S18 SW480_Vumc '!$Y7)</f>
        <v>43.85</v>
      </c>
      <c r="AI7" s="96">
        <f>AVERAGE('S18 SW480_Vumc '!$S7,'S18 SW480_Vumc '!$AB7)</f>
        <v>37.696305348238866</v>
      </c>
      <c r="AJ7" s="96">
        <f>STDEV('S18 SW480_Vumc '!$S7,'S18 SW480_Vumc '!$AB7)</f>
        <v>5.6900758754771745</v>
      </c>
      <c r="AK7" s="99">
        <f>'S18 SW480_Vumc '!$AJ7/'S18 SW480_Vumc '!$AI7</f>
        <v>0.15094518741060148</v>
      </c>
    </row>
    <row r="8" spans="1:37" ht="20.100000000000001" customHeight="1" x14ac:dyDescent="0.25">
      <c r="A8" s="61"/>
      <c r="B8" s="61"/>
      <c r="C8" s="61"/>
      <c r="D8" s="83"/>
      <c r="E8" s="84"/>
      <c r="F8" s="83"/>
      <c r="G8" s="83"/>
      <c r="H8" s="83"/>
      <c r="I8" s="83"/>
      <c r="J8" s="83"/>
      <c r="K8" s="83"/>
      <c r="L8" s="83"/>
      <c r="M8" s="83"/>
      <c r="N8" s="83"/>
      <c r="O8" s="83"/>
      <c r="P8" s="84"/>
      <c r="Q8" s="84">
        <f>SUM(Q5:Q7)</f>
        <v>770149872</v>
      </c>
      <c r="R8" s="84"/>
      <c r="S8" s="83">
        <f>SUM(S5:S7)</f>
        <v>100</v>
      </c>
      <c r="T8" s="83">
        <f>SUM(T5:T7)/100</f>
        <v>1.5565331107397755</v>
      </c>
      <c r="U8" s="83">
        <f>SUM(U5:U7)/100</f>
        <v>1.5565331107397755</v>
      </c>
      <c r="V8" s="83">
        <f>SUM(V5:V7)/100</f>
        <v>0</v>
      </c>
      <c r="W8" s="83">
        <f>SUM(W5:W7)/100</f>
        <v>1.3041317443729965</v>
      </c>
      <c r="X8" s="83">
        <f>SUM(X5:X7)/100</f>
        <v>0</v>
      </c>
      <c r="Y8" s="84"/>
      <c r="Z8" s="84">
        <f>SUM(Z5:Z7)</f>
        <v>1285489376</v>
      </c>
      <c r="AA8" s="84"/>
      <c r="AB8" s="215">
        <f>SUM(AB5:AB7)</f>
        <v>100</v>
      </c>
      <c r="AC8" s="215">
        <f>SUM(AC5:AC7)/100</f>
        <v>1.5456123256206513</v>
      </c>
      <c r="AD8" s="215">
        <f>SUM(AD5:AD7)/100</f>
        <v>1.5456123256206513</v>
      </c>
      <c r="AE8" s="215">
        <f>SUM(AE5:AE7)/100</f>
        <v>0</v>
      </c>
      <c r="AF8" s="215">
        <f>SUM(AF5:AF7)/100</f>
        <v>1.2455034898709267</v>
      </c>
      <c r="AG8" s="215">
        <f>SUM(AG5:AG7)/100</f>
        <v>0</v>
      </c>
      <c r="AH8" s="61"/>
      <c r="AI8" s="83"/>
      <c r="AJ8" s="83"/>
      <c r="AK8" s="85"/>
    </row>
    <row r="10" spans="1:37" x14ac:dyDescent="0.25">
      <c r="B10" s="60"/>
      <c r="C10" s="81"/>
      <c r="D10" s="60"/>
    </row>
    <row r="11" spans="1:37" x14ac:dyDescent="0.25">
      <c r="B11" s="60"/>
    </row>
    <row r="12" spans="1:37" x14ac:dyDescent="0.25">
      <c r="T12" s="84"/>
      <c r="U12" s="84"/>
      <c r="V12" s="84"/>
      <c r="W12" s="84"/>
      <c r="X12" s="84"/>
    </row>
    <row r="13" spans="1:37" x14ac:dyDescent="0.25">
      <c r="S13" s="195"/>
      <c r="T13" s="216"/>
      <c r="U13" s="216"/>
      <c r="V13" s="216"/>
      <c r="W13" s="216"/>
      <c r="X13" s="216"/>
    </row>
    <row r="16" spans="1:37" x14ac:dyDescent="0.25">
      <c r="F16" s="84"/>
      <c r="G16" s="84"/>
      <c r="H16" s="84"/>
      <c r="I16" s="84"/>
      <c r="J16" s="84"/>
      <c r="K16" s="61"/>
      <c r="L16" s="61"/>
      <c r="M16" s="61"/>
      <c r="N16" s="84"/>
    </row>
    <row r="17" spans="1:34" x14ac:dyDescent="0.25">
      <c r="K17" s="60"/>
      <c r="L17" s="60"/>
      <c r="M17" s="60"/>
    </row>
    <row r="18" spans="1:34" x14ac:dyDescent="0.25">
      <c r="K18" s="60"/>
      <c r="L18" s="60"/>
      <c r="M18" s="60"/>
    </row>
    <row r="19" spans="1:34" x14ac:dyDescent="0.25">
      <c r="A19" s="70"/>
      <c r="K19" s="63"/>
      <c r="L19" s="60"/>
      <c r="M19" s="60"/>
      <c r="AH19" s="70"/>
    </row>
    <row r="20" spans="1:34" x14ac:dyDescent="0.25">
      <c r="A20" s="70"/>
      <c r="F20" s="67"/>
      <c r="G20" s="67"/>
      <c r="H20" s="67"/>
      <c r="I20" s="67"/>
      <c r="J20" s="67"/>
      <c r="K20" s="63"/>
      <c r="L20" s="60"/>
      <c r="M20" s="60"/>
      <c r="AH20" s="70"/>
    </row>
    <row r="21" spans="1:34" x14ac:dyDescent="0.25">
      <c r="A21" s="70"/>
      <c r="F21" s="67"/>
      <c r="G21" s="67"/>
      <c r="H21" s="67"/>
      <c r="I21" s="67"/>
      <c r="J21" s="67"/>
      <c r="K21" s="64"/>
      <c r="L21" s="64"/>
      <c r="M21" s="64"/>
      <c r="N21" s="79"/>
      <c r="AH21" s="70"/>
    </row>
    <row r="22" spans="1:34" x14ac:dyDescent="0.25">
      <c r="A22" s="70"/>
      <c r="F22" s="67"/>
      <c r="G22" s="67"/>
      <c r="H22" s="67"/>
      <c r="I22" s="67"/>
      <c r="J22" s="67"/>
      <c r="K22" s="64"/>
      <c r="L22" s="64"/>
      <c r="M22" s="64"/>
      <c r="AH22" s="70"/>
    </row>
  </sheetData>
  <mergeCells count="2">
    <mergeCell ref="P3:X3"/>
    <mergeCell ref="Y3:AG3"/>
  </mergeCells>
  <conditionalFormatting sqref="R5:R7 AA5:AA7">
    <cfRule type="cellIs" dxfId="6" priority="1" operator="lessThan">
      <formula>6</formula>
    </cfRule>
  </conditionalFormatting>
  <pageMargins left="0.7" right="0.7" top="0.75" bottom="0.75" header="0.3" footer="0.3"/>
  <pageSetup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T20"/>
  <sheetViews>
    <sheetView zoomScale="60" zoomScaleNormal="60" workbookViewId="0"/>
  </sheetViews>
  <sheetFormatPr defaultRowHeight="15" x14ac:dyDescent="0.25"/>
  <cols>
    <col min="1" max="1" width="8.7109375" style="5" customWidth="1"/>
    <col min="2" max="46" width="8.7109375" customWidth="1"/>
  </cols>
  <sheetData>
    <row r="1" spans="1:46" x14ac:dyDescent="0.25">
      <c r="A1" s="70" t="s">
        <v>203</v>
      </c>
    </row>
    <row r="3" spans="1:46" s="226" customFormat="1" ht="20.100000000000001" customHeight="1" x14ac:dyDescent="0.25">
      <c r="A3" s="254"/>
      <c r="B3" s="255"/>
      <c r="C3" s="255"/>
      <c r="D3" s="255"/>
      <c r="E3" s="255"/>
      <c r="F3" s="255"/>
      <c r="G3" s="255"/>
      <c r="H3" s="255"/>
      <c r="I3" s="255"/>
      <c r="J3" s="255"/>
      <c r="K3" s="255"/>
      <c r="L3" s="255"/>
      <c r="M3" s="255"/>
      <c r="N3" s="255"/>
      <c r="O3" s="255"/>
      <c r="P3" s="277" t="s">
        <v>109</v>
      </c>
      <c r="Q3" s="277"/>
      <c r="R3" s="277"/>
      <c r="S3" s="277"/>
      <c r="T3" s="277"/>
      <c r="U3" s="277"/>
      <c r="V3" s="277"/>
      <c r="W3" s="277"/>
      <c r="X3" s="277"/>
      <c r="Y3" s="277" t="s">
        <v>110</v>
      </c>
      <c r="Z3" s="277"/>
      <c r="AA3" s="277"/>
      <c r="AB3" s="277"/>
      <c r="AC3" s="277"/>
      <c r="AD3" s="277"/>
      <c r="AE3" s="277"/>
      <c r="AF3" s="277"/>
      <c r="AG3" s="277"/>
      <c r="AH3" s="277" t="s">
        <v>112</v>
      </c>
      <c r="AI3" s="277"/>
      <c r="AJ3" s="277"/>
      <c r="AK3" s="277"/>
      <c r="AL3" s="277"/>
      <c r="AM3" s="277"/>
      <c r="AN3" s="277"/>
      <c r="AO3" s="277"/>
      <c r="AP3" s="277"/>
      <c r="AQ3" s="255"/>
      <c r="AR3" s="255"/>
      <c r="AS3" s="255"/>
      <c r="AT3" s="256"/>
    </row>
    <row r="4" spans="1:46" s="226" customFormat="1" ht="20.100000000000001" customHeight="1" x14ac:dyDescent="0.25">
      <c r="A4" s="257" t="s">
        <v>0</v>
      </c>
      <c r="B4" s="253" t="s">
        <v>1</v>
      </c>
      <c r="C4" s="253" t="s">
        <v>2</v>
      </c>
      <c r="D4" s="253" t="s">
        <v>3</v>
      </c>
      <c r="E4" s="253" t="s">
        <v>4</v>
      </c>
      <c r="F4" s="253" t="s">
        <v>5</v>
      </c>
      <c r="G4" s="253" t="s">
        <v>6</v>
      </c>
      <c r="H4" s="253" t="s">
        <v>7</v>
      </c>
      <c r="I4" s="253" t="s">
        <v>8</v>
      </c>
      <c r="J4" s="253" t="s">
        <v>9</v>
      </c>
      <c r="K4" s="253" t="s">
        <v>10</v>
      </c>
      <c r="L4" s="253" t="s">
        <v>101</v>
      </c>
      <c r="M4" s="253" t="s">
        <v>102</v>
      </c>
      <c r="N4" s="253" t="s">
        <v>103</v>
      </c>
      <c r="O4" s="253" t="s">
        <v>11</v>
      </c>
      <c r="P4" s="253" t="s">
        <v>104</v>
      </c>
      <c r="Q4" s="253" t="s">
        <v>105</v>
      </c>
      <c r="R4" s="253" t="s">
        <v>94</v>
      </c>
      <c r="S4" s="253" t="s">
        <v>106</v>
      </c>
      <c r="T4" s="253" t="s">
        <v>6</v>
      </c>
      <c r="U4" s="253" t="s">
        <v>7</v>
      </c>
      <c r="V4" s="253" t="s">
        <v>8</v>
      </c>
      <c r="W4" s="253" t="s">
        <v>9</v>
      </c>
      <c r="X4" s="253" t="s">
        <v>10</v>
      </c>
      <c r="Y4" s="253" t="s">
        <v>104</v>
      </c>
      <c r="Z4" s="253" t="s">
        <v>105</v>
      </c>
      <c r="AA4" s="253" t="s">
        <v>94</v>
      </c>
      <c r="AB4" s="253" t="s">
        <v>106</v>
      </c>
      <c r="AC4" s="253" t="s">
        <v>6</v>
      </c>
      <c r="AD4" s="253" t="s">
        <v>7</v>
      </c>
      <c r="AE4" s="253" t="s">
        <v>8</v>
      </c>
      <c r="AF4" s="253" t="s">
        <v>9</v>
      </c>
      <c r="AG4" s="253" t="s">
        <v>10</v>
      </c>
      <c r="AH4" s="253" t="s">
        <v>104</v>
      </c>
      <c r="AI4" s="253" t="s">
        <v>105</v>
      </c>
      <c r="AJ4" s="253" t="s">
        <v>94</v>
      </c>
      <c r="AK4" s="253" t="s">
        <v>106</v>
      </c>
      <c r="AL4" s="253" t="s">
        <v>6</v>
      </c>
      <c r="AM4" s="253" t="s">
        <v>7</v>
      </c>
      <c r="AN4" s="253" t="s">
        <v>8</v>
      </c>
      <c r="AO4" s="253" t="s">
        <v>9</v>
      </c>
      <c r="AP4" s="253" t="s">
        <v>10</v>
      </c>
      <c r="AQ4" s="253" t="s">
        <v>107</v>
      </c>
      <c r="AR4" s="253" t="s">
        <v>108</v>
      </c>
      <c r="AS4" s="253" t="s">
        <v>17</v>
      </c>
      <c r="AT4" s="258" t="s">
        <v>33</v>
      </c>
    </row>
    <row r="5" spans="1:46" ht="20.100000000000001" customHeight="1" x14ac:dyDescent="0.25">
      <c r="A5" s="235">
        <v>675.27</v>
      </c>
      <c r="B5" s="60">
        <f t="shared" ref="B5:B14" si="0">IF(A5, A5-L5,"")</f>
        <v>1.999999999998181E-2</v>
      </c>
      <c r="C5" s="70"/>
      <c r="D5" s="70" t="str">
        <f t="shared" ref="D5:D14" si="1">IF(C5, C5-M5,"")</f>
        <v/>
      </c>
      <c r="E5" s="70"/>
      <c r="F5" s="70" t="str">
        <f t="shared" ref="F5:F14" si="2">IF(E5, E5-N5,"")</f>
        <v/>
      </c>
      <c r="G5" s="70">
        <v>1</v>
      </c>
      <c r="H5" s="70">
        <v>1</v>
      </c>
      <c r="I5" s="70"/>
      <c r="J5" s="70">
        <v>1</v>
      </c>
      <c r="K5" s="70"/>
      <c r="L5" s="81">
        <v>675.25</v>
      </c>
      <c r="M5" s="60">
        <v>337.12</v>
      </c>
      <c r="N5" s="60">
        <v>224.41</v>
      </c>
      <c r="O5" s="70" t="s">
        <v>18</v>
      </c>
      <c r="P5" s="70">
        <v>23.3</v>
      </c>
      <c r="Q5" s="70">
        <v>450887136</v>
      </c>
      <c r="R5" s="70">
        <v>21.5</v>
      </c>
      <c r="S5" s="76">
        <f>'S19 SW620'!$Q5/'S19 SW620'!$Q$15*100</f>
        <v>6.5497047366389598</v>
      </c>
      <c r="T5" s="76">
        <f t="shared" ref="T5:T14" si="3">$S5*G5</f>
        <v>6.5497047366389598</v>
      </c>
      <c r="U5" s="76">
        <f t="shared" ref="U5:U14" si="4">$S5*H5</f>
        <v>6.5497047366389598</v>
      </c>
      <c r="V5" s="76">
        <f t="shared" ref="V5:V14" si="5">$S5*I5</f>
        <v>0</v>
      </c>
      <c r="W5" s="76">
        <f t="shared" ref="W5:W14" si="6">$S5*J5</f>
        <v>6.5497047366389598</v>
      </c>
      <c r="X5" s="76">
        <f t="shared" ref="X5:X14" si="7">$S5*K5</f>
        <v>0</v>
      </c>
      <c r="Y5" s="70">
        <v>22.6</v>
      </c>
      <c r="Z5" s="70">
        <v>189958096</v>
      </c>
      <c r="AA5" s="70">
        <v>13.1</v>
      </c>
      <c r="AB5" s="67">
        <f>'S19 SW620'!$Z5/'S19 SW620'!$Z$15*100</f>
        <v>7.7352264318929649</v>
      </c>
      <c r="AC5" s="67">
        <f t="shared" ref="AC5:AC14" si="8">$AB5*G5</f>
        <v>7.7352264318929649</v>
      </c>
      <c r="AD5" s="67">
        <f t="shared" ref="AD5:AD14" si="9">$AB5*H5</f>
        <v>7.7352264318929649</v>
      </c>
      <c r="AE5" s="67">
        <f t="shared" ref="AE5:AE14" si="10">$AB5*I5</f>
        <v>0</v>
      </c>
      <c r="AF5" s="67">
        <f t="shared" ref="AF5:AF14" si="11">$AB5*J5</f>
        <v>7.7352264318929649</v>
      </c>
      <c r="AG5" s="67">
        <f t="shared" ref="AG5:AG14" si="12">$AB5*K5</f>
        <v>0</v>
      </c>
      <c r="AH5" s="70">
        <v>22.5</v>
      </c>
      <c r="AI5" s="70">
        <v>146150608</v>
      </c>
      <c r="AJ5" s="70">
        <v>9.1999999999999993</v>
      </c>
      <c r="AK5" s="67">
        <f>'S19 SW620'!$AI5/'S19 SW620'!$AI$15*100</f>
        <v>5.6743722180239242</v>
      </c>
      <c r="AL5" s="67">
        <f t="shared" ref="AL5:AL14" si="13">$AK5*G5</f>
        <v>5.6743722180239242</v>
      </c>
      <c r="AM5" s="67">
        <f t="shared" ref="AM5:AM14" si="14">$AK5*H5</f>
        <v>5.6743722180239242</v>
      </c>
      <c r="AN5" s="67">
        <f t="shared" ref="AN5:AN14" si="15">$AK5*I5</f>
        <v>0</v>
      </c>
      <c r="AO5" s="67">
        <f t="shared" ref="AO5:AO14" si="16">$AK5*J5</f>
        <v>5.6743722180239242</v>
      </c>
      <c r="AP5" s="67">
        <f t="shared" ref="AP5:AP14" si="17">$AK5*K5</f>
        <v>0</v>
      </c>
      <c r="AQ5" s="2">
        <v>22.8</v>
      </c>
      <c r="AR5" s="76">
        <f>AVERAGE('S19 SW620'!$S5,'S19 SW620'!$AB5,'S19 SW620'!$AK5)</f>
        <v>6.6531011288519499</v>
      </c>
      <c r="AS5" s="76">
        <f>STDEV('S19 SW620'!$S5,'S19 SW620'!$AB5,'S19 SW620'!$AK5)</f>
        <v>1.0343104626500903</v>
      </c>
      <c r="AT5" s="128">
        <f>'S19 SW620'!$AS5/'S19 SW620'!$AR5*100</f>
        <v>15.546291009536622</v>
      </c>
    </row>
    <row r="6" spans="1:46" ht="20.100000000000001" customHeight="1" x14ac:dyDescent="0.25">
      <c r="A6" s="65">
        <v>966.37</v>
      </c>
      <c r="B6" s="60">
        <f t="shared" si="0"/>
        <v>2.9999999999972715E-2</v>
      </c>
      <c r="C6" s="70">
        <v>482.67</v>
      </c>
      <c r="D6" s="70">
        <f t="shared" si="1"/>
        <v>0</v>
      </c>
      <c r="E6" s="70"/>
      <c r="F6" s="70" t="str">
        <f t="shared" si="2"/>
        <v/>
      </c>
      <c r="G6" s="70">
        <v>1</v>
      </c>
      <c r="H6" s="70">
        <v>1</v>
      </c>
      <c r="I6" s="70"/>
      <c r="J6" s="70">
        <v>2</v>
      </c>
      <c r="K6" s="70"/>
      <c r="L6" s="60">
        <v>966.34</v>
      </c>
      <c r="M6" s="60">
        <v>482.67</v>
      </c>
      <c r="N6" s="60">
        <v>321.44</v>
      </c>
      <c r="O6" s="70" t="s">
        <v>19</v>
      </c>
      <c r="P6" s="70">
        <v>27.9</v>
      </c>
      <c r="Q6" s="70">
        <v>3271569408</v>
      </c>
      <c r="R6" s="70">
        <v>110.6</v>
      </c>
      <c r="S6" s="77">
        <f>'S19 SW620'!$Q6/'S19 SW620'!$Q$15*100</f>
        <v>47.523674855564565</v>
      </c>
      <c r="T6" s="76">
        <f t="shared" si="3"/>
        <v>47.523674855564565</v>
      </c>
      <c r="U6" s="76">
        <f t="shared" si="4"/>
        <v>47.523674855564565</v>
      </c>
      <c r="V6" s="76">
        <f t="shared" si="5"/>
        <v>0</v>
      </c>
      <c r="W6" s="76">
        <f t="shared" si="6"/>
        <v>95.047349711129129</v>
      </c>
      <c r="X6" s="76">
        <f t="shared" si="7"/>
        <v>0</v>
      </c>
      <c r="Y6" s="70">
        <v>27.3</v>
      </c>
      <c r="Z6" s="70">
        <v>1137358592</v>
      </c>
      <c r="AA6" s="70">
        <v>66.3</v>
      </c>
      <c r="AB6" s="67">
        <f>'S19 SW620'!$Z6/'S19 SW620'!$Z$15*100</f>
        <v>46.314036772504643</v>
      </c>
      <c r="AC6" s="67">
        <f t="shared" si="8"/>
        <v>46.314036772504643</v>
      </c>
      <c r="AD6" s="67">
        <f t="shared" si="9"/>
        <v>46.314036772504643</v>
      </c>
      <c r="AE6" s="67">
        <f t="shared" si="10"/>
        <v>0</v>
      </c>
      <c r="AF6" s="67">
        <f t="shared" si="11"/>
        <v>92.628073545009286</v>
      </c>
      <c r="AG6" s="67">
        <f t="shared" si="12"/>
        <v>0</v>
      </c>
      <c r="AH6" s="70">
        <v>26.9</v>
      </c>
      <c r="AI6" s="70">
        <v>1257387008</v>
      </c>
      <c r="AJ6" s="70">
        <v>64.5</v>
      </c>
      <c r="AK6" s="67">
        <f>'S19 SW620'!$AI6/'S19 SW620'!$AI$15*100</f>
        <v>48.818694654348796</v>
      </c>
      <c r="AL6" s="67">
        <f t="shared" si="13"/>
        <v>48.818694654348796</v>
      </c>
      <c r="AM6" s="67">
        <f t="shared" si="14"/>
        <v>48.818694654348796</v>
      </c>
      <c r="AN6" s="67">
        <f t="shared" si="15"/>
        <v>0</v>
      </c>
      <c r="AO6" s="67">
        <f t="shared" si="16"/>
        <v>97.637389308697593</v>
      </c>
      <c r="AP6" s="67">
        <f t="shared" si="17"/>
        <v>0</v>
      </c>
      <c r="AQ6" s="2">
        <v>27.366666666666664</v>
      </c>
      <c r="AR6" s="78">
        <f>AVERAGE('S19 SW620'!$S6,'S19 SW620'!$AB6,'S19 SW620'!$AK6)</f>
        <v>47.55213542747267</v>
      </c>
      <c r="AS6" s="78">
        <f>STDEV('S19 SW620'!$S6,'S19 SW620'!$AB6,'S19 SW620'!$AK6)</f>
        <v>1.2525714667778491</v>
      </c>
      <c r="AT6" s="128">
        <f>'S19 SW620'!$AS6/'S19 SW620'!$AR6*100</f>
        <v>2.6341014036862602</v>
      </c>
    </row>
    <row r="7" spans="1:46" ht="20.100000000000001" customHeight="1" x14ac:dyDescent="0.25">
      <c r="A7" s="161">
        <v>1397.44</v>
      </c>
      <c r="B7" s="63">
        <f t="shared" si="0"/>
        <v>-9.9999999999909051E-3</v>
      </c>
      <c r="C7" s="79">
        <v>698.29</v>
      </c>
      <c r="D7" s="124">
        <f t="shared" si="1"/>
        <v>6.9999999999936335E-2</v>
      </c>
      <c r="E7" s="125"/>
      <c r="F7" s="124" t="str">
        <f t="shared" si="2"/>
        <v/>
      </c>
      <c r="G7" s="124">
        <v>3</v>
      </c>
      <c r="H7" s="124">
        <v>4</v>
      </c>
      <c r="I7" s="124"/>
      <c r="J7" s="124"/>
      <c r="K7" s="124">
        <v>1</v>
      </c>
      <c r="L7" s="64">
        <v>1397.45</v>
      </c>
      <c r="M7" s="63">
        <v>698.22</v>
      </c>
      <c r="N7" s="63">
        <v>465.15</v>
      </c>
      <c r="O7" s="70" t="s">
        <v>35</v>
      </c>
      <c r="P7" s="70">
        <v>44.9</v>
      </c>
      <c r="Q7" s="70">
        <v>127455176</v>
      </c>
      <c r="R7" s="70">
        <v>9.4</v>
      </c>
      <c r="S7" s="124">
        <f>'S19 SW620'!$Q7/'S19 SW620'!$Q$15*100</f>
        <v>1.851447298679092</v>
      </c>
      <c r="T7" s="76">
        <f t="shared" si="3"/>
        <v>5.5543418960372755</v>
      </c>
      <c r="U7" s="76">
        <f t="shared" si="4"/>
        <v>7.4057891947163679</v>
      </c>
      <c r="V7" s="76">
        <f t="shared" si="5"/>
        <v>0</v>
      </c>
      <c r="W7" s="76">
        <f t="shared" si="6"/>
        <v>0</v>
      </c>
      <c r="X7" s="76">
        <f t="shared" si="7"/>
        <v>1.851447298679092</v>
      </c>
      <c r="Y7" s="70">
        <v>43.9</v>
      </c>
      <c r="Z7" s="70">
        <v>45375504</v>
      </c>
      <c r="AA7" s="70">
        <v>6.3</v>
      </c>
      <c r="AB7" s="67">
        <f>'S19 SW620'!$Z7/'S19 SW620'!$Z$15*100</f>
        <v>1.8477222360728702</v>
      </c>
      <c r="AC7" s="67">
        <f t="shared" si="8"/>
        <v>5.5431667082186102</v>
      </c>
      <c r="AD7" s="67">
        <f t="shared" si="9"/>
        <v>7.3908889442914809</v>
      </c>
      <c r="AE7" s="67">
        <f t="shared" si="10"/>
        <v>0</v>
      </c>
      <c r="AF7" s="67">
        <f t="shared" si="11"/>
        <v>0</v>
      </c>
      <c r="AG7" s="67">
        <f t="shared" si="12"/>
        <v>1.8477222360728702</v>
      </c>
      <c r="AH7" s="70">
        <v>43.7</v>
      </c>
      <c r="AI7" s="70"/>
      <c r="AJ7" s="70">
        <v>2.1</v>
      </c>
      <c r="AK7" s="67">
        <f>'S19 SW620'!$AI7/'S19 SW620'!$AI$15*100</f>
        <v>0</v>
      </c>
      <c r="AL7" s="67">
        <f t="shared" si="13"/>
        <v>0</v>
      </c>
      <c r="AM7" s="67">
        <f t="shared" si="14"/>
        <v>0</v>
      </c>
      <c r="AN7" s="67">
        <f t="shared" si="15"/>
        <v>0</v>
      </c>
      <c r="AO7" s="67">
        <f t="shared" si="16"/>
        <v>0</v>
      </c>
      <c r="AP7" s="67">
        <f t="shared" si="17"/>
        <v>0</v>
      </c>
      <c r="AQ7" s="2">
        <v>44.166666666666664</v>
      </c>
      <c r="AR7" s="124">
        <f>AVERAGE('S19 SW620'!$S7,'S19 SW620'!$AB7,'S19 SW620'!$AK7)</f>
        <v>1.2330565115839873</v>
      </c>
      <c r="AS7" s="124">
        <f>STDEV('S19 SW620'!$S7,'S19 SW620'!$AB7,'S19 SW620'!$AK7)</f>
        <v>1.0678598876222523</v>
      </c>
      <c r="AT7" s="128">
        <f>'S19 SW620'!$AS7/'S19 SW620'!$AR7*100</f>
        <v>86.602672107094008</v>
      </c>
    </row>
    <row r="8" spans="1:46" ht="20.100000000000001" customHeight="1" x14ac:dyDescent="0.25">
      <c r="A8" s="65">
        <v>1040.3969999999999</v>
      </c>
      <c r="B8" s="60">
        <f t="shared" si="0"/>
        <v>1.6999999999825377E-2</v>
      </c>
      <c r="C8" s="79"/>
      <c r="D8" s="79" t="str">
        <f t="shared" si="1"/>
        <v/>
      </c>
      <c r="E8" s="70"/>
      <c r="F8" s="70" t="str">
        <f t="shared" si="2"/>
        <v/>
      </c>
      <c r="G8" s="70">
        <v>2</v>
      </c>
      <c r="H8" s="70">
        <v>2</v>
      </c>
      <c r="I8" s="70"/>
      <c r="J8" s="70">
        <v>1</v>
      </c>
      <c r="K8" s="70"/>
      <c r="L8" s="63">
        <v>1040.3800000000001</v>
      </c>
      <c r="M8" s="60">
        <v>519.69000000000005</v>
      </c>
      <c r="N8" s="60">
        <v>346.12</v>
      </c>
      <c r="O8" s="70" t="s">
        <v>20</v>
      </c>
      <c r="P8" s="70">
        <v>45.9</v>
      </c>
      <c r="Q8" s="70">
        <v>253991264</v>
      </c>
      <c r="R8" s="70">
        <v>8.1</v>
      </c>
      <c r="S8" s="77">
        <f>'S19 SW620'!$Q8/'S19 SW620'!$Q$15*100</f>
        <v>3.6895436841332208</v>
      </c>
      <c r="T8" s="76">
        <f t="shared" si="3"/>
        <v>7.3790873682664415</v>
      </c>
      <c r="U8" s="76">
        <f t="shared" si="4"/>
        <v>7.3790873682664415</v>
      </c>
      <c r="V8" s="76">
        <f t="shared" si="5"/>
        <v>0</v>
      </c>
      <c r="W8" s="76">
        <f t="shared" si="6"/>
        <v>3.6895436841332208</v>
      </c>
      <c r="X8" s="76">
        <f t="shared" si="7"/>
        <v>0</v>
      </c>
      <c r="Y8" s="70">
        <v>45.1</v>
      </c>
      <c r="Z8" s="70">
        <v>126019680</v>
      </c>
      <c r="AA8" s="70">
        <v>7</v>
      </c>
      <c r="AB8" s="67">
        <f>'S19 SW620'!$Z8/'S19 SW620'!$Z$15*100</f>
        <v>5.1316094454573458</v>
      </c>
      <c r="AC8" s="67">
        <f t="shared" si="8"/>
        <v>10.263218890914692</v>
      </c>
      <c r="AD8" s="67">
        <f t="shared" si="9"/>
        <v>10.263218890914692</v>
      </c>
      <c r="AE8" s="67">
        <f t="shared" si="10"/>
        <v>0</v>
      </c>
      <c r="AF8" s="67">
        <f t="shared" si="11"/>
        <v>5.1316094454573458</v>
      </c>
      <c r="AG8" s="67">
        <f t="shared" si="12"/>
        <v>0</v>
      </c>
      <c r="AH8" s="70">
        <v>44.7</v>
      </c>
      <c r="AI8" s="70"/>
      <c r="AJ8" s="70">
        <v>4.9000000000000004</v>
      </c>
      <c r="AK8" s="67">
        <f>'S19 SW620'!$AI8/'S19 SW620'!$AI$15*100</f>
        <v>0</v>
      </c>
      <c r="AL8" s="67">
        <f t="shared" si="13"/>
        <v>0</v>
      </c>
      <c r="AM8" s="67">
        <f t="shared" si="14"/>
        <v>0</v>
      </c>
      <c r="AN8" s="67">
        <f t="shared" si="15"/>
        <v>0</v>
      </c>
      <c r="AO8" s="67">
        <f t="shared" si="16"/>
        <v>0</v>
      </c>
      <c r="AP8" s="67">
        <f t="shared" si="17"/>
        <v>0</v>
      </c>
      <c r="AQ8" s="2">
        <v>45.233333333333327</v>
      </c>
      <c r="AR8" s="70">
        <f>AVERAGE('S19 SW620'!$S8,'S19 SW620'!$AB8,'S19 SW620'!$AK8)</f>
        <v>2.9403843765301887</v>
      </c>
      <c r="AS8" s="70">
        <f>STDEV('S19 SW620'!$S8,'S19 SW620'!$AB8,'S19 SW620'!$AK8)</f>
        <v>2.6465607165343767</v>
      </c>
      <c r="AT8" s="128">
        <f>'S19 SW620'!$AS8/'S19 SW620'!$AR8*100</f>
        <v>90.00730440750948</v>
      </c>
    </row>
    <row r="9" spans="1:46" ht="20.100000000000001" customHeight="1" x14ac:dyDescent="0.25">
      <c r="A9" s="65">
        <v>1040.3810000000001</v>
      </c>
      <c r="B9" s="64">
        <f t="shared" si="0"/>
        <v>9.9999999997635314E-4</v>
      </c>
      <c r="C9" s="236"/>
      <c r="D9" s="67" t="str">
        <f t="shared" si="1"/>
        <v/>
      </c>
      <c r="E9" s="79"/>
      <c r="F9" s="67" t="str">
        <f t="shared" si="2"/>
        <v/>
      </c>
      <c r="G9" s="67">
        <v>2</v>
      </c>
      <c r="H9" s="67">
        <v>2</v>
      </c>
      <c r="I9" s="67"/>
      <c r="J9" s="67">
        <v>1</v>
      </c>
      <c r="K9" s="67"/>
      <c r="L9" s="63">
        <v>1040.3800000000001</v>
      </c>
      <c r="M9" s="60">
        <v>519.69000000000005</v>
      </c>
      <c r="N9" s="60">
        <v>346.12</v>
      </c>
      <c r="O9" s="70" t="s">
        <v>20</v>
      </c>
      <c r="P9" s="70">
        <v>51.1</v>
      </c>
      <c r="Q9" s="70">
        <v>447481920</v>
      </c>
      <c r="R9" s="70">
        <v>21.9</v>
      </c>
      <c r="S9" s="67">
        <f>'S19 SW620'!$Q9/'S19 SW620'!$Q$15*100</f>
        <v>6.5002396763528338</v>
      </c>
      <c r="T9" s="76">
        <f t="shared" si="3"/>
        <v>13.000479352705668</v>
      </c>
      <c r="U9" s="76">
        <f t="shared" si="4"/>
        <v>13.000479352705668</v>
      </c>
      <c r="V9" s="76">
        <f t="shared" si="5"/>
        <v>0</v>
      </c>
      <c r="W9" s="76">
        <f t="shared" si="6"/>
        <v>6.5002396763528338</v>
      </c>
      <c r="X9" s="76">
        <f t="shared" si="7"/>
        <v>0</v>
      </c>
      <c r="Y9" s="70">
        <v>50.5</v>
      </c>
      <c r="Z9" s="70">
        <v>213605136</v>
      </c>
      <c r="AA9" s="70">
        <v>12.3</v>
      </c>
      <c r="AB9" s="67">
        <f>'S19 SW620'!$Z9/'S19 SW620'!$Z$15*100</f>
        <v>8.698150427741135</v>
      </c>
      <c r="AC9" s="67">
        <f t="shared" si="8"/>
        <v>17.39630085548227</v>
      </c>
      <c r="AD9" s="67">
        <f t="shared" si="9"/>
        <v>17.39630085548227</v>
      </c>
      <c r="AE9" s="67">
        <f t="shared" si="10"/>
        <v>0</v>
      </c>
      <c r="AF9" s="67">
        <f t="shared" si="11"/>
        <v>8.698150427741135</v>
      </c>
      <c r="AG9" s="67">
        <f t="shared" si="12"/>
        <v>0</v>
      </c>
      <c r="AH9" s="70">
        <v>50.1</v>
      </c>
      <c r="AI9" s="70">
        <v>309113952</v>
      </c>
      <c r="AJ9" s="70">
        <v>14</v>
      </c>
      <c r="AK9" s="67">
        <f>'S19 SW620'!$AI9/'S19 SW620'!$AI$15*100</f>
        <v>12.001507523200868</v>
      </c>
      <c r="AL9" s="67">
        <f t="shared" si="13"/>
        <v>24.003015046401735</v>
      </c>
      <c r="AM9" s="67">
        <f t="shared" si="14"/>
        <v>24.003015046401735</v>
      </c>
      <c r="AN9" s="67">
        <f t="shared" si="15"/>
        <v>0</v>
      </c>
      <c r="AO9" s="67">
        <f t="shared" si="16"/>
        <v>12.001507523200868</v>
      </c>
      <c r="AP9" s="67">
        <f t="shared" si="17"/>
        <v>0</v>
      </c>
      <c r="AQ9" s="2">
        <v>50.566666666666663</v>
      </c>
      <c r="AR9" s="67">
        <f>AVERAGE('S19 SW620'!$S9,'S19 SW620'!$AB9,'S19 SW620'!$AK9)</f>
        <v>9.0666325424316128</v>
      </c>
      <c r="AS9" s="67">
        <f>STDEV('S19 SW620'!$S9,'S19 SW620'!$AB9,'S19 SW620'!$AK9)</f>
        <v>2.7690831122098989</v>
      </c>
      <c r="AT9" s="128">
        <f>'S19 SW620'!$AS9/'S19 SW620'!$AR9*100</f>
        <v>30.541472804270597</v>
      </c>
    </row>
    <row r="10" spans="1:46" ht="20.100000000000001" customHeight="1" x14ac:dyDescent="0.25">
      <c r="A10" s="65">
        <v>1040.402</v>
      </c>
      <c r="B10" s="64">
        <f t="shared" si="0"/>
        <v>2.1999999999934516E-2</v>
      </c>
      <c r="C10" s="236"/>
      <c r="D10" s="67" t="str">
        <f t="shared" si="1"/>
        <v/>
      </c>
      <c r="E10" s="79"/>
      <c r="F10" s="67" t="str">
        <f t="shared" si="2"/>
        <v/>
      </c>
      <c r="G10" s="67">
        <v>2</v>
      </c>
      <c r="H10" s="67">
        <v>2</v>
      </c>
      <c r="I10" s="67"/>
      <c r="J10" s="67">
        <v>1</v>
      </c>
      <c r="K10" s="67"/>
      <c r="L10" s="63">
        <v>1040.3800000000001</v>
      </c>
      <c r="M10" s="60">
        <v>519.69000000000005</v>
      </c>
      <c r="N10" s="60">
        <v>346.12</v>
      </c>
      <c r="O10" s="70" t="s">
        <v>20</v>
      </c>
      <c r="P10" s="70">
        <v>54.7</v>
      </c>
      <c r="Q10" s="70">
        <v>1286653184</v>
      </c>
      <c r="R10" s="70">
        <v>64.900000000000006</v>
      </c>
      <c r="S10" s="67">
        <f>'S19 SW620'!$Q10/'S19 SW620'!$Q$15*100</f>
        <v>18.690261444177462</v>
      </c>
      <c r="T10" s="76">
        <f t="shared" si="3"/>
        <v>37.380522888354925</v>
      </c>
      <c r="U10" s="76">
        <f t="shared" si="4"/>
        <v>37.380522888354925</v>
      </c>
      <c r="V10" s="76">
        <f t="shared" si="5"/>
        <v>0</v>
      </c>
      <c r="W10" s="76">
        <f t="shared" si="6"/>
        <v>18.690261444177462</v>
      </c>
      <c r="X10" s="76">
        <f t="shared" si="7"/>
        <v>0</v>
      </c>
      <c r="Y10" s="70">
        <v>54.3</v>
      </c>
      <c r="Z10" s="70">
        <v>475416448</v>
      </c>
      <c r="AA10" s="70">
        <v>36.4</v>
      </c>
      <c r="AB10" s="67">
        <f>'S19 SW620'!$Z10/'S19 SW620'!$Z$15*100</f>
        <v>19.359290033767589</v>
      </c>
      <c r="AC10" s="67">
        <f t="shared" si="8"/>
        <v>38.718580067535179</v>
      </c>
      <c r="AD10" s="67">
        <f t="shared" si="9"/>
        <v>38.718580067535179</v>
      </c>
      <c r="AE10" s="67">
        <f t="shared" si="10"/>
        <v>0</v>
      </c>
      <c r="AF10" s="67">
        <f t="shared" si="11"/>
        <v>19.359290033767589</v>
      </c>
      <c r="AG10" s="67">
        <f t="shared" si="12"/>
        <v>0</v>
      </c>
      <c r="AH10" s="70">
        <v>53.9</v>
      </c>
      <c r="AI10" s="70">
        <v>443863264</v>
      </c>
      <c r="AJ10" s="70">
        <v>22.8</v>
      </c>
      <c r="AK10" s="67">
        <f>'S19 SW620'!$AI10/'S19 SW620'!$AI$15*100</f>
        <v>17.233218583962504</v>
      </c>
      <c r="AL10" s="67">
        <f t="shared" si="13"/>
        <v>34.466437167925008</v>
      </c>
      <c r="AM10" s="67">
        <f t="shared" si="14"/>
        <v>34.466437167925008</v>
      </c>
      <c r="AN10" s="67">
        <f t="shared" si="15"/>
        <v>0</v>
      </c>
      <c r="AO10" s="67">
        <f t="shared" si="16"/>
        <v>17.233218583962504</v>
      </c>
      <c r="AP10" s="67">
        <f t="shared" si="17"/>
        <v>0</v>
      </c>
      <c r="AQ10" s="2">
        <v>54.29999999999999</v>
      </c>
      <c r="AR10" s="67">
        <f>AVERAGE('S19 SW620'!$S10,'S19 SW620'!$AB10,'S19 SW620'!$AK10)</f>
        <v>18.427590020635851</v>
      </c>
      <c r="AS10" s="67">
        <f>STDEV('S19 SW620'!$S10,'S19 SW620'!$AB10,'S19 SW620'!$AK10)</f>
        <v>1.0871026446376195</v>
      </c>
      <c r="AT10" s="128">
        <f>'S19 SW620'!$AS10/'S19 SW620'!$AR10*100</f>
        <v>5.8993207653320079</v>
      </c>
    </row>
    <row r="11" spans="1:46" ht="20.100000000000001" customHeight="1" x14ac:dyDescent="0.25">
      <c r="A11" s="65">
        <v>1331.4259999999999</v>
      </c>
      <c r="B11" s="64">
        <f t="shared" si="0"/>
        <v>-4.4000000000096406E-2</v>
      </c>
      <c r="C11" s="79">
        <v>665.29</v>
      </c>
      <c r="D11" s="67">
        <f t="shared" si="1"/>
        <v>5.999999999994543E-2</v>
      </c>
      <c r="E11" s="79"/>
      <c r="F11" s="67" t="str">
        <f t="shared" si="2"/>
        <v/>
      </c>
      <c r="G11" s="67">
        <v>2</v>
      </c>
      <c r="H11" s="67">
        <v>2</v>
      </c>
      <c r="I11" s="67"/>
      <c r="J11" s="67">
        <v>2</v>
      </c>
      <c r="K11" s="67"/>
      <c r="L11" s="64">
        <v>1331.47</v>
      </c>
      <c r="M11" s="64">
        <v>665.23</v>
      </c>
      <c r="N11" s="64">
        <v>443.15</v>
      </c>
      <c r="O11" s="227" t="s">
        <v>22</v>
      </c>
      <c r="P11" s="70">
        <v>56.5</v>
      </c>
      <c r="Q11" s="70">
        <v>184947792</v>
      </c>
      <c r="R11" s="70">
        <v>10.5</v>
      </c>
      <c r="S11" s="67">
        <f>'S19 SW620'!$Q11/'S19 SW620'!$Q$15*100</f>
        <v>2.6866001102619999</v>
      </c>
      <c r="T11" s="76">
        <f t="shared" si="3"/>
        <v>5.3732002205239997</v>
      </c>
      <c r="U11" s="76">
        <f t="shared" si="4"/>
        <v>5.3732002205239997</v>
      </c>
      <c r="V11" s="76">
        <f t="shared" si="5"/>
        <v>0</v>
      </c>
      <c r="W11" s="76">
        <f t="shared" si="6"/>
        <v>5.3732002205239997</v>
      </c>
      <c r="X11" s="76">
        <f t="shared" si="7"/>
        <v>0</v>
      </c>
      <c r="Y11" s="70">
        <v>56.6</v>
      </c>
      <c r="Z11" s="70">
        <v>67373080</v>
      </c>
      <c r="AA11" s="70">
        <v>6.2</v>
      </c>
      <c r="AB11" s="67">
        <f>'S19 SW620'!$Z11/'S19 SW620'!$Z$15*100</f>
        <v>2.743478905021449</v>
      </c>
      <c r="AC11" s="67">
        <f t="shared" si="8"/>
        <v>5.486957810042898</v>
      </c>
      <c r="AD11" s="67">
        <f t="shared" si="9"/>
        <v>5.486957810042898</v>
      </c>
      <c r="AE11" s="67">
        <f t="shared" si="10"/>
        <v>0</v>
      </c>
      <c r="AF11" s="67">
        <f t="shared" si="11"/>
        <v>5.486957810042898</v>
      </c>
      <c r="AG11" s="67">
        <f t="shared" si="12"/>
        <v>0</v>
      </c>
      <c r="AH11" s="70">
        <v>55.9</v>
      </c>
      <c r="AI11" s="70"/>
      <c r="AJ11" s="70">
        <v>5.4</v>
      </c>
      <c r="AK11" s="67">
        <f>'S19 SW620'!$AI11/'S19 SW620'!$AI$15*100</f>
        <v>0</v>
      </c>
      <c r="AL11" s="67">
        <f t="shared" si="13"/>
        <v>0</v>
      </c>
      <c r="AM11" s="67">
        <f t="shared" si="14"/>
        <v>0</v>
      </c>
      <c r="AN11" s="67">
        <f t="shared" si="15"/>
        <v>0</v>
      </c>
      <c r="AO11" s="67">
        <f t="shared" si="16"/>
        <v>0</v>
      </c>
      <c r="AP11" s="67">
        <f t="shared" si="17"/>
        <v>0</v>
      </c>
      <c r="AQ11" s="2">
        <v>56.333333333333336</v>
      </c>
      <c r="AR11" s="67">
        <f>AVERAGE('S19 SW620'!$S11,'S19 SW620'!$AB11,'S19 SW620'!$AK11)</f>
        <v>1.8100263384278161</v>
      </c>
      <c r="AS11" s="67">
        <f>STDEV('S19 SW620'!$S11,'S19 SW620'!$AB11,'S19 SW620'!$AK11)</f>
        <v>1.5677867548474596</v>
      </c>
      <c r="AT11" s="128">
        <f>'S19 SW620'!$AS11/'S19 SW620'!$AR11*100</f>
        <v>86.616792339565336</v>
      </c>
    </row>
    <row r="12" spans="1:46" ht="20.100000000000001" customHeight="1" x14ac:dyDescent="0.25">
      <c r="A12" s="65">
        <v>1696.51</v>
      </c>
      <c r="B12" s="64">
        <f t="shared" si="0"/>
        <v>-9.9999999999909051E-2</v>
      </c>
      <c r="C12" s="79">
        <v>847.80899999999997</v>
      </c>
      <c r="D12" s="67">
        <f t="shared" si="1"/>
        <v>9.0000000000145519E-3</v>
      </c>
      <c r="E12" s="79"/>
      <c r="F12" s="67" t="str">
        <f t="shared" si="2"/>
        <v/>
      </c>
      <c r="G12" s="67">
        <v>3</v>
      </c>
      <c r="H12" s="67">
        <v>3</v>
      </c>
      <c r="I12" s="67"/>
      <c r="J12" s="67">
        <v>2</v>
      </c>
      <c r="K12" s="67"/>
      <c r="L12" s="64">
        <v>1696.61</v>
      </c>
      <c r="M12" s="64">
        <v>847.8</v>
      </c>
      <c r="N12" s="64">
        <v>564.86</v>
      </c>
      <c r="O12" s="79" t="s">
        <v>24</v>
      </c>
      <c r="P12" s="70">
        <v>69.900000000000006</v>
      </c>
      <c r="Q12" s="70">
        <v>616204480</v>
      </c>
      <c r="R12" s="70">
        <v>45.3</v>
      </c>
      <c r="S12" s="227">
        <f>'S19 SW620'!$Q12/'S19 SW620'!$Q$15*100</f>
        <v>8.9511478131728008</v>
      </c>
      <c r="T12" s="76">
        <f t="shared" si="3"/>
        <v>26.853443439518401</v>
      </c>
      <c r="U12" s="76">
        <f t="shared" si="4"/>
        <v>26.853443439518401</v>
      </c>
      <c r="V12" s="76">
        <f t="shared" si="5"/>
        <v>0</v>
      </c>
      <c r="W12" s="76">
        <f t="shared" si="6"/>
        <v>17.902295626345602</v>
      </c>
      <c r="X12" s="76">
        <f t="shared" si="7"/>
        <v>0</v>
      </c>
      <c r="Y12" s="70">
        <v>68.900000000000006</v>
      </c>
      <c r="Z12" s="70">
        <v>200646992</v>
      </c>
      <c r="AA12" s="70">
        <v>16.600000000000001</v>
      </c>
      <c r="AB12" s="67">
        <f>'S19 SW620'!$Z12/'S19 SW620'!$Z$15*100</f>
        <v>8.1704857475420063</v>
      </c>
      <c r="AC12" s="67">
        <f t="shared" si="8"/>
        <v>24.511457242626019</v>
      </c>
      <c r="AD12" s="67">
        <f t="shared" si="9"/>
        <v>24.511457242626019</v>
      </c>
      <c r="AE12" s="67">
        <f t="shared" si="10"/>
        <v>0</v>
      </c>
      <c r="AF12" s="67">
        <f t="shared" si="11"/>
        <v>16.340971495084013</v>
      </c>
      <c r="AG12" s="67">
        <f t="shared" si="12"/>
        <v>0</v>
      </c>
      <c r="AH12" s="70">
        <v>68.8</v>
      </c>
      <c r="AI12" s="70">
        <v>372112416</v>
      </c>
      <c r="AJ12" s="70">
        <v>27.8</v>
      </c>
      <c r="AK12" s="67">
        <f>'S19 SW620'!$AI12/'S19 SW620'!$AI$15*100</f>
        <v>14.447455157573899</v>
      </c>
      <c r="AL12" s="67">
        <f t="shared" si="13"/>
        <v>43.342365472721696</v>
      </c>
      <c r="AM12" s="67">
        <f t="shared" si="14"/>
        <v>43.342365472721696</v>
      </c>
      <c r="AN12" s="67">
        <f t="shared" si="15"/>
        <v>0</v>
      </c>
      <c r="AO12" s="67">
        <f t="shared" si="16"/>
        <v>28.894910315147797</v>
      </c>
      <c r="AP12" s="67">
        <f t="shared" si="17"/>
        <v>0</v>
      </c>
      <c r="AQ12" s="2">
        <v>69.2</v>
      </c>
      <c r="AR12" s="67">
        <f>AVERAGE('S19 SW620'!$S12,'S19 SW620'!$AB12,'S19 SW620'!$AK12)</f>
        <v>10.523029572762901</v>
      </c>
      <c r="AS12" s="67">
        <f>STDEV('S19 SW620'!$S12,'S19 SW620'!$AB12,'S19 SW620'!$AK12)</f>
        <v>3.4209933415921912</v>
      </c>
      <c r="AT12" s="128">
        <f>'S19 SW620'!$AS12/'S19 SW620'!$AR12*100</f>
        <v>32.509585931858062</v>
      </c>
    </row>
    <row r="13" spans="1:46" ht="20.100000000000001" customHeight="1" x14ac:dyDescent="0.25">
      <c r="A13" s="65">
        <v>1405.5</v>
      </c>
      <c r="B13" s="64">
        <f t="shared" si="0"/>
        <v>-9.9999999999909051E-3</v>
      </c>
      <c r="C13" s="79"/>
      <c r="D13" s="67" t="str">
        <f t="shared" si="1"/>
        <v/>
      </c>
      <c r="E13" s="79"/>
      <c r="F13" s="67" t="str">
        <f t="shared" si="2"/>
        <v/>
      </c>
      <c r="G13" s="67">
        <v>3</v>
      </c>
      <c r="H13" s="67">
        <v>3</v>
      </c>
      <c r="I13" s="67"/>
      <c r="J13" s="67">
        <v>1</v>
      </c>
      <c r="K13" s="67"/>
      <c r="L13" s="64">
        <v>1405.51</v>
      </c>
      <c r="M13" s="64">
        <v>702.25</v>
      </c>
      <c r="N13" s="64">
        <v>467.83</v>
      </c>
      <c r="O13" s="79" t="s">
        <v>50</v>
      </c>
      <c r="P13" s="79">
        <v>70.2</v>
      </c>
      <c r="Q13" s="79">
        <v>150747136</v>
      </c>
      <c r="R13" s="79">
        <v>7.7</v>
      </c>
      <c r="S13" s="67">
        <f>'S19 SW620'!$Q13/'S19 SW620'!$Q$15*100</f>
        <v>2.1897924155768278</v>
      </c>
      <c r="T13" s="76">
        <f t="shared" si="3"/>
        <v>6.5693772467304834</v>
      </c>
      <c r="U13" s="76">
        <f t="shared" si="4"/>
        <v>6.5693772467304834</v>
      </c>
      <c r="V13" s="76">
        <f t="shared" si="5"/>
        <v>0</v>
      </c>
      <c r="W13" s="76">
        <f t="shared" si="6"/>
        <v>2.1897924155768278</v>
      </c>
      <c r="X13" s="76">
        <f t="shared" si="7"/>
        <v>0</v>
      </c>
      <c r="Y13" s="79">
        <v>69.3</v>
      </c>
      <c r="Z13" s="79"/>
      <c r="AA13" s="79">
        <v>4.2</v>
      </c>
      <c r="AB13" s="67">
        <f>'S19 SW620'!$Z13/'S19 SW620'!$Z$15*100</f>
        <v>0</v>
      </c>
      <c r="AC13" s="67">
        <f t="shared" si="8"/>
        <v>0</v>
      </c>
      <c r="AD13" s="67">
        <f t="shared" si="9"/>
        <v>0</v>
      </c>
      <c r="AE13" s="67">
        <f t="shared" si="10"/>
        <v>0</v>
      </c>
      <c r="AF13" s="67">
        <f t="shared" si="11"/>
        <v>0</v>
      </c>
      <c r="AG13" s="67">
        <f t="shared" si="12"/>
        <v>0</v>
      </c>
      <c r="AH13" s="67">
        <v>69.099999999999994</v>
      </c>
      <c r="AI13" s="67">
        <v>46998784</v>
      </c>
      <c r="AJ13" s="67">
        <v>6.7</v>
      </c>
      <c r="AK13" s="67">
        <f>'S19 SW620'!$AI13/'S19 SW620'!$AI$15*100</f>
        <v>1.8247518628900081</v>
      </c>
      <c r="AL13" s="67">
        <f t="shared" si="13"/>
        <v>5.4742555886700242</v>
      </c>
      <c r="AM13" s="67">
        <f t="shared" si="14"/>
        <v>5.4742555886700242</v>
      </c>
      <c r="AN13" s="67">
        <f t="shared" si="15"/>
        <v>0</v>
      </c>
      <c r="AO13" s="67">
        <f t="shared" si="16"/>
        <v>1.8247518628900081</v>
      </c>
      <c r="AP13" s="67">
        <f t="shared" si="17"/>
        <v>0</v>
      </c>
      <c r="AQ13" s="2">
        <v>69.533333333333346</v>
      </c>
      <c r="AR13" s="67">
        <f>AVERAGE('S19 SW620'!$S13,'S19 SW620'!$AB13,'S19 SW620'!$AK13)</f>
        <v>1.338181426155612</v>
      </c>
      <c r="AS13" s="67">
        <f>STDEV('S19 SW620'!$S13,'S19 SW620'!$AB13,'S19 SW620'!$AK13)</f>
        <v>1.1731840427901221</v>
      </c>
      <c r="AT13" s="128">
        <f>'S19 SW620'!$AS13/'S19 SW620'!$AR13*100</f>
        <v>87.670028880949133</v>
      </c>
    </row>
    <row r="14" spans="1:46" ht="20.100000000000001" customHeight="1" x14ac:dyDescent="0.25">
      <c r="A14" s="91">
        <v>1405.46</v>
      </c>
      <c r="B14" s="92">
        <f t="shared" si="0"/>
        <v>-4.9999999999954525E-2</v>
      </c>
      <c r="C14" s="95"/>
      <c r="D14" s="94" t="str">
        <f t="shared" si="1"/>
        <v/>
      </c>
      <c r="E14" s="95"/>
      <c r="F14" s="94" t="str">
        <f t="shared" si="2"/>
        <v/>
      </c>
      <c r="G14" s="94">
        <v>3</v>
      </c>
      <c r="H14" s="94">
        <v>3</v>
      </c>
      <c r="I14" s="94"/>
      <c r="J14" s="94">
        <v>1</v>
      </c>
      <c r="K14" s="94"/>
      <c r="L14" s="92">
        <v>1405.51</v>
      </c>
      <c r="M14" s="92">
        <v>702.25</v>
      </c>
      <c r="N14" s="92">
        <v>467.83</v>
      </c>
      <c r="O14" s="95" t="s">
        <v>50</v>
      </c>
      <c r="P14" s="95">
        <v>72.099999999999994</v>
      </c>
      <c r="Q14" s="95">
        <v>94145896</v>
      </c>
      <c r="R14" s="95">
        <v>6.5</v>
      </c>
      <c r="S14" s="94">
        <f>'S19 SW620'!$Q14/'S19 SW620'!$Q$15*100</f>
        <v>1.3675879654422409</v>
      </c>
      <c r="T14" s="228">
        <f t="shared" si="3"/>
        <v>4.1027638963267226</v>
      </c>
      <c r="U14" s="228">
        <f t="shared" si="4"/>
        <v>4.1027638963267226</v>
      </c>
      <c r="V14" s="228">
        <f t="shared" si="5"/>
        <v>0</v>
      </c>
      <c r="W14" s="228">
        <f t="shared" si="6"/>
        <v>1.3675879654422409</v>
      </c>
      <c r="X14" s="228">
        <f t="shared" si="7"/>
        <v>0</v>
      </c>
      <c r="Y14" s="95"/>
      <c r="Z14" s="95"/>
      <c r="AA14" s="95"/>
      <c r="AB14" s="94">
        <f>'S19 SW620'!$Z14/'S19 SW620'!$Z$15*100</f>
        <v>0</v>
      </c>
      <c r="AC14" s="94">
        <f t="shared" si="8"/>
        <v>0</v>
      </c>
      <c r="AD14" s="94">
        <f t="shared" si="9"/>
        <v>0</v>
      </c>
      <c r="AE14" s="94">
        <f t="shared" si="10"/>
        <v>0</v>
      </c>
      <c r="AF14" s="94">
        <f t="shared" si="11"/>
        <v>0</v>
      </c>
      <c r="AG14" s="94">
        <f t="shared" si="12"/>
        <v>0</v>
      </c>
      <c r="AH14" s="94"/>
      <c r="AI14" s="94"/>
      <c r="AJ14" s="94"/>
      <c r="AK14" s="94">
        <f>'S19 SW620'!$AI14/'S19 SW620'!$AI$15*100</f>
        <v>0</v>
      </c>
      <c r="AL14" s="94">
        <f t="shared" si="13"/>
        <v>0</v>
      </c>
      <c r="AM14" s="94">
        <f t="shared" si="14"/>
        <v>0</v>
      </c>
      <c r="AN14" s="94">
        <f t="shared" si="15"/>
        <v>0</v>
      </c>
      <c r="AO14" s="94">
        <f t="shared" si="16"/>
        <v>0</v>
      </c>
      <c r="AP14" s="94">
        <f t="shared" si="17"/>
        <v>0</v>
      </c>
      <c r="AQ14" s="263">
        <v>72.099999999999994</v>
      </c>
      <c r="AR14" s="94">
        <f>AVERAGE('S19 SW620'!$S14,'S19 SW620'!$AB14,'S19 SW620'!$AK14)</f>
        <v>0.45586265514741364</v>
      </c>
      <c r="AS14" s="94">
        <f>STDEV('S19 SW620'!$S14,'S19 SW620'!$AB14,'S19 SW620'!$AK14)</f>
        <v>0.78957727998857041</v>
      </c>
      <c r="AT14" s="229">
        <f>'S19 SW620'!$AS14/'S19 SW620'!$AR14*100</f>
        <v>173.20508075688772</v>
      </c>
    </row>
    <row r="15" spans="1:46" ht="20.100000000000001" customHeight="1" x14ac:dyDescent="0.25">
      <c r="A15" s="64"/>
      <c r="B15" s="64"/>
      <c r="C15" s="64"/>
      <c r="D15" s="67"/>
      <c r="E15" s="79"/>
      <c r="F15" s="67"/>
      <c r="G15" s="67"/>
      <c r="H15" s="67"/>
      <c r="I15" s="67"/>
      <c r="J15" s="67"/>
      <c r="K15" s="67"/>
      <c r="L15" s="64"/>
      <c r="M15" s="64"/>
      <c r="N15" s="64"/>
      <c r="O15" s="79"/>
      <c r="P15" s="79"/>
      <c r="Q15" s="79">
        <f>SUM(Q5:Q14)</f>
        <v>6884083392</v>
      </c>
      <c r="R15" s="79"/>
      <c r="S15" s="67">
        <f>SUM(S5:S14)</f>
        <v>100.00000000000001</v>
      </c>
      <c r="T15" s="67">
        <f>SUM(T5:T14)/100</f>
        <v>1.6028659590066747</v>
      </c>
      <c r="U15" s="67">
        <f>SUM(U5:U14)/100</f>
        <v>1.6213804319934655</v>
      </c>
      <c r="V15" s="67">
        <f>SUM(V5:V14)/100</f>
        <v>0</v>
      </c>
      <c r="W15" s="67">
        <f>SUM(W5:W14)/100</f>
        <v>1.5730997548032029</v>
      </c>
      <c r="X15" s="67">
        <f>SUM(X5:X14)/100</f>
        <v>1.851447298679092E-2</v>
      </c>
      <c r="Y15" s="79"/>
      <c r="Z15" s="79">
        <f>SUM(Z5:Z14)</f>
        <v>2455753528</v>
      </c>
      <c r="AA15" s="79"/>
      <c r="AB15" s="67">
        <f>SUM(AB5:AB14)</f>
        <v>100</v>
      </c>
      <c r="AC15" s="67">
        <f>SUM(AC5:AC14)/100</f>
        <v>1.5596894477921726</v>
      </c>
      <c r="AD15" s="67">
        <f>SUM(AD5:AD14)/100</f>
        <v>1.5781666701529014</v>
      </c>
      <c r="AE15" s="67">
        <f>SUM(AE5:AE14)/100</f>
        <v>0</v>
      </c>
      <c r="AF15" s="67">
        <f>SUM(AF5:AF14)/100</f>
        <v>1.5538027918899522</v>
      </c>
      <c r="AG15" s="67">
        <f>SUM(AG5:AG14)/100</f>
        <v>1.8477222360728702E-2</v>
      </c>
      <c r="AH15" s="67"/>
      <c r="AI15" s="67">
        <f>SUM(AI5:AI14)</f>
        <v>2575626032</v>
      </c>
      <c r="AJ15" s="67"/>
      <c r="AK15" s="67">
        <f>SUM(AK5:AK14)</f>
        <v>100.00000000000001</v>
      </c>
      <c r="AL15" s="67">
        <f>SUM(AL5:AL14)/100</f>
        <v>1.6177914014809118</v>
      </c>
      <c r="AM15" s="67">
        <f>SUM(AM5:AM14)/100</f>
        <v>1.6177914014809118</v>
      </c>
      <c r="AN15" s="67">
        <f>SUM(AN5:AN14)/100</f>
        <v>0</v>
      </c>
      <c r="AO15" s="67">
        <f>SUM(AO5:AO14)/100</f>
        <v>1.6326614981192267</v>
      </c>
      <c r="AP15" s="67">
        <f>SUM(AP5:AP14)/100</f>
        <v>0</v>
      </c>
      <c r="AQ15" s="67"/>
      <c r="AR15" s="67"/>
      <c r="AS15" s="67"/>
      <c r="AT15" s="79"/>
    </row>
    <row r="16" spans="1:46" ht="20.100000000000001" customHeight="1" x14ac:dyDescent="0.25">
      <c r="B16" s="5"/>
      <c r="C16" s="5"/>
      <c r="L16" s="5"/>
      <c r="M16" s="5"/>
      <c r="N16" s="5"/>
    </row>
    <row r="17" spans="2:26" x14ac:dyDescent="0.25">
      <c r="B17" s="5"/>
      <c r="C17" s="5"/>
      <c r="L17" s="5"/>
      <c r="M17" s="5"/>
      <c r="N17" s="5"/>
    </row>
    <row r="18" spans="2:26" x14ac:dyDescent="0.25">
      <c r="B18" s="5"/>
      <c r="C18" s="5"/>
      <c r="L18" s="5"/>
      <c r="M18" s="5"/>
      <c r="N18" s="5"/>
      <c r="T18" s="54"/>
      <c r="U18" s="54"/>
      <c r="V18" s="54"/>
      <c r="W18" s="54"/>
      <c r="X18" s="54"/>
      <c r="Y18" s="17"/>
      <c r="Z18" s="17"/>
    </row>
    <row r="19" spans="2:26" x14ac:dyDescent="0.25">
      <c r="B19" s="5"/>
      <c r="C19" s="5"/>
      <c r="L19" s="5"/>
      <c r="M19" s="5"/>
      <c r="N19" s="5"/>
      <c r="T19" s="17"/>
      <c r="U19" s="17"/>
      <c r="V19" s="17"/>
      <c r="W19" s="17"/>
      <c r="X19" s="17"/>
      <c r="Y19" s="17"/>
      <c r="Z19" s="17"/>
    </row>
    <row r="20" spans="2:26" x14ac:dyDescent="0.25">
      <c r="B20" s="5"/>
      <c r="C20" s="5"/>
      <c r="L20" s="5"/>
      <c r="M20" s="5"/>
      <c r="N20" s="5"/>
      <c r="T20" s="17"/>
      <c r="U20" s="17"/>
      <c r="V20" s="17"/>
      <c r="W20" s="17"/>
      <c r="X20" s="17"/>
      <c r="Y20" s="17"/>
      <c r="Z20" s="17"/>
    </row>
  </sheetData>
  <mergeCells count="3">
    <mergeCell ref="P3:X3"/>
    <mergeCell ref="Y3:AG3"/>
    <mergeCell ref="AH3:AP3"/>
  </mergeCells>
  <pageMargins left="0.7" right="0.7" top="0.75" bottom="0.75" header="0.3" footer="0.3"/>
  <pageSetup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K65"/>
  <sheetViews>
    <sheetView zoomScale="70" zoomScaleNormal="70" workbookViewId="0"/>
  </sheetViews>
  <sheetFormatPr defaultColWidth="9.140625" defaultRowHeight="15" x14ac:dyDescent="0.25"/>
  <cols>
    <col min="1" max="1" width="8.7109375" style="60" customWidth="1"/>
    <col min="2" max="33" width="8.7109375" style="70" customWidth="1"/>
    <col min="34" max="34" width="8.7109375" style="86" customWidth="1"/>
    <col min="35" max="38" width="8.7109375" style="70" customWidth="1"/>
    <col min="39" max="16384" width="9.140625" style="70"/>
  </cols>
  <sheetData>
    <row r="1" spans="1:37" x14ac:dyDescent="0.25">
      <c r="A1" s="60" t="s">
        <v>204</v>
      </c>
    </row>
    <row r="3" spans="1:37" ht="20.100000000000001" customHeight="1" x14ac:dyDescent="0.25">
      <c r="A3" s="100"/>
      <c r="B3" s="101"/>
      <c r="C3" s="101"/>
      <c r="D3" s="101"/>
      <c r="E3" s="101"/>
      <c r="F3" s="101"/>
      <c r="G3" s="101"/>
      <c r="H3" s="101"/>
      <c r="I3" s="101"/>
      <c r="J3" s="101"/>
      <c r="K3" s="101"/>
      <c r="L3" s="101"/>
      <c r="M3" s="101"/>
      <c r="N3" s="101"/>
      <c r="O3" s="101"/>
      <c r="P3" s="277" t="s">
        <v>99</v>
      </c>
      <c r="Q3" s="277"/>
      <c r="R3" s="277"/>
      <c r="S3" s="277"/>
      <c r="T3" s="277"/>
      <c r="U3" s="277"/>
      <c r="V3" s="277"/>
      <c r="W3" s="277"/>
      <c r="X3" s="277"/>
      <c r="Y3" s="277" t="s">
        <v>100</v>
      </c>
      <c r="Z3" s="277"/>
      <c r="AA3" s="277"/>
      <c r="AB3" s="277"/>
      <c r="AC3" s="277"/>
      <c r="AD3" s="277"/>
      <c r="AE3" s="277"/>
      <c r="AF3" s="277"/>
      <c r="AG3" s="277"/>
      <c r="AH3" s="102"/>
      <c r="AI3" s="101"/>
      <c r="AJ3" s="101"/>
      <c r="AK3" s="103"/>
    </row>
    <row r="4" spans="1:37" ht="20.100000000000001" customHeight="1" x14ac:dyDescent="0.25">
      <c r="A4" s="105" t="s">
        <v>0</v>
      </c>
      <c r="B4" s="104" t="s">
        <v>1</v>
      </c>
      <c r="C4" s="104" t="s">
        <v>2</v>
      </c>
      <c r="D4" s="104" t="s">
        <v>3</v>
      </c>
      <c r="E4" s="104" t="s">
        <v>4</v>
      </c>
      <c r="F4" s="104" t="s">
        <v>5</v>
      </c>
      <c r="G4" s="104" t="s">
        <v>6</v>
      </c>
      <c r="H4" s="104" t="s">
        <v>7</v>
      </c>
      <c r="I4" s="104" t="s">
        <v>8</v>
      </c>
      <c r="J4" s="104" t="s">
        <v>9</v>
      </c>
      <c r="K4" s="104" t="s">
        <v>10</v>
      </c>
      <c r="L4" s="104" t="s">
        <v>101</v>
      </c>
      <c r="M4" s="104" t="s">
        <v>102</v>
      </c>
      <c r="N4" s="104" t="s">
        <v>103</v>
      </c>
      <c r="O4" s="104" t="s">
        <v>11</v>
      </c>
      <c r="P4" s="104" t="s">
        <v>104</v>
      </c>
      <c r="Q4" s="104" t="s">
        <v>105</v>
      </c>
      <c r="R4" s="104" t="s">
        <v>94</v>
      </c>
      <c r="S4" s="104" t="s">
        <v>106</v>
      </c>
      <c r="T4" s="104" t="s">
        <v>6</v>
      </c>
      <c r="U4" s="104" t="s">
        <v>7</v>
      </c>
      <c r="V4" s="104" t="s">
        <v>8</v>
      </c>
      <c r="W4" s="104" t="s">
        <v>9</v>
      </c>
      <c r="X4" s="104" t="s">
        <v>10</v>
      </c>
      <c r="Y4" s="104" t="s">
        <v>104</v>
      </c>
      <c r="Z4" s="104" t="s">
        <v>105</v>
      </c>
      <c r="AA4" s="104" t="s">
        <v>94</v>
      </c>
      <c r="AB4" s="104" t="s">
        <v>106</v>
      </c>
      <c r="AC4" s="104" t="s">
        <v>6</v>
      </c>
      <c r="AD4" s="104" t="s">
        <v>7</v>
      </c>
      <c r="AE4" s="104" t="s">
        <v>8</v>
      </c>
      <c r="AF4" s="104" t="s">
        <v>9</v>
      </c>
      <c r="AG4" s="104" t="s">
        <v>10</v>
      </c>
      <c r="AH4" s="106" t="s">
        <v>107</v>
      </c>
      <c r="AI4" s="104" t="s">
        <v>108</v>
      </c>
      <c r="AJ4" s="104" t="s">
        <v>17</v>
      </c>
      <c r="AK4" s="107" t="s">
        <v>33</v>
      </c>
    </row>
    <row r="5" spans="1:37" ht="20.100000000000001" customHeight="1" x14ac:dyDescent="0.25">
      <c r="A5" s="65">
        <v>675.24</v>
      </c>
      <c r="B5" s="64">
        <f t="shared" ref="B5:B21" si="0">IF(A5, A5-L5,"")</f>
        <v>-6.5299999999979264E-3</v>
      </c>
      <c r="C5" s="79"/>
      <c r="D5" s="64" t="str">
        <f t="shared" ref="D5:D21" si="1">IF(C5, C5-M5,"")</f>
        <v/>
      </c>
      <c r="E5" s="79"/>
      <c r="F5" s="64" t="str">
        <f t="shared" ref="F5:F21" si="2">IF(E5, E5-N5,"")</f>
        <v/>
      </c>
      <c r="G5" s="67">
        <v>1</v>
      </c>
      <c r="H5" s="67">
        <v>1</v>
      </c>
      <c r="I5" s="67"/>
      <c r="J5" s="67">
        <v>1</v>
      </c>
      <c r="K5" s="67"/>
      <c r="L5" s="64">
        <v>675.24653000000001</v>
      </c>
      <c r="M5" s="64">
        <v>337.11963000000003</v>
      </c>
      <c r="N5" s="64">
        <v>224.41066333333336</v>
      </c>
      <c r="O5" s="79" t="s">
        <v>18</v>
      </c>
      <c r="P5" s="70">
        <v>24.4</v>
      </c>
      <c r="Q5" s="70">
        <v>170056176</v>
      </c>
      <c r="R5" s="70">
        <v>12.4</v>
      </c>
      <c r="S5" s="67">
        <f>'S20 SW837'!$Q5/'S20 SW837'!$Q$22*100</f>
        <v>1.8870562393759067</v>
      </c>
      <c r="T5" s="87">
        <f t="shared" ref="T5:T21" si="3">$S5*G5</f>
        <v>1.8870562393759067</v>
      </c>
      <c r="U5" s="87">
        <f t="shared" ref="U5:U21" si="4">$S5*H5</f>
        <v>1.8870562393759067</v>
      </c>
      <c r="V5" s="87">
        <f t="shared" ref="V5:V21" si="5">$S5*I5</f>
        <v>0</v>
      </c>
      <c r="W5" s="87">
        <f t="shared" ref="W5:W21" si="6">$S5*J5</f>
        <v>1.8870562393759067</v>
      </c>
      <c r="X5" s="87">
        <f t="shared" ref="X5:X21" si="7">$S5*K5</f>
        <v>0</v>
      </c>
      <c r="Y5" s="70">
        <v>22.5</v>
      </c>
      <c r="Z5" s="70">
        <v>159086944</v>
      </c>
      <c r="AA5" s="70">
        <v>12.3</v>
      </c>
      <c r="AB5" s="67">
        <f>'S20 SW837'!$Z5/'S20 SW837'!$Z$22*100</f>
        <v>2.2435021317439361</v>
      </c>
      <c r="AC5" s="67">
        <f t="shared" ref="AC5:AC21" si="8">$AB5*G5</f>
        <v>2.2435021317439361</v>
      </c>
      <c r="AD5" s="67">
        <f t="shared" ref="AD5:AD21" si="9">$AB5*H5</f>
        <v>2.2435021317439361</v>
      </c>
      <c r="AE5" s="67">
        <f t="shared" ref="AE5:AE21" si="10">$AB5*I5</f>
        <v>0</v>
      </c>
      <c r="AF5" s="67">
        <f t="shared" ref="AF5:AF21" si="11">$AB5*J5</f>
        <v>2.2435021317439361</v>
      </c>
      <c r="AG5" s="67">
        <f t="shared" ref="AG5:AG21" si="12">$AB5*K5</f>
        <v>0</v>
      </c>
      <c r="AH5" s="87">
        <f>AVERAGE('S20 SW837'!$P5,'S20 SW837'!$Y5)</f>
        <v>23.45</v>
      </c>
      <c r="AI5" s="67">
        <f>AVERAGE('S20 SW837'!$S5,'S20 SW837'!$AB5)</f>
        <v>2.0652791855599215</v>
      </c>
      <c r="AJ5" s="67">
        <f>STDEV('S20 SW837'!$S5,'S20 SW837'!$AB5)</f>
        <v>0.25204530761952382</v>
      </c>
      <c r="AK5" s="90">
        <f>'S20 SW837'!$AJ5/'S20 SW837'!$AI5</f>
        <v>0.12203933946644185</v>
      </c>
    </row>
    <row r="6" spans="1:37" ht="20.100000000000001" customHeight="1" x14ac:dyDescent="0.25">
      <c r="A6" s="65">
        <v>966.37</v>
      </c>
      <c r="B6" s="64">
        <f t="shared" si="0"/>
        <v>2.8069999999956963E-2</v>
      </c>
      <c r="C6" s="64">
        <v>482.68</v>
      </c>
      <c r="D6" s="64">
        <f t="shared" si="1"/>
        <v>1.2669999999957327E-2</v>
      </c>
      <c r="E6" s="79"/>
      <c r="F6" s="64" t="str">
        <f t="shared" si="2"/>
        <v/>
      </c>
      <c r="G6" s="67">
        <v>1</v>
      </c>
      <c r="H6" s="67">
        <v>1</v>
      </c>
      <c r="I6" s="67"/>
      <c r="J6" s="67">
        <v>2</v>
      </c>
      <c r="K6" s="67"/>
      <c r="L6" s="64">
        <v>966.34193000000005</v>
      </c>
      <c r="M6" s="64">
        <v>482.66733000000005</v>
      </c>
      <c r="N6" s="64">
        <v>321.44246333333336</v>
      </c>
      <c r="O6" s="79" t="s">
        <v>19</v>
      </c>
      <c r="P6" s="70">
        <v>29.3</v>
      </c>
      <c r="Q6" s="70">
        <v>1153657984</v>
      </c>
      <c r="R6" s="70">
        <v>67.5</v>
      </c>
      <c r="S6" s="67">
        <f>'S20 SW837'!$Q6/'S20 SW837'!$Q$22*100</f>
        <v>12.801754973092127</v>
      </c>
      <c r="T6" s="87">
        <f t="shared" si="3"/>
        <v>12.801754973092127</v>
      </c>
      <c r="U6" s="87">
        <f t="shared" si="4"/>
        <v>12.801754973092127</v>
      </c>
      <c r="V6" s="87">
        <f t="shared" si="5"/>
        <v>0</v>
      </c>
      <c r="W6" s="87">
        <f t="shared" si="6"/>
        <v>25.603509946184253</v>
      </c>
      <c r="X6" s="87">
        <f t="shared" si="7"/>
        <v>0</v>
      </c>
      <c r="Y6" s="70">
        <v>27.1</v>
      </c>
      <c r="Z6" s="70">
        <v>996460544</v>
      </c>
      <c r="AA6" s="70">
        <v>62.2</v>
      </c>
      <c r="AB6" s="67">
        <f>'S20 SW837'!$Z6/'S20 SW837'!$Z$22*100</f>
        <v>14.05245017883254</v>
      </c>
      <c r="AC6" s="67">
        <f t="shared" si="8"/>
        <v>14.05245017883254</v>
      </c>
      <c r="AD6" s="67">
        <f t="shared" si="9"/>
        <v>14.05245017883254</v>
      </c>
      <c r="AE6" s="67">
        <f t="shared" si="10"/>
        <v>0</v>
      </c>
      <c r="AF6" s="67">
        <f t="shared" si="11"/>
        <v>28.10490035766508</v>
      </c>
      <c r="AG6" s="67">
        <f t="shared" si="12"/>
        <v>0</v>
      </c>
      <c r="AH6" s="87">
        <f>AVERAGE('S20 SW837'!$P6,'S20 SW837'!$Y6)</f>
        <v>28.200000000000003</v>
      </c>
      <c r="AI6" s="67">
        <f>AVERAGE('S20 SW837'!$S6,'S20 SW837'!$AB6)</f>
        <v>13.427102575962333</v>
      </c>
      <c r="AJ6" s="67">
        <f>STDEV('S20 SW837'!$S6,'S20 SW837'!$AB6)</f>
        <v>0.88437506117655063</v>
      </c>
      <c r="AK6" s="90">
        <f>'S20 SW837'!$AJ6/'S20 SW837'!$AI6</f>
        <v>6.5864921800760617E-2</v>
      </c>
    </row>
    <row r="7" spans="1:37" ht="20.100000000000001" customHeight="1" x14ac:dyDescent="0.25">
      <c r="A7" s="65">
        <v>895.31</v>
      </c>
      <c r="B7" s="64">
        <f t="shared" si="0"/>
        <v>-3.0000000000086402E-2</v>
      </c>
      <c r="C7" s="79"/>
      <c r="D7" s="64" t="str">
        <f t="shared" si="1"/>
        <v/>
      </c>
      <c r="E7" s="79"/>
      <c r="F7" s="64" t="str">
        <f t="shared" si="2"/>
        <v/>
      </c>
      <c r="G7" s="129">
        <v>2</v>
      </c>
      <c r="H7" s="129">
        <v>2</v>
      </c>
      <c r="I7" s="129">
        <v>1</v>
      </c>
      <c r="J7" s="129"/>
      <c r="K7" s="130"/>
      <c r="L7" s="131">
        <v>895.34</v>
      </c>
      <c r="M7" s="131">
        <v>447.17</v>
      </c>
      <c r="N7" s="131">
        <v>297.77999999999997</v>
      </c>
      <c r="O7" s="132" t="s">
        <v>45</v>
      </c>
      <c r="P7" s="70">
        <v>46</v>
      </c>
      <c r="Q7" s="70">
        <v>97533728</v>
      </c>
      <c r="R7" s="70">
        <v>7.7</v>
      </c>
      <c r="S7" s="67">
        <f>'S20 SW837'!$Q7/'S20 SW837'!$Q$22*100</f>
        <v>1.0822990043713119</v>
      </c>
      <c r="T7" s="87">
        <f t="shared" si="3"/>
        <v>2.1645980087426238</v>
      </c>
      <c r="U7" s="87">
        <f t="shared" si="4"/>
        <v>2.1645980087426238</v>
      </c>
      <c r="V7" s="87">
        <f t="shared" si="5"/>
        <v>1.0822990043713119</v>
      </c>
      <c r="W7" s="87">
        <f t="shared" si="6"/>
        <v>0</v>
      </c>
      <c r="X7" s="87">
        <f t="shared" si="7"/>
        <v>0</v>
      </c>
      <c r="Y7" s="70">
        <v>45.4</v>
      </c>
      <c r="Z7" s="70">
        <v>92037288</v>
      </c>
      <c r="AA7" s="70">
        <v>7.9</v>
      </c>
      <c r="AB7" s="67">
        <f>'S20 SW837'!$Z7/'S20 SW837'!$Z$22*100</f>
        <v>1.2979434178327707</v>
      </c>
      <c r="AC7" s="67">
        <f t="shared" si="8"/>
        <v>2.5958868356655413</v>
      </c>
      <c r="AD7" s="67">
        <f t="shared" si="9"/>
        <v>2.5958868356655413</v>
      </c>
      <c r="AE7" s="67">
        <f t="shared" si="10"/>
        <v>1.2979434178327707</v>
      </c>
      <c r="AF7" s="67">
        <f t="shared" si="11"/>
        <v>0</v>
      </c>
      <c r="AG7" s="67">
        <f t="shared" si="12"/>
        <v>0</v>
      </c>
      <c r="AH7" s="87">
        <f>AVERAGE('S20 SW837'!$P7,'S20 SW837'!$Y7)</f>
        <v>45.7</v>
      </c>
      <c r="AI7" s="67">
        <f>AVERAGE('S20 SW837'!$S7,'S20 SW837'!$AB7)</f>
        <v>1.1901212111020412</v>
      </c>
      <c r="AJ7" s="67">
        <f>STDEV('S20 SW837'!$S7,'S20 SW837'!$AB7)</f>
        <v>0.15248362708359312</v>
      </c>
      <c r="AK7" s="90">
        <f>'S20 SW837'!$AJ7/'S20 SW837'!$AI7</f>
        <v>0.12812445124173083</v>
      </c>
    </row>
    <row r="8" spans="1:37" ht="20.100000000000001" customHeight="1" x14ac:dyDescent="0.25">
      <c r="A8" s="65">
        <v>1477.51</v>
      </c>
      <c r="B8" s="64">
        <f t="shared" si="0"/>
        <v>-1.999999999998181E-2</v>
      </c>
      <c r="C8" s="80">
        <v>738.29</v>
      </c>
      <c r="D8" s="64">
        <f t="shared" si="1"/>
        <v>2.9999999999972715E-2</v>
      </c>
      <c r="E8" s="79"/>
      <c r="F8" s="64" t="str">
        <f t="shared" si="2"/>
        <v/>
      </c>
      <c r="G8" s="67">
        <v>2</v>
      </c>
      <c r="H8" s="67">
        <v>2</v>
      </c>
      <c r="I8" s="67">
        <v>1</v>
      </c>
      <c r="J8" s="67">
        <v>2</v>
      </c>
      <c r="K8" s="67"/>
      <c r="L8" s="64">
        <v>1477.53</v>
      </c>
      <c r="M8" s="64">
        <v>738.26</v>
      </c>
      <c r="N8" s="64">
        <v>491.84</v>
      </c>
      <c r="O8" s="79" t="s">
        <v>21</v>
      </c>
      <c r="P8" s="70">
        <v>48</v>
      </c>
      <c r="Q8" s="70">
        <v>183976080</v>
      </c>
      <c r="R8" s="70">
        <v>16.8</v>
      </c>
      <c r="S8" s="67">
        <f>'S20 SW837'!$Q8/'S20 SW837'!$Q$22*100</f>
        <v>2.0415207364178354</v>
      </c>
      <c r="T8" s="87">
        <f t="shared" si="3"/>
        <v>4.0830414728356708</v>
      </c>
      <c r="U8" s="87">
        <f t="shared" si="4"/>
        <v>4.0830414728356708</v>
      </c>
      <c r="V8" s="87">
        <f t="shared" si="5"/>
        <v>2.0415207364178354</v>
      </c>
      <c r="W8" s="87">
        <f t="shared" si="6"/>
        <v>4.0830414728356708</v>
      </c>
      <c r="X8" s="87">
        <f t="shared" si="7"/>
        <v>0</v>
      </c>
      <c r="Y8" s="70">
        <v>46.4</v>
      </c>
      <c r="Z8" s="70">
        <v>159496544</v>
      </c>
      <c r="AA8" s="70">
        <v>18.8</v>
      </c>
      <c r="AB8" s="67">
        <f>'S20 SW837'!$Z8/'S20 SW837'!$Z$22*100</f>
        <v>2.2492784603982998</v>
      </c>
      <c r="AC8" s="67">
        <f t="shared" si="8"/>
        <v>4.4985569207965996</v>
      </c>
      <c r="AD8" s="67">
        <f t="shared" si="9"/>
        <v>4.4985569207965996</v>
      </c>
      <c r="AE8" s="67">
        <f t="shared" si="10"/>
        <v>2.2492784603982998</v>
      </c>
      <c r="AF8" s="67">
        <f t="shared" si="11"/>
        <v>4.4985569207965996</v>
      </c>
      <c r="AG8" s="67">
        <f t="shared" si="12"/>
        <v>0</v>
      </c>
      <c r="AH8" s="87">
        <f>AVERAGE('S20 SW837'!$P8,'S20 SW837'!$Y8)</f>
        <v>47.2</v>
      </c>
      <c r="AI8" s="67">
        <f>AVERAGE('S20 SW837'!$S8,'S20 SW837'!$AB8)</f>
        <v>2.1453995984080674</v>
      </c>
      <c r="AJ8" s="67">
        <f>STDEV('S20 SW837'!$S8,'S20 SW837'!$AB8)</f>
        <v>0.14690689547046942</v>
      </c>
      <c r="AK8" s="90">
        <f>'S20 SW837'!$AJ8/'S20 SW837'!$AI8</f>
        <v>6.8475306688543014E-2</v>
      </c>
    </row>
    <row r="9" spans="1:37" ht="20.100000000000001" customHeight="1" x14ac:dyDescent="0.25">
      <c r="A9" s="65">
        <v>1040.4000000000001</v>
      </c>
      <c r="B9" s="64">
        <f t="shared" si="0"/>
        <v>2.1270000000185973E-2</v>
      </c>
      <c r="C9" s="79"/>
      <c r="D9" s="64" t="str">
        <f t="shared" si="1"/>
        <v/>
      </c>
      <c r="E9" s="79"/>
      <c r="F9" s="64" t="str">
        <f t="shared" si="2"/>
        <v/>
      </c>
      <c r="G9" s="67">
        <v>2</v>
      </c>
      <c r="H9" s="67">
        <v>2</v>
      </c>
      <c r="I9" s="67"/>
      <c r="J9" s="67">
        <v>1</v>
      </c>
      <c r="K9" s="67"/>
      <c r="L9" s="60">
        <v>1040.3787299999999</v>
      </c>
      <c r="M9" s="60">
        <v>519.68573000000004</v>
      </c>
      <c r="N9" s="60">
        <v>346.12139666666667</v>
      </c>
      <c r="O9" s="79" t="s">
        <v>20</v>
      </c>
      <c r="P9" s="70">
        <v>51.9</v>
      </c>
      <c r="Q9" s="70">
        <v>1160779648</v>
      </c>
      <c r="R9" s="70">
        <v>100.6</v>
      </c>
      <c r="S9" s="67">
        <f>'S20 SW837'!$Q9/'S20 SW837'!$Q$22*100</f>
        <v>12.880781685335375</v>
      </c>
      <c r="T9" s="87">
        <f t="shared" si="3"/>
        <v>25.76156337067075</v>
      </c>
      <c r="U9" s="87">
        <f t="shared" si="4"/>
        <v>25.76156337067075</v>
      </c>
      <c r="V9" s="87">
        <f t="shared" si="5"/>
        <v>0</v>
      </c>
      <c r="W9" s="87">
        <f t="shared" si="6"/>
        <v>12.880781685335375</v>
      </c>
      <c r="X9" s="87">
        <f t="shared" si="7"/>
        <v>0</v>
      </c>
      <c r="Y9" s="70">
        <v>50.5</v>
      </c>
      <c r="Z9" s="70">
        <v>982710016</v>
      </c>
      <c r="AA9" s="70">
        <v>85.4</v>
      </c>
      <c r="AB9" s="67">
        <f>'S20 SW837'!$Z9/'S20 SW837'!$Z$22*100</f>
        <v>13.858535215700149</v>
      </c>
      <c r="AC9" s="67">
        <f t="shared" si="8"/>
        <v>27.717070431400298</v>
      </c>
      <c r="AD9" s="67">
        <f t="shared" si="9"/>
        <v>27.717070431400298</v>
      </c>
      <c r="AE9" s="67">
        <f t="shared" si="10"/>
        <v>0</v>
      </c>
      <c r="AF9" s="67">
        <f t="shared" si="11"/>
        <v>13.858535215700149</v>
      </c>
      <c r="AG9" s="67">
        <f t="shared" si="12"/>
        <v>0</v>
      </c>
      <c r="AH9" s="87">
        <f>AVERAGE('S20 SW837'!$P9,'S20 SW837'!$Y9)</f>
        <v>51.2</v>
      </c>
      <c r="AI9" s="67">
        <f>AVERAGE('S20 SW837'!$S9,'S20 SW837'!$AB9)</f>
        <v>13.369658450517761</v>
      </c>
      <c r="AJ9" s="67">
        <f>STDEV('S20 SW837'!$S9,'S20 SW837'!$AB9)</f>
        <v>0.69137615165001876</v>
      </c>
      <c r="AK9" s="90">
        <f>'S20 SW837'!$AJ9/'S20 SW837'!$AI9</f>
        <v>5.1712327147986653E-2</v>
      </c>
    </row>
    <row r="10" spans="1:37" ht="20.100000000000001" customHeight="1" x14ac:dyDescent="0.25">
      <c r="A10" s="65">
        <v>1040.4100000000001</v>
      </c>
      <c r="B10" s="64">
        <f t="shared" si="0"/>
        <v>3.1270000000176879E-2</v>
      </c>
      <c r="C10" s="64"/>
      <c r="D10" s="64" t="str">
        <f t="shared" si="1"/>
        <v/>
      </c>
      <c r="E10" s="79"/>
      <c r="F10" s="64" t="str">
        <f t="shared" si="2"/>
        <v/>
      </c>
      <c r="G10" s="67">
        <v>2</v>
      </c>
      <c r="H10" s="67">
        <v>2</v>
      </c>
      <c r="I10" s="67"/>
      <c r="J10" s="67">
        <v>1</v>
      </c>
      <c r="K10" s="67"/>
      <c r="L10" s="60">
        <v>1040.3787299999999</v>
      </c>
      <c r="M10" s="60">
        <v>519.68573000000004</v>
      </c>
      <c r="N10" s="60">
        <v>346.12139666666667</v>
      </c>
      <c r="O10" s="79" t="s">
        <v>20</v>
      </c>
      <c r="P10" s="70">
        <v>55.6</v>
      </c>
      <c r="Q10" s="70">
        <v>468734496</v>
      </c>
      <c r="R10" s="70">
        <v>34.4</v>
      </c>
      <c r="S10" s="67">
        <f>'S20 SW837'!$Q10/'S20 SW837'!$Q$22*100</f>
        <v>5.201389188520392</v>
      </c>
      <c r="T10" s="87">
        <f t="shared" si="3"/>
        <v>10.402778377040784</v>
      </c>
      <c r="U10" s="87">
        <f t="shared" si="4"/>
        <v>10.402778377040784</v>
      </c>
      <c r="V10" s="87">
        <f t="shared" si="5"/>
        <v>0</v>
      </c>
      <c r="W10" s="87">
        <f t="shared" si="6"/>
        <v>5.201389188520392</v>
      </c>
      <c r="X10" s="87">
        <f t="shared" si="7"/>
        <v>0</v>
      </c>
      <c r="Y10" s="70">
        <v>54.5</v>
      </c>
      <c r="Z10" s="70">
        <v>348475040</v>
      </c>
      <c r="AA10" s="70">
        <v>29.6</v>
      </c>
      <c r="AB10" s="67">
        <f>'S20 SW837'!$Z10/'S20 SW837'!$Z$22*100</f>
        <v>4.9143221652403692</v>
      </c>
      <c r="AC10" s="67">
        <f t="shared" si="8"/>
        <v>9.8286443304807385</v>
      </c>
      <c r="AD10" s="67">
        <f t="shared" si="9"/>
        <v>9.8286443304807385</v>
      </c>
      <c r="AE10" s="67">
        <f t="shared" si="10"/>
        <v>0</v>
      </c>
      <c r="AF10" s="67">
        <f t="shared" si="11"/>
        <v>4.9143221652403692</v>
      </c>
      <c r="AG10" s="67">
        <f t="shared" si="12"/>
        <v>0</v>
      </c>
      <c r="AH10" s="87">
        <f>AVERAGE('S20 SW837'!$P10,'S20 SW837'!$Y10)</f>
        <v>55.05</v>
      </c>
      <c r="AI10" s="67">
        <f>AVERAGE('S20 SW837'!$S10,'S20 SW837'!$AB10)</f>
        <v>5.0578556768803811</v>
      </c>
      <c r="AJ10" s="67">
        <f>STDEV('S20 SW837'!$S10,'S20 SW837'!$AB10)</f>
        <v>0.20298703881634059</v>
      </c>
      <c r="AK10" s="90">
        <f>'S20 SW837'!$AJ10/'S20 SW837'!$AI10</f>
        <v>4.0133023119698887E-2</v>
      </c>
    </row>
    <row r="11" spans="1:37" ht="20.100000000000001" customHeight="1" x14ac:dyDescent="0.25">
      <c r="A11" s="65">
        <v>530.19000000000005</v>
      </c>
      <c r="B11" s="64">
        <f t="shared" si="0"/>
        <v>-1.999999999998181E-2</v>
      </c>
      <c r="C11" s="79"/>
      <c r="D11" s="64" t="str">
        <f t="shared" si="1"/>
        <v/>
      </c>
      <c r="E11" s="79"/>
      <c r="F11" s="64" t="str">
        <f t="shared" si="2"/>
        <v/>
      </c>
      <c r="G11" s="67">
        <v>1</v>
      </c>
      <c r="H11" s="67">
        <v>1</v>
      </c>
      <c r="I11" s="67">
        <v>1</v>
      </c>
      <c r="J11" s="67"/>
      <c r="K11" s="67"/>
      <c r="L11" s="64">
        <v>530.21</v>
      </c>
      <c r="M11" s="64">
        <v>264.60000000000002</v>
      </c>
      <c r="N11" s="64">
        <v>176.06</v>
      </c>
      <c r="O11" s="79" t="s">
        <v>40</v>
      </c>
      <c r="P11" s="70">
        <v>55.6</v>
      </c>
      <c r="Q11" s="70">
        <v>63172996</v>
      </c>
      <c r="R11" s="70">
        <v>10.3</v>
      </c>
      <c r="S11" s="67">
        <f>'S20 SW837'!$Q11/'S20 SW837'!$Q$22*100</f>
        <v>0.70100950795147365</v>
      </c>
      <c r="T11" s="87">
        <f t="shared" si="3"/>
        <v>0.70100950795147365</v>
      </c>
      <c r="U11" s="87">
        <f t="shared" si="4"/>
        <v>0.70100950795147365</v>
      </c>
      <c r="V11" s="87">
        <f t="shared" si="5"/>
        <v>0.70100950795147365</v>
      </c>
      <c r="W11" s="87">
        <f t="shared" si="6"/>
        <v>0</v>
      </c>
      <c r="X11" s="87">
        <f t="shared" si="7"/>
        <v>0</v>
      </c>
      <c r="Y11" s="70">
        <v>55.3</v>
      </c>
      <c r="Z11" s="70">
        <v>60569676</v>
      </c>
      <c r="AA11" s="70">
        <v>10.9</v>
      </c>
      <c r="AB11" s="67">
        <f>'S20 SW837'!$Z11/'S20 SW837'!$Z$22*100</f>
        <v>0.85417567154372853</v>
      </c>
      <c r="AC11" s="67">
        <f t="shared" si="8"/>
        <v>0.85417567154372853</v>
      </c>
      <c r="AD11" s="67">
        <f t="shared" si="9"/>
        <v>0.85417567154372853</v>
      </c>
      <c r="AE11" s="67">
        <f t="shared" si="10"/>
        <v>0.85417567154372853</v>
      </c>
      <c r="AF11" s="67">
        <f t="shared" si="11"/>
        <v>0</v>
      </c>
      <c r="AG11" s="67">
        <f t="shared" si="12"/>
        <v>0</v>
      </c>
      <c r="AH11" s="87">
        <f>AVERAGE('S20 SW837'!$P11,'S20 SW837'!$Y11)</f>
        <v>55.45</v>
      </c>
      <c r="AI11" s="67">
        <f>AVERAGE('S20 SW837'!$S11,'S20 SW837'!$AB11)</f>
        <v>0.77759258974760104</v>
      </c>
      <c r="AJ11" s="67">
        <f>STDEV('S20 SW837'!$S11,'S20 SW837'!$AB11)</f>
        <v>0.10830483292441151</v>
      </c>
      <c r="AK11" s="90">
        <f>'S20 SW837'!$AJ11/'S20 SW837'!$AI11</f>
        <v>0.1392822338489185</v>
      </c>
    </row>
    <row r="12" spans="1:37" ht="20.100000000000001" customHeight="1" x14ac:dyDescent="0.25">
      <c r="A12" s="65">
        <v>1331.43</v>
      </c>
      <c r="B12" s="64">
        <f t="shared" si="0"/>
        <v>-4.4129999999768188E-2</v>
      </c>
      <c r="C12" s="79">
        <v>665.24</v>
      </c>
      <c r="D12" s="64">
        <f t="shared" si="1"/>
        <v>6.5700000001243097E-3</v>
      </c>
      <c r="E12" s="79"/>
      <c r="F12" s="64" t="str">
        <f t="shared" si="2"/>
        <v/>
      </c>
      <c r="G12" s="67">
        <v>2</v>
      </c>
      <c r="H12" s="67">
        <v>2</v>
      </c>
      <c r="I12" s="67"/>
      <c r="J12" s="67">
        <v>2</v>
      </c>
      <c r="K12" s="67"/>
      <c r="L12" s="64">
        <v>1331.4741299999998</v>
      </c>
      <c r="M12" s="64">
        <v>665.23342999999988</v>
      </c>
      <c r="N12" s="64">
        <v>443.15319666666659</v>
      </c>
      <c r="O12" s="79" t="s">
        <v>22</v>
      </c>
      <c r="P12" s="70">
        <v>58.1</v>
      </c>
      <c r="Q12" s="70">
        <v>2144704640</v>
      </c>
      <c r="R12" s="70">
        <v>123.7</v>
      </c>
      <c r="S12" s="67">
        <f>'S20 SW837'!$Q12/'S20 SW837'!$Q$22*100</f>
        <v>23.799066683296807</v>
      </c>
      <c r="T12" s="87">
        <f t="shared" si="3"/>
        <v>47.598133366593615</v>
      </c>
      <c r="U12" s="87">
        <f t="shared" si="4"/>
        <v>47.598133366593615</v>
      </c>
      <c r="V12" s="87">
        <f t="shared" si="5"/>
        <v>0</v>
      </c>
      <c r="W12" s="87">
        <f t="shared" si="6"/>
        <v>47.598133366593615</v>
      </c>
      <c r="X12" s="87">
        <f t="shared" si="7"/>
        <v>0</v>
      </c>
      <c r="Y12" s="70">
        <v>56.4</v>
      </c>
      <c r="Z12" s="70">
        <v>1607347712</v>
      </c>
      <c r="AA12" s="70">
        <v>125.1</v>
      </c>
      <c r="AB12" s="67">
        <f>'S20 SW837'!$Z12/'S20 SW837'!$Z$22*100</f>
        <v>22.667403921755756</v>
      </c>
      <c r="AC12" s="67">
        <f t="shared" si="8"/>
        <v>45.334807843511513</v>
      </c>
      <c r="AD12" s="67">
        <f t="shared" si="9"/>
        <v>45.334807843511513</v>
      </c>
      <c r="AE12" s="67">
        <f t="shared" si="10"/>
        <v>0</v>
      </c>
      <c r="AF12" s="67">
        <f t="shared" si="11"/>
        <v>45.334807843511513</v>
      </c>
      <c r="AG12" s="67">
        <f t="shared" si="12"/>
        <v>0</v>
      </c>
      <c r="AH12" s="87">
        <f>AVERAGE('S20 SW837'!$P12,'S20 SW837'!$Y12)</f>
        <v>57.25</v>
      </c>
      <c r="AI12" s="67">
        <f>AVERAGE('S20 SW837'!$S12,'S20 SW837'!$AB12)</f>
        <v>23.233235302526282</v>
      </c>
      <c r="AJ12" s="67">
        <f>STDEV('S20 SW837'!$S12,'S20 SW837'!$AB12)</f>
        <v>0.80020641270197213</v>
      </c>
      <c r="AK12" s="90">
        <f>'S20 SW837'!$AJ12/'S20 SW837'!$AI12</f>
        <v>3.4442315169724173E-2</v>
      </c>
    </row>
    <row r="13" spans="1:37" ht="20.100000000000001" customHeight="1" x14ac:dyDescent="0.25">
      <c r="A13" s="65">
        <v>1696.55</v>
      </c>
      <c r="B13" s="64">
        <f t="shared" si="0"/>
        <v>-5.6329999999888969E-2</v>
      </c>
      <c r="C13" s="79">
        <v>847.81</v>
      </c>
      <c r="D13" s="64">
        <f t="shared" si="1"/>
        <v>1.0470000000054824E-2</v>
      </c>
      <c r="E13" s="79"/>
      <c r="F13" s="64" t="str">
        <f t="shared" si="2"/>
        <v/>
      </c>
      <c r="G13" s="67">
        <v>3</v>
      </c>
      <c r="H13" s="67">
        <v>3</v>
      </c>
      <c r="I13" s="67"/>
      <c r="J13" s="67">
        <v>2</v>
      </c>
      <c r="K13" s="67"/>
      <c r="L13" s="64">
        <v>1696.6063299999998</v>
      </c>
      <c r="M13" s="64">
        <v>847.79952999999989</v>
      </c>
      <c r="N13" s="64">
        <v>564.86392999999987</v>
      </c>
      <c r="O13" s="79" t="s">
        <v>24</v>
      </c>
      <c r="P13" s="70">
        <v>63.2</v>
      </c>
      <c r="Q13" s="70">
        <v>465706816</v>
      </c>
      <c r="R13" s="70">
        <v>32.1</v>
      </c>
      <c r="S13" s="67">
        <f>'S20 SW837'!$Q13/'S20 SW837'!$Q$22*100</f>
        <v>5.167792040982313</v>
      </c>
      <c r="T13" s="87">
        <f t="shared" si="3"/>
        <v>15.503376122946939</v>
      </c>
      <c r="U13" s="87">
        <f t="shared" si="4"/>
        <v>15.503376122946939</v>
      </c>
      <c r="V13" s="87">
        <f t="shared" si="5"/>
        <v>0</v>
      </c>
      <c r="W13" s="87">
        <f t="shared" si="6"/>
        <v>10.335584081964626</v>
      </c>
      <c r="X13" s="87">
        <f t="shared" si="7"/>
        <v>0</v>
      </c>
      <c r="Y13" s="70">
        <v>61.8</v>
      </c>
      <c r="Z13" s="70">
        <v>513581088</v>
      </c>
      <c r="AA13" s="70">
        <v>58.1</v>
      </c>
      <c r="AB13" s="67">
        <f>'S20 SW837'!$Z13/'S20 SW837'!$Z$22*100</f>
        <v>7.2427078978358521</v>
      </c>
      <c r="AC13" s="67">
        <f t="shared" si="8"/>
        <v>21.728123693507555</v>
      </c>
      <c r="AD13" s="67">
        <f t="shared" si="9"/>
        <v>21.728123693507555</v>
      </c>
      <c r="AE13" s="67">
        <f t="shared" si="10"/>
        <v>0</v>
      </c>
      <c r="AF13" s="67">
        <f t="shared" si="11"/>
        <v>14.485415795671704</v>
      </c>
      <c r="AG13" s="67">
        <f t="shared" si="12"/>
        <v>0</v>
      </c>
      <c r="AH13" s="87">
        <f>AVERAGE('S20 SW837'!$P13,'S20 SW837'!$Y13)</f>
        <v>62.5</v>
      </c>
      <c r="AI13" s="67">
        <f>AVERAGE('S20 SW837'!$S13,'S20 SW837'!$AB13)</f>
        <v>6.205249969409083</v>
      </c>
      <c r="AJ13" s="67">
        <f>STDEV('S20 SW837'!$S13,'S20 SW837'!$AB13)</f>
        <v>1.4671870727726295</v>
      </c>
      <c r="AK13" s="90">
        <f>'S20 SW837'!$AJ13/'S20 SW837'!$AI13</f>
        <v>0.23644286370502937</v>
      </c>
    </row>
    <row r="14" spans="1:37" ht="20.100000000000001" customHeight="1" x14ac:dyDescent="0.25">
      <c r="A14" s="65"/>
      <c r="B14" s="64" t="str">
        <f t="shared" si="0"/>
        <v/>
      </c>
      <c r="C14" s="79">
        <v>1029.31</v>
      </c>
      <c r="D14" s="64">
        <f t="shared" si="1"/>
        <v>9.9999999999909051E-3</v>
      </c>
      <c r="E14" s="79"/>
      <c r="F14" s="64" t="str">
        <f t="shared" si="2"/>
        <v/>
      </c>
      <c r="G14" s="67">
        <v>3</v>
      </c>
      <c r="H14" s="67">
        <v>4</v>
      </c>
      <c r="I14" s="67"/>
      <c r="J14" s="67">
        <v>2</v>
      </c>
      <c r="K14" s="67">
        <v>2</v>
      </c>
      <c r="L14" s="64">
        <v>2059.6</v>
      </c>
      <c r="M14" s="64">
        <v>1029.3</v>
      </c>
      <c r="N14" s="64">
        <v>685.86</v>
      </c>
      <c r="O14" s="79" t="s">
        <v>56</v>
      </c>
      <c r="P14" s="70">
        <v>63.1</v>
      </c>
      <c r="Q14" s="70">
        <v>150932000</v>
      </c>
      <c r="R14" s="70">
        <v>10.1</v>
      </c>
      <c r="S14" s="67">
        <f>'S20 SW837'!$Q14/'S20 SW837'!$Q$22*100</f>
        <v>1.6748416847941139</v>
      </c>
      <c r="T14" s="87">
        <f t="shared" si="3"/>
        <v>5.0245250543823419</v>
      </c>
      <c r="U14" s="87">
        <f t="shared" si="4"/>
        <v>6.6993667391764555</v>
      </c>
      <c r="V14" s="87">
        <f t="shared" si="5"/>
        <v>0</v>
      </c>
      <c r="W14" s="87">
        <f t="shared" si="6"/>
        <v>3.3496833695882278</v>
      </c>
      <c r="X14" s="87">
        <f t="shared" si="7"/>
        <v>3.3496833695882278</v>
      </c>
      <c r="Y14" s="70">
        <v>61.8</v>
      </c>
      <c r="Z14" s="70">
        <v>76001272</v>
      </c>
      <c r="AA14" s="70">
        <v>7.1</v>
      </c>
      <c r="AB14" s="67">
        <f>'S20 SW837'!$Z14/'S20 SW837'!$Z$22*100</f>
        <v>1.0717976689982223</v>
      </c>
      <c r="AC14" s="67">
        <f t="shared" si="8"/>
        <v>3.2153930069946668</v>
      </c>
      <c r="AD14" s="67">
        <f t="shared" si="9"/>
        <v>4.2871906759928891</v>
      </c>
      <c r="AE14" s="67">
        <f t="shared" si="10"/>
        <v>0</v>
      </c>
      <c r="AF14" s="67">
        <f t="shared" si="11"/>
        <v>2.1435953379964445</v>
      </c>
      <c r="AG14" s="67">
        <f t="shared" si="12"/>
        <v>2.1435953379964445</v>
      </c>
      <c r="AH14" s="87">
        <f>AVERAGE('S20 SW837'!$P14,'S20 SW837'!$Y14)</f>
        <v>62.45</v>
      </c>
      <c r="AI14" s="67">
        <f>AVERAGE('S20 SW837'!$S14,'S20 SW837'!$AB14)</f>
        <v>1.373319676896168</v>
      </c>
      <c r="AJ14" s="67">
        <f>STDEV('S20 SW837'!$S14,'S20 SW837'!$AB14)</f>
        <v>0.42641651292324301</v>
      </c>
      <c r="AK14" s="90">
        <f>'S20 SW837'!$AJ14/'S20 SW837'!$AI14</f>
        <v>0.3105005484862669</v>
      </c>
    </row>
    <row r="15" spans="1:37" ht="20.100000000000001" customHeight="1" x14ac:dyDescent="0.25">
      <c r="A15" s="65"/>
      <c r="B15" s="64" t="str">
        <f t="shared" si="0"/>
        <v/>
      </c>
      <c r="C15" s="79">
        <v>949.34</v>
      </c>
      <c r="D15" s="64">
        <f t="shared" si="1"/>
        <v>0</v>
      </c>
      <c r="E15" s="79"/>
      <c r="F15" s="64" t="str">
        <f t="shared" si="2"/>
        <v/>
      </c>
      <c r="G15" s="67">
        <v>3</v>
      </c>
      <c r="H15" s="67">
        <v>4</v>
      </c>
      <c r="I15" s="67"/>
      <c r="J15" s="67">
        <v>2</v>
      </c>
      <c r="K15" s="67"/>
      <c r="L15" s="64">
        <v>1899.69</v>
      </c>
      <c r="M15" s="67">
        <v>949.34</v>
      </c>
      <c r="N15" s="70">
        <v>632.55999999999995</v>
      </c>
      <c r="O15" s="79" t="s">
        <v>29</v>
      </c>
      <c r="P15" s="70">
        <v>64.099999999999994</v>
      </c>
      <c r="Q15" s="70">
        <v>68742352</v>
      </c>
      <c r="R15" s="70">
        <v>6.7</v>
      </c>
      <c r="S15" s="67">
        <f>'S20 SW837'!$Q15/'S20 SW837'!$Q$22*100</f>
        <v>0.76281077995647073</v>
      </c>
      <c r="T15" s="87">
        <f t="shared" si="3"/>
        <v>2.288432339869412</v>
      </c>
      <c r="U15" s="87">
        <f t="shared" si="4"/>
        <v>3.0512431198258829</v>
      </c>
      <c r="V15" s="87">
        <f t="shared" si="5"/>
        <v>0</v>
      </c>
      <c r="W15" s="87">
        <f t="shared" si="6"/>
        <v>1.5256215599129415</v>
      </c>
      <c r="X15" s="87">
        <f t="shared" si="7"/>
        <v>0</v>
      </c>
      <c r="Y15" s="70">
        <v>62.8</v>
      </c>
      <c r="Z15" s="70">
        <v>57377244</v>
      </c>
      <c r="AA15" s="70">
        <v>7.4</v>
      </c>
      <c r="AB15" s="67">
        <f>'S20 SW837'!$Z15/'S20 SW837'!$Z$22*100</f>
        <v>0.8091548306289168</v>
      </c>
      <c r="AC15" s="67">
        <f t="shared" si="8"/>
        <v>2.4274644918867505</v>
      </c>
      <c r="AD15" s="67">
        <f t="shared" si="9"/>
        <v>3.2366193225156672</v>
      </c>
      <c r="AE15" s="67">
        <f t="shared" si="10"/>
        <v>0</v>
      </c>
      <c r="AF15" s="67">
        <f t="shared" si="11"/>
        <v>1.6183096612578336</v>
      </c>
      <c r="AG15" s="67">
        <f t="shared" si="12"/>
        <v>0</v>
      </c>
      <c r="AH15" s="87">
        <f>AVERAGE('S20 SW837'!$P15,'S20 SW837'!$Y15)</f>
        <v>63.449999999999996</v>
      </c>
      <c r="AI15" s="67">
        <f>AVERAGE('S20 SW837'!$S15,'S20 SW837'!$AB15)</f>
        <v>0.78598280529269382</v>
      </c>
      <c r="AJ15" s="67">
        <f>STDEV('S20 SW837'!$S15,'S20 SW837'!$AB15)</f>
        <v>3.2770192498139589E-2</v>
      </c>
      <c r="AK15" s="90">
        <f>'S20 SW837'!$AJ15/'S20 SW837'!$AI15</f>
        <v>4.1693268958900728E-2</v>
      </c>
    </row>
    <row r="16" spans="1:37" ht="20.100000000000001" customHeight="1" x14ac:dyDescent="0.25">
      <c r="A16" s="65"/>
      <c r="B16" s="64" t="str">
        <f t="shared" si="0"/>
        <v/>
      </c>
      <c r="C16" s="79">
        <v>847.82</v>
      </c>
      <c r="D16" s="64">
        <f t="shared" si="1"/>
        <v>2.0470000000159416E-2</v>
      </c>
      <c r="E16" s="79"/>
      <c r="F16" s="64" t="str">
        <f t="shared" si="2"/>
        <v/>
      </c>
      <c r="G16" s="67">
        <v>3</v>
      </c>
      <c r="H16" s="67">
        <v>3</v>
      </c>
      <c r="I16" s="67"/>
      <c r="J16" s="67">
        <v>2</v>
      </c>
      <c r="K16" s="67"/>
      <c r="L16" s="64">
        <v>1696.6063299999998</v>
      </c>
      <c r="M16" s="64">
        <v>847.79952999999989</v>
      </c>
      <c r="N16" s="64">
        <v>564.86392999999987</v>
      </c>
      <c r="O16" s="79" t="s">
        <v>24</v>
      </c>
      <c r="P16" s="86">
        <v>68.099999999999994</v>
      </c>
      <c r="Q16" s="70">
        <v>50575248</v>
      </c>
      <c r="R16" s="70">
        <v>7.1</v>
      </c>
      <c r="S16" s="67">
        <f>'S20 SW837'!$Q16/'S20 SW837'!$Q$22*100</f>
        <v>0.56121653174409769</v>
      </c>
      <c r="T16" s="87">
        <f t="shared" si="3"/>
        <v>1.6836495952322932</v>
      </c>
      <c r="U16" s="87">
        <f t="shared" si="4"/>
        <v>1.6836495952322932</v>
      </c>
      <c r="V16" s="87">
        <f t="shared" si="5"/>
        <v>0</v>
      </c>
      <c r="W16" s="87">
        <f t="shared" si="6"/>
        <v>1.1224330634881954</v>
      </c>
      <c r="X16" s="87">
        <f t="shared" si="7"/>
        <v>0</v>
      </c>
      <c r="Y16" s="70">
        <v>66.599999999999994</v>
      </c>
      <c r="Z16" s="70">
        <v>67271888</v>
      </c>
      <c r="AA16" s="70">
        <v>7.3</v>
      </c>
      <c r="AB16" s="67">
        <f>'S20 SW837'!$Z16/'S20 SW837'!$Z$22*100</f>
        <v>0.94869271066291472</v>
      </c>
      <c r="AC16" s="67">
        <f t="shared" si="8"/>
        <v>2.8460781319887443</v>
      </c>
      <c r="AD16" s="67">
        <f t="shared" si="9"/>
        <v>2.8460781319887443</v>
      </c>
      <c r="AE16" s="67">
        <f t="shared" si="10"/>
        <v>0</v>
      </c>
      <c r="AF16" s="67">
        <f t="shared" si="11"/>
        <v>1.8973854213258294</v>
      </c>
      <c r="AG16" s="67">
        <f t="shared" si="12"/>
        <v>0</v>
      </c>
      <c r="AH16" s="87">
        <f>AVERAGE('S20 SW837'!$P16,'S20 SW837'!$Y16)</f>
        <v>67.349999999999994</v>
      </c>
      <c r="AI16" s="67">
        <f>AVERAGE('S20 SW837'!$S16,'S20 SW837'!$AB16)</f>
        <v>0.7549546212035062</v>
      </c>
      <c r="AJ16" s="67">
        <f>STDEV('S20 SW837'!$S16,'S20 SW837'!$AB16)</f>
        <v>0.27398703366174743</v>
      </c>
      <c r="AK16" s="90">
        <f>'S20 SW837'!$AJ16/'S20 SW837'!$AI16</f>
        <v>0.36291854631603249</v>
      </c>
    </row>
    <row r="17" spans="1:37" ht="20.100000000000001" customHeight="1" x14ac:dyDescent="0.25">
      <c r="A17" s="65">
        <v>1696.56</v>
      </c>
      <c r="B17" s="64">
        <f t="shared" si="0"/>
        <v>-4.6329999999898064E-2</v>
      </c>
      <c r="C17" s="79">
        <v>847.8</v>
      </c>
      <c r="D17" s="64">
        <f t="shared" si="1"/>
        <v>4.7000000006391929E-4</v>
      </c>
      <c r="E17" s="79"/>
      <c r="F17" s="64" t="str">
        <f t="shared" si="2"/>
        <v/>
      </c>
      <c r="G17" s="67">
        <v>3</v>
      </c>
      <c r="H17" s="67">
        <v>3</v>
      </c>
      <c r="I17" s="67"/>
      <c r="J17" s="67">
        <v>2</v>
      </c>
      <c r="K17" s="67"/>
      <c r="L17" s="64">
        <v>1696.6063299999998</v>
      </c>
      <c r="M17" s="64">
        <v>847.79952999999989</v>
      </c>
      <c r="N17" s="64">
        <v>564.86392999999987</v>
      </c>
      <c r="O17" s="79" t="s">
        <v>24</v>
      </c>
      <c r="P17" s="70">
        <v>69</v>
      </c>
      <c r="Q17" s="70">
        <v>120089416</v>
      </c>
      <c r="R17" s="70">
        <v>9.1</v>
      </c>
      <c r="S17" s="67">
        <f>'S20 SW837'!$Q17/'S20 SW837'!$Q$22*100</f>
        <v>1.3325918944914348</v>
      </c>
      <c r="T17" s="87">
        <f t="shared" si="3"/>
        <v>3.9977756834743046</v>
      </c>
      <c r="U17" s="87">
        <f t="shared" si="4"/>
        <v>3.9977756834743046</v>
      </c>
      <c r="V17" s="87">
        <f t="shared" si="5"/>
        <v>0</v>
      </c>
      <c r="W17" s="87">
        <f t="shared" si="6"/>
        <v>2.6651837889828696</v>
      </c>
      <c r="X17" s="87">
        <f t="shared" si="7"/>
        <v>0</v>
      </c>
      <c r="Y17" s="70">
        <v>67.3</v>
      </c>
      <c r="Z17" s="70">
        <v>116862712</v>
      </c>
      <c r="AA17" s="70">
        <v>12.4</v>
      </c>
      <c r="AB17" s="67">
        <f>'S20 SW837'!$Z17/'S20 SW837'!$Z$22*100</f>
        <v>1.6480406053521128</v>
      </c>
      <c r="AC17" s="67">
        <f t="shared" si="8"/>
        <v>4.944121816056338</v>
      </c>
      <c r="AD17" s="67">
        <f t="shared" si="9"/>
        <v>4.944121816056338</v>
      </c>
      <c r="AE17" s="67">
        <f t="shared" si="10"/>
        <v>0</v>
      </c>
      <c r="AF17" s="67">
        <f t="shared" si="11"/>
        <v>3.2960812107042257</v>
      </c>
      <c r="AG17" s="67">
        <f t="shared" si="12"/>
        <v>0</v>
      </c>
      <c r="AH17" s="87">
        <f>AVERAGE('S20 SW837'!$P17,'S20 SW837'!$Y17)</f>
        <v>68.150000000000006</v>
      </c>
      <c r="AI17" s="67">
        <f>AVERAGE('S20 SW837'!$S17,'S20 SW837'!$AB17)</f>
        <v>1.4903162499217739</v>
      </c>
      <c r="AJ17" s="67">
        <f>STDEV('S20 SW837'!$S17,'S20 SW837'!$AB17)</f>
        <v>0.2230559225661389</v>
      </c>
      <c r="AK17" s="90">
        <f>'S20 SW837'!$AJ17/'S20 SW837'!$AI17</f>
        <v>0.14967019421404484</v>
      </c>
    </row>
    <row r="18" spans="1:37" ht="20.100000000000001" customHeight="1" x14ac:dyDescent="0.25">
      <c r="A18" s="65"/>
      <c r="B18" s="64" t="str">
        <f t="shared" si="0"/>
        <v/>
      </c>
      <c r="C18" s="64">
        <v>1030.3599999999999</v>
      </c>
      <c r="D18" s="64">
        <f t="shared" si="1"/>
        <v>-9.9999999999909051E-3</v>
      </c>
      <c r="E18" s="79"/>
      <c r="F18" s="64" t="str">
        <f t="shared" si="2"/>
        <v/>
      </c>
      <c r="G18" s="67">
        <v>4</v>
      </c>
      <c r="H18" s="67">
        <v>4</v>
      </c>
      <c r="I18" s="67"/>
      <c r="J18" s="67">
        <v>2</v>
      </c>
      <c r="K18" s="67"/>
      <c r="L18" s="64">
        <v>2061.7399999999998</v>
      </c>
      <c r="M18" s="64">
        <v>1030.3699999999999</v>
      </c>
      <c r="N18" s="64">
        <v>686.57</v>
      </c>
      <c r="O18" s="79" t="s">
        <v>30</v>
      </c>
      <c r="P18" s="86">
        <v>69.599999999999994</v>
      </c>
      <c r="Q18" s="70">
        <v>74854312</v>
      </c>
      <c r="R18" s="70">
        <v>7.9</v>
      </c>
      <c r="S18" s="67">
        <f>'S20 SW837'!$Q18/'S20 SW837'!$Q$22*100</f>
        <v>0.83063314621275985</v>
      </c>
      <c r="T18" s="87">
        <f t="shared" si="3"/>
        <v>3.3225325848510394</v>
      </c>
      <c r="U18" s="87">
        <f t="shared" si="4"/>
        <v>3.3225325848510394</v>
      </c>
      <c r="V18" s="87">
        <f t="shared" si="5"/>
        <v>0</v>
      </c>
      <c r="W18" s="87">
        <f t="shared" si="6"/>
        <v>1.6612662924255197</v>
      </c>
      <c r="X18" s="87">
        <f t="shared" si="7"/>
        <v>0</v>
      </c>
      <c r="Y18" s="70">
        <v>68.5</v>
      </c>
      <c r="Z18" s="70">
        <v>129842176</v>
      </c>
      <c r="AA18" s="70">
        <v>9.1</v>
      </c>
      <c r="AB18" s="67">
        <f>'S20 SW837'!$Z18/'S20 SW837'!$Z$22*100</f>
        <v>1.8310817426115833</v>
      </c>
      <c r="AC18" s="67">
        <f t="shared" si="8"/>
        <v>7.3243269704463332</v>
      </c>
      <c r="AD18" s="67">
        <f t="shared" si="9"/>
        <v>7.3243269704463332</v>
      </c>
      <c r="AE18" s="67">
        <f t="shared" si="10"/>
        <v>0</v>
      </c>
      <c r="AF18" s="67">
        <f t="shared" si="11"/>
        <v>3.6621634852231666</v>
      </c>
      <c r="AG18" s="67">
        <f t="shared" si="12"/>
        <v>0</v>
      </c>
      <c r="AH18" s="87">
        <f>AVERAGE('S20 SW837'!$P18,'S20 SW837'!$Y18)</f>
        <v>69.05</v>
      </c>
      <c r="AI18" s="67">
        <f>AVERAGE('S20 SW837'!$S18,'S20 SW837'!$AB18)</f>
        <v>1.3308574444121715</v>
      </c>
      <c r="AJ18" s="67">
        <f>STDEV('S20 SW837'!$S18,'S20 SW837'!$AB18)</f>
        <v>0.70742398674217211</v>
      </c>
      <c r="AK18" s="90">
        <f>'S20 SW837'!$AJ18/'S20 SW837'!$AI18</f>
        <v>0.53155504348900073</v>
      </c>
    </row>
    <row r="19" spans="1:37" ht="20.100000000000001" customHeight="1" x14ac:dyDescent="0.25">
      <c r="A19" s="65">
        <v>1696.5</v>
      </c>
      <c r="B19" s="64">
        <f t="shared" si="0"/>
        <v>-0.10632999999984349</v>
      </c>
      <c r="C19" s="79">
        <v>847.79</v>
      </c>
      <c r="D19" s="64">
        <f t="shared" si="1"/>
        <v>-9.5299999999269858E-3</v>
      </c>
      <c r="E19" s="79"/>
      <c r="F19" s="64" t="str">
        <f t="shared" si="2"/>
        <v/>
      </c>
      <c r="G19" s="67">
        <v>3</v>
      </c>
      <c r="H19" s="67">
        <v>3</v>
      </c>
      <c r="I19" s="67"/>
      <c r="J19" s="67">
        <v>2</v>
      </c>
      <c r="K19" s="67"/>
      <c r="L19" s="64">
        <v>1696.6063299999998</v>
      </c>
      <c r="M19" s="64">
        <v>847.79952999999989</v>
      </c>
      <c r="N19" s="64">
        <v>564.86392999999987</v>
      </c>
      <c r="O19" s="79" t="s">
        <v>24</v>
      </c>
      <c r="P19" s="70">
        <v>70.7</v>
      </c>
      <c r="Q19" s="70">
        <v>841700864</v>
      </c>
      <c r="R19" s="70">
        <v>53</v>
      </c>
      <c r="S19" s="67">
        <f>'S20 SW837'!$Q19/'S20 SW837'!$Q$22*100</f>
        <v>9.3400716425570547</v>
      </c>
      <c r="T19" s="87">
        <f t="shared" si="3"/>
        <v>28.020214927671162</v>
      </c>
      <c r="U19" s="87">
        <f t="shared" si="4"/>
        <v>28.020214927671162</v>
      </c>
      <c r="V19" s="87">
        <f t="shared" si="5"/>
        <v>0</v>
      </c>
      <c r="W19" s="87">
        <f t="shared" si="6"/>
        <v>18.680143285114109</v>
      </c>
      <c r="X19" s="87">
        <f t="shared" si="7"/>
        <v>0</v>
      </c>
      <c r="Y19" s="70">
        <v>69.099999999999994</v>
      </c>
      <c r="Z19" s="70">
        <v>648873920</v>
      </c>
      <c r="AA19" s="70">
        <v>61.4</v>
      </c>
      <c r="AB19" s="67">
        <f>'S20 SW837'!$Z19/'S20 SW837'!$Z$22*100</f>
        <v>9.1506567801883509</v>
      </c>
      <c r="AC19" s="67">
        <f t="shared" si="8"/>
        <v>27.451970340565055</v>
      </c>
      <c r="AD19" s="67">
        <f t="shared" si="9"/>
        <v>27.451970340565055</v>
      </c>
      <c r="AE19" s="67">
        <f t="shared" si="10"/>
        <v>0</v>
      </c>
      <c r="AF19" s="67">
        <f t="shared" si="11"/>
        <v>18.301313560376702</v>
      </c>
      <c r="AG19" s="67">
        <f t="shared" si="12"/>
        <v>0</v>
      </c>
      <c r="AH19" s="87">
        <f>AVERAGE('S20 SW837'!$P19,'S20 SW837'!$Y19)</f>
        <v>69.900000000000006</v>
      </c>
      <c r="AI19" s="67">
        <f>AVERAGE('S20 SW837'!$S19,'S20 SW837'!$AB19)</f>
        <v>9.2453642113727028</v>
      </c>
      <c r="AJ19" s="67">
        <f>STDEV('S20 SW837'!$S19,'S20 SW837'!$AB19)</f>
        <v>0.13393653363842703</v>
      </c>
      <c r="AK19" s="90">
        <f>'S20 SW837'!$AJ19/'S20 SW837'!$AI19</f>
        <v>1.4486885597613557E-2</v>
      </c>
    </row>
    <row r="20" spans="1:37" ht="20.100000000000001" customHeight="1" x14ac:dyDescent="0.25">
      <c r="A20" s="65"/>
      <c r="B20" s="64" t="str">
        <f t="shared" si="0"/>
        <v/>
      </c>
      <c r="C20" s="64">
        <v>1175.8900000000001</v>
      </c>
      <c r="D20" s="64">
        <f t="shared" si="1"/>
        <v>-2.3329999999759821E-2</v>
      </c>
      <c r="E20" s="79">
        <v>783.64</v>
      </c>
      <c r="F20" s="64">
        <f t="shared" si="2"/>
        <v>3.3536666666805104E-2</v>
      </c>
      <c r="G20" s="67">
        <v>4</v>
      </c>
      <c r="H20" s="67">
        <v>4</v>
      </c>
      <c r="I20" s="67"/>
      <c r="J20" s="67">
        <v>3</v>
      </c>
      <c r="K20" s="67"/>
      <c r="L20" s="64">
        <v>2352.8339299999998</v>
      </c>
      <c r="M20" s="64">
        <v>1175.9133299999999</v>
      </c>
      <c r="N20" s="64">
        <v>783.60646333333318</v>
      </c>
      <c r="O20" s="79" t="s">
        <v>23</v>
      </c>
      <c r="P20" s="86">
        <v>73.599999999999994</v>
      </c>
      <c r="Q20" s="70">
        <v>1326413440</v>
      </c>
      <c r="R20" s="70">
        <v>74.3</v>
      </c>
      <c r="S20" s="67">
        <f>'S20 SW837'!$Q20/'S20 SW837'!$Q$22*100</f>
        <v>14.718764215561686</v>
      </c>
      <c r="T20" s="87">
        <f t="shared" si="3"/>
        <v>58.875056862246744</v>
      </c>
      <c r="U20" s="87">
        <f t="shared" si="4"/>
        <v>58.875056862246744</v>
      </c>
      <c r="V20" s="87">
        <f t="shared" si="5"/>
        <v>0</v>
      </c>
      <c r="W20" s="87">
        <f t="shared" si="6"/>
        <v>44.15629264668506</v>
      </c>
      <c r="X20" s="87">
        <f t="shared" si="7"/>
        <v>0</v>
      </c>
      <c r="Y20" s="70">
        <v>71.8</v>
      </c>
      <c r="Z20" s="70">
        <v>770755712</v>
      </c>
      <c r="AA20" s="70">
        <v>59.8</v>
      </c>
      <c r="AB20" s="67">
        <f>'S20 SW837'!$Z20/'S20 SW837'!$Z$22*100</f>
        <v>10.869478283056436</v>
      </c>
      <c r="AC20" s="67">
        <f t="shared" si="8"/>
        <v>43.477913132225744</v>
      </c>
      <c r="AD20" s="67">
        <f t="shared" si="9"/>
        <v>43.477913132225744</v>
      </c>
      <c r="AE20" s="67">
        <f t="shared" si="10"/>
        <v>0</v>
      </c>
      <c r="AF20" s="67">
        <f t="shared" si="11"/>
        <v>32.608434849169306</v>
      </c>
      <c r="AG20" s="67">
        <f t="shared" si="12"/>
        <v>0</v>
      </c>
      <c r="AH20" s="87">
        <f>AVERAGE('S20 SW837'!$P20,'S20 SW837'!$Y20)</f>
        <v>72.699999999999989</v>
      </c>
      <c r="AI20" s="67">
        <f>AVERAGE('S20 SW837'!$S20,'S20 SW837'!$AB20)</f>
        <v>12.794121249309061</v>
      </c>
      <c r="AJ20" s="67">
        <f>STDEV('S20 SW837'!$S20,'S20 SW837'!$AB20)</f>
        <v>2.7218561856004486</v>
      </c>
      <c r="AK20" s="90">
        <f>'S20 SW837'!$AJ20/'S20 SW837'!$AI20</f>
        <v>0.21274272242397585</v>
      </c>
    </row>
    <row r="21" spans="1:37" ht="20.100000000000001" customHeight="1" x14ac:dyDescent="0.25">
      <c r="A21" s="91"/>
      <c r="B21" s="92" t="str">
        <f t="shared" si="0"/>
        <v/>
      </c>
      <c r="C21" s="95">
        <v>1175.8800000000001</v>
      </c>
      <c r="D21" s="92">
        <f t="shared" si="1"/>
        <v>-3.3329999999750726E-2</v>
      </c>
      <c r="E21" s="95">
        <v>783.65</v>
      </c>
      <c r="F21" s="92">
        <f t="shared" si="2"/>
        <v>4.3536666666796009E-2</v>
      </c>
      <c r="G21" s="94">
        <v>4</v>
      </c>
      <c r="H21" s="94">
        <v>4</v>
      </c>
      <c r="I21" s="94"/>
      <c r="J21" s="94">
        <v>3</v>
      </c>
      <c r="K21" s="94"/>
      <c r="L21" s="92">
        <v>2352.8339299999998</v>
      </c>
      <c r="M21" s="92">
        <v>1175.9133299999999</v>
      </c>
      <c r="N21" s="92">
        <v>783.60646333333318</v>
      </c>
      <c r="O21" s="95" t="s">
        <v>23</v>
      </c>
      <c r="P21" s="97">
        <v>79.099999999999994</v>
      </c>
      <c r="Q21" s="96">
        <v>470087232</v>
      </c>
      <c r="R21" s="96">
        <v>25.9</v>
      </c>
      <c r="S21" s="94">
        <f>'S20 SW837'!$Q21/'S20 SW837'!$Q$22*100</f>
        <v>5.2164000453388386</v>
      </c>
      <c r="T21" s="98">
        <f t="shared" si="3"/>
        <v>20.865600181355354</v>
      </c>
      <c r="U21" s="98">
        <f t="shared" si="4"/>
        <v>20.865600181355354</v>
      </c>
      <c r="V21" s="98">
        <f t="shared" si="5"/>
        <v>0</v>
      </c>
      <c r="W21" s="98">
        <f t="shared" si="6"/>
        <v>15.649200136016516</v>
      </c>
      <c r="X21" s="98">
        <f t="shared" si="7"/>
        <v>0</v>
      </c>
      <c r="Y21" s="96">
        <v>77.7</v>
      </c>
      <c r="Z21" s="96">
        <v>304259488</v>
      </c>
      <c r="AA21" s="96">
        <v>21.5</v>
      </c>
      <c r="AB21" s="94">
        <f>'S20 SW837'!$Z21/'S20 SW837'!$Z$22*100</f>
        <v>4.2907783176180603</v>
      </c>
      <c r="AC21" s="94">
        <f t="shared" si="8"/>
        <v>17.163113270472241</v>
      </c>
      <c r="AD21" s="94">
        <f t="shared" si="9"/>
        <v>17.163113270472241</v>
      </c>
      <c r="AE21" s="94">
        <f t="shared" si="10"/>
        <v>0</v>
      </c>
      <c r="AF21" s="94">
        <f t="shared" si="11"/>
        <v>12.872334952854182</v>
      </c>
      <c r="AG21" s="94">
        <f t="shared" si="12"/>
        <v>0</v>
      </c>
      <c r="AH21" s="98">
        <f>AVERAGE('S20 SW837'!$P21,'S20 SW837'!$Y21)</f>
        <v>78.400000000000006</v>
      </c>
      <c r="AI21" s="94">
        <f>AVERAGE('S20 SW837'!$S21,'S20 SW837'!$AB21)</f>
        <v>4.7535891814784499</v>
      </c>
      <c r="AJ21" s="94">
        <f>STDEV('S20 SW837'!$S21,'S20 SW837'!$AB21)</f>
        <v>0.65451340048497042</v>
      </c>
      <c r="AK21" s="99">
        <f>'S20 SW837'!$AJ21/'S20 SW837'!$AI21</f>
        <v>0.13768825523147232</v>
      </c>
    </row>
    <row r="22" spans="1:37" ht="20.100000000000001" customHeight="1" x14ac:dyDescent="0.25">
      <c r="A22" s="64"/>
      <c r="B22" s="64"/>
      <c r="C22" s="64"/>
      <c r="D22" s="67"/>
      <c r="E22" s="79"/>
      <c r="F22" s="67"/>
      <c r="G22" s="67"/>
      <c r="H22" s="67"/>
      <c r="I22" s="67"/>
      <c r="J22" s="67"/>
      <c r="K22" s="67"/>
      <c r="L22" s="64"/>
      <c r="M22" s="64"/>
      <c r="N22" s="64"/>
      <c r="O22" s="79"/>
      <c r="P22" s="79"/>
      <c r="Q22" s="79">
        <f>SUM(Q5:Q21)</f>
        <v>9011717428</v>
      </c>
      <c r="R22" s="79"/>
      <c r="S22" s="67">
        <f>SUM(S5:S21)</f>
        <v>100</v>
      </c>
      <c r="T22" s="87">
        <f>SUM(T5:T21)/100</f>
        <v>2.4498109866833255</v>
      </c>
      <c r="U22" s="87">
        <f>SUM(U5:U21)/100</f>
        <v>2.4741875113308311</v>
      </c>
      <c r="V22" s="87">
        <f>SUM(V5:V21)/100</f>
        <v>3.8248292487406216E-2</v>
      </c>
      <c r="W22" s="87">
        <f>SUM(W5:W21)/100</f>
        <v>1.9639932012302328</v>
      </c>
      <c r="X22" s="87">
        <f>SUM(X5:X21)/100</f>
        <v>3.3496833695882279E-2</v>
      </c>
      <c r="Y22" s="79"/>
      <c r="Z22" s="201">
        <f>SUM(Z5:Z21)</f>
        <v>7091009264</v>
      </c>
      <c r="AA22" s="79"/>
      <c r="AB22" s="67">
        <f>SUM(AB5:AB21)</f>
        <v>100</v>
      </c>
      <c r="AC22" s="67">
        <f>SUM(AC5:AC21)/100</f>
        <v>2.3770359919811836</v>
      </c>
      <c r="AD22" s="67">
        <f>SUM(AD5:AD21)/100</f>
        <v>2.3958455169774551</v>
      </c>
      <c r="AE22" s="67">
        <f>SUM(AE5:AE21)/100</f>
        <v>4.4013975497747992E-2</v>
      </c>
      <c r="AF22" s="67">
        <f>SUM(AF5:AF21)/100</f>
        <v>1.8983965890923704</v>
      </c>
      <c r="AG22" s="67">
        <f>SUM(AG5:AG21)/100</f>
        <v>2.1435953379964446E-2</v>
      </c>
      <c r="AH22" s="87"/>
      <c r="AI22" s="67"/>
      <c r="AJ22" s="67"/>
    </row>
    <row r="23" spans="1:37" ht="20.100000000000001" customHeight="1" x14ac:dyDescent="0.25"/>
    <row r="26" spans="1:37" x14ac:dyDescent="0.25">
      <c r="B26" s="64"/>
      <c r="C26" s="79"/>
      <c r="D26" s="67"/>
      <c r="E26" s="79"/>
      <c r="P26" s="86"/>
      <c r="T26" s="79"/>
      <c r="U26" s="79"/>
      <c r="V26" s="79"/>
      <c r="W26" s="79"/>
      <c r="X26" s="79"/>
      <c r="AH26" s="70"/>
    </row>
    <row r="27" spans="1:37" x14ac:dyDescent="0.25">
      <c r="E27" s="79"/>
      <c r="S27" s="195"/>
      <c r="T27" s="86"/>
      <c r="U27" s="86"/>
      <c r="V27" s="86"/>
      <c r="W27" s="86"/>
      <c r="X27" s="86"/>
      <c r="AH27" s="70"/>
    </row>
    <row r="28" spans="1:37" x14ac:dyDescent="0.25">
      <c r="A28" s="64"/>
      <c r="B28" s="64"/>
      <c r="C28" s="79"/>
      <c r="D28" s="67"/>
      <c r="E28" s="79"/>
      <c r="N28" s="64"/>
      <c r="O28" s="67"/>
      <c r="AH28" s="70"/>
    </row>
    <row r="29" spans="1:37" x14ac:dyDescent="0.25">
      <c r="B29" s="64"/>
      <c r="C29" s="79"/>
      <c r="D29" s="67"/>
      <c r="E29" s="79"/>
      <c r="O29" s="67"/>
      <c r="AH29" s="70"/>
    </row>
    <row r="30" spans="1:37" x14ac:dyDescent="0.25">
      <c r="B30" s="64"/>
      <c r="C30" s="79"/>
      <c r="D30" s="67"/>
      <c r="E30" s="79"/>
      <c r="O30" s="67"/>
      <c r="AH30" s="70"/>
    </row>
    <row r="31" spans="1:37" x14ac:dyDescent="0.25">
      <c r="B31" s="64"/>
      <c r="C31" s="64"/>
      <c r="D31" s="67"/>
      <c r="E31" s="79"/>
      <c r="O31" s="67"/>
      <c r="AH31" s="70"/>
    </row>
    <row r="32" spans="1:37" x14ac:dyDescent="0.25">
      <c r="B32" s="64"/>
      <c r="C32" s="79"/>
      <c r="D32" s="67"/>
      <c r="E32" s="79"/>
      <c r="M32" s="64"/>
      <c r="N32" s="64"/>
      <c r="O32" s="67"/>
      <c r="P32" s="86"/>
      <c r="AH32" s="70"/>
    </row>
    <row r="33" spans="1:34" x14ac:dyDescent="0.25">
      <c r="B33" s="64"/>
      <c r="C33" s="79"/>
      <c r="D33" s="67"/>
      <c r="E33" s="79"/>
      <c r="M33" s="64"/>
      <c r="N33" s="79"/>
      <c r="O33" s="67"/>
      <c r="P33" s="86"/>
      <c r="AH33" s="70"/>
    </row>
    <row r="34" spans="1:34" x14ac:dyDescent="0.25">
      <c r="B34" s="64"/>
      <c r="C34" s="79"/>
      <c r="D34" s="67"/>
      <c r="E34" s="79"/>
      <c r="L34" s="64"/>
      <c r="M34" s="64"/>
      <c r="N34" s="79"/>
      <c r="O34" s="67"/>
      <c r="P34" s="86"/>
      <c r="AH34" s="70"/>
    </row>
    <row r="35" spans="1:34" x14ac:dyDescent="0.25">
      <c r="D35" s="67"/>
      <c r="E35" s="79"/>
      <c r="M35" s="64"/>
      <c r="N35" s="79"/>
      <c r="O35" s="67"/>
      <c r="P35" s="86"/>
      <c r="AH35" s="70"/>
    </row>
    <row r="36" spans="1:34" x14ac:dyDescent="0.25">
      <c r="D36" s="67"/>
      <c r="E36" s="79"/>
      <c r="M36" s="64"/>
      <c r="N36" s="79"/>
      <c r="O36" s="67"/>
      <c r="P36" s="86"/>
      <c r="AH36" s="70"/>
    </row>
    <row r="37" spans="1:34" x14ac:dyDescent="0.25">
      <c r="A37" s="64"/>
      <c r="B37" s="64"/>
      <c r="C37" s="64"/>
      <c r="D37" s="64"/>
      <c r="E37" s="79"/>
      <c r="M37" s="64"/>
      <c r="N37" s="64"/>
      <c r="O37" s="67"/>
      <c r="P37" s="86"/>
      <c r="AH37" s="70"/>
    </row>
    <row r="38" spans="1:34" x14ac:dyDescent="0.25">
      <c r="B38" s="64"/>
      <c r="C38" s="79"/>
      <c r="D38" s="67"/>
      <c r="E38" s="79"/>
      <c r="M38" s="64"/>
      <c r="N38" s="79"/>
      <c r="O38" s="67"/>
      <c r="P38" s="86"/>
      <c r="AH38" s="70"/>
    </row>
    <row r="39" spans="1:34" x14ac:dyDescent="0.25">
      <c r="D39" s="67"/>
      <c r="E39" s="79"/>
      <c r="O39" s="67"/>
      <c r="P39" s="86"/>
      <c r="AH39" s="70"/>
    </row>
    <row r="40" spans="1:34" x14ac:dyDescent="0.25">
      <c r="A40" s="64"/>
      <c r="B40" s="64"/>
      <c r="D40" s="67"/>
      <c r="E40" s="79"/>
      <c r="L40" s="64"/>
      <c r="M40" s="64"/>
      <c r="O40" s="67"/>
      <c r="P40" s="86"/>
      <c r="AH40" s="70"/>
    </row>
    <row r="41" spans="1:34" x14ac:dyDescent="0.25">
      <c r="D41" s="67"/>
      <c r="E41" s="79"/>
      <c r="L41" s="64"/>
      <c r="M41" s="64"/>
      <c r="O41" s="67"/>
      <c r="P41" s="86"/>
      <c r="AH41" s="70"/>
    </row>
    <row r="42" spans="1:34" x14ac:dyDescent="0.25">
      <c r="D42" s="67"/>
      <c r="E42" s="79"/>
      <c r="L42" s="64"/>
      <c r="M42" s="64"/>
      <c r="O42" s="67"/>
      <c r="P42" s="86"/>
      <c r="AH42" s="70"/>
    </row>
    <row r="43" spans="1:34" x14ac:dyDescent="0.25">
      <c r="A43" s="64"/>
      <c r="B43" s="64"/>
      <c r="C43" s="79"/>
      <c r="D43" s="67"/>
      <c r="E43" s="79"/>
      <c r="O43" s="67"/>
      <c r="P43" s="86"/>
      <c r="AH43" s="70"/>
    </row>
    <row r="44" spans="1:34" x14ac:dyDescent="0.25">
      <c r="A44" s="64"/>
      <c r="B44" s="64"/>
      <c r="D44" s="67"/>
      <c r="E44" s="79"/>
      <c r="M44" s="64"/>
      <c r="N44" s="79"/>
      <c r="O44" s="67"/>
      <c r="P44" s="86"/>
      <c r="AH44" s="70"/>
    </row>
    <row r="45" spans="1:34" x14ac:dyDescent="0.25">
      <c r="A45" s="64"/>
      <c r="B45" s="64"/>
      <c r="D45" s="67"/>
      <c r="E45" s="79"/>
      <c r="L45" s="64"/>
      <c r="M45" s="64"/>
      <c r="O45" s="67"/>
      <c r="P45" s="86"/>
      <c r="AH45" s="70"/>
    </row>
    <row r="46" spans="1:34" x14ac:dyDescent="0.25">
      <c r="A46" s="64"/>
      <c r="B46" s="64"/>
      <c r="C46" s="64"/>
      <c r="D46" s="67"/>
      <c r="E46" s="79"/>
      <c r="L46" s="64"/>
      <c r="M46" s="64"/>
      <c r="O46" s="67"/>
      <c r="P46" s="86"/>
      <c r="AH46" s="70"/>
    </row>
    <row r="47" spans="1:34" x14ac:dyDescent="0.25">
      <c r="A47" s="64"/>
      <c r="B47" s="64"/>
      <c r="L47" s="64"/>
      <c r="M47" s="64"/>
      <c r="O47" s="67"/>
      <c r="P47" s="86"/>
      <c r="AH47" s="70"/>
    </row>
    <row r="48" spans="1:34" x14ac:dyDescent="0.25">
      <c r="A48" s="64"/>
      <c r="B48" s="64"/>
      <c r="L48" s="64"/>
      <c r="M48" s="64"/>
      <c r="O48" s="67"/>
      <c r="P48" s="86"/>
      <c r="AH48" s="70"/>
    </row>
    <row r="49" spans="1:34" x14ac:dyDescent="0.25">
      <c r="A49" s="64"/>
      <c r="B49" s="64"/>
      <c r="D49" s="67"/>
      <c r="E49" s="79"/>
      <c r="L49" s="64"/>
      <c r="M49" s="64"/>
      <c r="N49" s="79"/>
      <c r="O49" s="67"/>
    </row>
    <row r="50" spans="1:34" x14ac:dyDescent="0.25">
      <c r="A50" s="64"/>
      <c r="B50" s="64"/>
      <c r="C50" s="79"/>
      <c r="D50" s="67"/>
      <c r="E50" s="79"/>
      <c r="L50" s="64"/>
      <c r="M50" s="64"/>
      <c r="O50" s="67"/>
    </row>
    <row r="51" spans="1:34" x14ac:dyDescent="0.25">
      <c r="L51" s="64"/>
      <c r="M51" s="64"/>
      <c r="O51" s="67"/>
    </row>
    <row r="52" spans="1:34" x14ac:dyDescent="0.25">
      <c r="A52" s="70"/>
      <c r="L52" s="64"/>
      <c r="M52" s="64"/>
      <c r="AH52" s="70"/>
    </row>
    <row r="53" spans="1:34" x14ac:dyDescent="0.25">
      <c r="A53" s="70"/>
      <c r="L53" s="64"/>
      <c r="M53" s="64"/>
      <c r="AH53" s="70"/>
    </row>
    <row r="54" spans="1:34" x14ac:dyDescent="0.25">
      <c r="A54" s="70"/>
      <c r="L54" s="64"/>
      <c r="M54" s="64"/>
      <c r="N54" s="79"/>
      <c r="O54" s="67"/>
      <c r="AH54" s="70"/>
    </row>
    <row r="55" spans="1:34" x14ac:dyDescent="0.25">
      <c r="A55" s="70"/>
      <c r="L55" s="64"/>
      <c r="M55" s="64"/>
      <c r="N55" s="79"/>
      <c r="O55" s="67"/>
      <c r="AH55" s="70"/>
    </row>
    <row r="56" spans="1:34" x14ac:dyDescent="0.25">
      <c r="A56" s="70"/>
      <c r="L56" s="64"/>
      <c r="M56" s="64"/>
      <c r="O56" s="67"/>
      <c r="AH56" s="70"/>
    </row>
    <row r="57" spans="1:34" x14ac:dyDescent="0.25">
      <c r="A57" s="70"/>
      <c r="L57" s="64"/>
      <c r="M57" s="64"/>
      <c r="N57" s="79"/>
      <c r="O57" s="67"/>
      <c r="AH57" s="70"/>
    </row>
    <row r="58" spans="1:34" x14ac:dyDescent="0.25">
      <c r="A58" s="70"/>
      <c r="L58" s="64"/>
      <c r="M58" s="64"/>
      <c r="N58" s="79"/>
      <c r="O58" s="67"/>
      <c r="AH58" s="70"/>
    </row>
    <row r="59" spans="1:34" x14ac:dyDescent="0.25">
      <c r="A59" s="70"/>
      <c r="L59" s="64"/>
      <c r="M59" s="64"/>
      <c r="N59" s="79"/>
      <c r="O59" s="67"/>
      <c r="AH59" s="70"/>
    </row>
    <row r="60" spans="1:34" x14ac:dyDescent="0.25">
      <c r="A60" s="70"/>
      <c r="AH60" s="70"/>
    </row>
    <row r="61" spans="1:34" x14ac:dyDescent="0.25">
      <c r="A61" s="70"/>
      <c r="AH61" s="70"/>
    </row>
    <row r="62" spans="1:34" x14ac:dyDescent="0.25">
      <c r="A62" s="70"/>
      <c r="AH62" s="70"/>
    </row>
    <row r="63" spans="1:34" x14ac:dyDescent="0.25">
      <c r="A63" s="70"/>
      <c r="AH63" s="70"/>
    </row>
    <row r="64" spans="1:34" x14ac:dyDescent="0.25">
      <c r="A64" s="70"/>
      <c r="AH64" s="70"/>
    </row>
    <row r="65" spans="1:34" x14ac:dyDescent="0.25">
      <c r="A65" s="70"/>
      <c r="AH65" s="70"/>
    </row>
  </sheetData>
  <mergeCells count="2">
    <mergeCell ref="P3:X3"/>
    <mergeCell ref="Y3:AG3"/>
  </mergeCells>
  <pageMargins left="0.7" right="0.7" top="0.75" bottom="0.75" header="0.3" footer="0.3"/>
  <pageSetup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K65"/>
  <sheetViews>
    <sheetView zoomScale="80" zoomScaleNormal="80" workbookViewId="0"/>
  </sheetViews>
  <sheetFormatPr defaultRowHeight="15" x14ac:dyDescent="0.25"/>
  <cols>
    <col min="1" max="1" width="8.7109375" style="5" customWidth="1"/>
    <col min="2" max="14" width="8.7109375" customWidth="1"/>
    <col min="15" max="15" width="11.28515625" customWidth="1"/>
    <col min="16" max="28" width="8.7109375" customWidth="1"/>
    <col min="29" max="29" width="8.7109375" style="58" customWidth="1"/>
    <col min="30" max="37" width="8.7109375" customWidth="1"/>
  </cols>
  <sheetData>
    <row r="1" spans="1:37" x14ac:dyDescent="0.25">
      <c r="A1" s="60" t="s">
        <v>205</v>
      </c>
    </row>
    <row r="3" spans="1:37" x14ac:dyDescent="0.25">
      <c r="A3" s="230"/>
      <c r="B3" s="169"/>
      <c r="C3" s="169"/>
      <c r="D3" s="169"/>
      <c r="E3" s="169"/>
      <c r="F3" s="169"/>
      <c r="G3" s="169"/>
      <c r="H3" s="169"/>
      <c r="I3" s="169"/>
      <c r="J3" s="169"/>
      <c r="K3" s="169"/>
      <c r="L3" s="169"/>
      <c r="M3" s="169"/>
      <c r="N3" s="169"/>
      <c r="O3" s="169"/>
      <c r="P3" s="281" t="s">
        <v>99</v>
      </c>
      <c r="Q3" s="281"/>
      <c r="R3" s="281"/>
      <c r="S3" s="281"/>
      <c r="T3" s="281"/>
      <c r="U3" s="281"/>
      <c r="V3" s="281"/>
      <c r="W3" s="281"/>
      <c r="X3" s="281"/>
      <c r="Y3" s="281" t="s">
        <v>100</v>
      </c>
      <c r="Z3" s="281"/>
      <c r="AA3" s="281"/>
      <c r="AB3" s="281"/>
      <c r="AC3" s="281"/>
      <c r="AD3" s="281"/>
      <c r="AE3" s="281"/>
      <c r="AF3" s="281"/>
      <c r="AG3" s="281"/>
      <c r="AH3" s="169"/>
      <c r="AI3" s="169"/>
      <c r="AJ3" s="169"/>
      <c r="AK3" s="170"/>
    </row>
    <row r="4" spans="1:37" x14ac:dyDescent="0.25">
      <c r="A4" s="231" t="s">
        <v>0</v>
      </c>
      <c r="B4" s="165" t="s">
        <v>1</v>
      </c>
      <c r="C4" s="165" t="s">
        <v>2</v>
      </c>
      <c r="D4" s="165" t="s">
        <v>3</v>
      </c>
      <c r="E4" s="165" t="s">
        <v>4</v>
      </c>
      <c r="F4" s="165" t="s">
        <v>5</v>
      </c>
      <c r="G4" s="165" t="s">
        <v>6</v>
      </c>
      <c r="H4" s="165" t="s">
        <v>7</v>
      </c>
      <c r="I4" s="165" t="s">
        <v>8</v>
      </c>
      <c r="J4" s="165" t="s">
        <v>9</v>
      </c>
      <c r="K4" s="165" t="s">
        <v>10</v>
      </c>
      <c r="L4" s="165" t="s">
        <v>101</v>
      </c>
      <c r="M4" s="165" t="s">
        <v>102</v>
      </c>
      <c r="N4" s="165" t="s">
        <v>103</v>
      </c>
      <c r="O4" s="165" t="s">
        <v>11</v>
      </c>
      <c r="P4" s="165" t="s">
        <v>104</v>
      </c>
      <c r="Q4" s="165" t="s">
        <v>105</v>
      </c>
      <c r="R4" s="165" t="s">
        <v>94</v>
      </c>
      <c r="S4" s="165" t="s">
        <v>106</v>
      </c>
      <c r="T4" s="165" t="s">
        <v>6</v>
      </c>
      <c r="U4" s="165" t="s">
        <v>7</v>
      </c>
      <c r="V4" s="165" t="s">
        <v>8</v>
      </c>
      <c r="W4" s="165" t="s">
        <v>9</v>
      </c>
      <c r="X4" s="165" t="s">
        <v>10</v>
      </c>
      <c r="Y4" s="165" t="s">
        <v>104</v>
      </c>
      <c r="Z4" s="165" t="s">
        <v>105</v>
      </c>
      <c r="AA4" s="165" t="s">
        <v>94</v>
      </c>
      <c r="AB4" s="165" t="s">
        <v>106</v>
      </c>
      <c r="AC4" s="232" t="s">
        <v>6</v>
      </c>
      <c r="AD4" s="165" t="s">
        <v>7</v>
      </c>
      <c r="AE4" s="165" t="s">
        <v>8</v>
      </c>
      <c r="AF4" s="165" t="s">
        <v>9</v>
      </c>
      <c r="AG4" s="165" t="s">
        <v>10</v>
      </c>
      <c r="AH4" s="165" t="s">
        <v>107</v>
      </c>
      <c r="AI4" s="165" t="s">
        <v>108</v>
      </c>
      <c r="AJ4" s="165" t="s">
        <v>17</v>
      </c>
      <c r="AK4" s="166" t="s">
        <v>33</v>
      </c>
    </row>
    <row r="5" spans="1:37" ht="20.100000000000001" customHeight="1" x14ac:dyDescent="0.25">
      <c r="A5" s="65">
        <v>1169.4000000000001</v>
      </c>
      <c r="B5" s="64">
        <f t="shared" ref="B5:B20" si="0">IF(A5, A5-L5,"")</f>
        <v>-1.999999999998181E-2</v>
      </c>
      <c r="C5" s="64">
        <v>584.24</v>
      </c>
      <c r="D5" s="67">
        <f t="shared" ref="D5:D20" si="1">IF(C5, C5-M5,"")</f>
        <v>2.9999999999972715E-2</v>
      </c>
      <c r="E5" s="79"/>
      <c r="F5" s="67" t="str">
        <f t="shared" ref="F5:F20" si="2">IF(E5, E5-N5,"")</f>
        <v/>
      </c>
      <c r="G5" s="67">
        <v>1</v>
      </c>
      <c r="H5" s="67">
        <v>2</v>
      </c>
      <c r="I5" s="67"/>
      <c r="J5" s="67">
        <v>2</v>
      </c>
      <c r="K5" s="67"/>
      <c r="L5" s="64">
        <v>1169.42</v>
      </c>
      <c r="M5" s="64">
        <v>584.21</v>
      </c>
      <c r="N5" s="64">
        <v>389.14</v>
      </c>
      <c r="O5" s="79" t="s">
        <v>41</v>
      </c>
      <c r="P5" s="70">
        <v>22.3</v>
      </c>
      <c r="Q5" s="70">
        <v>198684688</v>
      </c>
      <c r="R5" s="70">
        <v>22.5</v>
      </c>
      <c r="S5" s="67">
        <f>'S21 CaCo-2'!$Q5/'S21 CaCo-2'!$Q$21*100</f>
        <v>5.072977756098541</v>
      </c>
      <c r="T5" s="67">
        <f t="shared" ref="T5:T20" si="3">$S5*G5</f>
        <v>5.072977756098541</v>
      </c>
      <c r="U5" s="67">
        <f t="shared" ref="U5:U20" si="4">$S5*H5</f>
        <v>10.145955512197082</v>
      </c>
      <c r="V5" s="67">
        <f t="shared" ref="V5:V20" si="5">$S5*I5</f>
        <v>0</v>
      </c>
      <c r="W5" s="67">
        <f t="shared" ref="W5:W20" si="6">$S5*J5</f>
        <v>10.145955512197082</v>
      </c>
      <c r="X5" s="67">
        <f t="shared" ref="X5:X20" si="7">$S5*K5</f>
        <v>0</v>
      </c>
      <c r="Y5" s="70">
        <v>22.5</v>
      </c>
      <c r="Z5" s="70">
        <v>410512128</v>
      </c>
      <c r="AA5" s="70">
        <v>39.200000000000003</v>
      </c>
      <c r="AB5" s="67">
        <f>'S21 CaCo-2'!$Z5/'S21 CaCo-2'!$Z$21*100</f>
        <v>5.1988477491174523</v>
      </c>
      <c r="AC5" s="67">
        <f t="shared" ref="AC5:AC20" si="8">$AB5*G5</f>
        <v>5.1988477491174523</v>
      </c>
      <c r="AD5" s="67">
        <f t="shared" ref="AD5:AD20" si="9">$AB5*H5</f>
        <v>10.397695498234905</v>
      </c>
      <c r="AE5" s="67">
        <f t="shared" ref="AE5:AE20" si="10">$AB5*I5</f>
        <v>0</v>
      </c>
      <c r="AF5" s="67">
        <f t="shared" ref="AF5:AF20" si="11">$AB5*J5</f>
        <v>10.397695498234905</v>
      </c>
      <c r="AG5" s="67">
        <f t="shared" ref="AG5:AG20" si="12">$AB5*K5</f>
        <v>0</v>
      </c>
      <c r="AH5" s="87">
        <f>AVERAGE('S21 CaCo-2'!$P5,'S21 CaCo-2'!$Y5)</f>
        <v>22.4</v>
      </c>
      <c r="AI5" s="67">
        <f>AVERAGE('S21 CaCo-2'!$S5,'S21 CaCo-2'!$AB5)</f>
        <v>5.1359127526079966</v>
      </c>
      <c r="AJ5" s="67">
        <f>STDEV('S21 CaCo-2'!$S5,'S21 CaCo-2'!$AB5)</f>
        <v>8.9003525611575596E-2</v>
      </c>
      <c r="AK5" s="90">
        <f>'S21 CaCo-2'!$AJ5/'S21 CaCo-2'!$AI5</f>
        <v>1.7329641272893499E-2</v>
      </c>
    </row>
    <row r="6" spans="1:37" ht="20.100000000000001" customHeight="1" x14ac:dyDescent="0.25">
      <c r="A6" s="65">
        <v>675.26</v>
      </c>
      <c r="B6" s="64">
        <f t="shared" si="0"/>
        <v>9.9999999999909051E-3</v>
      </c>
      <c r="C6" s="64"/>
      <c r="D6" s="67" t="str">
        <f t="shared" si="1"/>
        <v/>
      </c>
      <c r="E6" s="79"/>
      <c r="F6" s="67" t="str">
        <f t="shared" si="2"/>
        <v/>
      </c>
      <c r="G6" s="67">
        <v>1</v>
      </c>
      <c r="H6" s="67">
        <v>1</v>
      </c>
      <c r="I6" s="67"/>
      <c r="J6" s="67">
        <v>1</v>
      </c>
      <c r="K6" s="67"/>
      <c r="L6" s="64">
        <v>675.25</v>
      </c>
      <c r="M6" s="64">
        <v>337.12</v>
      </c>
      <c r="N6" s="64">
        <v>224.41</v>
      </c>
      <c r="O6" s="79" t="s">
        <v>18</v>
      </c>
      <c r="P6" s="70">
        <v>23.3</v>
      </c>
      <c r="Q6" s="70">
        <v>85854200</v>
      </c>
      <c r="R6" s="70">
        <v>10.9</v>
      </c>
      <c r="S6" s="67">
        <f>'S21 CaCo-2'!$Q6/'S21 CaCo-2'!$Q$21*100</f>
        <v>2.1920987029842749</v>
      </c>
      <c r="T6" s="67">
        <f t="shared" si="3"/>
        <v>2.1920987029842749</v>
      </c>
      <c r="U6" s="67">
        <f t="shared" si="4"/>
        <v>2.1920987029842749</v>
      </c>
      <c r="V6" s="67">
        <f t="shared" si="5"/>
        <v>0</v>
      </c>
      <c r="W6" s="67">
        <f t="shared" si="6"/>
        <v>2.1920987029842749</v>
      </c>
      <c r="X6" s="67">
        <f t="shared" si="7"/>
        <v>0</v>
      </c>
      <c r="Y6" s="70">
        <v>23.7</v>
      </c>
      <c r="Z6" s="70">
        <v>193204976</v>
      </c>
      <c r="AA6" s="70">
        <v>15.4</v>
      </c>
      <c r="AB6" s="67">
        <f>'S21 CaCo-2'!$Z6/'S21 CaCo-2'!$Z$21*100</f>
        <v>2.4468053099661198</v>
      </c>
      <c r="AC6" s="67">
        <f t="shared" si="8"/>
        <v>2.4468053099661198</v>
      </c>
      <c r="AD6" s="67">
        <f t="shared" si="9"/>
        <v>2.4468053099661198</v>
      </c>
      <c r="AE6" s="67">
        <f t="shared" si="10"/>
        <v>0</v>
      </c>
      <c r="AF6" s="67">
        <f t="shared" si="11"/>
        <v>2.4468053099661198</v>
      </c>
      <c r="AG6" s="67">
        <f t="shared" si="12"/>
        <v>0</v>
      </c>
      <c r="AH6" s="87">
        <f>AVERAGE('S21 CaCo-2'!$P6,'S21 CaCo-2'!$Y6)</f>
        <v>23.5</v>
      </c>
      <c r="AI6" s="67">
        <f>AVERAGE('S21 CaCo-2'!$S6,'S21 CaCo-2'!$AB6)</f>
        <v>2.3194520064751973</v>
      </c>
      <c r="AJ6" s="67">
        <f>STDEV('S21 CaCo-2'!$S6,'S21 CaCo-2'!$AB6)</f>
        <v>0.18010476900987935</v>
      </c>
      <c r="AK6" s="90">
        <f>'S21 CaCo-2'!$AJ6/'S21 CaCo-2'!$AI6</f>
        <v>7.7649707132151122E-2</v>
      </c>
    </row>
    <row r="7" spans="1:37" ht="20.100000000000001" customHeight="1" x14ac:dyDescent="0.25">
      <c r="A7" s="65">
        <v>749.3</v>
      </c>
      <c r="B7" s="64">
        <f t="shared" si="0"/>
        <v>1.999999999998181E-2</v>
      </c>
      <c r="C7" s="79"/>
      <c r="D7" s="67" t="str">
        <f t="shared" si="1"/>
        <v/>
      </c>
      <c r="E7" s="79"/>
      <c r="F7" s="67" t="str">
        <f t="shared" si="2"/>
        <v/>
      </c>
      <c r="G7" s="67">
        <v>2</v>
      </c>
      <c r="H7" s="67">
        <v>2</v>
      </c>
      <c r="I7" s="67"/>
      <c r="J7" s="67"/>
      <c r="K7" s="67"/>
      <c r="L7" s="64">
        <v>749.28</v>
      </c>
      <c r="M7" s="64">
        <v>374.14</v>
      </c>
      <c r="N7" s="64">
        <v>249.09</v>
      </c>
      <c r="O7" s="79" t="s">
        <v>25</v>
      </c>
      <c r="P7" s="70">
        <v>32.1</v>
      </c>
      <c r="Q7" s="70">
        <v>78056216</v>
      </c>
      <c r="R7" s="70">
        <v>16.2</v>
      </c>
      <c r="S7" s="67">
        <f>'S21 CaCo-2'!$Q7/'S21 CaCo-2'!$Q$21*100</f>
        <v>1.992994283954197</v>
      </c>
      <c r="T7" s="67">
        <f t="shared" si="3"/>
        <v>3.985988567908394</v>
      </c>
      <c r="U7" s="67">
        <f t="shared" si="4"/>
        <v>3.985988567908394</v>
      </c>
      <c r="V7" s="67">
        <f t="shared" si="5"/>
        <v>0</v>
      </c>
      <c r="W7" s="67">
        <f t="shared" si="6"/>
        <v>0</v>
      </c>
      <c r="X7" s="67">
        <f t="shared" si="7"/>
        <v>0</v>
      </c>
      <c r="Y7" s="70">
        <v>32.299999999999997</v>
      </c>
      <c r="Z7" s="70">
        <v>309679424</v>
      </c>
      <c r="AA7" s="70">
        <v>34.1</v>
      </c>
      <c r="AB7" s="67">
        <f>'S21 CaCo-2'!$Z7/'S21 CaCo-2'!$Z$21*100</f>
        <v>3.921872379883474</v>
      </c>
      <c r="AC7" s="67">
        <f t="shared" si="8"/>
        <v>7.8437447597669481</v>
      </c>
      <c r="AD7" s="67">
        <f t="shared" si="9"/>
        <v>7.8437447597669481</v>
      </c>
      <c r="AE7" s="67">
        <f t="shared" si="10"/>
        <v>0</v>
      </c>
      <c r="AF7" s="67">
        <f t="shared" si="11"/>
        <v>0</v>
      </c>
      <c r="AG7" s="67">
        <f t="shared" si="12"/>
        <v>0</v>
      </c>
      <c r="AH7" s="87">
        <f>AVERAGE('S21 CaCo-2'!$P7,'S21 CaCo-2'!$Y7)</f>
        <v>32.200000000000003</v>
      </c>
      <c r="AI7" s="67">
        <f>AVERAGE('S21 CaCo-2'!$S7,'S21 CaCo-2'!$AB7)</f>
        <v>2.9574333319188355</v>
      </c>
      <c r="AJ7" s="67">
        <f>STDEV('S21 CaCo-2'!$S7,'S21 CaCo-2'!$AB7)</f>
        <v>1.363922781713788</v>
      </c>
      <c r="AK7" s="90">
        <f>'S21 CaCo-2'!$AJ7/'S21 CaCo-2'!$AI7</f>
        <v>0.46118462485470485</v>
      </c>
    </row>
    <row r="8" spans="1:37" ht="20.100000000000001" customHeight="1" x14ac:dyDescent="0.25">
      <c r="A8" s="65">
        <v>1243.43</v>
      </c>
      <c r="B8" s="64">
        <f t="shared" si="0"/>
        <v>-2.9999999999972715E-2</v>
      </c>
      <c r="C8" s="79"/>
      <c r="D8" s="67" t="str">
        <f t="shared" si="1"/>
        <v/>
      </c>
      <c r="E8" s="79"/>
      <c r="F8" s="67" t="str">
        <f t="shared" si="2"/>
        <v/>
      </c>
      <c r="G8" s="67">
        <v>2</v>
      </c>
      <c r="H8" s="67">
        <v>3</v>
      </c>
      <c r="I8" s="67"/>
      <c r="J8" s="67">
        <v>1</v>
      </c>
      <c r="K8" s="67"/>
      <c r="L8" s="64">
        <v>1243.46</v>
      </c>
      <c r="M8" s="64">
        <v>621.23</v>
      </c>
      <c r="N8" s="64">
        <v>413.81</v>
      </c>
      <c r="O8" s="79" t="s">
        <v>42</v>
      </c>
      <c r="P8" s="70">
        <v>33.9</v>
      </c>
      <c r="Q8" s="70">
        <v>125429568</v>
      </c>
      <c r="R8" s="70">
        <v>12</v>
      </c>
      <c r="S8" s="67">
        <f>'S21 CaCo-2'!$Q8/'S21 CaCo-2'!$Q$21*100</f>
        <v>3.2025689288197654</v>
      </c>
      <c r="T8" s="67">
        <f t="shared" si="3"/>
        <v>6.4051378576395308</v>
      </c>
      <c r="U8" s="67">
        <f t="shared" si="4"/>
        <v>9.6077067864592962</v>
      </c>
      <c r="V8" s="67">
        <f t="shared" si="5"/>
        <v>0</v>
      </c>
      <c r="W8" s="67">
        <f t="shared" si="6"/>
        <v>3.2025689288197654</v>
      </c>
      <c r="X8" s="67">
        <f t="shared" si="7"/>
        <v>0</v>
      </c>
      <c r="Y8" s="70">
        <v>34</v>
      </c>
      <c r="Z8" s="70">
        <v>232725488</v>
      </c>
      <c r="AA8" s="70">
        <v>18.7</v>
      </c>
      <c r="AB8" s="67">
        <f>'S21 CaCo-2'!$Z8/'S21 CaCo-2'!$Z$21*100</f>
        <v>2.9473048344409953</v>
      </c>
      <c r="AC8" s="67">
        <f t="shared" si="8"/>
        <v>5.8946096688819907</v>
      </c>
      <c r="AD8" s="67">
        <f t="shared" si="9"/>
        <v>8.841914503322986</v>
      </c>
      <c r="AE8" s="67">
        <f t="shared" si="10"/>
        <v>0</v>
      </c>
      <c r="AF8" s="67">
        <f t="shared" si="11"/>
        <v>2.9473048344409953</v>
      </c>
      <c r="AG8" s="67">
        <f t="shared" si="12"/>
        <v>0</v>
      </c>
      <c r="AH8" s="87">
        <f>AVERAGE('S21 CaCo-2'!$P8,'S21 CaCo-2'!$Y8)</f>
        <v>33.950000000000003</v>
      </c>
      <c r="AI8" s="67">
        <f>AVERAGE('S21 CaCo-2'!$S8,'S21 CaCo-2'!$AB8)</f>
        <v>3.0749368816303804</v>
      </c>
      <c r="AJ8" s="67">
        <f>STDEV('S21 CaCo-2'!$S8,'S21 CaCo-2'!$AB8)</f>
        <v>0.18049897212867119</v>
      </c>
      <c r="AK8" s="90">
        <f>'S21 CaCo-2'!$AJ8/'S21 CaCo-2'!$AI8</f>
        <v>5.8700057619708854E-2</v>
      </c>
    </row>
    <row r="9" spans="1:37" ht="20.100000000000001" customHeight="1" x14ac:dyDescent="0.25">
      <c r="A9" s="65"/>
      <c r="B9" s="64" t="str">
        <f>IF(A9, A9-L9,"")</f>
        <v/>
      </c>
      <c r="C9" s="79">
        <v>868.36</v>
      </c>
      <c r="D9" s="67">
        <f>IF(C9, C9-M9,"")</f>
        <v>5.0000000000068212E-2</v>
      </c>
      <c r="E9" s="79"/>
      <c r="F9" s="67" t="str">
        <f t="shared" si="2"/>
        <v/>
      </c>
      <c r="G9" s="67">
        <v>2</v>
      </c>
      <c r="H9" s="67">
        <v>4</v>
      </c>
      <c r="I9" s="67"/>
      <c r="J9" s="67">
        <v>2</v>
      </c>
      <c r="K9" s="67"/>
      <c r="L9" s="70">
        <v>1737.63</v>
      </c>
      <c r="M9" s="70">
        <v>868.31</v>
      </c>
      <c r="N9" s="70">
        <v>578.54</v>
      </c>
      <c r="O9" s="79" t="s">
        <v>43</v>
      </c>
      <c r="P9" s="70">
        <v>37.299999999999997</v>
      </c>
      <c r="Q9" s="70">
        <v>57960064</v>
      </c>
      <c r="R9" s="70">
        <v>14</v>
      </c>
      <c r="S9" s="67">
        <f>'S21 CaCo-2'!$Q9/'S21 CaCo-2'!$Q$21*100</f>
        <v>1.4798831171833826</v>
      </c>
      <c r="T9" s="67">
        <f t="shared" si="3"/>
        <v>2.9597662343667652</v>
      </c>
      <c r="U9" s="67">
        <f t="shared" si="4"/>
        <v>5.9195324687335305</v>
      </c>
      <c r="V9" s="67">
        <f t="shared" si="5"/>
        <v>0</v>
      </c>
      <c r="W9" s="67">
        <f t="shared" si="6"/>
        <v>2.9597662343667652</v>
      </c>
      <c r="X9" s="67">
        <f t="shared" si="7"/>
        <v>0</v>
      </c>
      <c r="Y9" s="70">
        <v>37.299999999999997</v>
      </c>
      <c r="Z9" s="70">
        <v>167857856</v>
      </c>
      <c r="AA9" s="70">
        <v>14.3</v>
      </c>
      <c r="AB9" s="67">
        <f>'S21 CaCo-2'!$Z9/'S21 CaCo-2'!$Z$21*100</f>
        <v>2.1258018394946943</v>
      </c>
      <c r="AC9" s="67">
        <f t="shared" si="8"/>
        <v>4.2516036789893885</v>
      </c>
      <c r="AD9" s="67">
        <f t="shared" si="9"/>
        <v>8.503207357978777</v>
      </c>
      <c r="AE9" s="67">
        <f t="shared" si="10"/>
        <v>0</v>
      </c>
      <c r="AF9" s="67">
        <f t="shared" si="11"/>
        <v>4.2516036789893885</v>
      </c>
      <c r="AG9" s="67">
        <f t="shared" si="12"/>
        <v>0</v>
      </c>
      <c r="AH9" s="87">
        <f>AVERAGE('S21 CaCo-2'!$P9,'S21 CaCo-2'!$Y9)</f>
        <v>37.299999999999997</v>
      </c>
      <c r="AI9" s="67">
        <f>AVERAGE('S21 CaCo-2'!$S9,'S21 CaCo-2'!$AB9)</f>
        <v>1.8028424783390384</v>
      </c>
      <c r="AJ9" s="67">
        <f>STDEV('S21 CaCo-2'!$S9,'S21 CaCo-2'!$AB9)</f>
        <v>0.45673350864167928</v>
      </c>
      <c r="AK9" s="90">
        <f>'S21 CaCo-2'!$AJ9/'S21 CaCo-2'!$AI9</f>
        <v>0.25334077387752069</v>
      </c>
    </row>
    <row r="10" spans="1:37" ht="20.100000000000001" customHeight="1" x14ac:dyDescent="0.25">
      <c r="A10" s="65">
        <v>1534.43</v>
      </c>
      <c r="B10" s="64">
        <f t="shared" si="0"/>
        <v>-0.11999999999989086</v>
      </c>
      <c r="C10" s="64">
        <v>766.79</v>
      </c>
      <c r="D10" s="67">
        <f t="shared" si="1"/>
        <v>1.999999999998181E-2</v>
      </c>
      <c r="E10" s="79"/>
      <c r="F10" s="67" t="str">
        <f t="shared" si="2"/>
        <v/>
      </c>
      <c r="G10" s="67">
        <v>2</v>
      </c>
      <c r="H10" s="67">
        <v>3</v>
      </c>
      <c r="I10" s="67"/>
      <c r="J10" s="67">
        <v>2</v>
      </c>
      <c r="K10" s="67"/>
      <c r="L10" s="64">
        <v>1534.55</v>
      </c>
      <c r="M10" s="64">
        <v>766.77</v>
      </c>
      <c r="N10" s="64">
        <v>510.85</v>
      </c>
      <c r="O10" s="79" t="s">
        <v>44</v>
      </c>
      <c r="P10" s="70">
        <v>43.9</v>
      </c>
      <c r="Q10" s="70">
        <v>176376992</v>
      </c>
      <c r="R10" s="70">
        <v>26.1</v>
      </c>
      <c r="S10" s="67">
        <f>'S21 CaCo-2'!$Q10/'S21 CaCo-2'!$Q$21*100</f>
        <v>4.5033996636095601</v>
      </c>
      <c r="T10" s="67">
        <f t="shared" si="3"/>
        <v>9.0067993272191202</v>
      </c>
      <c r="U10" s="67">
        <f t="shared" si="4"/>
        <v>13.51019899082868</v>
      </c>
      <c r="V10" s="67">
        <f t="shared" si="5"/>
        <v>0</v>
      </c>
      <c r="W10" s="67">
        <f t="shared" si="6"/>
        <v>9.0067993272191202</v>
      </c>
      <c r="X10" s="67">
        <f t="shared" si="7"/>
        <v>0</v>
      </c>
      <c r="Y10" s="70">
        <v>43.9</v>
      </c>
      <c r="Z10" s="70">
        <v>318979744</v>
      </c>
      <c r="AA10" s="70">
        <v>24.3</v>
      </c>
      <c r="AB10" s="67">
        <f>'S21 CaCo-2'!$Z10/'S21 CaCo-2'!$Z$21*100</f>
        <v>4.0396543999510319</v>
      </c>
      <c r="AC10" s="67">
        <f t="shared" si="8"/>
        <v>8.0793087999020639</v>
      </c>
      <c r="AD10" s="67">
        <f t="shared" si="9"/>
        <v>12.118963199853095</v>
      </c>
      <c r="AE10" s="67">
        <f t="shared" si="10"/>
        <v>0</v>
      </c>
      <c r="AF10" s="67">
        <f t="shared" si="11"/>
        <v>8.0793087999020639</v>
      </c>
      <c r="AG10" s="67">
        <f t="shared" si="12"/>
        <v>0</v>
      </c>
      <c r="AH10" s="87">
        <f>AVERAGE('S21 CaCo-2'!$P10,'S21 CaCo-2'!$Y10)</f>
        <v>43.9</v>
      </c>
      <c r="AI10" s="67">
        <f>AVERAGE('S21 CaCo-2'!$S10,'S21 CaCo-2'!$AB10)</f>
        <v>4.2715270317802965</v>
      </c>
      <c r="AJ10" s="67">
        <f>STDEV('S21 CaCo-2'!$S10,'S21 CaCo-2'!$AB10)</f>
        <v>0.3279174206760887</v>
      </c>
      <c r="AK10" s="90">
        <f>'S21 CaCo-2'!$AJ10/'S21 CaCo-2'!$AI10</f>
        <v>7.6768195129370054E-2</v>
      </c>
    </row>
    <row r="11" spans="1:37" ht="20.100000000000001" customHeight="1" x14ac:dyDescent="0.25">
      <c r="A11" s="65">
        <v>1040.3800000000001</v>
      </c>
      <c r="B11" s="64">
        <f t="shared" si="0"/>
        <v>0</v>
      </c>
      <c r="C11" s="64"/>
      <c r="D11" s="67" t="str">
        <f t="shared" si="1"/>
        <v/>
      </c>
      <c r="E11" s="79"/>
      <c r="F11" s="67" t="str">
        <f t="shared" si="2"/>
        <v/>
      </c>
      <c r="G11" s="67">
        <v>2</v>
      </c>
      <c r="H11" s="67">
        <v>2</v>
      </c>
      <c r="I11" s="67"/>
      <c r="J11" s="67">
        <v>1</v>
      </c>
      <c r="K11" s="67"/>
      <c r="L11" s="64">
        <v>1040.3800000000001</v>
      </c>
      <c r="M11" s="64">
        <v>519.69000000000005</v>
      </c>
      <c r="N11" s="64">
        <v>346.12</v>
      </c>
      <c r="O11" s="79" t="s">
        <v>20</v>
      </c>
      <c r="P11" s="70">
        <v>44.3</v>
      </c>
      <c r="Q11" s="70">
        <v>177473328</v>
      </c>
      <c r="R11" s="70">
        <v>19</v>
      </c>
      <c r="S11" s="67">
        <f>'S21 CaCo-2'!$Q11/'S21 CaCo-2'!$Q$21*100</f>
        <v>4.5313921989035233</v>
      </c>
      <c r="T11" s="67">
        <f t="shared" si="3"/>
        <v>9.0627843978070466</v>
      </c>
      <c r="U11" s="67">
        <f t="shared" si="4"/>
        <v>9.0627843978070466</v>
      </c>
      <c r="V11" s="67">
        <f t="shared" si="5"/>
        <v>0</v>
      </c>
      <c r="W11" s="67">
        <f t="shared" si="6"/>
        <v>4.5313921989035233</v>
      </c>
      <c r="X11" s="67">
        <f t="shared" si="7"/>
        <v>0</v>
      </c>
      <c r="Y11" s="70">
        <v>44.4</v>
      </c>
      <c r="Z11" s="70">
        <v>373641376</v>
      </c>
      <c r="AA11" s="70">
        <v>24.7</v>
      </c>
      <c r="AB11" s="67">
        <f>'S21 CaCo-2'!$Z11/'S21 CaCo-2'!$Z$21*100</f>
        <v>4.7319055737976825</v>
      </c>
      <c r="AC11" s="67">
        <f t="shared" si="8"/>
        <v>9.463811147595365</v>
      </c>
      <c r="AD11" s="67">
        <f t="shared" si="9"/>
        <v>9.463811147595365</v>
      </c>
      <c r="AE11" s="67">
        <f t="shared" si="10"/>
        <v>0</v>
      </c>
      <c r="AF11" s="67">
        <f t="shared" si="11"/>
        <v>4.7319055737976825</v>
      </c>
      <c r="AG11" s="67">
        <f t="shared" si="12"/>
        <v>0</v>
      </c>
      <c r="AH11" s="87">
        <f>AVERAGE('S21 CaCo-2'!$P11,'S21 CaCo-2'!$Y11)</f>
        <v>44.349999999999994</v>
      </c>
      <c r="AI11" s="67">
        <f>AVERAGE('S21 CaCo-2'!$S11,'S21 CaCo-2'!$AB11)</f>
        <v>4.6316488863506029</v>
      </c>
      <c r="AJ11" s="67">
        <f>STDEV('S21 CaCo-2'!$S11,'S21 CaCo-2'!$AB11)</f>
        <v>0.14178436710626041</v>
      </c>
      <c r="AK11" s="90">
        <f>'S21 CaCo-2'!$AJ11/'S21 CaCo-2'!$AI11</f>
        <v>3.0612071550608411E-2</v>
      </c>
    </row>
    <row r="12" spans="1:37" ht="20.100000000000001" customHeight="1" x14ac:dyDescent="0.25">
      <c r="A12" s="65">
        <v>895.36</v>
      </c>
      <c r="B12" s="64">
        <f t="shared" si="0"/>
        <v>1.999999999998181E-2</v>
      </c>
      <c r="C12" s="79"/>
      <c r="D12" s="67" t="str">
        <f t="shared" si="1"/>
        <v/>
      </c>
      <c r="E12" s="79"/>
      <c r="F12" s="67" t="str">
        <f t="shared" si="2"/>
        <v/>
      </c>
      <c r="G12" s="67">
        <v>2</v>
      </c>
      <c r="H12" s="67">
        <v>2</v>
      </c>
      <c r="I12" s="67">
        <v>1</v>
      </c>
      <c r="J12" s="67"/>
      <c r="K12" s="67"/>
      <c r="L12" s="64">
        <v>895.34</v>
      </c>
      <c r="M12" s="64">
        <v>447.17</v>
      </c>
      <c r="N12" s="64">
        <v>297.77999999999997</v>
      </c>
      <c r="O12" s="79" t="s">
        <v>45</v>
      </c>
      <c r="P12" s="70">
        <v>45.9</v>
      </c>
      <c r="Q12" s="70">
        <v>171206688</v>
      </c>
      <c r="R12" s="70">
        <v>25.4</v>
      </c>
      <c r="S12" s="67">
        <f>'S21 CaCo-2'!$Q12/'S21 CaCo-2'!$Q$21*100</f>
        <v>4.3713872903950355</v>
      </c>
      <c r="T12" s="67">
        <f t="shared" si="3"/>
        <v>8.742774580790071</v>
      </c>
      <c r="U12" s="67">
        <f t="shared" si="4"/>
        <v>8.742774580790071</v>
      </c>
      <c r="V12" s="67">
        <f t="shared" si="5"/>
        <v>4.3713872903950355</v>
      </c>
      <c r="W12" s="67">
        <f t="shared" si="6"/>
        <v>0</v>
      </c>
      <c r="X12" s="67">
        <f t="shared" si="7"/>
        <v>0</v>
      </c>
      <c r="Y12" s="70">
        <v>46.3</v>
      </c>
      <c r="Z12" s="70">
        <v>335422592</v>
      </c>
      <c r="AA12" s="70">
        <v>35.4</v>
      </c>
      <c r="AB12" s="67">
        <f>'S21 CaCo-2'!$Z12/'S21 CaCo-2'!$Z$21*100</f>
        <v>4.247891520082792</v>
      </c>
      <c r="AC12" s="67">
        <f t="shared" si="8"/>
        <v>8.4957830401655841</v>
      </c>
      <c r="AD12" s="67">
        <f t="shared" si="9"/>
        <v>8.4957830401655841</v>
      </c>
      <c r="AE12" s="67">
        <f t="shared" si="10"/>
        <v>4.247891520082792</v>
      </c>
      <c r="AF12" s="67">
        <f t="shared" si="11"/>
        <v>0</v>
      </c>
      <c r="AG12" s="67">
        <f t="shared" si="12"/>
        <v>0</v>
      </c>
      <c r="AH12" s="87">
        <f>AVERAGE('S21 CaCo-2'!$P12,'S21 CaCo-2'!$Y12)</f>
        <v>46.099999999999994</v>
      </c>
      <c r="AI12" s="67">
        <f>AVERAGE('S21 CaCo-2'!$S12,'S21 CaCo-2'!$AB12)</f>
        <v>4.3096394052389133</v>
      </c>
      <c r="AJ12" s="67">
        <f>STDEV('S21 CaCo-2'!$S12,'S21 CaCo-2'!$AB12)</f>
        <v>8.732469663564367E-2</v>
      </c>
      <c r="AK12" s="90">
        <f>'S21 CaCo-2'!$AJ12/'S21 CaCo-2'!$AI12</f>
        <v>2.0262645763237042E-2</v>
      </c>
    </row>
    <row r="13" spans="1:37" ht="20.100000000000001" customHeight="1" x14ac:dyDescent="0.25">
      <c r="A13" s="65">
        <v>1040.3900000000001</v>
      </c>
      <c r="B13" s="64">
        <f t="shared" si="0"/>
        <v>9.9999999999909051E-3</v>
      </c>
      <c r="C13" s="79"/>
      <c r="D13" s="67" t="str">
        <f t="shared" si="1"/>
        <v/>
      </c>
      <c r="E13" s="79"/>
      <c r="F13" s="67" t="str">
        <f t="shared" si="2"/>
        <v/>
      </c>
      <c r="G13" s="67">
        <v>2</v>
      </c>
      <c r="H13" s="67">
        <v>2</v>
      </c>
      <c r="I13" s="67"/>
      <c r="J13" s="67">
        <v>1</v>
      </c>
      <c r="K13" s="67"/>
      <c r="L13" s="64">
        <v>1040.3800000000001</v>
      </c>
      <c r="M13" s="64">
        <v>519.69000000000005</v>
      </c>
      <c r="N13" s="64">
        <v>346.12</v>
      </c>
      <c r="O13" s="79" t="s">
        <v>20</v>
      </c>
      <c r="P13" s="70">
        <v>51.3</v>
      </c>
      <c r="Q13" s="70">
        <v>458525824</v>
      </c>
      <c r="R13" s="70">
        <v>83</v>
      </c>
      <c r="S13" s="67">
        <f>'S21 CaCo-2'!$Q13/'S21 CaCo-2'!$Q$21*100</f>
        <v>11.707451284563783</v>
      </c>
      <c r="T13" s="67">
        <f t="shared" si="3"/>
        <v>23.414902569127566</v>
      </c>
      <c r="U13" s="67">
        <f t="shared" si="4"/>
        <v>23.414902569127566</v>
      </c>
      <c r="V13" s="67">
        <f t="shared" si="5"/>
        <v>0</v>
      </c>
      <c r="W13" s="67">
        <f t="shared" si="6"/>
        <v>11.707451284563783</v>
      </c>
      <c r="X13" s="67">
        <f t="shared" si="7"/>
        <v>0</v>
      </c>
      <c r="Y13" s="70">
        <v>51.3</v>
      </c>
      <c r="Z13" s="70">
        <v>896334784</v>
      </c>
      <c r="AA13" s="70">
        <v>79.3</v>
      </c>
      <c r="AB13" s="67">
        <f>'S21 CaCo-2'!$Z13/'S21 CaCo-2'!$Z$21*100</f>
        <v>11.351450435720325</v>
      </c>
      <c r="AC13" s="67">
        <f t="shared" si="8"/>
        <v>22.702900871440651</v>
      </c>
      <c r="AD13" s="67">
        <f t="shared" si="9"/>
        <v>22.702900871440651</v>
      </c>
      <c r="AE13" s="67">
        <f t="shared" si="10"/>
        <v>0</v>
      </c>
      <c r="AF13" s="67">
        <f t="shared" si="11"/>
        <v>11.351450435720325</v>
      </c>
      <c r="AG13" s="67">
        <f t="shared" si="12"/>
        <v>0</v>
      </c>
      <c r="AH13" s="87">
        <f>AVERAGE('S21 CaCo-2'!$P13,'S21 CaCo-2'!$Y13)</f>
        <v>51.3</v>
      </c>
      <c r="AI13" s="67">
        <f>AVERAGE('S21 CaCo-2'!$S13,'S21 CaCo-2'!$AB13)</f>
        <v>11.529450860142054</v>
      </c>
      <c r="AJ13" s="67">
        <f>STDEV('S21 CaCo-2'!$S13,'S21 CaCo-2'!$AB13)</f>
        <v>0.25173061432537597</v>
      </c>
      <c r="AK13" s="90">
        <f>'S21 CaCo-2'!$AJ13/'S21 CaCo-2'!$AI13</f>
        <v>2.1833703736543301E-2</v>
      </c>
    </row>
    <row r="14" spans="1:37" ht="20.100000000000001" customHeight="1" x14ac:dyDescent="0.25">
      <c r="A14" s="65">
        <v>1186.43</v>
      </c>
      <c r="B14" s="64">
        <f t="shared" si="0"/>
        <v>-9.9999999999909051E-3</v>
      </c>
      <c r="C14" s="80"/>
      <c r="D14" s="67" t="str">
        <f t="shared" si="1"/>
        <v/>
      </c>
      <c r="E14" s="79"/>
      <c r="F14" s="67" t="str">
        <f t="shared" si="2"/>
        <v/>
      </c>
      <c r="G14" s="67">
        <v>2</v>
      </c>
      <c r="H14" s="67">
        <v>2</v>
      </c>
      <c r="I14" s="67">
        <v>1</v>
      </c>
      <c r="J14" s="67">
        <v>1</v>
      </c>
      <c r="K14" s="67"/>
      <c r="L14" s="64">
        <v>1186.44</v>
      </c>
      <c r="M14" s="64">
        <v>592.71</v>
      </c>
      <c r="N14" s="64">
        <v>394.81</v>
      </c>
      <c r="O14" s="79" t="s">
        <v>34</v>
      </c>
      <c r="P14" s="70">
        <v>52.3</v>
      </c>
      <c r="Q14" s="70">
        <v>99478136</v>
      </c>
      <c r="R14" s="70">
        <v>10.199999999999999</v>
      </c>
      <c r="S14" s="67">
        <f>'S21 CaCo-2'!$Q14/'S21 CaCo-2'!$Q$21*100</f>
        <v>2.5399560289524956</v>
      </c>
      <c r="T14" s="67">
        <f t="shared" si="3"/>
        <v>5.0799120579049912</v>
      </c>
      <c r="U14" s="67">
        <f t="shared" si="4"/>
        <v>5.0799120579049912</v>
      </c>
      <c r="V14" s="67">
        <f t="shared" si="5"/>
        <v>2.5399560289524956</v>
      </c>
      <c r="W14" s="67">
        <f t="shared" si="6"/>
        <v>2.5399560289524956</v>
      </c>
      <c r="X14" s="67">
        <f t="shared" si="7"/>
        <v>0</v>
      </c>
      <c r="Y14" s="70">
        <v>52.5</v>
      </c>
      <c r="Z14" s="70">
        <v>143481920</v>
      </c>
      <c r="AA14" s="70">
        <v>10.3</v>
      </c>
      <c r="AB14" s="67">
        <f>'S21 CaCo-2'!$Z14/'S21 CaCo-2'!$Z$21*100</f>
        <v>1.8170977322040298</v>
      </c>
      <c r="AC14" s="67">
        <f t="shared" si="8"/>
        <v>3.6341954644080596</v>
      </c>
      <c r="AD14" s="67">
        <f t="shared" si="9"/>
        <v>3.6341954644080596</v>
      </c>
      <c r="AE14" s="67">
        <f t="shared" si="10"/>
        <v>1.8170977322040298</v>
      </c>
      <c r="AF14" s="67">
        <f t="shared" si="11"/>
        <v>1.8170977322040298</v>
      </c>
      <c r="AG14" s="67">
        <f t="shared" si="12"/>
        <v>0</v>
      </c>
      <c r="AH14" s="87">
        <f>AVERAGE('S21 CaCo-2'!$P14,'S21 CaCo-2'!$Y14)</f>
        <v>52.4</v>
      </c>
      <c r="AI14" s="67">
        <f>AVERAGE('S21 CaCo-2'!$S14,'S21 CaCo-2'!$AB14)</f>
        <v>2.1785268805782625</v>
      </c>
      <c r="AJ14" s="67">
        <f>STDEV('S21 CaCo-2'!$S14,'S21 CaCo-2'!$AB14)</f>
        <v>0.51113800346779992</v>
      </c>
      <c r="AK14" s="90">
        <f>'S21 CaCo-2'!$AJ14/'S21 CaCo-2'!$AI14</f>
        <v>0.2346255205867025</v>
      </c>
    </row>
    <row r="15" spans="1:37" ht="20.100000000000001" customHeight="1" x14ac:dyDescent="0.25">
      <c r="A15" s="65">
        <v>530.24</v>
      </c>
      <c r="B15" s="64">
        <f t="shared" si="0"/>
        <v>2.9999999999972715E-2</v>
      </c>
      <c r="C15" s="64"/>
      <c r="D15" s="67" t="str">
        <f t="shared" si="1"/>
        <v/>
      </c>
      <c r="E15" s="79"/>
      <c r="F15" s="67" t="str">
        <f t="shared" si="2"/>
        <v/>
      </c>
      <c r="G15" s="67">
        <v>1</v>
      </c>
      <c r="H15" s="67">
        <v>1</v>
      </c>
      <c r="I15" s="67">
        <v>1</v>
      </c>
      <c r="J15" s="67"/>
      <c r="K15" s="67"/>
      <c r="L15" s="64">
        <v>530.21</v>
      </c>
      <c r="M15" s="64">
        <v>264.60000000000002</v>
      </c>
      <c r="N15" s="64">
        <v>176.06</v>
      </c>
      <c r="O15" s="79" t="s">
        <v>40</v>
      </c>
      <c r="P15" s="70">
        <v>55.8</v>
      </c>
      <c r="Q15" s="70">
        <v>137794576</v>
      </c>
      <c r="R15" s="70">
        <v>39.6</v>
      </c>
      <c r="S15" s="67">
        <f>'S21 CaCo-2'!$Q15/'S21 CaCo-2'!$Q$21*100</f>
        <v>3.5182822893681158</v>
      </c>
      <c r="T15" s="67">
        <f t="shared" si="3"/>
        <v>3.5182822893681158</v>
      </c>
      <c r="U15" s="67">
        <f t="shared" si="4"/>
        <v>3.5182822893681158</v>
      </c>
      <c r="V15" s="67">
        <f t="shared" si="5"/>
        <v>3.5182822893681158</v>
      </c>
      <c r="W15" s="67">
        <f t="shared" si="6"/>
        <v>0</v>
      </c>
      <c r="X15" s="67">
        <f t="shared" si="7"/>
        <v>0</v>
      </c>
      <c r="Y15" s="70">
        <v>56.3</v>
      </c>
      <c r="Z15" s="70">
        <v>338972192</v>
      </c>
      <c r="AA15" s="70">
        <v>45.1</v>
      </c>
      <c r="AB15" s="67">
        <f>'S21 CaCo-2'!$Z15/'S21 CaCo-2'!$Z$21*100</f>
        <v>4.2928447107721235</v>
      </c>
      <c r="AC15" s="67">
        <f t="shared" si="8"/>
        <v>4.2928447107721235</v>
      </c>
      <c r="AD15" s="67">
        <f t="shared" si="9"/>
        <v>4.2928447107721235</v>
      </c>
      <c r="AE15" s="67">
        <f t="shared" si="10"/>
        <v>4.2928447107721235</v>
      </c>
      <c r="AF15" s="67">
        <f t="shared" si="11"/>
        <v>0</v>
      </c>
      <c r="AG15" s="67">
        <f t="shared" si="12"/>
        <v>0</v>
      </c>
      <c r="AH15" s="87">
        <f>AVERAGE('S21 CaCo-2'!$P15,'S21 CaCo-2'!$Y15)</f>
        <v>56.05</v>
      </c>
      <c r="AI15" s="67">
        <f>AVERAGE('S21 CaCo-2'!$S15,'S21 CaCo-2'!$AB15)</f>
        <v>3.9055635000701194</v>
      </c>
      <c r="AJ15" s="67">
        <f>STDEV('S21 CaCo-2'!$S15,'S21 CaCo-2'!$AB15)</f>
        <v>0.54769834062704603</v>
      </c>
      <c r="AK15" s="90">
        <f>'S21 CaCo-2'!$AJ15/'S21 CaCo-2'!$AI15</f>
        <v>0.14023542073178757</v>
      </c>
    </row>
    <row r="16" spans="1:37" ht="20.100000000000001" customHeight="1" x14ac:dyDescent="0.25">
      <c r="A16" s="65">
        <v>1331.44</v>
      </c>
      <c r="B16" s="64">
        <f t="shared" si="0"/>
        <v>-2.9999999999972715E-2</v>
      </c>
      <c r="C16" s="79">
        <v>665.26</v>
      </c>
      <c r="D16" s="67">
        <f t="shared" si="1"/>
        <v>2.9999999999972715E-2</v>
      </c>
      <c r="E16" s="79"/>
      <c r="F16" s="67" t="str">
        <f t="shared" si="2"/>
        <v/>
      </c>
      <c r="G16" s="67">
        <v>2</v>
      </c>
      <c r="H16" s="67">
        <v>2</v>
      </c>
      <c r="I16" s="67"/>
      <c r="J16" s="67">
        <v>2</v>
      </c>
      <c r="K16" s="67"/>
      <c r="L16" s="64">
        <v>1331.47</v>
      </c>
      <c r="M16" s="64">
        <v>665.23</v>
      </c>
      <c r="N16" s="64">
        <v>443.15</v>
      </c>
      <c r="O16" s="79" t="s">
        <v>22</v>
      </c>
      <c r="P16" s="70">
        <v>57.1</v>
      </c>
      <c r="Q16" s="70">
        <v>324470304</v>
      </c>
      <c r="R16" s="70">
        <v>41.2</v>
      </c>
      <c r="S16" s="67">
        <f>'S21 CaCo-2'!$Q16/'S21 CaCo-2'!$Q$21*100</f>
        <v>8.2846375897197042</v>
      </c>
      <c r="T16" s="67">
        <f t="shared" si="3"/>
        <v>16.569275179439408</v>
      </c>
      <c r="U16" s="67">
        <f t="shared" si="4"/>
        <v>16.569275179439408</v>
      </c>
      <c r="V16" s="67">
        <f t="shared" si="5"/>
        <v>0</v>
      </c>
      <c r="W16" s="67">
        <f t="shared" si="6"/>
        <v>16.569275179439408</v>
      </c>
      <c r="X16" s="67">
        <f t="shared" si="7"/>
        <v>0</v>
      </c>
      <c r="Y16" s="70">
        <v>57.2</v>
      </c>
      <c r="Z16" s="70">
        <v>509632896</v>
      </c>
      <c r="AA16" s="70">
        <v>45.3</v>
      </c>
      <c r="AB16" s="67">
        <f>'S21 CaCo-2'!$Z16/'S21 CaCo-2'!$Z$21*100</f>
        <v>6.4541426514098239</v>
      </c>
      <c r="AC16" s="67">
        <f t="shared" si="8"/>
        <v>12.908285302819648</v>
      </c>
      <c r="AD16" s="67">
        <f t="shared" si="9"/>
        <v>12.908285302819648</v>
      </c>
      <c r="AE16" s="67">
        <f t="shared" si="10"/>
        <v>0</v>
      </c>
      <c r="AF16" s="67">
        <f t="shared" si="11"/>
        <v>12.908285302819648</v>
      </c>
      <c r="AG16" s="67">
        <f t="shared" si="12"/>
        <v>0</v>
      </c>
      <c r="AH16" s="87">
        <f>AVERAGE('S21 CaCo-2'!$P16,'S21 CaCo-2'!$Y16)</f>
        <v>57.150000000000006</v>
      </c>
      <c r="AI16" s="67">
        <f>AVERAGE('S21 CaCo-2'!$S16,'S21 CaCo-2'!$AB16)</f>
        <v>7.3693901205647645</v>
      </c>
      <c r="AJ16" s="67">
        <f>STDEV('S21 CaCo-2'!$S16,'S21 CaCo-2'!$AB16)</f>
        <v>1.294355383806562</v>
      </c>
      <c r="AK16" s="90">
        <f>'S21 CaCo-2'!$AJ16/'S21 CaCo-2'!$AI16</f>
        <v>0.17563941691654764</v>
      </c>
    </row>
    <row r="17" spans="1:37" ht="20.100000000000001" customHeight="1" x14ac:dyDescent="0.25">
      <c r="A17" s="65">
        <v>1389.47</v>
      </c>
      <c r="B17" s="64">
        <f t="shared" si="0"/>
        <v>-4.9999999999954525E-2</v>
      </c>
      <c r="C17" s="79">
        <v>694.25</v>
      </c>
      <c r="D17" s="67">
        <f t="shared" si="1"/>
        <v>0</v>
      </c>
      <c r="E17" s="79"/>
      <c r="F17" s="67" t="str">
        <f t="shared" si="2"/>
        <v/>
      </c>
      <c r="G17" s="67">
        <v>2</v>
      </c>
      <c r="H17" s="67">
        <v>3</v>
      </c>
      <c r="I17" s="67">
        <v>1</v>
      </c>
      <c r="J17" s="67">
        <v>1</v>
      </c>
      <c r="K17" s="67"/>
      <c r="L17" s="64">
        <v>1389.52</v>
      </c>
      <c r="M17" s="64">
        <v>694.25</v>
      </c>
      <c r="N17" s="64">
        <v>462.5</v>
      </c>
      <c r="O17" s="79" t="s">
        <v>46</v>
      </c>
      <c r="P17" s="70">
        <v>58.4</v>
      </c>
      <c r="Q17" s="70">
        <v>443876928</v>
      </c>
      <c r="R17" s="70">
        <v>50.6</v>
      </c>
      <c r="S17" s="67">
        <f>'S21 CaCo-2'!$Q17/'S21 CaCo-2'!$Q$21*100</f>
        <v>11.333423852920935</v>
      </c>
      <c r="T17" s="67">
        <f t="shared" si="3"/>
        <v>22.666847705841871</v>
      </c>
      <c r="U17" s="67">
        <f t="shared" si="4"/>
        <v>34.000271558762805</v>
      </c>
      <c r="V17" s="67">
        <f t="shared" si="5"/>
        <v>11.333423852920935</v>
      </c>
      <c r="W17" s="67">
        <f t="shared" si="6"/>
        <v>11.333423852920935</v>
      </c>
      <c r="X17" s="67">
        <f t="shared" si="7"/>
        <v>0</v>
      </c>
      <c r="Y17" s="70">
        <v>58.6</v>
      </c>
      <c r="Z17" s="70">
        <v>943103104</v>
      </c>
      <c r="AA17" s="70">
        <v>45.1</v>
      </c>
      <c r="AB17" s="67">
        <f>'S21 CaCo-2'!$Z17/'S21 CaCo-2'!$Z$21*100</f>
        <v>11.943738357508606</v>
      </c>
      <c r="AC17" s="67">
        <f t="shared" si="8"/>
        <v>23.887476715017211</v>
      </c>
      <c r="AD17" s="67">
        <f t="shared" si="9"/>
        <v>35.831215072525815</v>
      </c>
      <c r="AE17" s="67">
        <f t="shared" si="10"/>
        <v>11.943738357508606</v>
      </c>
      <c r="AF17" s="67">
        <f t="shared" si="11"/>
        <v>11.943738357508606</v>
      </c>
      <c r="AG17" s="67">
        <f t="shared" si="12"/>
        <v>0</v>
      </c>
      <c r="AH17" s="87">
        <f>AVERAGE('S21 CaCo-2'!$P17,'S21 CaCo-2'!$Y17)</f>
        <v>58.5</v>
      </c>
      <c r="AI17" s="67">
        <f>AVERAGE('S21 CaCo-2'!$S17,'S21 CaCo-2'!$AB17)</f>
        <v>11.638581105214771</v>
      </c>
      <c r="AJ17" s="67">
        <f>STDEV('S21 CaCo-2'!$S17,'S21 CaCo-2'!$AB17)</f>
        <v>0.43155752485044979</v>
      </c>
      <c r="AK17" s="90">
        <f>'S21 CaCo-2'!$AJ17/'S21 CaCo-2'!$AI17</f>
        <v>3.7079908706146886E-2</v>
      </c>
    </row>
    <row r="18" spans="1:37" ht="20.100000000000001" customHeight="1" x14ac:dyDescent="0.25">
      <c r="A18" s="65">
        <v>895.35</v>
      </c>
      <c r="B18" s="64">
        <f t="shared" si="0"/>
        <v>9.9999999999909051E-3</v>
      </c>
      <c r="C18" s="79"/>
      <c r="D18" s="67" t="str">
        <f t="shared" si="1"/>
        <v/>
      </c>
      <c r="E18" s="79"/>
      <c r="F18" s="67" t="str">
        <f t="shared" si="2"/>
        <v/>
      </c>
      <c r="G18" s="67">
        <v>2</v>
      </c>
      <c r="H18" s="67">
        <v>2</v>
      </c>
      <c r="I18" s="67">
        <v>1</v>
      </c>
      <c r="J18" s="67"/>
      <c r="K18" s="67"/>
      <c r="L18" s="64">
        <v>895.34</v>
      </c>
      <c r="M18" s="64">
        <v>447.17</v>
      </c>
      <c r="N18" s="64">
        <v>297.77999999999997</v>
      </c>
      <c r="O18" s="79" t="s">
        <v>45</v>
      </c>
      <c r="P18" s="70">
        <v>58.9</v>
      </c>
      <c r="Q18" s="70">
        <v>169867680</v>
      </c>
      <c r="R18" s="70">
        <v>21.7</v>
      </c>
      <c r="S18" s="67">
        <f>'S21 CaCo-2'!$Q18/'S21 CaCo-2'!$Q$21*100</f>
        <v>4.3371986578053008</v>
      </c>
      <c r="T18" s="67">
        <f t="shared" si="3"/>
        <v>8.6743973156106016</v>
      </c>
      <c r="U18" s="67">
        <f t="shared" si="4"/>
        <v>8.6743973156106016</v>
      </c>
      <c r="V18" s="67">
        <f t="shared" si="5"/>
        <v>4.3371986578053008</v>
      </c>
      <c r="W18" s="67">
        <f t="shared" si="6"/>
        <v>0</v>
      </c>
      <c r="X18" s="67">
        <f t="shared" si="7"/>
        <v>0</v>
      </c>
      <c r="Y18" s="70">
        <v>59.3</v>
      </c>
      <c r="Z18" s="70">
        <v>427465248</v>
      </c>
      <c r="AA18" s="70">
        <v>39.200000000000003</v>
      </c>
      <c r="AB18" s="67">
        <f>'S21 CaCo-2'!$Z18/'S21 CaCo-2'!$Z$21*100</f>
        <v>5.4135471057038629</v>
      </c>
      <c r="AC18" s="67">
        <f t="shared" si="8"/>
        <v>10.827094211407726</v>
      </c>
      <c r="AD18" s="67">
        <f t="shared" si="9"/>
        <v>10.827094211407726</v>
      </c>
      <c r="AE18" s="67">
        <f t="shared" si="10"/>
        <v>5.4135471057038629</v>
      </c>
      <c r="AF18" s="67">
        <f t="shared" si="11"/>
        <v>0</v>
      </c>
      <c r="AG18" s="67">
        <f t="shared" si="12"/>
        <v>0</v>
      </c>
      <c r="AH18" s="87">
        <f>AVERAGE('S21 CaCo-2'!$P18,'S21 CaCo-2'!$Y18)</f>
        <v>59.099999999999994</v>
      </c>
      <c r="AI18" s="67">
        <f>AVERAGE('S21 CaCo-2'!$S18,'S21 CaCo-2'!$AB18)</f>
        <v>4.8753728817545818</v>
      </c>
      <c r="AJ18" s="67">
        <f>STDEV('S21 CaCo-2'!$S18,'S21 CaCo-2'!$AB18)</f>
        <v>0.76109328642868601</v>
      </c>
      <c r="AK18" s="90">
        <f>'S21 CaCo-2'!$AJ18/'S21 CaCo-2'!$AI18</f>
        <v>0.15610975916877534</v>
      </c>
    </row>
    <row r="19" spans="1:37" ht="20.100000000000001" customHeight="1" x14ac:dyDescent="0.25">
      <c r="A19" s="65">
        <v>1186.42</v>
      </c>
      <c r="B19" s="64">
        <f t="shared" si="0"/>
        <v>-1.999999999998181E-2</v>
      </c>
      <c r="C19" s="79"/>
      <c r="D19" s="67" t="str">
        <f t="shared" si="1"/>
        <v/>
      </c>
      <c r="E19" s="79"/>
      <c r="F19" s="67" t="str">
        <f t="shared" si="2"/>
        <v/>
      </c>
      <c r="G19" s="67">
        <v>2</v>
      </c>
      <c r="H19" s="67">
        <v>2</v>
      </c>
      <c r="I19" s="67">
        <v>1</v>
      </c>
      <c r="J19" s="67">
        <v>1</v>
      </c>
      <c r="K19" s="67"/>
      <c r="L19" s="64">
        <v>1186.44</v>
      </c>
      <c r="M19" s="64">
        <v>592.71</v>
      </c>
      <c r="N19" s="64">
        <v>394.81</v>
      </c>
      <c r="O19" s="79" t="s">
        <v>34</v>
      </c>
      <c r="P19" s="70">
        <v>63.7</v>
      </c>
      <c r="Q19" s="70">
        <v>998755776</v>
      </c>
      <c r="R19" s="70">
        <v>155.5</v>
      </c>
      <c r="S19" s="67">
        <f>'S21 CaCo-2'!$Q19/'S21 CaCo-2'!$Q$21*100</f>
        <v>25.50103828546132</v>
      </c>
      <c r="T19" s="67">
        <f t="shared" si="3"/>
        <v>51.00207657092264</v>
      </c>
      <c r="U19" s="67">
        <f t="shared" si="4"/>
        <v>51.00207657092264</v>
      </c>
      <c r="V19" s="67">
        <f t="shared" si="5"/>
        <v>25.50103828546132</v>
      </c>
      <c r="W19" s="67">
        <f t="shared" si="6"/>
        <v>25.50103828546132</v>
      </c>
      <c r="X19" s="67">
        <f t="shared" si="7"/>
        <v>0</v>
      </c>
      <c r="Y19" s="70">
        <v>64</v>
      </c>
      <c r="Z19" s="70">
        <v>1807083264</v>
      </c>
      <c r="AA19" s="70">
        <v>150</v>
      </c>
      <c r="AB19" s="67">
        <f>'S21 CaCo-2'!$Z19/'S21 CaCo-2'!$Z$21*100</f>
        <v>22.885440206809722</v>
      </c>
      <c r="AC19" s="67">
        <f t="shared" si="8"/>
        <v>45.770880413619444</v>
      </c>
      <c r="AD19" s="67">
        <f t="shared" si="9"/>
        <v>45.770880413619444</v>
      </c>
      <c r="AE19" s="67">
        <f t="shared" si="10"/>
        <v>22.885440206809722</v>
      </c>
      <c r="AF19" s="67">
        <f t="shared" si="11"/>
        <v>22.885440206809722</v>
      </c>
      <c r="AG19" s="67">
        <f t="shared" si="12"/>
        <v>0</v>
      </c>
      <c r="AH19" s="87">
        <f>AVERAGE('S21 CaCo-2'!$P19,'S21 CaCo-2'!$Y19)</f>
        <v>63.85</v>
      </c>
      <c r="AI19" s="67">
        <f>AVERAGE('S21 CaCo-2'!$S19,'S21 CaCo-2'!$AB19)</f>
        <v>24.193239246135519</v>
      </c>
      <c r="AJ19" s="67">
        <f>STDEV('S21 CaCo-2'!$S19,'S21 CaCo-2'!$AB19)</f>
        <v>1.8495071382730492</v>
      </c>
      <c r="AK19" s="90">
        <f>'S21 CaCo-2'!$AJ19/'S21 CaCo-2'!$AI19</f>
        <v>7.6447271878588074E-2</v>
      </c>
    </row>
    <row r="20" spans="1:37" ht="20.100000000000001" customHeight="1" x14ac:dyDescent="0.25">
      <c r="A20" s="91">
        <v>1041.42</v>
      </c>
      <c r="B20" s="92">
        <f t="shared" si="0"/>
        <v>1.999999999998181E-2</v>
      </c>
      <c r="C20" s="92"/>
      <c r="D20" s="94" t="str">
        <f t="shared" si="1"/>
        <v/>
      </c>
      <c r="E20" s="95"/>
      <c r="F20" s="94" t="str">
        <f t="shared" si="2"/>
        <v/>
      </c>
      <c r="G20" s="94">
        <v>2</v>
      </c>
      <c r="H20" s="94">
        <v>2</v>
      </c>
      <c r="I20" s="94">
        <v>2</v>
      </c>
      <c r="J20" s="94"/>
      <c r="K20" s="94"/>
      <c r="L20" s="92">
        <v>1041.4000000000001</v>
      </c>
      <c r="M20" s="92">
        <v>520.20000000000005</v>
      </c>
      <c r="N20" s="92">
        <v>346.46</v>
      </c>
      <c r="O20" s="95" t="s">
        <v>47</v>
      </c>
      <c r="P20" s="96">
        <v>66.3</v>
      </c>
      <c r="Q20" s="96">
        <v>212718880</v>
      </c>
      <c r="R20" s="96">
        <v>19.8</v>
      </c>
      <c r="S20" s="94">
        <f>'S21 CaCo-2'!$Q20/'S21 CaCo-2'!$Q$21*100</f>
        <v>5.4313100692600669</v>
      </c>
      <c r="T20" s="94">
        <f t="shared" si="3"/>
        <v>10.862620138520134</v>
      </c>
      <c r="U20" s="94">
        <f t="shared" si="4"/>
        <v>10.862620138520134</v>
      </c>
      <c r="V20" s="94">
        <f t="shared" si="5"/>
        <v>10.862620138520134</v>
      </c>
      <c r="W20" s="94">
        <f t="shared" si="6"/>
        <v>0</v>
      </c>
      <c r="X20" s="94">
        <f t="shared" si="7"/>
        <v>0</v>
      </c>
      <c r="Y20" s="96">
        <v>66.900000000000006</v>
      </c>
      <c r="Z20" s="96">
        <v>488116704</v>
      </c>
      <c r="AA20" s="96">
        <v>38.6</v>
      </c>
      <c r="AB20" s="94">
        <f>'S21 CaCo-2'!$Z20/'S21 CaCo-2'!$Z$21*100</f>
        <v>6.1816551931372654</v>
      </c>
      <c r="AC20" s="94">
        <f t="shared" si="8"/>
        <v>12.363310386274531</v>
      </c>
      <c r="AD20" s="94">
        <f t="shared" si="9"/>
        <v>12.363310386274531</v>
      </c>
      <c r="AE20" s="94">
        <f t="shared" si="10"/>
        <v>12.363310386274531</v>
      </c>
      <c r="AF20" s="94">
        <f t="shared" si="11"/>
        <v>0</v>
      </c>
      <c r="AG20" s="94">
        <f t="shared" si="12"/>
        <v>0</v>
      </c>
      <c r="AH20" s="98">
        <f>AVERAGE('S21 CaCo-2'!$P20,'S21 CaCo-2'!$Y20)</f>
        <v>66.599999999999994</v>
      </c>
      <c r="AI20" s="94">
        <f>AVERAGE('S21 CaCo-2'!$S20,'S21 CaCo-2'!$AB20)</f>
        <v>5.8064826311986657</v>
      </c>
      <c r="AJ20" s="94">
        <f>STDEV('S21 CaCo-2'!$S20,'S21 CaCo-2'!$AB20)</f>
        <v>0.53057412532382708</v>
      </c>
      <c r="AK20" s="99">
        <f>'S21 CaCo-2'!$AJ20/'S21 CaCo-2'!$AI20</f>
        <v>9.1376166781764329E-2</v>
      </c>
    </row>
    <row r="21" spans="1:37" x14ac:dyDescent="0.25">
      <c r="A21" s="64"/>
      <c r="B21" s="64"/>
      <c r="C21" s="64"/>
      <c r="D21" s="67"/>
      <c r="E21" s="79"/>
      <c r="F21" s="67"/>
      <c r="G21" s="67"/>
      <c r="H21" s="67"/>
      <c r="I21" s="67"/>
      <c r="J21" s="67"/>
      <c r="K21" s="67"/>
      <c r="L21" s="64"/>
      <c r="M21" s="64"/>
      <c r="N21" s="64"/>
      <c r="O21" s="79"/>
      <c r="P21" s="79"/>
      <c r="Q21" s="79">
        <f>SUM(Q5:Q20)</f>
        <v>3916529848</v>
      </c>
      <c r="R21" s="79"/>
      <c r="S21" s="67">
        <f>SUM(S5:S20)</f>
        <v>100</v>
      </c>
      <c r="T21" s="67">
        <f>SUM(T5:T20)/100</f>
        <v>1.8921664125154904</v>
      </c>
      <c r="U21" s="67">
        <f>SUM(U5:U20)/100</f>
        <v>2.1628877768736463</v>
      </c>
      <c r="V21" s="67">
        <f>SUM(V5:V20)/100</f>
        <v>0.62463906543423342</v>
      </c>
      <c r="W21" s="67">
        <f>SUM(W5:W20)/100</f>
        <v>0.99689725535828477</v>
      </c>
      <c r="X21" s="67">
        <f>SUM(X5:X20)/100</f>
        <v>0</v>
      </c>
      <c r="Y21" s="79"/>
      <c r="Z21" s="201">
        <f>SUM(Z5:Z20)</f>
        <v>7896213696</v>
      </c>
      <c r="AA21" s="79"/>
      <c r="AB21" s="67">
        <f>SUM(AB5:AB20)</f>
        <v>99.999999999999986</v>
      </c>
      <c r="AC21" s="67">
        <f>SUM(AC5:AC20)/100</f>
        <v>1.8806150223014433</v>
      </c>
      <c r="AD21" s="67">
        <f>SUM(AD5:AD20)/100</f>
        <v>2.1644265125015179</v>
      </c>
      <c r="AE21" s="67">
        <f>SUM(AE5:AE20)/100</f>
        <v>0.62963870019355672</v>
      </c>
      <c r="AF21" s="67">
        <f>SUM(AF5:AF20)/100</f>
        <v>0.93760635730393493</v>
      </c>
      <c r="AG21" s="67">
        <f>SUM(AG5:AG20)/100</f>
        <v>0</v>
      </c>
      <c r="AH21" s="87"/>
      <c r="AI21" s="67">
        <f>SUM(AI5:AI20)</f>
        <v>100</v>
      </c>
      <c r="AJ21" s="67"/>
      <c r="AK21" s="70"/>
    </row>
    <row r="23" spans="1:37" x14ac:dyDescent="0.25">
      <c r="R23" s="17"/>
      <c r="S23" s="17"/>
      <c r="T23" s="17"/>
      <c r="U23" s="17"/>
      <c r="V23" s="17"/>
      <c r="W23" s="17"/>
      <c r="X23" s="17"/>
      <c r="Y23" s="17"/>
      <c r="Z23" s="17"/>
      <c r="AA23" s="17"/>
      <c r="AB23" s="17"/>
      <c r="AC23" s="202"/>
      <c r="AD23" s="17"/>
      <c r="AE23" s="17"/>
    </row>
    <row r="24" spans="1:37" x14ac:dyDescent="0.25">
      <c r="R24" s="17"/>
      <c r="S24" s="17"/>
      <c r="T24" s="17"/>
      <c r="U24" s="17"/>
      <c r="V24" s="17"/>
      <c r="W24" s="17"/>
      <c r="X24" s="17"/>
      <c r="Y24" s="17"/>
      <c r="Z24" s="17"/>
      <c r="AA24" s="17"/>
      <c r="AB24" s="17"/>
      <c r="AC24" s="202"/>
      <c r="AD24" s="17"/>
      <c r="AE24" s="17"/>
    </row>
    <row r="25" spans="1:37" x14ac:dyDescent="0.25">
      <c r="R25" s="17"/>
      <c r="S25" s="17"/>
      <c r="T25" s="54"/>
      <c r="U25" s="54"/>
      <c r="V25" s="54"/>
      <c r="W25" s="54"/>
      <c r="X25" s="54"/>
      <c r="Y25" s="17"/>
      <c r="Z25" s="17"/>
      <c r="AA25" s="17"/>
      <c r="AB25" s="17"/>
      <c r="AC25" s="202"/>
      <c r="AD25" s="17"/>
      <c r="AE25" s="17"/>
    </row>
    <row r="26" spans="1:37" x14ac:dyDescent="0.25">
      <c r="R26" s="17"/>
      <c r="S26" s="140"/>
      <c r="T26" s="17"/>
      <c r="U26" s="17"/>
      <c r="V26" s="17"/>
      <c r="W26" s="17"/>
      <c r="X26" s="17"/>
      <c r="Y26" s="17"/>
      <c r="Z26" s="17"/>
      <c r="AA26" s="17"/>
      <c r="AB26" s="17"/>
      <c r="AC26" s="202"/>
      <c r="AD26" s="17"/>
      <c r="AE26" s="17"/>
    </row>
    <row r="27" spans="1:37" x14ac:dyDescent="0.25">
      <c r="F27" s="17"/>
      <c r="G27" s="17"/>
      <c r="H27" s="17"/>
      <c r="I27" s="17"/>
      <c r="J27" s="17"/>
      <c r="K27" s="17"/>
      <c r="L27" s="17"/>
      <c r="M27" s="13"/>
      <c r="N27" s="13"/>
      <c r="O27" s="14"/>
      <c r="R27" s="17"/>
      <c r="S27" s="17"/>
      <c r="T27" s="17"/>
      <c r="U27" s="17"/>
      <c r="V27" s="17"/>
      <c r="W27" s="17"/>
      <c r="X27" s="17"/>
      <c r="Y27" s="17"/>
      <c r="Z27" s="17"/>
      <c r="AA27" s="17"/>
      <c r="AB27" s="17"/>
      <c r="AC27" s="202"/>
      <c r="AD27" s="17"/>
      <c r="AE27" s="17"/>
    </row>
    <row r="28" spans="1:37" x14ac:dyDescent="0.25">
      <c r="F28" s="17"/>
      <c r="G28" s="17"/>
      <c r="H28" s="17"/>
      <c r="I28" s="17"/>
      <c r="J28" s="17"/>
      <c r="K28" s="17"/>
      <c r="L28" s="17"/>
      <c r="M28" s="17"/>
      <c r="N28" s="17"/>
      <c r="O28" s="14"/>
      <c r="R28" s="17"/>
      <c r="S28" s="17"/>
      <c r="T28" s="17"/>
      <c r="U28" s="17"/>
      <c r="V28" s="17"/>
      <c r="W28" s="17"/>
      <c r="X28" s="17"/>
      <c r="Y28" s="17"/>
      <c r="Z28" s="17"/>
      <c r="AA28" s="17"/>
      <c r="AB28" s="17"/>
      <c r="AC28" s="202"/>
      <c r="AD28" s="17"/>
      <c r="AE28" s="17"/>
    </row>
    <row r="29" spans="1:37" x14ac:dyDescent="0.25">
      <c r="F29" s="17"/>
      <c r="G29" s="17"/>
      <c r="H29" s="17"/>
      <c r="I29" s="17"/>
      <c r="J29" s="17"/>
      <c r="K29" s="17"/>
      <c r="L29" s="17"/>
      <c r="M29" s="17"/>
      <c r="N29" s="17"/>
      <c r="O29" s="14"/>
      <c r="R29" s="17"/>
      <c r="S29" s="17"/>
      <c r="T29" s="17"/>
      <c r="U29" s="17"/>
      <c r="V29" s="17"/>
      <c r="W29" s="17"/>
      <c r="X29" s="17"/>
      <c r="Y29" s="17"/>
      <c r="Z29" s="17"/>
      <c r="AA29" s="17"/>
      <c r="AB29" s="17"/>
      <c r="AC29" s="202"/>
      <c r="AD29" s="17"/>
      <c r="AE29" s="17"/>
    </row>
    <row r="30" spans="1:37" x14ac:dyDescent="0.25">
      <c r="F30" s="17"/>
      <c r="G30" s="17"/>
      <c r="H30" s="17"/>
      <c r="I30" s="17"/>
      <c r="J30" s="17"/>
      <c r="K30" s="17"/>
      <c r="L30" s="17"/>
      <c r="M30" s="17"/>
      <c r="N30" s="17"/>
      <c r="O30" s="14"/>
      <c r="R30" s="17"/>
      <c r="S30" s="17"/>
      <c r="T30" s="17"/>
      <c r="U30" s="17"/>
      <c r="V30" s="17"/>
      <c r="W30" s="17"/>
      <c r="X30" s="17"/>
      <c r="Y30" s="17"/>
      <c r="Z30" s="17"/>
      <c r="AA30" s="17"/>
      <c r="AB30" s="17"/>
      <c r="AC30" s="202"/>
      <c r="AD30" s="17"/>
      <c r="AE30" s="17"/>
    </row>
    <row r="31" spans="1:37" x14ac:dyDescent="0.25">
      <c r="F31" s="17"/>
      <c r="G31" s="17"/>
      <c r="H31" s="17"/>
      <c r="I31" s="17"/>
      <c r="J31" s="17"/>
      <c r="K31" s="17"/>
      <c r="L31" s="17"/>
      <c r="M31" s="13"/>
      <c r="N31" s="13"/>
      <c r="O31" s="14"/>
      <c r="R31" s="17"/>
      <c r="S31" s="17"/>
      <c r="T31" s="17"/>
      <c r="U31" s="17"/>
      <c r="V31" s="17"/>
      <c r="W31" s="17"/>
      <c r="X31" s="17"/>
      <c r="Y31" s="17"/>
      <c r="Z31" s="17"/>
      <c r="AA31" s="17"/>
      <c r="AB31" s="17"/>
      <c r="AC31" s="202"/>
      <c r="AD31" s="17"/>
      <c r="AE31" s="17"/>
    </row>
    <row r="32" spans="1:37" x14ac:dyDescent="0.25">
      <c r="F32" s="17"/>
      <c r="G32" s="17"/>
      <c r="H32" s="17"/>
      <c r="I32" s="17"/>
      <c r="J32" s="17"/>
      <c r="K32" s="17"/>
      <c r="L32" s="17"/>
      <c r="M32" s="1"/>
      <c r="N32" s="16"/>
      <c r="O32" s="3"/>
    </row>
    <row r="33" spans="1:29" x14ac:dyDescent="0.25">
      <c r="F33" s="17"/>
      <c r="G33" s="17"/>
      <c r="H33" s="17"/>
      <c r="I33" s="17"/>
      <c r="J33" s="17"/>
      <c r="K33" s="17"/>
      <c r="L33" s="13"/>
      <c r="M33" s="1"/>
      <c r="N33" s="16"/>
      <c r="O33" s="3"/>
    </row>
    <row r="34" spans="1:29" x14ac:dyDescent="0.25">
      <c r="F34" s="17"/>
      <c r="G34" s="17"/>
      <c r="H34" s="17"/>
      <c r="I34" s="17"/>
      <c r="J34" s="17"/>
      <c r="K34" s="17"/>
      <c r="L34" s="17"/>
      <c r="M34" s="1"/>
      <c r="N34" s="16"/>
      <c r="O34" s="3"/>
    </row>
    <row r="35" spans="1:29" x14ac:dyDescent="0.25">
      <c r="A35"/>
      <c r="F35" s="17"/>
      <c r="G35" s="17"/>
      <c r="H35" s="17"/>
      <c r="I35" s="17"/>
      <c r="J35" s="17"/>
      <c r="K35" s="17"/>
      <c r="L35" s="17"/>
      <c r="M35" s="1"/>
      <c r="N35" s="16"/>
      <c r="O35" s="3"/>
      <c r="AC35"/>
    </row>
    <row r="36" spans="1:29" x14ac:dyDescent="0.25">
      <c r="A36"/>
      <c r="F36" s="17"/>
      <c r="G36" s="17"/>
      <c r="H36" s="17"/>
      <c r="I36" s="17"/>
      <c r="J36" s="17"/>
      <c r="K36" s="17"/>
      <c r="L36" s="17"/>
      <c r="M36" s="1"/>
      <c r="N36" s="16"/>
      <c r="O36" s="3"/>
      <c r="AC36"/>
    </row>
    <row r="37" spans="1:29" x14ac:dyDescent="0.25">
      <c r="A37"/>
      <c r="F37" s="17"/>
      <c r="G37" s="17"/>
      <c r="H37" s="17"/>
      <c r="I37" s="17"/>
      <c r="J37" s="17"/>
      <c r="K37" s="17"/>
      <c r="L37" s="17"/>
      <c r="M37" s="13"/>
      <c r="N37" s="13"/>
      <c r="O37" s="3"/>
      <c r="AC37"/>
    </row>
    <row r="38" spans="1:29" x14ac:dyDescent="0.25">
      <c r="A38"/>
      <c r="F38" s="17"/>
      <c r="G38" s="17"/>
      <c r="H38" s="17"/>
      <c r="I38" s="17"/>
      <c r="J38" s="17"/>
      <c r="K38" s="17"/>
      <c r="L38" s="17"/>
      <c r="M38" s="13"/>
      <c r="N38" s="16"/>
      <c r="O38" s="3"/>
      <c r="AC38"/>
    </row>
    <row r="39" spans="1:29" x14ac:dyDescent="0.25">
      <c r="A39"/>
      <c r="F39" s="17"/>
      <c r="G39" s="17"/>
      <c r="H39" s="17"/>
      <c r="I39" s="17"/>
      <c r="J39" s="17"/>
      <c r="K39" s="17"/>
      <c r="L39" s="17"/>
      <c r="M39" s="17"/>
      <c r="N39" s="17"/>
      <c r="O39" s="3"/>
      <c r="AC39"/>
    </row>
    <row r="40" spans="1:29" x14ac:dyDescent="0.25">
      <c r="A40"/>
      <c r="F40" s="17"/>
      <c r="G40" s="17"/>
      <c r="H40" s="17"/>
      <c r="I40" s="17"/>
      <c r="J40" s="17"/>
      <c r="K40" s="17"/>
      <c r="L40" s="1"/>
      <c r="M40" s="1"/>
      <c r="N40" s="17"/>
      <c r="O40" s="3"/>
      <c r="AC40"/>
    </row>
    <row r="41" spans="1:29" x14ac:dyDescent="0.25">
      <c r="A41"/>
      <c r="F41" s="17"/>
      <c r="G41" s="17"/>
      <c r="H41" s="17"/>
      <c r="I41" s="17"/>
      <c r="J41" s="17"/>
      <c r="K41" s="17"/>
      <c r="L41" s="1"/>
      <c r="M41" s="1"/>
      <c r="N41" s="17"/>
      <c r="O41" s="3"/>
      <c r="AC41"/>
    </row>
    <row r="42" spans="1:29" x14ac:dyDescent="0.25">
      <c r="A42"/>
      <c r="F42" s="17"/>
      <c r="G42" s="17"/>
      <c r="H42" s="17"/>
      <c r="I42" s="17"/>
      <c r="J42" s="17"/>
      <c r="K42" s="17"/>
      <c r="L42" s="1"/>
      <c r="M42" s="1"/>
      <c r="N42" s="17"/>
      <c r="O42" s="3"/>
      <c r="AC42"/>
    </row>
    <row r="43" spans="1:29" x14ac:dyDescent="0.25">
      <c r="A43"/>
      <c r="F43" s="17"/>
      <c r="G43" s="17"/>
      <c r="H43" s="17"/>
      <c r="I43" s="17"/>
      <c r="J43" s="17"/>
      <c r="K43" s="17"/>
      <c r="L43" s="17"/>
      <c r="M43" s="17"/>
      <c r="N43" s="17"/>
      <c r="O43" s="3"/>
      <c r="AC43"/>
    </row>
    <row r="44" spans="1:29" x14ac:dyDescent="0.25">
      <c r="A44"/>
      <c r="F44" s="17"/>
      <c r="G44" s="17"/>
      <c r="H44" s="17"/>
      <c r="I44" s="17"/>
      <c r="J44" s="17"/>
      <c r="K44" s="17"/>
      <c r="L44" s="17"/>
      <c r="M44" s="1"/>
      <c r="N44" s="16"/>
      <c r="O44" s="3"/>
      <c r="AC44"/>
    </row>
    <row r="45" spans="1:29" x14ac:dyDescent="0.25">
      <c r="A45"/>
      <c r="F45" s="17"/>
      <c r="G45" s="17"/>
      <c r="H45" s="17"/>
      <c r="I45" s="17"/>
      <c r="J45" s="17"/>
      <c r="K45" s="17"/>
      <c r="L45" s="1"/>
      <c r="M45" s="1"/>
      <c r="N45" s="17"/>
      <c r="O45" s="3"/>
      <c r="AC45"/>
    </row>
    <row r="46" spans="1:29" x14ac:dyDescent="0.25">
      <c r="A46"/>
      <c r="F46" s="17"/>
      <c r="G46" s="17"/>
      <c r="H46" s="17"/>
      <c r="I46" s="17"/>
      <c r="J46" s="17"/>
      <c r="K46" s="17"/>
      <c r="L46" s="1"/>
      <c r="M46" s="1"/>
      <c r="N46" s="17"/>
      <c r="O46" s="3"/>
      <c r="AC46"/>
    </row>
    <row r="47" spans="1:29" x14ac:dyDescent="0.25">
      <c r="A47"/>
      <c r="F47" s="17"/>
      <c r="G47" s="17"/>
      <c r="H47" s="17"/>
      <c r="I47" s="17"/>
      <c r="J47" s="17"/>
      <c r="K47" s="17"/>
      <c r="L47" s="1"/>
      <c r="M47" s="1"/>
      <c r="N47" s="17"/>
      <c r="O47" s="3"/>
      <c r="AC47"/>
    </row>
    <row r="48" spans="1:29" x14ac:dyDescent="0.25">
      <c r="A48"/>
      <c r="F48" s="17"/>
      <c r="G48" s="17"/>
      <c r="H48" s="17"/>
      <c r="I48" s="17"/>
      <c r="J48" s="17"/>
      <c r="K48" s="17"/>
      <c r="L48" s="1"/>
      <c r="M48" s="1"/>
      <c r="N48" s="17"/>
      <c r="O48" s="3"/>
      <c r="AC48"/>
    </row>
    <row r="49" spans="1:29" x14ac:dyDescent="0.25">
      <c r="A49"/>
      <c r="F49" s="17"/>
      <c r="G49" s="17"/>
      <c r="H49" s="17"/>
      <c r="I49" s="17"/>
      <c r="J49" s="17"/>
      <c r="K49" s="17"/>
      <c r="L49" s="1"/>
      <c r="M49" s="1"/>
      <c r="N49" s="16"/>
      <c r="O49" s="3"/>
      <c r="AC49"/>
    </row>
    <row r="50" spans="1:29" x14ac:dyDescent="0.25">
      <c r="A50"/>
      <c r="F50" s="17"/>
      <c r="G50" s="17"/>
      <c r="H50" s="17"/>
      <c r="I50" s="17"/>
      <c r="J50" s="17"/>
      <c r="K50" s="17"/>
      <c r="L50" s="1"/>
      <c r="M50" s="1"/>
      <c r="N50" s="17"/>
      <c r="O50" s="3"/>
      <c r="AC50"/>
    </row>
    <row r="51" spans="1:29" x14ac:dyDescent="0.25">
      <c r="A51"/>
      <c r="F51" s="17"/>
      <c r="G51" s="17"/>
      <c r="H51" s="17"/>
      <c r="I51" s="17"/>
      <c r="J51" s="17"/>
      <c r="K51" s="17"/>
      <c r="L51" s="1"/>
      <c r="M51" s="1"/>
      <c r="N51" s="17"/>
      <c r="O51" s="3"/>
      <c r="AC51"/>
    </row>
    <row r="52" spans="1:29" x14ac:dyDescent="0.25">
      <c r="A52"/>
      <c r="F52" s="17"/>
      <c r="G52" s="17"/>
      <c r="H52" s="17"/>
      <c r="I52" s="17"/>
      <c r="J52" s="17"/>
      <c r="K52" s="17"/>
      <c r="L52" s="1"/>
      <c r="M52" s="1"/>
      <c r="N52" s="17"/>
      <c r="O52" s="17"/>
      <c r="AC52"/>
    </row>
    <row r="53" spans="1:29" x14ac:dyDescent="0.25">
      <c r="A53"/>
      <c r="F53" s="17"/>
      <c r="G53" s="17"/>
      <c r="H53" s="17"/>
      <c r="I53" s="17"/>
      <c r="J53" s="17"/>
      <c r="K53" s="17"/>
      <c r="L53" s="1"/>
      <c r="M53" s="1"/>
      <c r="N53" s="17"/>
      <c r="O53" s="17"/>
      <c r="AC53"/>
    </row>
    <row r="54" spans="1:29" x14ac:dyDescent="0.25">
      <c r="A54"/>
      <c r="F54" s="17"/>
      <c r="G54" s="17"/>
      <c r="H54" s="17"/>
      <c r="I54" s="17"/>
      <c r="J54" s="17"/>
      <c r="K54" s="17"/>
      <c r="L54" s="1"/>
      <c r="M54" s="1"/>
      <c r="N54" s="16"/>
      <c r="O54" s="3"/>
      <c r="AC54"/>
    </row>
    <row r="55" spans="1:29" x14ac:dyDescent="0.25">
      <c r="A55"/>
      <c r="F55" s="17"/>
      <c r="G55" s="17"/>
      <c r="H55" s="17"/>
      <c r="I55" s="17"/>
      <c r="J55" s="17"/>
      <c r="K55" s="17"/>
      <c r="L55" s="13"/>
      <c r="M55" s="1"/>
      <c r="N55" s="16"/>
      <c r="O55" s="3"/>
      <c r="AC55"/>
    </row>
    <row r="56" spans="1:29" x14ac:dyDescent="0.25">
      <c r="A56"/>
      <c r="F56" s="17"/>
      <c r="G56" s="17"/>
      <c r="H56" s="17"/>
      <c r="I56" s="17"/>
      <c r="J56" s="17"/>
      <c r="K56" s="17"/>
      <c r="L56" s="1"/>
      <c r="M56" s="1"/>
      <c r="N56" s="17"/>
      <c r="O56" s="3"/>
      <c r="AC56"/>
    </row>
    <row r="57" spans="1:29" x14ac:dyDescent="0.25">
      <c r="A57"/>
      <c r="F57" s="17"/>
      <c r="G57" s="17"/>
      <c r="H57" s="17"/>
      <c r="I57" s="17"/>
      <c r="J57" s="17"/>
      <c r="K57" s="17"/>
      <c r="L57" s="1"/>
      <c r="M57" s="1"/>
      <c r="N57" s="16"/>
      <c r="O57" s="3"/>
      <c r="AC57"/>
    </row>
    <row r="58" spans="1:29" x14ac:dyDescent="0.25">
      <c r="A58"/>
      <c r="F58" s="17"/>
      <c r="G58" s="17"/>
      <c r="H58" s="17"/>
      <c r="I58" s="17"/>
      <c r="J58" s="17"/>
      <c r="K58" s="17"/>
      <c r="L58" s="1"/>
      <c r="M58" s="1"/>
      <c r="N58" s="16"/>
      <c r="O58" s="3"/>
      <c r="AC58"/>
    </row>
    <row r="59" spans="1:29" x14ac:dyDescent="0.25">
      <c r="A59"/>
      <c r="F59" s="17"/>
      <c r="G59" s="17"/>
      <c r="H59" s="17"/>
      <c r="I59" s="17"/>
      <c r="J59" s="17"/>
      <c r="K59" s="17"/>
      <c r="L59" s="1"/>
      <c r="M59" s="1"/>
      <c r="N59" s="16"/>
      <c r="O59" s="3"/>
      <c r="AC59"/>
    </row>
    <row r="60" spans="1:29" x14ac:dyDescent="0.25">
      <c r="A60"/>
      <c r="F60" s="17"/>
      <c r="G60" s="17"/>
      <c r="H60" s="17"/>
      <c r="I60" s="17"/>
      <c r="J60" s="17"/>
      <c r="K60" s="17"/>
      <c r="L60" s="17"/>
      <c r="M60" s="17"/>
      <c r="N60" s="17"/>
      <c r="O60" s="17"/>
      <c r="AC60"/>
    </row>
    <row r="61" spans="1:29" x14ac:dyDescent="0.25">
      <c r="A61"/>
      <c r="F61" s="17"/>
      <c r="G61" s="17"/>
      <c r="H61" s="17"/>
      <c r="I61" s="17"/>
      <c r="J61" s="17"/>
      <c r="K61" s="17"/>
      <c r="L61" s="17"/>
      <c r="M61" s="17"/>
      <c r="N61" s="17"/>
      <c r="O61" s="17"/>
      <c r="AC61"/>
    </row>
    <row r="62" spans="1:29" x14ac:dyDescent="0.25">
      <c r="A62"/>
      <c r="F62" s="17"/>
      <c r="G62" s="17"/>
      <c r="H62" s="17"/>
      <c r="I62" s="17"/>
      <c r="J62" s="17"/>
      <c r="K62" s="17"/>
      <c r="L62" s="17"/>
      <c r="M62" s="17"/>
      <c r="N62" s="17"/>
      <c r="O62" s="17"/>
      <c r="AC62"/>
    </row>
    <row r="63" spans="1:29" x14ac:dyDescent="0.25">
      <c r="A63"/>
      <c r="F63" s="17"/>
      <c r="G63" s="17"/>
      <c r="H63" s="17"/>
      <c r="I63" s="17"/>
      <c r="J63" s="17"/>
      <c r="K63" s="17"/>
      <c r="L63" s="17"/>
      <c r="M63" s="17"/>
      <c r="N63" s="17"/>
      <c r="O63" s="17"/>
      <c r="AC63"/>
    </row>
    <row r="64" spans="1:29" x14ac:dyDescent="0.25">
      <c r="A64"/>
      <c r="F64" s="17"/>
      <c r="G64" s="17"/>
      <c r="H64" s="17"/>
      <c r="I64" s="17"/>
      <c r="J64" s="17"/>
      <c r="K64" s="17"/>
      <c r="L64" s="17"/>
      <c r="M64" s="17"/>
      <c r="N64" s="17"/>
      <c r="O64" s="17"/>
      <c r="AC64"/>
    </row>
    <row r="65" spans="1:29" x14ac:dyDescent="0.25">
      <c r="A65"/>
      <c r="F65" s="17"/>
      <c r="G65" s="17"/>
      <c r="H65" s="17"/>
      <c r="I65" s="17"/>
      <c r="J65" s="17"/>
      <c r="K65" s="17"/>
      <c r="L65" s="17"/>
      <c r="M65" s="17"/>
      <c r="N65" s="17"/>
      <c r="O65" s="17"/>
      <c r="AC65"/>
    </row>
  </sheetData>
  <mergeCells count="2">
    <mergeCell ref="P3:X3"/>
    <mergeCell ref="Y3:AG3"/>
  </mergeCells>
  <conditionalFormatting sqref="AJ5:AJ20">
    <cfRule type="cellIs" dxfId="5" priority="3" operator="greaterThan">
      <formula>2</formula>
    </cfRule>
  </conditionalFormatting>
  <conditionalFormatting sqref="AB5:AB20">
    <cfRule type="cellIs" dxfId="4" priority="2" operator="lessThan">
      <formula>1</formula>
    </cfRule>
  </conditionalFormatting>
  <conditionalFormatting sqref="AA5 R5 AA14:AA20 AA7:AA12 R7:R20">
    <cfRule type="cellIs" dxfId="3" priority="1" operator="lessThan">
      <formula>6</formula>
    </cfRule>
  </conditionalFormatting>
  <pageMargins left="0.7" right="0.7" top="0.75" bottom="0.75" header="0.3" footer="0.3"/>
  <pageSetup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AK61"/>
  <sheetViews>
    <sheetView zoomScale="82" zoomScaleNormal="82" workbookViewId="0"/>
  </sheetViews>
  <sheetFormatPr defaultRowHeight="15" x14ac:dyDescent="0.25"/>
  <cols>
    <col min="1" max="1" width="8.7109375" style="5" customWidth="1"/>
    <col min="2" max="33" width="8.7109375" customWidth="1"/>
    <col min="34" max="34" width="8.7109375" style="4" customWidth="1"/>
    <col min="35" max="37" width="8.7109375" customWidth="1"/>
  </cols>
  <sheetData>
    <row r="1" spans="1:37" x14ac:dyDescent="0.25">
      <c r="A1" s="60" t="s">
        <v>206</v>
      </c>
      <c r="AH1" s="58"/>
    </row>
    <row r="2" spans="1:37" x14ac:dyDescent="0.25">
      <c r="AH2" s="58"/>
    </row>
    <row r="3" spans="1:37" ht="20.100000000000001" customHeight="1" x14ac:dyDescent="0.25">
      <c r="A3" s="100"/>
      <c r="B3" s="101"/>
      <c r="C3" s="101"/>
      <c r="D3" s="101"/>
      <c r="E3" s="101"/>
      <c r="F3" s="101"/>
      <c r="G3" s="101"/>
      <c r="H3" s="101"/>
      <c r="I3" s="101"/>
      <c r="J3" s="101"/>
      <c r="K3" s="101"/>
      <c r="L3" s="101"/>
      <c r="M3" s="101"/>
      <c r="N3" s="101"/>
      <c r="O3" s="101"/>
      <c r="P3" s="277" t="s">
        <v>99</v>
      </c>
      <c r="Q3" s="277"/>
      <c r="R3" s="277"/>
      <c r="S3" s="277"/>
      <c r="T3" s="277"/>
      <c r="U3" s="277"/>
      <c r="V3" s="277"/>
      <c r="W3" s="277"/>
      <c r="X3" s="277"/>
      <c r="Y3" s="277" t="s">
        <v>100</v>
      </c>
      <c r="Z3" s="277"/>
      <c r="AA3" s="277"/>
      <c r="AB3" s="277"/>
      <c r="AC3" s="277"/>
      <c r="AD3" s="277"/>
      <c r="AE3" s="277"/>
      <c r="AF3" s="277"/>
      <c r="AG3" s="277"/>
      <c r="AH3" s="102"/>
      <c r="AI3" s="101"/>
      <c r="AJ3" s="101"/>
      <c r="AK3" s="103"/>
    </row>
    <row r="4" spans="1:37" ht="20.100000000000001" customHeight="1" x14ac:dyDescent="0.25">
      <c r="A4" s="105" t="s">
        <v>0</v>
      </c>
      <c r="B4" s="104" t="s">
        <v>1</v>
      </c>
      <c r="C4" s="104" t="s">
        <v>2</v>
      </c>
      <c r="D4" s="104" t="s">
        <v>3</v>
      </c>
      <c r="E4" s="104" t="s">
        <v>4</v>
      </c>
      <c r="F4" s="104" t="s">
        <v>5</v>
      </c>
      <c r="G4" s="104" t="s">
        <v>6</v>
      </c>
      <c r="H4" s="104" t="s">
        <v>7</v>
      </c>
      <c r="I4" s="104" t="s">
        <v>8</v>
      </c>
      <c r="J4" s="104" t="s">
        <v>9</v>
      </c>
      <c r="K4" s="104" t="s">
        <v>10</v>
      </c>
      <c r="L4" s="104" t="s">
        <v>101</v>
      </c>
      <c r="M4" s="104" t="s">
        <v>102</v>
      </c>
      <c r="N4" s="104" t="s">
        <v>103</v>
      </c>
      <c r="O4" s="104" t="s">
        <v>11</v>
      </c>
      <c r="P4" s="104" t="s">
        <v>104</v>
      </c>
      <c r="Q4" s="104" t="s">
        <v>105</v>
      </c>
      <c r="R4" s="104" t="s">
        <v>94</v>
      </c>
      <c r="S4" s="104" t="s">
        <v>106</v>
      </c>
      <c r="T4" s="104" t="s">
        <v>6</v>
      </c>
      <c r="U4" s="104" t="s">
        <v>7</v>
      </c>
      <c r="V4" s="104" t="s">
        <v>8</v>
      </c>
      <c r="W4" s="104" t="s">
        <v>9</v>
      </c>
      <c r="X4" s="104" t="s">
        <v>10</v>
      </c>
      <c r="Y4" s="104" t="s">
        <v>104</v>
      </c>
      <c r="Z4" s="104" t="s">
        <v>105</v>
      </c>
      <c r="AA4" s="104" t="s">
        <v>94</v>
      </c>
      <c r="AB4" s="104" t="s">
        <v>106</v>
      </c>
      <c r="AC4" s="104" t="s">
        <v>6</v>
      </c>
      <c r="AD4" s="104" t="s">
        <v>7</v>
      </c>
      <c r="AE4" s="104" t="s">
        <v>8</v>
      </c>
      <c r="AF4" s="104" t="s">
        <v>9</v>
      </c>
      <c r="AG4" s="104" t="s">
        <v>10</v>
      </c>
      <c r="AH4" s="106" t="s">
        <v>107</v>
      </c>
      <c r="AI4" s="104" t="s">
        <v>108</v>
      </c>
      <c r="AJ4" s="104" t="s">
        <v>17</v>
      </c>
      <c r="AK4" s="107" t="s">
        <v>33</v>
      </c>
    </row>
    <row r="5" spans="1:37" ht="20.100000000000001" customHeight="1" x14ac:dyDescent="0.25">
      <c r="A5" s="65">
        <v>675.27</v>
      </c>
      <c r="B5" s="64">
        <f t="shared" ref="B5:B16" si="0">IF(A5, A5-L5,"")</f>
        <v>2.3469999999974789E-2</v>
      </c>
      <c r="C5" s="79"/>
      <c r="D5" s="67" t="str">
        <f t="shared" ref="D5:D16" si="1">IF(C5, C5-M5,"")</f>
        <v/>
      </c>
      <c r="E5" s="79"/>
      <c r="F5" s="67" t="str">
        <f t="shared" ref="F5:F16" si="2">IF(E5, E5-N5,"")</f>
        <v/>
      </c>
      <c r="G5" s="67">
        <v>1</v>
      </c>
      <c r="H5" s="67">
        <v>1</v>
      </c>
      <c r="I5" s="67"/>
      <c r="J5" s="67">
        <v>1</v>
      </c>
      <c r="K5" s="67"/>
      <c r="L5" s="64">
        <v>675.24653000000001</v>
      </c>
      <c r="M5" s="64">
        <v>337.11963000000003</v>
      </c>
      <c r="N5" s="64">
        <v>224.41066333333336</v>
      </c>
      <c r="O5" s="79" t="s">
        <v>18</v>
      </c>
      <c r="P5" s="70">
        <v>23.4</v>
      </c>
      <c r="Q5" s="70">
        <v>400002528</v>
      </c>
      <c r="R5" s="70">
        <v>47.4</v>
      </c>
      <c r="S5" s="67">
        <f>'S22 Co115 '!$Q5/'S22 Co115 '!$Q$17*100</f>
        <v>6.4641268503341536</v>
      </c>
      <c r="T5" s="67">
        <f t="shared" ref="T5:T16" si="3">$S5*G5</f>
        <v>6.4641268503341536</v>
      </c>
      <c r="U5" s="67">
        <f t="shared" ref="U5:U16" si="4">$S5*H5</f>
        <v>6.4641268503341536</v>
      </c>
      <c r="V5" s="67">
        <f t="shared" ref="V5:V16" si="5">$S5*I5</f>
        <v>0</v>
      </c>
      <c r="W5" s="67">
        <f t="shared" ref="W5:W16" si="6">$S5*J5</f>
        <v>6.4641268503341536</v>
      </c>
      <c r="X5" s="67">
        <f t="shared" ref="X5:X16" si="7">$S5*K5</f>
        <v>0</v>
      </c>
      <c r="Y5" s="70">
        <v>23.5</v>
      </c>
      <c r="Z5" s="70">
        <v>712710272</v>
      </c>
      <c r="AA5" s="70">
        <v>51.4</v>
      </c>
      <c r="AB5" s="67">
        <f>'S22 Co115 '!$Z5/'S22 Co115 '!$Z$17*100</f>
        <v>6.3817850328899013</v>
      </c>
      <c r="AC5" s="67">
        <f t="shared" ref="AC5:AC16" si="8">$AB5*G5</f>
        <v>6.3817850328899013</v>
      </c>
      <c r="AD5" s="67">
        <f t="shared" ref="AD5:AD16" si="9">$AB5*H5</f>
        <v>6.3817850328899013</v>
      </c>
      <c r="AE5" s="67">
        <f t="shared" ref="AE5:AE16" si="10">$AB5*I5</f>
        <v>0</v>
      </c>
      <c r="AF5" s="67">
        <f t="shared" ref="AF5:AF16" si="11">$AB5*J5</f>
        <v>6.3817850328899013</v>
      </c>
      <c r="AG5" s="67">
        <f t="shared" ref="AG5:AG16" si="12">$AB5*K5</f>
        <v>0</v>
      </c>
      <c r="AH5" s="87">
        <f>AVERAGE('S22 Co115 '!$P5,'S22 Co115 '!$Y5)</f>
        <v>23.45</v>
      </c>
      <c r="AI5" s="67">
        <f>AVERAGE('S22 Co115 '!$S5,'S22 Co115 '!$AB5)</f>
        <v>6.4229559416120274</v>
      </c>
      <c r="AJ5" s="67">
        <f>STDEV('S22 Co115 '!$S5,'S22 Co115 '!$AB5)</f>
        <v>5.8224457490055545E-2</v>
      </c>
      <c r="AK5" s="90">
        <f>'S22 Co115 '!$AJ5/'S22 Co115 '!$AI5</f>
        <v>9.0650563415576573E-3</v>
      </c>
    </row>
    <row r="6" spans="1:37" ht="20.100000000000001" customHeight="1" x14ac:dyDescent="0.25">
      <c r="A6" s="65">
        <v>966.36</v>
      </c>
      <c r="B6" s="64">
        <f t="shared" si="0"/>
        <v>1.8069999999966058E-2</v>
      </c>
      <c r="C6" s="79">
        <v>482.68</v>
      </c>
      <c r="D6" s="67">
        <f t="shared" si="1"/>
        <v>1.2669999999957327E-2</v>
      </c>
      <c r="E6" s="79"/>
      <c r="F6" s="67" t="str">
        <f t="shared" si="2"/>
        <v/>
      </c>
      <c r="G6" s="67">
        <v>1</v>
      </c>
      <c r="H6" s="67">
        <v>1</v>
      </c>
      <c r="I6" s="67"/>
      <c r="J6" s="67">
        <v>2</v>
      </c>
      <c r="K6" s="67"/>
      <c r="L6" s="64">
        <v>966.34193000000005</v>
      </c>
      <c r="M6" s="64">
        <v>482.66733000000005</v>
      </c>
      <c r="N6" s="64">
        <v>321.44246333333336</v>
      </c>
      <c r="O6" s="79" t="s">
        <v>19</v>
      </c>
      <c r="P6" s="70">
        <v>28.3</v>
      </c>
      <c r="Q6" s="70">
        <v>1376354688</v>
      </c>
      <c r="R6" s="70">
        <v>133</v>
      </c>
      <c r="S6" s="67">
        <f>'S22 Co115 '!$Q6/'S22 Co115 '!$Q$17*100</f>
        <v>22.24218766508417</v>
      </c>
      <c r="T6" s="67">
        <f t="shared" si="3"/>
        <v>22.24218766508417</v>
      </c>
      <c r="U6" s="67">
        <f t="shared" si="4"/>
        <v>22.24218766508417</v>
      </c>
      <c r="V6" s="67">
        <f t="shared" si="5"/>
        <v>0</v>
      </c>
      <c r="W6" s="67">
        <f t="shared" si="6"/>
        <v>44.484375330168341</v>
      </c>
      <c r="X6" s="67">
        <f t="shared" si="7"/>
        <v>0</v>
      </c>
      <c r="Y6" s="70">
        <v>28</v>
      </c>
      <c r="Z6" s="70">
        <v>3120885760</v>
      </c>
      <c r="AA6" s="70">
        <v>156.30000000000001</v>
      </c>
      <c r="AB6" s="67">
        <f>'S22 Co115 '!$Z6/'S22 Co115 '!$Z$17*100</f>
        <v>27.945187287166284</v>
      </c>
      <c r="AC6" s="67">
        <f t="shared" si="8"/>
        <v>27.945187287166284</v>
      </c>
      <c r="AD6" s="67">
        <f t="shared" si="9"/>
        <v>27.945187287166284</v>
      </c>
      <c r="AE6" s="67">
        <f t="shared" si="10"/>
        <v>0</v>
      </c>
      <c r="AF6" s="67">
        <f t="shared" si="11"/>
        <v>55.890374574332569</v>
      </c>
      <c r="AG6" s="67">
        <f t="shared" si="12"/>
        <v>0</v>
      </c>
      <c r="AH6" s="87">
        <f>AVERAGE('S22 Co115 '!$P6,'S22 Co115 '!$Y6)</f>
        <v>28.15</v>
      </c>
      <c r="AI6" s="67">
        <f>AVERAGE('S22 Co115 '!$S6,'S22 Co115 '!$AB6)</f>
        <v>25.093687476125226</v>
      </c>
      <c r="AJ6" s="67">
        <f>STDEV('S22 Co115 '!$S6,'S22 Co115 '!$AB6)</f>
        <v>4.0326297058786045</v>
      </c>
      <c r="AK6" s="90">
        <f>'S22 Co115 '!$AJ6/'S22 Co115 '!$AI6</f>
        <v>0.16070295406824331</v>
      </c>
    </row>
    <row r="7" spans="1:37" ht="20.100000000000001" customHeight="1" x14ac:dyDescent="0.25">
      <c r="A7" s="65">
        <v>1040.3900000000001</v>
      </c>
      <c r="B7" s="64">
        <f t="shared" si="0"/>
        <v>1.1270000000195068E-2</v>
      </c>
      <c r="C7" s="79"/>
      <c r="D7" s="67" t="str">
        <f t="shared" si="1"/>
        <v/>
      </c>
      <c r="E7" s="79"/>
      <c r="F7" s="67" t="str">
        <f t="shared" si="2"/>
        <v/>
      </c>
      <c r="G7" s="67">
        <v>2</v>
      </c>
      <c r="H7" s="67">
        <v>2</v>
      </c>
      <c r="I7" s="67"/>
      <c r="J7" s="67">
        <v>1</v>
      </c>
      <c r="K7" s="67"/>
      <c r="L7" s="60">
        <v>1040.3787299999999</v>
      </c>
      <c r="M7" s="60">
        <v>519.68573000000004</v>
      </c>
      <c r="N7" s="60">
        <v>346.12139666666667</v>
      </c>
      <c r="O7" s="79" t="s">
        <v>20</v>
      </c>
      <c r="P7" s="70">
        <v>44.3</v>
      </c>
      <c r="Q7" s="70">
        <v>62935092</v>
      </c>
      <c r="R7" s="70">
        <v>7.1</v>
      </c>
      <c r="S7" s="67">
        <f>'S22 Co115 '!$Q7/'S22 Co115 '!$Q$17*100</f>
        <v>1.0170446173416436</v>
      </c>
      <c r="T7" s="67">
        <f t="shared" si="3"/>
        <v>2.0340892346832873</v>
      </c>
      <c r="U7" s="67">
        <f t="shared" si="4"/>
        <v>2.0340892346832873</v>
      </c>
      <c r="V7" s="67">
        <f t="shared" si="5"/>
        <v>0</v>
      </c>
      <c r="W7" s="67">
        <f t="shared" si="6"/>
        <v>1.0170446173416436</v>
      </c>
      <c r="X7" s="67">
        <f t="shared" si="7"/>
        <v>0</v>
      </c>
      <c r="Y7" s="70">
        <v>44.2</v>
      </c>
      <c r="Z7" s="70">
        <v>152489312</v>
      </c>
      <c r="AA7" s="70">
        <v>13.7</v>
      </c>
      <c r="AB7" s="67">
        <f>'S22 Co115 '!$Z7/'S22 Co115 '!$Z$17*100</f>
        <v>1.3654272251000732</v>
      </c>
      <c r="AC7" s="67">
        <f t="shared" si="8"/>
        <v>2.7308544502001464</v>
      </c>
      <c r="AD7" s="67">
        <f t="shared" si="9"/>
        <v>2.7308544502001464</v>
      </c>
      <c r="AE7" s="67">
        <f t="shared" si="10"/>
        <v>0</v>
      </c>
      <c r="AF7" s="67">
        <f t="shared" si="11"/>
        <v>1.3654272251000732</v>
      </c>
      <c r="AG7" s="67">
        <f t="shared" si="12"/>
        <v>0</v>
      </c>
      <c r="AH7" s="87">
        <f>AVERAGE('S22 Co115 '!$P7,'S22 Co115 '!$Y7)</f>
        <v>44.25</v>
      </c>
      <c r="AI7" s="67">
        <f>AVERAGE('S22 Co115 '!$S7,'S22 Co115 '!$AB7)</f>
        <v>1.1912359212208585</v>
      </c>
      <c r="AJ7" s="67">
        <f>STDEV('S22 Co115 '!$S7,'S22 Co115 '!$AB7)</f>
        <v>0.24634370439343675</v>
      </c>
      <c r="AK7" s="90">
        <f>'S22 Co115 '!$AJ7/'S22 Co115 '!$AI7</f>
        <v>0.20679673942418322</v>
      </c>
    </row>
    <row r="8" spans="1:37" ht="20.100000000000001" customHeight="1" x14ac:dyDescent="0.25">
      <c r="A8" s="65">
        <v>1397.44</v>
      </c>
      <c r="B8" s="64">
        <f t="shared" si="0"/>
        <v>-1.1729999999715801E-2</v>
      </c>
      <c r="C8" s="64">
        <v>698.26</v>
      </c>
      <c r="D8" s="67">
        <f t="shared" si="1"/>
        <v>3.7770000000136861E-2</v>
      </c>
      <c r="E8" s="79"/>
      <c r="F8" s="67" t="str">
        <f t="shared" si="2"/>
        <v/>
      </c>
      <c r="G8" s="67">
        <v>3</v>
      </c>
      <c r="H8" s="67">
        <v>4</v>
      </c>
      <c r="I8" s="67"/>
      <c r="J8" s="67"/>
      <c r="K8" s="67">
        <v>1</v>
      </c>
      <c r="L8" s="64">
        <v>1397.4517299999998</v>
      </c>
      <c r="M8" s="64">
        <v>698.22222999999985</v>
      </c>
      <c r="N8" s="64">
        <v>465.1457299999999</v>
      </c>
      <c r="O8" s="79" t="s">
        <v>35</v>
      </c>
      <c r="P8" s="70">
        <v>44.8</v>
      </c>
      <c r="Q8" s="70">
        <v>63980532</v>
      </c>
      <c r="R8" s="70">
        <v>10.5</v>
      </c>
      <c r="S8" s="67">
        <f>'S22 Co115 '!$Q8/'S22 Co115 '!$Q$17*100</f>
        <v>1.0339391525042148</v>
      </c>
      <c r="T8" s="67">
        <f t="shared" si="3"/>
        <v>3.1018174575126443</v>
      </c>
      <c r="U8" s="67">
        <f t="shared" si="4"/>
        <v>4.135756610016859</v>
      </c>
      <c r="V8" s="67">
        <f t="shared" si="5"/>
        <v>0</v>
      </c>
      <c r="W8" s="67">
        <f t="shared" si="6"/>
        <v>0</v>
      </c>
      <c r="X8" s="67">
        <f t="shared" si="7"/>
        <v>1.0339391525042148</v>
      </c>
      <c r="Y8" s="70">
        <v>45</v>
      </c>
      <c r="Z8" s="70">
        <v>166527440</v>
      </c>
      <c r="AA8" s="70">
        <v>16.100000000000001</v>
      </c>
      <c r="AB8" s="67">
        <f>'S22 Co115 '!$Z8/'S22 Co115 '!$Z$17*100</f>
        <v>1.4911281146197246</v>
      </c>
      <c r="AC8" s="67">
        <f t="shared" si="8"/>
        <v>4.4733843438591734</v>
      </c>
      <c r="AD8" s="67">
        <f t="shared" si="9"/>
        <v>5.9645124584788984</v>
      </c>
      <c r="AE8" s="67">
        <f t="shared" si="10"/>
        <v>0</v>
      </c>
      <c r="AF8" s="67">
        <f t="shared" si="11"/>
        <v>0</v>
      </c>
      <c r="AG8" s="67">
        <f t="shared" si="12"/>
        <v>1.4911281146197246</v>
      </c>
      <c r="AH8" s="87">
        <f>AVERAGE('S22 Co115 '!$P8,'S22 Co115 '!$Y8)</f>
        <v>44.9</v>
      </c>
      <c r="AI8" s="67">
        <f>AVERAGE('S22 Co115 '!$S8,'S22 Co115 '!$AB8)</f>
        <v>1.2625336335619697</v>
      </c>
      <c r="AJ8" s="67">
        <f>STDEV('S22 Co115 '!$S8,'S22 Co115 '!$AB8)</f>
        <v>0.32328141539551658</v>
      </c>
      <c r="AK8" s="90">
        <f>'S22 Co115 '!$AJ8/'S22 Co115 '!$AI8</f>
        <v>0.25605766595179486</v>
      </c>
    </row>
    <row r="9" spans="1:37" ht="20.100000000000001" customHeight="1" x14ac:dyDescent="0.25">
      <c r="A9" s="65">
        <v>1040.4000000000001</v>
      </c>
      <c r="B9" s="64">
        <f t="shared" si="0"/>
        <v>2.1270000000185973E-2</v>
      </c>
      <c r="C9" s="64"/>
      <c r="D9" s="67" t="str">
        <f t="shared" si="1"/>
        <v/>
      </c>
      <c r="E9" s="79"/>
      <c r="F9" s="67" t="str">
        <f t="shared" si="2"/>
        <v/>
      </c>
      <c r="G9" s="67">
        <v>2</v>
      </c>
      <c r="H9" s="67">
        <v>2</v>
      </c>
      <c r="I9" s="67"/>
      <c r="J9" s="67">
        <v>1</v>
      </c>
      <c r="K9" s="67"/>
      <c r="L9" s="60">
        <v>1040.3787299999999</v>
      </c>
      <c r="M9" s="60">
        <v>519.68573000000004</v>
      </c>
      <c r="N9" s="60">
        <v>346.12139666666667</v>
      </c>
      <c r="O9" s="79" t="s">
        <v>20</v>
      </c>
      <c r="P9" s="70">
        <v>51.3</v>
      </c>
      <c r="Q9" s="70">
        <v>650077312</v>
      </c>
      <c r="R9" s="70">
        <v>98.6</v>
      </c>
      <c r="S9" s="67">
        <f>'S22 Co115 '!$Q9/'S22 Co115 '!$Q$17*100</f>
        <v>10.505389124171366</v>
      </c>
      <c r="T9" s="67">
        <f t="shared" si="3"/>
        <v>21.010778248342731</v>
      </c>
      <c r="U9" s="67">
        <f t="shared" si="4"/>
        <v>21.010778248342731</v>
      </c>
      <c r="V9" s="67">
        <f t="shared" si="5"/>
        <v>0</v>
      </c>
      <c r="W9" s="67">
        <f t="shared" si="6"/>
        <v>10.505389124171366</v>
      </c>
      <c r="X9" s="67">
        <f t="shared" si="7"/>
        <v>0</v>
      </c>
      <c r="Y9" s="70">
        <v>51.2</v>
      </c>
      <c r="Z9" s="70">
        <v>837716096</v>
      </c>
      <c r="AA9" s="70">
        <v>97.3</v>
      </c>
      <c r="AB9" s="67">
        <f>'S22 Co115 '!$Z9/'S22 Co115 '!$Z$17*100</f>
        <v>7.5011182710493607</v>
      </c>
      <c r="AC9" s="67">
        <f t="shared" si="8"/>
        <v>15.002236542098721</v>
      </c>
      <c r="AD9" s="67">
        <f t="shared" si="9"/>
        <v>15.002236542098721</v>
      </c>
      <c r="AE9" s="67">
        <f t="shared" si="10"/>
        <v>0</v>
      </c>
      <c r="AF9" s="67">
        <f t="shared" si="11"/>
        <v>7.5011182710493607</v>
      </c>
      <c r="AG9" s="67">
        <f t="shared" si="12"/>
        <v>0</v>
      </c>
      <c r="AH9" s="87">
        <f>AVERAGE('S22 Co115 '!$P9,'S22 Co115 '!$Y9)</f>
        <v>51.25</v>
      </c>
      <c r="AI9" s="67">
        <f>AVERAGE('S22 Co115 '!$S9,'S22 Co115 '!$AB9)</f>
        <v>9.0032536976103632</v>
      </c>
      <c r="AJ9" s="67">
        <f>STDEV('S22 Co115 '!$S9,'S22 Co115 '!$AB9)</f>
        <v>2.1243402927636601</v>
      </c>
      <c r="AK9" s="90">
        <f>'S22 Co115 '!$AJ9/'S22 Co115 '!$AI9</f>
        <v>0.23595250829458475</v>
      </c>
    </row>
    <row r="10" spans="1:37" ht="20.100000000000001" customHeight="1" x14ac:dyDescent="0.25">
      <c r="A10" s="65"/>
      <c r="B10" s="64" t="str">
        <f>IF(A10, A10-L10,"")</f>
        <v/>
      </c>
      <c r="C10" s="64">
        <v>810.78</v>
      </c>
      <c r="D10" s="67">
        <f>IF(C10, C10-M10,"")</f>
        <v>-1.1299999999891952E-3</v>
      </c>
      <c r="E10" s="79"/>
      <c r="F10" s="67" t="str">
        <f t="shared" si="2"/>
        <v/>
      </c>
      <c r="G10" s="129">
        <v>2</v>
      </c>
      <c r="H10" s="129">
        <v>2</v>
      </c>
      <c r="I10" s="129"/>
      <c r="J10" s="129">
        <v>3</v>
      </c>
      <c r="K10" s="130"/>
      <c r="L10" s="131">
        <v>1622.56953</v>
      </c>
      <c r="M10" s="131">
        <v>810.78112999999996</v>
      </c>
      <c r="N10" s="131">
        <v>540.18499666666662</v>
      </c>
      <c r="O10" s="132" t="s">
        <v>37</v>
      </c>
      <c r="P10" s="70">
        <v>52.3</v>
      </c>
      <c r="Q10" s="70">
        <v>31758270</v>
      </c>
      <c r="R10" s="70">
        <v>8.1</v>
      </c>
      <c r="S10" s="67">
        <f>'S22 Co115 '!$Q10/'S22 Co115 '!$Q$17*100</f>
        <v>0.51322047101452717</v>
      </c>
      <c r="T10" s="67">
        <f t="shared" si="3"/>
        <v>1.0264409420290543</v>
      </c>
      <c r="U10" s="67">
        <f t="shared" si="4"/>
        <v>1.0264409420290543</v>
      </c>
      <c r="V10" s="67">
        <f t="shared" si="5"/>
        <v>0</v>
      </c>
      <c r="W10" s="67">
        <f t="shared" si="6"/>
        <v>1.5396614130435815</v>
      </c>
      <c r="X10" s="67">
        <f t="shared" si="7"/>
        <v>0</v>
      </c>
      <c r="Y10" s="70">
        <v>51.9</v>
      </c>
      <c r="Z10" s="70">
        <v>174816704</v>
      </c>
      <c r="AA10" s="70">
        <v>17.399999999999999</v>
      </c>
      <c r="AB10" s="67">
        <f>'S22 Co115 '!$Z10/'S22 Co115 '!$Z$17*100</f>
        <v>1.5653522460896203</v>
      </c>
      <c r="AC10" s="67">
        <f t="shared" si="8"/>
        <v>3.1307044921792406</v>
      </c>
      <c r="AD10" s="67">
        <f t="shared" si="9"/>
        <v>3.1307044921792406</v>
      </c>
      <c r="AE10" s="67">
        <f t="shared" si="10"/>
        <v>0</v>
      </c>
      <c r="AF10" s="67">
        <f t="shared" si="11"/>
        <v>4.6960567382688607</v>
      </c>
      <c r="AG10" s="67">
        <f t="shared" si="12"/>
        <v>0</v>
      </c>
      <c r="AH10" s="87">
        <f>AVERAGE('S22 Co115 '!$P10,'S22 Co115 '!$Y10)</f>
        <v>52.099999999999994</v>
      </c>
      <c r="AI10" s="67">
        <f>AVERAGE('S22 Co115 '!$S10,'S22 Co115 '!$AB10)</f>
        <v>1.0392863585520737</v>
      </c>
      <c r="AJ10" s="67">
        <f>STDEV('S22 Co115 '!$S10,'S22 Co115 '!$AB10)</f>
        <v>0.74396951285743784</v>
      </c>
      <c r="AK10" s="90">
        <f>'S22 Co115 '!$AJ10/'S22 Co115 '!$AI10</f>
        <v>0.715846510189868</v>
      </c>
    </row>
    <row r="11" spans="1:37" ht="20.100000000000001" customHeight="1" x14ac:dyDescent="0.25">
      <c r="A11" s="65">
        <v>1120.3599999999999</v>
      </c>
      <c r="B11" s="64">
        <f t="shared" si="0"/>
        <v>2.4469999999837455E-2</v>
      </c>
      <c r="C11" s="80"/>
      <c r="D11" s="67" t="str">
        <f t="shared" si="1"/>
        <v/>
      </c>
      <c r="E11" s="79"/>
      <c r="F11" s="67" t="str">
        <f t="shared" si="2"/>
        <v/>
      </c>
      <c r="G11" s="67">
        <v>2</v>
      </c>
      <c r="H11" s="67">
        <v>2</v>
      </c>
      <c r="I11" s="67"/>
      <c r="J11" s="67">
        <v>1</v>
      </c>
      <c r="K11" s="67">
        <v>1</v>
      </c>
      <c r="L11" s="64">
        <v>1120.3355300000001</v>
      </c>
      <c r="M11" s="64">
        <v>559.66413</v>
      </c>
      <c r="N11" s="64">
        <v>372.77366333333339</v>
      </c>
      <c r="O11" s="79" t="s">
        <v>49</v>
      </c>
      <c r="P11" s="70">
        <v>55.1</v>
      </c>
      <c r="Q11" s="70">
        <v>92985296</v>
      </c>
      <c r="R11" s="70">
        <v>12.2</v>
      </c>
      <c r="S11" s="67">
        <f>'S22 Co115 '!$Q11/'S22 Co115 '!$Q$17*100</f>
        <v>1.5026623745734651</v>
      </c>
      <c r="T11" s="67">
        <f t="shared" si="3"/>
        <v>3.0053247491469302</v>
      </c>
      <c r="U11" s="67">
        <f t="shared" si="4"/>
        <v>3.0053247491469302</v>
      </c>
      <c r="V11" s="67">
        <f t="shared" si="5"/>
        <v>0</v>
      </c>
      <c r="W11" s="67">
        <f t="shared" si="6"/>
        <v>1.5026623745734651</v>
      </c>
      <c r="X11" s="67">
        <f t="shared" si="7"/>
        <v>1.5026623745734651</v>
      </c>
      <c r="Y11" s="70">
        <v>54.5</v>
      </c>
      <c r="Z11" s="70">
        <v>117956536</v>
      </c>
      <c r="AA11" s="70">
        <v>10.3</v>
      </c>
      <c r="AB11" s="67">
        <f>'S22 Co115 '!$Z11/'S22 Co115 '!$Z$17*100</f>
        <v>1.0562121601866556</v>
      </c>
      <c r="AC11" s="67">
        <f t="shared" si="8"/>
        <v>2.1124243203733113</v>
      </c>
      <c r="AD11" s="67">
        <f t="shared" si="9"/>
        <v>2.1124243203733113</v>
      </c>
      <c r="AE11" s="67">
        <f t="shared" si="10"/>
        <v>0</v>
      </c>
      <c r="AF11" s="67">
        <f t="shared" si="11"/>
        <v>1.0562121601866556</v>
      </c>
      <c r="AG11" s="67">
        <f t="shared" si="12"/>
        <v>1.0562121601866556</v>
      </c>
      <c r="AH11" s="87">
        <f>AVERAGE('S22 Co115 '!$P11,'S22 Co115 '!$Y11)</f>
        <v>54.8</v>
      </c>
      <c r="AI11" s="67">
        <f>AVERAGE('S22 Co115 '!$S11,'S22 Co115 '!$AB11)</f>
        <v>1.2794372673800605</v>
      </c>
      <c r="AJ11" s="67">
        <f>STDEV('S22 Co115 '!$S11,'S22 Co115 '!$AB11)</f>
        <v>0.31568797405510063</v>
      </c>
      <c r="AK11" s="90">
        <f>'S22 Co115 '!$AJ11/'S22 Co115 '!$AI11</f>
        <v>0.24673970510609225</v>
      </c>
    </row>
    <row r="12" spans="1:37" ht="20.100000000000001" customHeight="1" x14ac:dyDescent="0.25">
      <c r="A12" s="65">
        <v>1331.46</v>
      </c>
      <c r="B12" s="64">
        <f t="shared" si="0"/>
        <v>-1.4129999999795473E-2</v>
      </c>
      <c r="C12" s="79">
        <v>665.22</v>
      </c>
      <c r="D12" s="67">
        <f t="shared" si="1"/>
        <v>-1.34299999998575E-2</v>
      </c>
      <c r="E12" s="79"/>
      <c r="F12" s="67" t="str">
        <f t="shared" si="2"/>
        <v/>
      </c>
      <c r="G12" s="67">
        <v>2</v>
      </c>
      <c r="H12" s="67">
        <v>2</v>
      </c>
      <c r="I12" s="67"/>
      <c r="J12" s="67">
        <v>2</v>
      </c>
      <c r="K12" s="67"/>
      <c r="L12" s="64">
        <v>1331.4741299999998</v>
      </c>
      <c r="M12" s="64">
        <v>665.23342999999988</v>
      </c>
      <c r="N12" s="64">
        <v>443.15319666666659</v>
      </c>
      <c r="O12" s="79" t="s">
        <v>22</v>
      </c>
      <c r="P12" s="70">
        <v>57.4</v>
      </c>
      <c r="Q12" s="70">
        <v>2826827776</v>
      </c>
      <c r="R12" s="70">
        <v>317.5</v>
      </c>
      <c r="S12" s="67">
        <f>'S22 Co115 '!$Q12/'S22 Co115 '!$Q$17*100</f>
        <v>45.68214460912602</v>
      </c>
      <c r="T12" s="67">
        <f t="shared" si="3"/>
        <v>91.36428921825204</v>
      </c>
      <c r="U12" s="67">
        <f t="shared" si="4"/>
        <v>91.36428921825204</v>
      </c>
      <c r="V12" s="67">
        <f t="shared" si="5"/>
        <v>0</v>
      </c>
      <c r="W12" s="67">
        <f t="shared" si="6"/>
        <v>91.36428921825204</v>
      </c>
      <c r="X12" s="67">
        <f t="shared" si="7"/>
        <v>0</v>
      </c>
      <c r="Y12" s="70">
        <v>57.1</v>
      </c>
      <c r="Z12" s="70">
        <v>4648501248</v>
      </c>
      <c r="AA12" s="70">
        <v>465.6</v>
      </c>
      <c r="AB12" s="67">
        <f>'S22 Co115 '!$Z12/'S22 Co115 '!$Z$17*100</f>
        <v>41.62383629831622</v>
      </c>
      <c r="AC12" s="67">
        <f t="shared" si="8"/>
        <v>83.247672596632441</v>
      </c>
      <c r="AD12" s="67">
        <f t="shared" si="9"/>
        <v>83.247672596632441</v>
      </c>
      <c r="AE12" s="67">
        <f t="shared" si="10"/>
        <v>0</v>
      </c>
      <c r="AF12" s="67">
        <f t="shared" si="11"/>
        <v>83.247672596632441</v>
      </c>
      <c r="AG12" s="67">
        <f t="shared" si="12"/>
        <v>0</v>
      </c>
      <c r="AH12" s="87">
        <f>AVERAGE('S22 Co115 '!$P12,'S22 Co115 '!$Y12)</f>
        <v>57.25</v>
      </c>
      <c r="AI12" s="67">
        <f>AVERAGE('S22 Co115 '!$S12,'S22 Co115 '!$AB12)</f>
        <v>43.652990453721117</v>
      </c>
      <c r="AJ12" s="67">
        <f>STDEV('S22 Co115 '!$S12,'S22 Co115 '!$AB12)</f>
        <v>2.8696573267193322</v>
      </c>
      <c r="AK12" s="90">
        <f>'S22 Co115 '!$AJ12/'S22 Co115 '!$AI12</f>
        <v>6.5737932198748447E-2</v>
      </c>
    </row>
    <row r="13" spans="1:37" ht="20.100000000000001" customHeight="1" x14ac:dyDescent="0.25">
      <c r="A13" s="65">
        <v>1696.48</v>
      </c>
      <c r="B13" s="64">
        <f t="shared" si="0"/>
        <v>-0.1263299999998253</v>
      </c>
      <c r="C13" s="79">
        <v>847.82</v>
      </c>
      <c r="D13" s="67">
        <f t="shared" si="1"/>
        <v>2.0470000000159416E-2</v>
      </c>
      <c r="E13" s="79"/>
      <c r="F13" s="67" t="str">
        <f t="shared" si="2"/>
        <v/>
      </c>
      <c r="G13" s="67">
        <v>3</v>
      </c>
      <c r="H13" s="67">
        <v>3</v>
      </c>
      <c r="I13" s="67"/>
      <c r="J13" s="67">
        <v>2</v>
      </c>
      <c r="K13" s="67"/>
      <c r="L13" s="64">
        <v>1696.6063299999998</v>
      </c>
      <c r="M13" s="64">
        <v>847.79952999999989</v>
      </c>
      <c r="N13" s="64">
        <v>564.86392999999987</v>
      </c>
      <c r="O13" s="79" t="s">
        <v>24</v>
      </c>
      <c r="P13" s="70">
        <v>67</v>
      </c>
      <c r="Q13" s="70">
        <v>145809840</v>
      </c>
      <c r="R13" s="70">
        <v>27.7</v>
      </c>
      <c r="S13" s="67">
        <f>'S22 Co115 '!$Q13/'S22 Co115 '!$Q$17*100</f>
        <v>2.3563183625352657</v>
      </c>
      <c r="T13" s="67">
        <f t="shared" si="3"/>
        <v>7.0689550876057972</v>
      </c>
      <c r="U13" s="67">
        <f t="shared" si="4"/>
        <v>7.0689550876057972</v>
      </c>
      <c r="V13" s="67">
        <f t="shared" si="5"/>
        <v>0</v>
      </c>
      <c r="W13" s="67">
        <f t="shared" si="6"/>
        <v>4.7126367250705314</v>
      </c>
      <c r="X13" s="67">
        <f t="shared" si="7"/>
        <v>0</v>
      </c>
      <c r="Y13" s="70">
        <v>66.8</v>
      </c>
      <c r="Z13" s="70">
        <v>299792352</v>
      </c>
      <c r="AA13" s="70">
        <v>24.5</v>
      </c>
      <c r="AB13" s="67">
        <f>'S22 Co115 '!$Z13/'S22 Co115 '!$Z$17*100</f>
        <v>2.6844152808400392</v>
      </c>
      <c r="AC13" s="67">
        <f t="shared" si="8"/>
        <v>8.0532458425201181</v>
      </c>
      <c r="AD13" s="67">
        <f t="shared" si="9"/>
        <v>8.0532458425201181</v>
      </c>
      <c r="AE13" s="67">
        <f t="shared" si="10"/>
        <v>0</v>
      </c>
      <c r="AF13" s="67">
        <f t="shared" si="11"/>
        <v>5.3688305616800784</v>
      </c>
      <c r="AG13" s="67">
        <f t="shared" si="12"/>
        <v>0</v>
      </c>
      <c r="AH13" s="87">
        <f>AVERAGE('S22 Co115 '!$P13,'S22 Co115 '!$Y13)</f>
        <v>66.900000000000006</v>
      </c>
      <c r="AI13" s="67">
        <f>AVERAGE('S22 Co115 '!$S13,'S22 Co115 '!$AB13)</f>
        <v>2.5203668216876522</v>
      </c>
      <c r="AJ13" s="67">
        <f>STDEV('S22 Co115 '!$S13,'S22 Co115 '!$AB13)</f>
        <v>0.23199955581971404</v>
      </c>
      <c r="AK13" s="90">
        <f>'S22 Co115 '!$AJ13/'S22 Co115 '!$AI13</f>
        <v>9.2049916632518519E-2</v>
      </c>
    </row>
    <row r="14" spans="1:37" ht="20.100000000000001" customHeight="1" x14ac:dyDescent="0.25">
      <c r="A14" s="65"/>
      <c r="B14" s="64" t="str">
        <f t="shared" si="0"/>
        <v/>
      </c>
      <c r="C14" s="79">
        <v>993.36</v>
      </c>
      <c r="D14" s="67">
        <f t="shared" si="1"/>
        <v>1.2770000000045911E-2</v>
      </c>
      <c r="E14" s="79">
        <v>661.9</v>
      </c>
      <c r="F14" s="67">
        <f t="shared" si="2"/>
        <v>4.2700000000195359E-3</v>
      </c>
      <c r="G14" s="67">
        <v>3</v>
      </c>
      <c r="H14" s="67">
        <v>3</v>
      </c>
      <c r="I14" s="67"/>
      <c r="J14" s="67">
        <v>3</v>
      </c>
      <c r="K14" s="67"/>
      <c r="L14" s="64">
        <v>1987.70173</v>
      </c>
      <c r="M14" s="64">
        <v>993.34722999999997</v>
      </c>
      <c r="N14" s="64">
        <v>661.89572999999996</v>
      </c>
      <c r="O14" s="79" t="s">
        <v>51</v>
      </c>
      <c r="P14" s="70">
        <v>69.2</v>
      </c>
      <c r="Q14" s="70">
        <v>226555248</v>
      </c>
      <c r="R14" s="70">
        <v>34.9</v>
      </c>
      <c r="S14" s="67">
        <f>'S22 Co115 '!$Q14/'S22 Co115 '!$Q$17*100</f>
        <v>3.6611815155351044</v>
      </c>
      <c r="T14" s="67">
        <f t="shared" si="3"/>
        <v>10.983544546605312</v>
      </c>
      <c r="U14" s="67">
        <f t="shared" si="4"/>
        <v>10.983544546605312</v>
      </c>
      <c r="V14" s="67">
        <f t="shared" si="5"/>
        <v>0</v>
      </c>
      <c r="W14" s="67">
        <f t="shared" si="6"/>
        <v>10.983544546605312</v>
      </c>
      <c r="X14" s="67">
        <f t="shared" si="7"/>
        <v>0</v>
      </c>
      <c r="Y14" s="70">
        <v>68.8</v>
      </c>
      <c r="Z14" s="70">
        <v>517155296</v>
      </c>
      <c r="AA14" s="70">
        <v>31.3</v>
      </c>
      <c r="AB14" s="67">
        <f>'S22 Co115 '!$Z14/'S22 Co115 '!$Z$17*100</f>
        <v>4.6307371415190524</v>
      </c>
      <c r="AC14" s="67">
        <f t="shared" si="8"/>
        <v>13.892211424557157</v>
      </c>
      <c r="AD14" s="67">
        <f t="shared" si="9"/>
        <v>13.892211424557157</v>
      </c>
      <c r="AE14" s="67">
        <f t="shared" si="10"/>
        <v>0</v>
      </c>
      <c r="AF14" s="67">
        <f t="shared" si="11"/>
        <v>13.892211424557157</v>
      </c>
      <c r="AG14" s="67">
        <f t="shared" si="12"/>
        <v>0</v>
      </c>
      <c r="AH14" s="87">
        <f>AVERAGE('S22 Co115 '!$P14,'S22 Co115 '!$Y14)</f>
        <v>69</v>
      </c>
      <c r="AI14" s="67">
        <f>AVERAGE('S22 Co115 '!$S14,'S22 Co115 '!$AB14)</f>
        <v>4.1459593285270788</v>
      </c>
      <c r="AJ14" s="67">
        <f>STDEV('S22 Co115 '!$S14,'S22 Co115 '!$AB14)</f>
        <v>0.68557935787081392</v>
      </c>
      <c r="AK14" s="90">
        <f>'S22 Co115 '!$AJ14/'S22 Co115 '!$AI14</f>
        <v>0.16536084981672441</v>
      </c>
    </row>
    <row r="15" spans="1:37" ht="20.100000000000001" customHeight="1" x14ac:dyDescent="0.25">
      <c r="A15" s="65">
        <v>1696.54</v>
      </c>
      <c r="B15" s="64">
        <f t="shared" si="0"/>
        <v>-6.6329999999879874E-2</v>
      </c>
      <c r="C15" s="79">
        <v>847.81</v>
      </c>
      <c r="D15" s="67">
        <f t="shared" si="1"/>
        <v>1.0470000000054824E-2</v>
      </c>
      <c r="E15" s="79"/>
      <c r="F15" s="67" t="str">
        <f t="shared" si="2"/>
        <v/>
      </c>
      <c r="G15" s="67">
        <v>3</v>
      </c>
      <c r="H15" s="67">
        <v>3</v>
      </c>
      <c r="I15" s="67"/>
      <c r="J15" s="67">
        <v>2</v>
      </c>
      <c r="K15" s="67"/>
      <c r="L15" s="64">
        <v>1696.6063299999998</v>
      </c>
      <c r="M15" s="64">
        <v>847.79952999999989</v>
      </c>
      <c r="N15" s="64">
        <v>564.86392999999987</v>
      </c>
      <c r="O15" s="79" t="s">
        <v>24</v>
      </c>
      <c r="P15" s="70">
        <v>74</v>
      </c>
      <c r="Q15" s="70">
        <v>232359072</v>
      </c>
      <c r="R15" s="70">
        <v>45.5</v>
      </c>
      <c r="S15" s="67">
        <f>'S22 Co115 '!$Q15/'S22 Co115 '!$Q$17*100</f>
        <v>3.7549725591582428</v>
      </c>
      <c r="T15" s="67">
        <f t="shared" si="3"/>
        <v>11.264917677474727</v>
      </c>
      <c r="U15" s="67">
        <f t="shared" si="4"/>
        <v>11.264917677474727</v>
      </c>
      <c r="V15" s="67">
        <f t="shared" si="5"/>
        <v>0</v>
      </c>
      <c r="W15" s="67">
        <f t="shared" si="6"/>
        <v>7.5099451183164856</v>
      </c>
      <c r="X15" s="67">
        <f t="shared" si="7"/>
        <v>0</v>
      </c>
      <c r="Y15" s="70">
        <v>73.900000000000006</v>
      </c>
      <c r="Z15" s="70">
        <v>325905664</v>
      </c>
      <c r="AA15" s="70">
        <v>29.3</v>
      </c>
      <c r="AB15" s="67">
        <f>'S22 Co115 '!$Z15/'S22 Co115 '!$Z$17*100</f>
        <v>2.91824037110166</v>
      </c>
      <c r="AC15" s="67">
        <f t="shared" si="8"/>
        <v>8.7547211133049796</v>
      </c>
      <c r="AD15" s="67">
        <f t="shared" si="9"/>
        <v>8.7547211133049796</v>
      </c>
      <c r="AE15" s="67">
        <f t="shared" si="10"/>
        <v>0</v>
      </c>
      <c r="AF15" s="67">
        <f t="shared" si="11"/>
        <v>5.83648074220332</v>
      </c>
      <c r="AG15" s="67">
        <f t="shared" si="12"/>
        <v>0</v>
      </c>
      <c r="AH15" s="87">
        <f>AVERAGE('S22 Co115 '!$P15,'S22 Co115 '!$Y15)</f>
        <v>73.95</v>
      </c>
      <c r="AI15" s="67">
        <f>AVERAGE('S22 Co115 '!$S15,'S22 Co115 '!$AB15)</f>
        <v>3.3366064651299512</v>
      </c>
      <c r="AJ15" s="67">
        <f>STDEV('S22 Co115 '!$S15,'S22 Co115 '!$AB15)</f>
        <v>0.59165900421186957</v>
      </c>
      <c r="AK15" s="90">
        <f>'S22 Co115 '!$AJ15/'S22 Co115 '!$AI15</f>
        <v>0.17732358022893963</v>
      </c>
    </row>
    <row r="16" spans="1:37" ht="20.100000000000001" customHeight="1" x14ac:dyDescent="0.25">
      <c r="A16" s="91"/>
      <c r="B16" s="92" t="str">
        <f t="shared" si="0"/>
        <v/>
      </c>
      <c r="C16" s="95">
        <v>1030.3699999999999</v>
      </c>
      <c r="D16" s="94">
        <f t="shared" si="1"/>
        <v>4.3700000001081207E-3</v>
      </c>
      <c r="E16" s="95"/>
      <c r="F16" s="94" t="str">
        <f t="shared" si="2"/>
        <v/>
      </c>
      <c r="G16" s="94">
        <v>4</v>
      </c>
      <c r="H16" s="94">
        <v>4</v>
      </c>
      <c r="I16" s="94"/>
      <c r="J16" s="94">
        <v>2</v>
      </c>
      <c r="K16" s="94"/>
      <c r="L16" s="92">
        <v>2061.7385299999996</v>
      </c>
      <c r="M16" s="92">
        <v>1030.3656299999998</v>
      </c>
      <c r="N16" s="92">
        <v>686.57466333333321</v>
      </c>
      <c r="O16" s="95" t="s">
        <v>30</v>
      </c>
      <c r="P16" s="96">
        <v>78.8</v>
      </c>
      <c r="Q16" s="96">
        <v>78390832</v>
      </c>
      <c r="R16" s="96">
        <v>8.6</v>
      </c>
      <c r="S16" s="94">
        <f>'S22 Co115 '!$Q16/'S22 Co115 '!$Q$17*100</f>
        <v>1.2668126986218291</v>
      </c>
      <c r="T16" s="94">
        <f t="shared" si="3"/>
        <v>5.0672507944873164</v>
      </c>
      <c r="U16" s="94">
        <f t="shared" si="4"/>
        <v>5.0672507944873164</v>
      </c>
      <c r="V16" s="94">
        <f t="shared" si="5"/>
        <v>0</v>
      </c>
      <c r="W16" s="94">
        <f t="shared" si="6"/>
        <v>2.5336253972436582</v>
      </c>
      <c r="X16" s="94">
        <f t="shared" si="7"/>
        <v>0</v>
      </c>
      <c r="Y16" s="96">
        <v>78.7</v>
      </c>
      <c r="Z16" s="96">
        <v>93426104</v>
      </c>
      <c r="AA16" s="96">
        <v>10.1</v>
      </c>
      <c r="AB16" s="94">
        <f>'S22 Co115 '!$Z16/'S22 Co115 '!$Z$17*100</f>
        <v>0.8365605711214098</v>
      </c>
      <c r="AC16" s="94">
        <f t="shared" si="8"/>
        <v>3.3462422844856392</v>
      </c>
      <c r="AD16" s="94">
        <f t="shared" si="9"/>
        <v>3.3462422844856392</v>
      </c>
      <c r="AE16" s="94">
        <f t="shared" si="10"/>
        <v>0</v>
      </c>
      <c r="AF16" s="94">
        <f t="shared" si="11"/>
        <v>1.6731211422428196</v>
      </c>
      <c r="AG16" s="94">
        <f t="shared" si="12"/>
        <v>0</v>
      </c>
      <c r="AH16" s="98">
        <f>AVERAGE('S22 Co115 '!$P16,'S22 Co115 '!$Y16)</f>
        <v>78.75</v>
      </c>
      <c r="AI16" s="94">
        <f>AVERAGE('S22 Co115 '!$S16,'S22 Co115 '!$AB16)</f>
        <v>1.0516866348716194</v>
      </c>
      <c r="AJ16" s="94">
        <f>STDEV('S22 Co115 '!$S16,'S22 Co115 '!$AB16)</f>
        <v>0.30423419697548665</v>
      </c>
      <c r="AK16" s="99">
        <f>'S22 Co115 '!$AJ16/'S22 Co115 '!$AI16</f>
        <v>0.2892821748301716</v>
      </c>
    </row>
    <row r="17" spans="1:37" x14ac:dyDescent="0.25">
      <c r="A17" s="64"/>
      <c r="B17" s="64"/>
      <c r="C17" s="64"/>
      <c r="D17" s="67"/>
      <c r="E17" s="79"/>
      <c r="F17" s="67"/>
      <c r="G17" s="67"/>
      <c r="H17" s="67"/>
      <c r="I17" s="67"/>
      <c r="J17" s="67"/>
      <c r="K17" s="67"/>
      <c r="L17" s="64"/>
      <c r="M17" s="64"/>
      <c r="N17" s="64"/>
      <c r="O17" s="79"/>
      <c r="P17" s="79"/>
      <c r="Q17" s="79">
        <f>SUM(Q5:Q16)</f>
        <v>6188036486</v>
      </c>
      <c r="R17" s="79"/>
      <c r="S17" s="67">
        <f>SUM(S5:S16)</f>
        <v>100.00000000000001</v>
      </c>
      <c r="T17" s="67">
        <f>SUM(T5:T16)/100</f>
        <v>1.8463372247155814</v>
      </c>
      <c r="U17" s="67">
        <f>SUM(U5:U16)/100</f>
        <v>1.8566766162406236</v>
      </c>
      <c r="V17" s="67">
        <f>SUM(V5:V16)/100</f>
        <v>0</v>
      </c>
      <c r="W17" s="67">
        <f>SUM(W5:W16)/100</f>
        <v>1.8261730071512059</v>
      </c>
      <c r="X17" s="67">
        <f>SUM(X5:X16)/100</f>
        <v>2.5366015270776799E-2</v>
      </c>
      <c r="Y17" s="79"/>
      <c r="Z17" s="201">
        <f>SUM(Z5:Z16)</f>
        <v>11167882784</v>
      </c>
      <c r="AA17" s="79"/>
      <c r="AB17" s="67">
        <f>SUM(AB5:AB16)</f>
        <v>99.999999999999986</v>
      </c>
      <c r="AC17" s="67">
        <f>SUM(AC5:AC16)/100</f>
        <v>1.7907066973026713</v>
      </c>
      <c r="AD17" s="67">
        <f>SUM(AD5:AD16)/100</f>
        <v>1.8056179784488686</v>
      </c>
      <c r="AE17" s="67">
        <f>SUM(AE5:AE16)/100</f>
        <v>0</v>
      </c>
      <c r="AF17" s="67">
        <f>SUM(AF5:AF16)/100</f>
        <v>1.8690929046914326</v>
      </c>
      <c r="AG17" s="67">
        <f>SUM(AG5:AG16)/100</f>
        <v>2.5473402748063805E-2</v>
      </c>
      <c r="AH17" s="87"/>
      <c r="AI17" s="67"/>
      <c r="AJ17" s="67"/>
      <c r="AK17" s="70"/>
    </row>
    <row r="18" spans="1:37" x14ac:dyDescent="0.25">
      <c r="R18" s="6"/>
      <c r="S18" s="6"/>
      <c r="T18" s="6"/>
      <c r="U18" s="6"/>
      <c r="V18" s="6"/>
      <c r="W18" s="6"/>
      <c r="X18" s="6"/>
      <c r="Y18" s="6"/>
      <c r="Z18" s="6"/>
      <c r="AA18" s="6"/>
    </row>
    <row r="19" spans="1:37" x14ac:dyDescent="0.25">
      <c r="R19" s="6"/>
      <c r="S19" s="17"/>
      <c r="T19" s="17"/>
      <c r="U19" s="17"/>
      <c r="V19" s="17"/>
      <c r="W19" s="17"/>
      <c r="X19" s="17"/>
      <c r="Y19" s="17"/>
      <c r="Z19" s="6"/>
      <c r="AA19" s="6"/>
    </row>
    <row r="20" spans="1:37" x14ac:dyDescent="0.25">
      <c r="A20"/>
      <c r="R20" s="6"/>
      <c r="S20" s="17"/>
      <c r="T20" s="54"/>
      <c r="U20" s="54"/>
      <c r="V20" s="54"/>
      <c r="W20" s="54"/>
      <c r="X20" s="54"/>
      <c r="Y20" s="17"/>
      <c r="Z20" s="6"/>
      <c r="AA20" s="6"/>
      <c r="AH20"/>
    </row>
    <row r="21" spans="1:37" x14ac:dyDescent="0.25">
      <c r="A21"/>
      <c r="R21" s="6"/>
      <c r="S21" s="140"/>
      <c r="T21" s="17"/>
      <c r="U21" s="17"/>
      <c r="V21" s="17"/>
      <c r="W21" s="17"/>
      <c r="X21" s="17"/>
      <c r="Y21" s="17"/>
      <c r="Z21" s="6"/>
      <c r="AA21" s="6"/>
      <c r="AH21"/>
    </row>
    <row r="22" spans="1:37" x14ac:dyDescent="0.25">
      <c r="R22" s="6"/>
      <c r="S22" s="17"/>
      <c r="T22" s="17"/>
      <c r="U22" s="17"/>
      <c r="V22" s="17"/>
      <c r="W22" s="17"/>
      <c r="X22" s="17"/>
      <c r="Y22" s="17"/>
      <c r="Z22" s="6"/>
      <c r="AA22" s="6"/>
    </row>
    <row r="23" spans="1:37" x14ac:dyDescent="0.25">
      <c r="A23"/>
      <c r="F23" s="17"/>
      <c r="G23" s="17"/>
      <c r="H23" s="17"/>
      <c r="I23" s="17"/>
      <c r="J23" s="17"/>
      <c r="K23" s="17"/>
      <c r="L23" s="17"/>
      <c r="M23" s="13"/>
      <c r="N23" s="13"/>
      <c r="O23" s="14"/>
      <c r="R23" s="6"/>
      <c r="S23" s="17"/>
      <c r="T23" s="17"/>
      <c r="U23" s="17"/>
      <c r="V23" s="17"/>
      <c r="W23" s="17"/>
      <c r="X23" s="17"/>
      <c r="Y23" s="17"/>
      <c r="Z23" s="6"/>
      <c r="AA23" s="6"/>
      <c r="AH23"/>
    </row>
    <row r="24" spans="1:37" x14ac:dyDescent="0.25">
      <c r="A24"/>
      <c r="F24" s="17"/>
      <c r="G24" s="17"/>
      <c r="H24" s="17"/>
      <c r="I24" s="17"/>
      <c r="J24" s="17"/>
      <c r="K24" s="17"/>
      <c r="L24" s="17"/>
      <c r="M24" s="17"/>
      <c r="N24" s="17"/>
      <c r="O24" s="14"/>
      <c r="R24" s="6"/>
      <c r="S24" s="6"/>
      <c r="T24" s="6"/>
      <c r="U24" s="6"/>
      <c r="V24" s="6"/>
      <c r="W24" s="6"/>
      <c r="X24" s="6"/>
      <c r="Y24" s="6"/>
      <c r="Z24" s="6"/>
      <c r="AA24" s="6"/>
      <c r="AH24"/>
    </row>
    <row r="25" spans="1:37" x14ac:dyDescent="0.25">
      <c r="A25"/>
      <c r="F25" s="17"/>
      <c r="G25" s="17"/>
      <c r="H25" s="17"/>
      <c r="I25" s="17"/>
      <c r="J25" s="17"/>
      <c r="K25" s="17"/>
      <c r="L25" s="17"/>
      <c r="M25" s="17"/>
      <c r="N25" s="17"/>
      <c r="O25" s="14"/>
      <c r="AH25"/>
    </row>
    <row r="26" spans="1:37" x14ac:dyDescent="0.25">
      <c r="A26"/>
      <c r="F26" s="17"/>
      <c r="G26" s="17"/>
      <c r="H26" s="17"/>
      <c r="I26" s="17"/>
      <c r="J26" s="17"/>
      <c r="K26" s="17"/>
      <c r="L26" s="17"/>
      <c r="M26" s="17"/>
      <c r="N26" s="17"/>
      <c r="O26" s="14"/>
      <c r="AH26"/>
    </row>
    <row r="27" spans="1:37" x14ac:dyDescent="0.25">
      <c r="A27"/>
      <c r="F27" s="17"/>
      <c r="G27" s="17"/>
      <c r="H27" s="17"/>
      <c r="I27" s="17"/>
      <c r="J27" s="17"/>
      <c r="K27" s="17"/>
      <c r="L27" s="17"/>
      <c r="M27" s="13"/>
      <c r="N27" s="13"/>
      <c r="O27" s="14"/>
      <c r="AH27"/>
    </row>
    <row r="28" spans="1:37" x14ac:dyDescent="0.25">
      <c r="A28"/>
      <c r="F28" s="17"/>
      <c r="G28" s="17"/>
      <c r="H28" s="17"/>
      <c r="I28" s="17"/>
      <c r="J28" s="17"/>
      <c r="K28" s="17"/>
      <c r="L28" s="17"/>
      <c r="M28" s="1"/>
      <c r="N28" s="16"/>
      <c r="O28" s="3"/>
      <c r="AH28"/>
    </row>
    <row r="29" spans="1:37" x14ac:dyDescent="0.25">
      <c r="A29"/>
      <c r="F29" s="17"/>
      <c r="G29" s="17"/>
      <c r="H29" s="17"/>
      <c r="I29" s="17"/>
      <c r="J29" s="17"/>
      <c r="K29" s="17"/>
      <c r="L29" s="13"/>
      <c r="M29" s="1"/>
      <c r="N29" s="16"/>
      <c r="O29" s="3"/>
      <c r="AH29"/>
    </row>
    <row r="30" spans="1:37" x14ac:dyDescent="0.25">
      <c r="A30"/>
      <c r="F30" s="17"/>
      <c r="G30" s="17"/>
      <c r="H30" s="17"/>
      <c r="I30" s="17"/>
      <c r="J30" s="17"/>
      <c r="K30" s="17"/>
      <c r="L30" s="17"/>
      <c r="M30" s="1"/>
      <c r="N30" s="16"/>
      <c r="O30" s="3"/>
      <c r="AH30"/>
    </row>
    <row r="31" spans="1:37" x14ac:dyDescent="0.25">
      <c r="A31"/>
      <c r="F31" s="17"/>
      <c r="G31" s="17"/>
      <c r="H31" s="17"/>
      <c r="I31" s="17"/>
      <c r="J31" s="17"/>
      <c r="K31" s="17"/>
      <c r="L31" s="17"/>
      <c r="M31" s="1"/>
      <c r="N31" s="16"/>
      <c r="O31" s="3"/>
      <c r="AH31"/>
    </row>
    <row r="32" spans="1:37" x14ac:dyDescent="0.25">
      <c r="A32"/>
      <c r="F32" s="17"/>
      <c r="G32" s="17"/>
      <c r="H32" s="17"/>
      <c r="I32" s="17"/>
      <c r="J32" s="17"/>
      <c r="K32" s="17"/>
      <c r="L32" s="17"/>
      <c r="M32" s="1"/>
      <c r="N32" s="16"/>
      <c r="O32" s="3"/>
      <c r="AH32"/>
    </row>
    <row r="33" spans="1:34" x14ac:dyDescent="0.25">
      <c r="A33"/>
      <c r="F33" s="17"/>
      <c r="G33" s="17"/>
      <c r="H33" s="17"/>
      <c r="I33" s="17"/>
      <c r="J33" s="17"/>
      <c r="K33" s="17"/>
      <c r="L33" s="17"/>
      <c r="M33" s="13"/>
      <c r="N33" s="13"/>
      <c r="O33" s="3"/>
      <c r="AH33"/>
    </row>
    <row r="34" spans="1:34" x14ac:dyDescent="0.25">
      <c r="A34"/>
      <c r="F34" s="17"/>
      <c r="G34" s="17"/>
      <c r="H34" s="17"/>
      <c r="I34" s="17"/>
      <c r="J34" s="17"/>
      <c r="K34" s="17"/>
      <c r="L34" s="17"/>
      <c r="M34" s="13"/>
      <c r="N34" s="16"/>
      <c r="O34" s="3"/>
      <c r="AH34"/>
    </row>
    <row r="35" spans="1:34" x14ac:dyDescent="0.25">
      <c r="A35"/>
      <c r="F35" s="17"/>
      <c r="G35" s="17"/>
      <c r="H35" s="17"/>
      <c r="I35" s="17"/>
      <c r="J35" s="17"/>
      <c r="K35" s="17"/>
      <c r="L35" s="17"/>
      <c r="M35" s="17"/>
      <c r="N35" s="17"/>
      <c r="O35" s="3"/>
      <c r="AH35"/>
    </row>
    <row r="36" spans="1:34" x14ac:dyDescent="0.25">
      <c r="A36"/>
      <c r="F36" s="17"/>
      <c r="G36" s="17"/>
      <c r="H36" s="17"/>
      <c r="I36" s="17"/>
      <c r="J36" s="17"/>
      <c r="K36" s="17"/>
      <c r="L36" s="1"/>
      <c r="M36" s="1"/>
      <c r="N36" s="17"/>
      <c r="O36" s="3"/>
      <c r="AH36"/>
    </row>
    <row r="37" spans="1:34" x14ac:dyDescent="0.25">
      <c r="A37"/>
      <c r="F37" s="17"/>
      <c r="G37" s="17"/>
      <c r="H37" s="17"/>
      <c r="I37" s="17"/>
      <c r="J37" s="17"/>
      <c r="K37" s="17"/>
      <c r="L37" s="1"/>
      <c r="M37" s="1"/>
      <c r="N37" s="17"/>
      <c r="O37" s="3"/>
      <c r="AH37"/>
    </row>
    <row r="38" spans="1:34" x14ac:dyDescent="0.25">
      <c r="A38"/>
      <c r="F38" s="17"/>
      <c r="G38" s="17"/>
      <c r="H38" s="17"/>
      <c r="I38" s="17"/>
      <c r="J38" s="17"/>
      <c r="K38" s="17"/>
      <c r="L38" s="1"/>
      <c r="M38" s="1"/>
      <c r="N38" s="17"/>
      <c r="O38" s="3"/>
      <c r="AH38"/>
    </row>
    <row r="39" spans="1:34" x14ac:dyDescent="0.25">
      <c r="A39"/>
      <c r="F39" s="17"/>
      <c r="G39" s="17"/>
      <c r="H39" s="17"/>
      <c r="I39" s="17"/>
      <c r="J39" s="17"/>
      <c r="K39" s="17"/>
      <c r="L39" s="17"/>
      <c r="M39" s="17"/>
      <c r="N39" s="17"/>
      <c r="O39" s="3"/>
      <c r="AH39"/>
    </row>
    <row r="40" spans="1:34" x14ac:dyDescent="0.25">
      <c r="A40"/>
      <c r="F40" s="17"/>
      <c r="G40" s="17"/>
      <c r="H40" s="17"/>
      <c r="I40" s="17"/>
      <c r="J40" s="17"/>
      <c r="K40" s="17"/>
      <c r="L40" s="17"/>
      <c r="M40" s="1"/>
      <c r="N40" s="16"/>
      <c r="O40" s="3"/>
      <c r="AH40"/>
    </row>
    <row r="41" spans="1:34" x14ac:dyDescent="0.25">
      <c r="A41"/>
      <c r="F41" s="17"/>
      <c r="G41" s="17"/>
      <c r="H41" s="17"/>
      <c r="I41" s="17"/>
      <c r="J41" s="17"/>
      <c r="K41" s="17"/>
      <c r="L41" s="1"/>
      <c r="M41" s="1"/>
      <c r="N41" s="17"/>
      <c r="O41" s="3"/>
      <c r="AH41"/>
    </row>
    <row r="42" spans="1:34" x14ac:dyDescent="0.25">
      <c r="A42"/>
      <c r="F42" s="17"/>
      <c r="G42" s="17"/>
      <c r="H42" s="17"/>
      <c r="I42" s="17"/>
      <c r="J42" s="17"/>
      <c r="K42" s="17"/>
      <c r="L42" s="1"/>
      <c r="M42" s="1"/>
      <c r="N42" s="17"/>
      <c r="O42" s="3"/>
      <c r="AH42"/>
    </row>
    <row r="43" spans="1:34" x14ac:dyDescent="0.25">
      <c r="A43"/>
      <c r="F43" s="17"/>
      <c r="G43" s="17"/>
      <c r="H43" s="17"/>
      <c r="I43" s="17"/>
      <c r="J43" s="17"/>
      <c r="K43" s="17"/>
      <c r="L43" s="1"/>
      <c r="M43" s="1"/>
      <c r="N43" s="17"/>
      <c r="O43" s="3"/>
      <c r="AH43"/>
    </row>
    <row r="44" spans="1:34" x14ac:dyDescent="0.25">
      <c r="A44"/>
      <c r="F44" s="17"/>
      <c r="G44" s="17"/>
      <c r="H44" s="17"/>
      <c r="I44" s="17"/>
      <c r="J44" s="17"/>
      <c r="K44" s="17"/>
      <c r="L44" s="1"/>
      <c r="M44" s="1"/>
      <c r="N44" s="17"/>
      <c r="O44" s="3"/>
      <c r="AH44"/>
    </row>
    <row r="45" spans="1:34" x14ac:dyDescent="0.25">
      <c r="A45"/>
      <c r="F45" s="17"/>
      <c r="G45" s="17"/>
      <c r="H45" s="17"/>
      <c r="I45" s="17"/>
      <c r="J45" s="17"/>
      <c r="K45" s="17"/>
      <c r="L45" s="1"/>
      <c r="M45" s="1"/>
      <c r="N45" s="16"/>
      <c r="O45" s="3"/>
      <c r="AH45"/>
    </row>
    <row r="46" spans="1:34" x14ac:dyDescent="0.25">
      <c r="A46"/>
      <c r="F46" s="17"/>
      <c r="G46" s="17"/>
      <c r="H46" s="17"/>
      <c r="I46" s="17"/>
      <c r="J46" s="17"/>
      <c r="K46" s="17"/>
      <c r="L46" s="1"/>
      <c r="M46" s="1"/>
      <c r="N46" s="17"/>
      <c r="O46" s="3"/>
      <c r="AH46"/>
    </row>
    <row r="47" spans="1:34" x14ac:dyDescent="0.25">
      <c r="A47"/>
      <c r="F47" s="17"/>
      <c r="G47" s="17"/>
      <c r="H47" s="17"/>
      <c r="I47" s="17"/>
      <c r="J47" s="17"/>
      <c r="K47" s="17"/>
      <c r="L47" s="1"/>
      <c r="M47" s="1"/>
      <c r="N47" s="17"/>
      <c r="O47" s="3"/>
      <c r="AH47"/>
    </row>
    <row r="48" spans="1:34" x14ac:dyDescent="0.25">
      <c r="A48"/>
      <c r="F48" s="17"/>
      <c r="G48" s="17"/>
      <c r="H48" s="17"/>
      <c r="I48" s="17"/>
      <c r="J48" s="17"/>
      <c r="K48" s="17"/>
      <c r="L48" s="1"/>
      <c r="M48" s="1"/>
      <c r="N48" s="17"/>
      <c r="O48" s="17"/>
      <c r="AH48"/>
    </row>
    <row r="49" spans="1:34" x14ac:dyDescent="0.25">
      <c r="A49"/>
      <c r="F49" s="17"/>
      <c r="G49" s="17"/>
      <c r="H49" s="17"/>
      <c r="I49" s="17"/>
      <c r="J49" s="17"/>
      <c r="K49" s="17"/>
      <c r="L49" s="1"/>
      <c r="M49" s="1"/>
      <c r="N49" s="17"/>
      <c r="O49" s="17"/>
      <c r="AH49"/>
    </row>
    <row r="50" spans="1:34" x14ac:dyDescent="0.25">
      <c r="A50"/>
      <c r="F50" s="17"/>
      <c r="G50" s="17"/>
      <c r="H50" s="17"/>
      <c r="I50" s="17"/>
      <c r="J50" s="17"/>
      <c r="K50" s="17"/>
      <c r="L50" s="1"/>
      <c r="M50" s="1"/>
      <c r="N50" s="16"/>
      <c r="O50" s="3"/>
      <c r="AH50"/>
    </row>
    <row r="51" spans="1:34" x14ac:dyDescent="0.25">
      <c r="A51"/>
      <c r="F51" s="17"/>
      <c r="G51" s="17"/>
      <c r="H51" s="17"/>
      <c r="I51" s="17"/>
      <c r="J51" s="17"/>
      <c r="K51" s="17"/>
      <c r="L51" s="13"/>
      <c r="M51" s="1"/>
      <c r="N51" s="16"/>
      <c r="O51" s="3"/>
      <c r="AH51"/>
    </row>
    <row r="52" spans="1:34" x14ac:dyDescent="0.25">
      <c r="A52"/>
      <c r="F52" s="17"/>
      <c r="G52" s="17"/>
      <c r="H52" s="17"/>
      <c r="I52" s="17"/>
      <c r="J52" s="17"/>
      <c r="K52" s="17"/>
      <c r="L52" s="1"/>
      <c r="M52" s="1"/>
      <c r="N52" s="17"/>
      <c r="O52" s="3"/>
      <c r="AH52"/>
    </row>
    <row r="53" spans="1:34" x14ac:dyDescent="0.25">
      <c r="A53"/>
      <c r="F53" s="17"/>
      <c r="G53" s="17"/>
      <c r="H53" s="17"/>
      <c r="I53" s="17"/>
      <c r="J53" s="17"/>
      <c r="K53" s="17"/>
      <c r="L53" s="1"/>
      <c r="M53" s="1"/>
      <c r="N53" s="16"/>
      <c r="O53" s="3"/>
      <c r="AH53"/>
    </row>
    <row r="54" spans="1:34" x14ac:dyDescent="0.25">
      <c r="A54"/>
      <c r="F54" s="17"/>
      <c r="G54" s="17"/>
      <c r="H54" s="17"/>
      <c r="I54" s="17"/>
      <c r="J54" s="17"/>
      <c r="K54" s="17"/>
      <c r="L54" s="1"/>
      <c r="M54" s="1"/>
      <c r="N54" s="16"/>
      <c r="O54" s="3"/>
      <c r="AH54"/>
    </row>
    <row r="55" spans="1:34" x14ac:dyDescent="0.25">
      <c r="A55"/>
      <c r="F55" s="17"/>
      <c r="G55" s="17"/>
      <c r="H55" s="17"/>
      <c r="I55" s="17"/>
      <c r="J55" s="17"/>
      <c r="K55" s="17"/>
      <c r="L55" s="1"/>
      <c r="M55" s="1"/>
      <c r="N55" s="16"/>
      <c r="O55" s="3"/>
      <c r="AH55"/>
    </row>
    <row r="56" spans="1:34" x14ac:dyDescent="0.25">
      <c r="A56"/>
      <c r="F56" s="17"/>
      <c r="G56" s="17"/>
      <c r="H56" s="17"/>
      <c r="I56" s="17"/>
      <c r="J56" s="17"/>
      <c r="K56" s="17"/>
      <c r="L56" s="17"/>
      <c r="M56" s="17"/>
      <c r="N56" s="17"/>
      <c r="O56" s="17"/>
      <c r="AH56"/>
    </row>
    <row r="57" spans="1:34" x14ac:dyDescent="0.25">
      <c r="A57"/>
      <c r="F57" s="17"/>
      <c r="G57" s="17"/>
      <c r="H57" s="17"/>
      <c r="I57" s="17"/>
      <c r="J57" s="17"/>
      <c r="K57" s="17"/>
      <c r="L57" s="17"/>
      <c r="M57" s="17"/>
      <c r="N57" s="17"/>
      <c r="O57" s="17"/>
      <c r="AH57"/>
    </row>
    <row r="58" spans="1:34" x14ac:dyDescent="0.25">
      <c r="A58"/>
      <c r="F58" s="17"/>
      <c r="G58" s="17"/>
      <c r="H58" s="17"/>
      <c r="I58" s="17"/>
      <c r="J58" s="17"/>
      <c r="K58" s="17"/>
      <c r="L58" s="17"/>
      <c r="M58" s="17"/>
      <c r="N58" s="17"/>
      <c r="O58" s="17"/>
      <c r="AH58"/>
    </row>
    <row r="59" spans="1:34" x14ac:dyDescent="0.25">
      <c r="A59"/>
      <c r="F59" s="17"/>
      <c r="G59" s="17"/>
      <c r="H59" s="17"/>
      <c r="I59" s="17"/>
      <c r="J59" s="17"/>
      <c r="K59" s="17"/>
      <c r="L59" s="17"/>
      <c r="M59" s="17"/>
      <c r="N59" s="17"/>
      <c r="O59" s="17"/>
      <c r="AH59"/>
    </row>
    <row r="60" spans="1:34" x14ac:dyDescent="0.25">
      <c r="A60"/>
      <c r="F60" s="17"/>
      <c r="G60" s="17"/>
      <c r="H60" s="17"/>
      <c r="I60" s="17"/>
      <c r="J60" s="17"/>
      <c r="K60" s="17"/>
      <c r="L60" s="17"/>
      <c r="M60" s="17"/>
      <c r="N60" s="17"/>
      <c r="O60" s="17"/>
      <c r="AH60"/>
    </row>
    <row r="61" spans="1:34" x14ac:dyDescent="0.25">
      <c r="A61"/>
      <c r="F61" s="17"/>
      <c r="G61" s="17"/>
      <c r="H61" s="17"/>
      <c r="I61" s="17"/>
      <c r="J61" s="17"/>
      <c r="K61" s="17"/>
      <c r="L61" s="17"/>
      <c r="M61" s="17"/>
      <c r="N61" s="17"/>
      <c r="O61" s="17"/>
      <c r="AH61"/>
    </row>
  </sheetData>
  <mergeCells count="2">
    <mergeCell ref="P3:X3"/>
    <mergeCell ref="Y3:AG3"/>
  </mergeCells>
  <pageMargins left="0.7" right="0.7" top="0.75" bottom="0.75" header="0.3" footer="0.3"/>
  <pageSetup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AK45"/>
  <sheetViews>
    <sheetView zoomScale="70" zoomScaleNormal="70" workbookViewId="0"/>
  </sheetViews>
  <sheetFormatPr defaultColWidth="9.140625" defaultRowHeight="15" x14ac:dyDescent="0.25"/>
  <cols>
    <col min="1" max="1" width="8.7109375" style="60" customWidth="1"/>
    <col min="2" max="33" width="8.7109375" style="70" customWidth="1"/>
    <col min="34" max="34" width="8.7109375" style="86" customWidth="1"/>
    <col min="35" max="37" width="8.7109375" style="70" customWidth="1"/>
    <col min="38" max="16384" width="9.140625" style="70"/>
  </cols>
  <sheetData>
    <row r="1" spans="1:37" x14ac:dyDescent="0.25">
      <c r="A1" s="60" t="s">
        <v>207</v>
      </c>
    </row>
    <row r="3" spans="1:37" ht="20.100000000000001" customHeight="1" x14ac:dyDescent="0.25">
      <c r="A3" s="111"/>
      <c r="B3" s="104"/>
      <c r="C3" s="104"/>
      <c r="D3" s="104"/>
      <c r="E3" s="104"/>
      <c r="F3" s="104"/>
      <c r="G3" s="104"/>
      <c r="H3" s="104"/>
      <c r="I3" s="104"/>
      <c r="J3" s="104"/>
      <c r="K3" s="104"/>
      <c r="L3" s="104"/>
      <c r="M3" s="104"/>
      <c r="N3" s="104"/>
      <c r="O3" s="104"/>
      <c r="P3" s="282" t="s">
        <v>99</v>
      </c>
      <c r="Q3" s="282"/>
      <c r="R3" s="282"/>
      <c r="S3" s="282"/>
      <c r="T3" s="282"/>
      <c r="U3" s="282"/>
      <c r="V3" s="282"/>
      <c r="W3" s="282"/>
      <c r="X3" s="282"/>
      <c r="Y3" s="282" t="s">
        <v>100</v>
      </c>
      <c r="Z3" s="282"/>
      <c r="AA3" s="282"/>
      <c r="AB3" s="282"/>
      <c r="AC3" s="282"/>
      <c r="AD3" s="282"/>
      <c r="AE3" s="282"/>
      <c r="AF3" s="282"/>
      <c r="AG3" s="282"/>
      <c r="AH3" s="106"/>
      <c r="AI3" s="104"/>
      <c r="AJ3" s="104"/>
      <c r="AK3" s="104"/>
    </row>
    <row r="4" spans="1:37" ht="20.100000000000001" customHeight="1" x14ac:dyDescent="0.25">
      <c r="A4" s="111" t="s">
        <v>0</v>
      </c>
      <c r="B4" s="104" t="s">
        <v>1</v>
      </c>
      <c r="C4" s="104" t="s">
        <v>2</v>
      </c>
      <c r="D4" s="104" t="s">
        <v>3</v>
      </c>
      <c r="E4" s="104" t="s">
        <v>4</v>
      </c>
      <c r="F4" s="104" t="s">
        <v>5</v>
      </c>
      <c r="G4" s="104" t="s">
        <v>6</v>
      </c>
      <c r="H4" s="104" t="s">
        <v>7</v>
      </c>
      <c r="I4" s="104" t="s">
        <v>8</v>
      </c>
      <c r="J4" s="104" t="s">
        <v>9</v>
      </c>
      <c r="K4" s="104" t="s">
        <v>10</v>
      </c>
      <c r="L4" s="104" t="s">
        <v>101</v>
      </c>
      <c r="M4" s="104" t="s">
        <v>102</v>
      </c>
      <c r="N4" s="104" t="s">
        <v>103</v>
      </c>
      <c r="O4" s="104" t="s">
        <v>11</v>
      </c>
      <c r="P4" s="104" t="s">
        <v>104</v>
      </c>
      <c r="Q4" s="104" t="s">
        <v>105</v>
      </c>
      <c r="R4" s="104" t="s">
        <v>94</v>
      </c>
      <c r="S4" s="104" t="s">
        <v>106</v>
      </c>
      <c r="T4" s="104" t="s">
        <v>6</v>
      </c>
      <c r="U4" s="104" t="s">
        <v>7</v>
      </c>
      <c r="V4" s="104" t="s">
        <v>8</v>
      </c>
      <c r="W4" s="104" t="s">
        <v>9</v>
      </c>
      <c r="X4" s="104" t="s">
        <v>10</v>
      </c>
      <c r="Y4" s="104" t="s">
        <v>104</v>
      </c>
      <c r="Z4" s="104" t="s">
        <v>105</v>
      </c>
      <c r="AA4" s="104" t="s">
        <v>94</v>
      </c>
      <c r="AB4" s="104" t="s">
        <v>106</v>
      </c>
      <c r="AC4" s="104" t="s">
        <v>6</v>
      </c>
      <c r="AD4" s="104" t="s">
        <v>7</v>
      </c>
      <c r="AE4" s="104" t="s">
        <v>8</v>
      </c>
      <c r="AF4" s="104" t="s">
        <v>9</v>
      </c>
      <c r="AG4" s="104" t="s">
        <v>10</v>
      </c>
      <c r="AH4" s="106" t="s">
        <v>107</v>
      </c>
      <c r="AI4" s="104" t="s">
        <v>108</v>
      </c>
      <c r="AJ4" s="104" t="s">
        <v>17</v>
      </c>
      <c r="AK4" s="104" t="s">
        <v>33</v>
      </c>
    </row>
    <row r="5" spans="1:37" ht="20.100000000000001" customHeight="1" x14ac:dyDescent="0.25">
      <c r="A5" s="64">
        <v>675.27</v>
      </c>
      <c r="B5" s="64">
        <f>IF(A5, A5-L5,"")</f>
        <v>2.3469999999974789E-2</v>
      </c>
      <c r="C5" s="64"/>
      <c r="D5" s="67" t="str">
        <f>IF(C5, C5-M5,"")</f>
        <v/>
      </c>
      <c r="E5" s="79"/>
      <c r="F5" s="67" t="str">
        <f>IF(E5, E5-N5,"")</f>
        <v/>
      </c>
      <c r="G5" s="67">
        <v>1</v>
      </c>
      <c r="H5" s="67">
        <v>1</v>
      </c>
      <c r="I5" s="67"/>
      <c r="J5" s="67">
        <v>1</v>
      </c>
      <c r="K5" s="67"/>
      <c r="L5" s="64">
        <v>675.24653000000001</v>
      </c>
      <c r="M5" s="64">
        <v>337.11963000000003</v>
      </c>
      <c r="N5" s="64">
        <v>224.41066333333336</v>
      </c>
      <c r="O5" s="79" t="s">
        <v>18</v>
      </c>
      <c r="P5" s="64">
        <v>22.8</v>
      </c>
      <c r="Q5" s="67">
        <v>87876856</v>
      </c>
      <c r="R5" s="79">
        <v>28.8</v>
      </c>
      <c r="S5" s="67">
        <f>'S23 Colo320'!$Q5/'S23 Colo320'!$Q$7*100</f>
        <v>9.0749560939403331</v>
      </c>
      <c r="T5" s="67">
        <f t="shared" ref="T5:X6" si="0">$S5*G5</f>
        <v>9.0749560939403331</v>
      </c>
      <c r="U5" s="67">
        <f t="shared" si="0"/>
        <v>9.0749560939403331</v>
      </c>
      <c r="V5" s="67">
        <f t="shared" si="0"/>
        <v>0</v>
      </c>
      <c r="W5" s="67">
        <f t="shared" si="0"/>
        <v>9.0749560939403331</v>
      </c>
      <c r="X5" s="67">
        <f t="shared" si="0"/>
        <v>0</v>
      </c>
      <c r="Y5" s="70">
        <v>22.2</v>
      </c>
      <c r="Z5" s="86">
        <v>305180448</v>
      </c>
      <c r="AA5" s="70">
        <v>10.1</v>
      </c>
      <c r="AB5" s="67">
        <f>'S23 Colo320'!$Z5/'S23 Colo320'!$Z$7*100</f>
        <v>9.5360344759506095</v>
      </c>
      <c r="AC5" s="67">
        <f t="shared" ref="AC5:AG6" si="1">$AB5*G5</f>
        <v>9.5360344759506095</v>
      </c>
      <c r="AD5" s="67">
        <f t="shared" si="1"/>
        <v>9.5360344759506095</v>
      </c>
      <c r="AE5" s="67">
        <f t="shared" si="1"/>
        <v>0</v>
      </c>
      <c r="AF5" s="67">
        <f t="shared" si="1"/>
        <v>9.5360344759506095</v>
      </c>
      <c r="AG5" s="67">
        <f t="shared" si="1"/>
        <v>0</v>
      </c>
      <c r="AH5" s="87">
        <f>AVERAGE('S23 Colo320'!$P5,'S23 Colo320'!$Y5)</f>
        <v>22.5</v>
      </c>
      <c r="AI5" s="67">
        <f>AVERAGE('S23 Colo320'!$S5,'S23 Colo320'!$AB5)</f>
        <v>9.3054952849454722</v>
      </c>
      <c r="AJ5" s="67">
        <f>STDEV('S23 Colo320'!$S5,'S23 Colo320'!$AB5)</f>
        <v>0.32603165057798789</v>
      </c>
      <c r="AK5" s="74">
        <f>AJ5/AI5</f>
        <v>3.5036464002667897E-2</v>
      </c>
    </row>
    <row r="6" spans="1:37" ht="20.100000000000001" customHeight="1" x14ac:dyDescent="0.25">
      <c r="A6" s="64">
        <v>966.34</v>
      </c>
      <c r="B6" s="64">
        <f>IF(A6, A6-L6,"")</f>
        <v>-1.9300000000157524E-3</v>
      </c>
      <c r="C6" s="79">
        <v>482.67</v>
      </c>
      <c r="D6" s="67">
        <f>IF(C6, C6-M6,"")</f>
        <v>2.6699999999664215E-3</v>
      </c>
      <c r="E6" s="79"/>
      <c r="F6" s="67" t="str">
        <f>IF(E6, E6-N6,"")</f>
        <v/>
      </c>
      <c r="G6" s="67">
        <v>1</v>
      </c>
      <c r="H6" s="67">
        <v>1</v>
      </c>
      <c r="I6" s="67"/>
      <c r="J6" s="67">
        <v>2</v>
      </c>
      <c r="K6" s="67"/>
      <c r="L6" s="64">
        <v>966.34193000000005</v>
      </c>
      <c r="M6" s="64">
        <v>482.66733000000005</v>
      </c>
      <c r="N6" s="64">
        <v>321.44246333333336</v>
      </c>
      <c r="O6" s="79" t="s">
        <v>19</v>
      </c>
      <c r="P6" s="64">
        <v>27.2</v>
      </c>
      <c r="Q6" s="67">
        <v>880467840</v>
      </c>
      <c r="R6" s="79">
        <v>337.8</v>
      </c>
      <c r="S6" s="67">
        <f>'S23 Colo320'!$Q6/'S23 Colo320'!$Q$7*100</f>
        <v>90.92504390605967</v>
      </c>
      <c r="T6" s="67">
        <f t="shared" si="0"/>
        <v>90.92504390605967</v>
      </c>
      <c r="U6" s="67">
        <f t="shared" si="0"/>
        <v>90.92504390605967</v>
      </c>
      <c r="V6" s="67">
        <f t="shared" si="0"/>
        <v>0</v>
      </c>
      <c r="W6" s="67">
        <f t="shared" si="0"/>
        <v>181.85008781211934</v>
      </c>
      <c r="X6" s="67">
        <f t="shared" si="0"/>
        <v>0</v>
      </c>
      <c r="Y6" s="70">
        <v>26.2</v>
      </c>
      <c r="Z6" s="86">
        <v>2895106304</v>
      </c>
      <c r="AA6" s="70">
        <v>45.5</v>
      </c>
      <c r="AB6" s="67">
        <f>'S23 Colo320'!$Z6/'S23 Colo320'!$Z$7*100</f>
        <v>90.463965524049399</v>
      </c>
      <c r="AC6" s="67">
        <f t="shared" si="1"/>
        <v>90.463965524049399</v>
      </c>
      <c r="AD6" s="67">
        <f t="shared" si="1"/>
        <v>90.463965524049399</v>
      </c>
      <c r="AE6" s="67">
        <f t="shared" si="1"/>
        <v>0</v>
      </c>
      <c r="AF6" s="67">
        <f t="shared" si="1"/>
        <v>180.9279310480988</v>
      </c>
      <c r="AG6" s="67">
        <f t="shared" si="1"/>
        <v>0</v>
      </c>
      <c r="AH6" s="87">
        <f>AVERAGE('S23 Colo320'!$P6,'S23 Colo320'!$Y6)</f>
        <v>26.7</v>
      </c>
      <c r="AI6" s="67">
        <f>AVERAGE('S23 Colo320'!$S6,'S23 Colo320'!$AB6)</f>
        <v>90.694504715054535</v>
      </c>
      <c r="AJ6" s="67">
        <f>STDEV('S23 Colo320'!$S6,'S23 Colo320'!$AB6)</f>
        <v>0.32603165057798411</v>
      </c>
      <c r="AK6" s="74">
        <f>AJ6/AI6</f>
        <v>3.5948335745623798E-3</v>
      </c>
    </row>
    <row r="7" spans="1:37" ht="20.100000000000001" customHeight="1" x14ac:dyDescent="0.25">
      <c r="A7" s="64"/>
      <c r="B7" s="64"/>
      <c r="C7" s="64"/>
      <c r="D7" s="67"/>
      <c r="E7" s="79"/>
      <c r="F7" s="67"/>
      <c r="G7" s="67"/>
      <c r="H7" s="67"/>
      <c r="I7" s="67"/>
      <c r="J7" s="67"/>
      <c r="K7" s="67"/>
      <c r="L7" s="64"/>
      <c r="M7" s="64"/>
      <c r="N7" s="64"/>
      <c r="O7" s="79"/>
      <c r="P7" s="79"/>
      <c r="Q7" s="79">
        <f>SUM(Q5:Q6)</f>
        <v>968344696</v>
      </c>
      <c r="R7" s="79"/>
      <c r="S7" s="67">
        <f>SUM(S5:S6)</f>
        <v>100</v>
      </c>
      <c r="T7" s="67">
        <f>SUM(T5:T6)/100</f>
        <v>1</v>
      </c>
      <c r="U7" s="67">
        <f>SUM(U5:U6)/100</f>
        <v>1</v>
      </c>
      <c r="V7" s="67">
        <f>SUM(V5:V6)/100</f>
        <v>0</v>
      </c>
      <c r="W7" s="67">
        <f>SUM(W5:W6)/100</f>
        <v>1.9092504390605967</v>
      </c>
      <c r="X7" s="67">
        <f>SUM(X5:X6)/100</f>
        <v>0</v>
      </c>
      <c r="Y7" s="79"/>
      <c r="Z7" s="201">
        <f>SUM(Z5:Z6)</f>
        <v>3200286752</v>
      </c>
      <c r="AA7" s="79"/>
      <c r="AB7" s="67">
        <f>SUM(AB5:AB6)</f>
        <v>100.00000000000001</v>
      </c>
      <c r="AC7" s="67">
        <f>SUM(AC5:AC6)/100</f>
        <v>1.0000000000000002</v>
      </c>
      <c r="AD7" s="67">
        <f>SUM(AD5:AD6)/100</f>
        <v>1.0000000000000002</v>
      </c>
      <c r="AE7" s="67">
        <f>SUM(AE5:AE6)/100</f>
        <v>0</v>
      </c>
      <c r="AF7" s="67">
        <f>SUM(AF5:AF6)/100</f>
        <v>1.9046396552404941</v>
      </c>
      <c r="AG7" s="67">
        <f>SUM(AG5:AG6)/100</f>
        <v>0</v>
      </c>
      <c r="AH7" s="87"/>
      <c r="AI7" s="67"/>
      <c r="AJ7" s="67"/>
    </row>
    <row r="11" spans="1:37" x14ac:dyDescent="0.25">
      <c r="B11" s="64"/>
      <c r="C11" s="64"/>
      <c r="D11" s="67"/>
      <c r="E11" s="79"/>
      <c r="T11" s="79"/>
      <c r="U11" s="79"/>
      <c r="V11" s="79"/>
      <c r="W11" s="79"/>
      <c r="X11" s="79"/>
    </row>
    <row r="12" spans="1:37" x14ac:dyDescent="0.25">
      <c r="D12" s="67"/>
      <c r="E12" s="79"/>
      <c r="S12" s="195"/>
    </row>
    <row r="13" spans="1:37" x14ac:dyDescent="0.25">
      <c r="M13" s="64"/>
      <c r="N13" s="64"/>
      <c r="O13" s="67"/>
    </row>
    <row r="14" spans="1:37" x14ac:dyDescent="0.25">
      <c r="O14" s="67"/>
    </row>
    <row r="15" spans="1:37" x14ac:dyDescent="0.25">
      <c r="B15" s="64"/>
      <c r="C15" s="79"/>
      <c r="D15" s="67"/>
      <c r="E15" s="79"/>
      <c r="O15" s="67"/>
    </row>
    <row r="16" spans="1:37" x14ac:dyDescent="0.25">
      <c r="B16" s="64"/>
      <c r="C16" s="64"/>
      <c r="D16" s="67"/>
      <c r="E16" s="79"/>
      <c r="O16" s="67"/>
    </row>
    <row r="17" spans="1:15" x14ac:dyDescent="0.25">
      <c r="B17" s="64"/>
      <c r="D17" s="67"/>
      <c r="E17" s="79"/>
      <c r="M17" s="64"/>
      <c r="N17" s="64"/>
      <c r="O17" s="67"/>
    </row>
    <row r="18" spans="1:15" x14ac:dyDescent="0.25">
      <c r="D18" s="67"/>
      <c r="E18" s="79"/>
      <c r="M18" s="64"/>
      <c r="N18" s="79"/>
      <c r="O18" s="67"/>
    </row>
    <row r="19" spans="1:15" x14ac:dyDescent="0.25">
      <c r="D19" s="67"/>
      <c r="E19" s="79"/>
      <c r="L19" s="64"/>
      <c r="M19" s="64"/>
      <c r="N19" s="79"/>
      <c r="O19" s="67"/>
    </row>
    <row r="20" spans="1:15" x14ac:dyDescent="0.25">
      <c r="D20" s="67"/>
      <c r="E20" s="79"/>
      <c r="M20" s="64"/>
      <c r="N20" s="79"/>
      <c r="O20" s="67"/>
    </row>
    <row r="21" spans="1:15" x14ac:dyDescent="0.25">
      <c r="A21" s="64"/>
      <c r="B21" s="64"/>
      <c r="D21" s="67"/>
      <c r="E21" s="79"/>
      <c r="M21" s="64"/>
      <c r="N21" s="79"/>
      <c r="O21" s="67"/>
    </row>
    <row r="22" spans="1:15" x14ac:dyDescent="0.25">
      <c r="A22" s="64"/>
      <c r="B22" s="64"/>
      <c r="M22" s="64"/>
      <c r="N22" s="79"/>
      <c r="O22" s="67"/>
    </row>
    <row r="23" spans="1:15" x14ac:dyDescent="0.25">
      <c r="A23" s="64"/>
      <c r="B23" s="64"/>
      <c r="M23" s="64"/>
      <c r="N23" s="64"/>
      <c r="O23" s="67"/>
    </row>
    <row r="24" spans="1:15" x14ac:dyDescent="0.25">
      <c r="A24" s="64"/>
      <c r="B24" s="64"/>
      <c r="M24" s="64"/>
      <c r="N24" s="79"/>
      <c r="O24" s="67"/>
    </row>
    <row r="25" spans="1:15" x14ac:dyDescent="0.25">
      <c r="A25" s="64"/>
      <c r="B25" s="64"/>
      <c r="D25" s="67"/>
      <c r="E25" s="79"/>
      <c r="O25" s="67"/>
    </row>
    <row r="26" spans="1:15" x14ac:dyDescent="0.25">
      <c r="A26" s="64"/>
      <c r="B26" s="64"/>
      <c r="D26" s="67"/>
      <c r="E26" s="79"/>
      <c r="L26" s="64"/>
      <c r="M26" s="64"/>
      <c r="O26" s="67"/>
    </row>
    <row r="27" spans="1:15" x14ac:dyDescent="0.25">
      <c r="A27" s="64"/>
      <c r="B27" s="64"/>
      <c r="C27" s="79"/>
      <c r="D27" s="67"/>
      <c r="E27" s="79"/>
      <c r="L27" s="64"/>
      <c r="M27" s="64"/>
      <c r="O27" s="67"/>
    </row>
    <row r="28" spans="1:15" x14ac:dyDescent="0.25">
      <c r="A28" s="64"/>
      <c r="B28" s="64"/>
      <c r="C28" s="79"/>
      <c r="D28" s="67"/>
      <c r="E28" s="79"/>
      <c r="L28" s="64"/>
      <c r="M28" s="64"/>
      <c r="O28" s="67"/>
    </row>
    <row r="29" spans="1:15" x14ac:dyDescent="0.25">
      <c r="O29" s="67"/>
    </row>
    <row r="30" spans="1:15" x14ac:dyDescent="0.25">
      <c r="M30" s="64"/>
      <c r="N30" s="79"/>
      <c r="O30" s="67"/>
    </row>
    <row r="31" spans="1:15" x14ac:dyDescent="0.25">
      <c r="L31" s="64"/>
      <c r="M31" s="64"/>
      <c r="O31" s="67"/>
    </row>
    <row r="32" spans="1:15" x14ac:dyDescent="0.25">
      <c r="L32" s="64"/>
      <c r="M32" s="64"/>
      <c r="O32" s="67"/>
    </row>
    <row r="33" spans="12:15" x14ac:dyDescent="0.25">
      <c r="L33" s="64"/>
      <c r="M33" s="64"/>
      <c r="O33" s="67"/>
    </row>
    <row r="34" spans="12:15" x14ac:dyDescent="0.25">
      <c r="L34" s="64"/>
      <c r="M34" s="64"/>
      <c r="O34" s="67"/>
    </row>
    <row r="35" spans="12:15" x14ac:dyDescent="0.25">
      <c r="L35" s="64"/>
      <c r="M35" s="64"/>
      <c r="N35" s="79"/>
      <c r="O35" s="67"/>
    </row>
    <row r="36" spans="12:15" x14ac:dyDescent="0.25">
      <c r="L36" s="64"/>
      <c r="M36" s="64"/>
      <c r="O36" s="67"/>
    </row>
    <row r="37" spans="12:15" x14ac:dyDescent="0.25">
      <c r="L37" s="64"/>
      <c r="M37" s="64"/>
      <c r="O37" s="67"/>
    </row>
    <row r="38" spans="12:15" x14ac:dyDescent="0.25">
      <c r="L38" s="64"/>
      <c r="M38" s="64"/>
    </row>
    <row r="39" spans="12:15" x14ac:dyDescent="0.25">
      <c r="L39" s="64"/>
      <c r="M39" s="64"/>
    </row>
    <row r="40" spans="12:15" x14ac:dyDescent="0.25">
      <c r="L40" s="64"/>
      <c r="M40" s="64"/>
      <c r="N40" s="79"/>
      <c r="O40" s="67"/>
    </row>
    <row r="41" spans="12:15" x14ac:dyDescent="0.25">
      <c r="L41" s="64"/>
      <c r="M41" s="64"/>
      <c r="N41" s="79"/>
      <c r="O41" s="67"/>
    </row>
    <row r="42" spans="12:15" x14ac:dyDescent="0.25">
      <c r="L42" s="64"/>
      <c r="M42" s="64"/>
      <c r="O42" s="67"/>
    </row>
    <row r="43" spans="12:15" x14ac:dyDescent="0.25">
      <c r="L43" s="64"/>
      <c r="M43" s="64"/>
      <c r="N43" s="79"/>
      <c r="O43" s="67"/>
    </row>
    <row r="44" spans="12:15" x14ac:dyDescent="0.25">
      <c r="L44" s="64"/>
      <c r="M44" s="64"/>
      <c r="N44" s="79"/>
      <c r="O44" s="67"/>
    </row>
    <row r="45" spans="12:15" x14ac:dyDescent="0.25">
      <c r="L45" s="64"/>
      <c r="M45" s="64"/>
      <c r="N45" s="79"/>
      <c r="O45" s="67"/>
    </row>
  </sheetData>
  <mergeCells count="2">
    <mergeCell ref="P3:X3"/>
    <mergeCell ref="Y3:AG3"/>
  </mergeCells>
  <conditionalFormatting sqref="AJ5:AJ6">
    <cfRule type="cellIs" dxfId="2" priority="2" operator="greaterThan">
      <formula>2</formula>
    </cfRule>
  </conditionalFormatting>
  <conditionalFormatting sqref="S5:S6 AB5:AB6">
    <cfRule type="cellIs" dxfId="1" priority="1" operator="lessThan">
      <formula>1</formula>
    </cfRule>
  </conditionalFormatting>
  <pageMargins left="0.7" right="0.7" top="0.75" bottom="0.75" header="0.3" footer="0.3"/>
  <pageSetup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AK67"/>
  <sheetViews>
    <sheetView zoomScale="70" zoomScaleNormal="70" workbookViewId="0"/>
  </sheetViews>
  <sheetFormatPr defaultRowHeight="15" x14ac:dyDescent="0.25"/>
  <cols>
    <col min="1" max="1" width="8.7109375" style="5" customWidth="1"/>
    <col min="2" max="33" width="8.7109375" customWidth="1"/>
    <col min="34" max="34" width="8.7109375" style="4" customWidth="1"/>
    <col min="35" max="37" width="8.7109375" customWidth="1"/>
  </cols>
  <sheetData>
    <row r="1" spans="1:37" x14ac:dyDescent="0.25">
      <c r="A1" s="60" t="s">
        <v>208</v>
      </c>
      <c r="AH1" s="58"/>
    </row>
    <row r="2" spans="1:37" x14ac:dyDescent="0.25">
      <c r="AH2" s="58"/>
    </row>
    <row r="3" spans="1:37" ht="20.100000000000001" customHeight="1" x14ac:dyDescent="0.25">
      <c r="A3" s="100"/>
      <c r="B3" s="101"/>
      <c r="C3" s="101"/>
      <c r="D3" s="101"/>
      <c r="E3" s="101"/>
      <c r="F3" s="101"/>
      <c r="G3" s="101"/>
      <c r="H3" s="101"/>
      <c r="I3" s="101"/>
      <c r="J3" s="101"/>
      <c r="K3" s="101"/>
      <c r="L3" s="101"/>
      <c r="M3" s="101"/>
      <c r="N3" s="101"/>
      <c r="O3" s="101"/>
      <c r="P3" s="277" t="s">
        <v>99</v>
      </c>
      <c r="Q3" s="277"/>
      <c r="R3" s="277"/>
      <c r="S3" s="277"/>
      <c r="T3" s="277"/>
      <c r="U3" s="277"/>
      <c r="V3" s="277"/>
      <c r="W3" s="277"/>
      <c r="X3" s="277"/>
      <c r="Y3" s="277" t="s">
        <v>100</v>
      </c>
      <c r="Z3" s="277"/>
      <c r="AA3" s="277"/>
      <c r="AB3" s="277"/>
      <c r="AC3" s="277"/>
      <c r="AD3" s="277"/>
      <c r="AE3" s="277"/>
      <c r="AF3" s="277"/>
      <c r="AG3" s="277"/>
      <c r="AH3" s="102"/>
      <c r="AI3" s="101"/>
      <c r="AJ3" s="101"/>
      <c r="AK3" s="103"/>
    </row>
    <row r="4" spans="1:37" ht="20.100000000000001" customHeight="1" x14ac:dyDescent="0.25">
      <c r="A4" s="105" t="s">
        <v>0</v>
      </c>
      <c r="B4" s="104" t="s">
        <v>1</v>
      </c>
      <c r="C4" s="104" t="s">
        <v>2</v>
      </c>
      <c r="D4" s="104" t="s">
        <v>3</v>
      </c>
      <c r="E4" s="104" t="s">
        <v>4</v>
      </c>
      <c r="F4" s="104" t="s">
        <v>5</v>
      </c>
      <c r="G4" s="104" t="s">
        <v>6</v>
      </c>
      <c r="H4" s="104" t="s">
        <v>7</v>
      </c>
      <c r="I4" s="104" t="s">
        <v>8</v>
      </c>
      <c r="J4" s="104" t="s">
        <v>9</v>
      </c>
      <c r="K4" s="104" t="s">
        <v>10</v>
      </c>
      <c r="L4" s="104" t="s">
        <v>101</v>
      </c>
      <c r="M4" s="104" t="s">
        <v>102</v>
      </c>
      <c r="N4" s="104" t="s">
        <v>103</v>
      </c>
      <c r="O4" s="104" t="s">
        <v>11</v>
      </c>
      <c r="P4" s="104" t="s">
        <v>104</v>
      </c>
      <c r="Q4" s="104" t="s">
        <v>105</v>
      </c>
      <c r="R4" s="104" t="s">
        <v>94</v>
      </c>
      <c r="S4" s="104" t="s">
        <v>106</v>
      </c>
      <c r="T4" s="104" t="s">
        <v>6</v>
      </c>
      <c r="U4" s="104" t="s">
        <v>7</v>
      </c>
      <c r="V4" s="104" t="s">
        <v>8</v>
      </c>
      <c r="W4" s="104" t="s">
        <v>9</v>
      </c>
      <c r="X4" s="104" t="s">
        <v>10</v>
      </c>
      <c r="Y4" s="104" t="s">
        <v>104</v>
      </c>
      <c r="Z4" s="104" t="s">
        <v>105</v>
      </c>
      <c r="AA4" s="104" t="s">
        <v>94</v>
      </c>
      <c r="AB4" s="104" t="s">
        <v>106</v>
      </c>
      <c r="AC4" s="104" t="s">
        <v>6</v>
      </c>
      <c r="AD4" s="104" t="s">
        <v>7</v>
      </c>
      <c r="AE4" s="104" t="s">
        <v>8</v>
      </c>
      <c r="AF4" s="104" t="s">
        <v>9</v>
      </c>
      <c r="AG4" s="104" t="s">
        <v>10</v>
      </c>
      <c r="AH4" s="106" t="s">
        <v>107</v>
      </c>
      <c r="AI4" s="104" t="s">
        <v>108</v>
      </c>
      <c r="AJ4" s="104" t="s">
        <v>17</v>
      </c>
      <c r="AK4" s="107" t="s">
        <v>33</v>
      </c>
    </row>
    <row r="5" spans="1:37" s="6" customFormat="1" ht="20.100000000000001" customHeight="1" x14ac:dyDescent="0.25">
      <c r="A5" s="65">
        <v>675.27</v>
      </c>
      <c r="B5" s="64">
        <f t="shared" ref="B5:B22" si="0">IF(A5, A5-L5,"")</f>
        <v>2.3469999999974789E-2</v>
      </c>
      <c r="C5" s="79"/>
      <c r="D5" s="67" t="str">
        <f t="shared" ref="D5:D22" si="1">IF(C5, C5-M5,"")</f>
        <v/>
      </c>
      <c r="E5" s="79"/>
      <c r="F5" s="67" t="str">
        <f t="shared" ref="F5:F22" si="2">IF(E5, E5-N5,"")</f>
        <v/>
      </c>
      <c r="G5" s="67">
        <v>1</v>
      </c>
      <c r="H5" s="67">
        <v>1</v>
      </c>
      <c r="I5" s="67"/>
      <c r="J5" s="67">
        <v>1</v>
      </c>
      <c r="K5" s="67"/>
      <c r="L5" s="64">
        <v>675.24653000000001</v>
      </c>
      <c r="M5" s="64">
        <v>337.11963000000003</v>
      </c>
      <c r="N5" s="64">
        <v>224.41066333333336</v>
      </c>
      <c r="O5" s="79" t="s">
        <v>18</v>
      </c>
      <c r="P5" s="67">
        <v>23.9</v>
      </c>
      <c r="Q5" s="67">
        <v>168506784</v>
      </c>
      <c r="R5" s="79">
        <v>19.899999999999999</v>
      </c>
      <c r="S5" s="67">
        <f>'S24 DLD-1'!$Q5/'S24 DLD-1'!$Q$23*100</f>
        <v>3.1417739409566838</v>
      </c>
      <c r="T5" s="67">
        <f t="shared" ref="T5:T22" si="3">$S5*G5</f>
        <v>3.1417739409566838</v>
      </c>
      <c r="U5" s="67">
        <f t="shared" ref="U5:U22" si="4">$S5*H5</f>
        <v>3.1417739409566838</v>
      </c>
      <c r="V5" s="67">
        <f t="shared" ref="V5:V22" si="5">$S5*I5</f>
        <v>0</v>
      </c>
      <c r="W5" s="67">
        <f t="shared" ref="W5:W22" si="6">$S5*J5</f>
        <v>3.1417739409566838</v>
      </c>
      <c r="X5" s="67">
        <f t="shared" ref="X5:X22" si="7">$S5*K5</f>
        <v>0</v>
      </c>
      <c r="Y5" s="70">
        <v>22.5</v>
      </c>
      <c r="Z5" s="70">
        <v>401570112</v>
      </c>
      <c r="AA5" s="70">
        <v>20.6</v>
      </c>
      <c r="AB5" s="67">
        <f>'S24 DLD-1'!$Z5/'S24 DLD-1'!$Z$23*100</f>
        <v>2.9912828768898994</v>
      </c>
      <c r="AC5" s="67">
        <f t="shared" ref="AC5:AC22" si="8">$AB5*G5</f>
        <v>2.9912828768898994</v>
      </c>
      <c r="AD5" s="67">
        <f t="shared" ref="AD5:AD22" si="9">$AB5*H5</f>
        <v>2.9912828768898994</v>
      </c>
      <c r="AE5" s="67">
        <f t="shared" ref="AE5:AE22" si="10">$AB5*I5</f>
        <v>0</v>
      </c>
      <c r="AF5" s="67">
        <f t="shared" ref="AF5:AF22" si="11">$AB5*J5</f>
        <v>2.9912828768898994</v>
      </c>
      <c r="AG5" s="67">
        <f t="shared" ref="AG5:AG22" si="12">$AB5*K5</f>
        <v>0</v>
      </c>
      <c r="AH5" s="87">
        <f>AVERAGE('S24 DLD-1'!$P5,'S24 DLD-1'!$Y5)</f>
        <v>23.2</v>
      </c>
      <c r="AI5" s="67">
        <f>AVERAGE('S24 DLD-1'!$S5,'S24 DLD-1'!$AB5)</f>
        <v>3.0665284089232916</v>
      </c>
      <c r="AJ5" s="67">
        <f>STDEV('S24 DLD-1'!$S5,'S24 DLD-1'!$AB5)</f>
        <v>0.10641325190960248</v>
      </c>
      <c r="AK5" s="90">
        <f t="shared" ref="AK5:AK22" si="13">AJ5/AI5</f>
        <v>3.4701537934542052E-2</v>
      </c>
    </row>
    <row r="6" spans="1:37" s="6" customFormat="1" ht="20.100000000000001" customHeight="1" x14ac:dyDescent="0.25">
      <c r="A6" s="65">
        <v>966.34</v>
      </c>
      <c r="B6" s="64">
        <f t="shared" si="0"/>
        <v>-1.9300000000157524E-3</v>
      </c>
      <c r="C6" s="64">
        <v>482.71</v>
      </c>
      <c r="D6" s="67">
        <f t="shared" si="1"/>
        <v>4.2669999999930042E-2</v>
      </c>
      <c r="E6" s="79"/>
      <c r="F6" s="67" t="str">
        <f t="shared" si="2"/>
        <v/>
      </c>
      <c r="G6" s="67">
        <v>1</v>
      </c>
      <c r="H6" s="67">
        <v>1</v>
      </c>
      <c r="I6" s="67"/>
      <c r="J6" s="67">
        <v>2</v>
      </c>
      <c r="K6" s="67"/>
      <c r="L6" s="60">
        <v>966.34193000000005</v>
      </c>
      <c r="M6" s="60">
        <v>482.66733000000005</v>
      </c>
      <c r="N6" s="60">
        <v>321.44246333333336</v>
      </c>
      <c r="O6" s="79" t="s">
        <v>19</v>
      </c>
      <c r="P6" s="67">
        <v>28.5</v>
      </c>
      <c r="Q6" s="67">
        <v>366143264</v>
      </c>
      <c r="R6" s="79">
        <v>29.9</v>
      </c>
      <c r="S6" s="67">
        <f>'S24 DLD-1'!$Q6/'S24 DLD-1'!$Q$23*100</f>
        <v>6.8266650053212308</v>
      </c>
      <c r="T6" s="67">
        <f t="shared" si="3"/>
        <v>6.8266650053212308</v>
      </c>
      <c r="U6" s="67">
        <f t="shared" si="4"/>
        <v>6.8266650053212308</v>
      </c>
      <c r="V6" s="67">
        <f t="shared" si="5"/>
        <v>0</v>
      </c>
      <c r="W6" s="67">
        <f t="shared" si="6"/>
        <v>13.653330010642462</v>
      </c>
      <c r="X6" s="67">
        <f t="shared" si="7"/>
        <v>0</v>
      </c>
      <c r="Y6" s="70">
        <v>27.1</v>
      </c>
      <c r="Z6" s="70">
        <v>785266624</v>
      </c>
      <c r="AA6" s="70">
        <v>36.1</v>
      </c>
      <c r="AB6" s="67">
        <f>'S24 DLD-1'!$Z6/'S24 DLD-1'!$Z$23*100</f>
        <v>5.8494258809887194</v>
      </c>
      <c r="AC6" s="67">
        <f t="shared" si="8"/>
        <v>5.8494258809887194</v>
      </c>
      <c r="AD6" s="67">
        <f t="shared" si="9"/>
        <v>5.8494258809887194</v>
      </c>
      <c r="AE6" s="67">
        <f t="shared" si="10"/>
        <v>0</v>
      </c>
      <c r="AF6" s="67">
        <f t="shared" si="11"/>
        <v>11.698851761977439</v>
      </c>
      <c r="AG6" s="67">
        <f t="shared" si="12"/>
        <v>0</v>
      </c>
      <c r="AH6" s="87">
        <f>AVERAGE('S24 DLD-1'!$P6,'S24 DLD-1'!$Y6)</f>
        <v>27.8</v>
      </c>
      <c r="AI6" s="67">
        <f>AVERAGE('S24 DLD-1'!$S6,'S24 DLD-1'!$AB6)</f>
        <v>6.3380454431549751</v>
      </c>
      <c r="AJ6" s="67">
        <f>STDEV('S24 DLD-1'!$S6,'S24 DLD-1'!$AB6)</f>
        <v>0.69101241165632243</v>
      </c>
      <c r="AK6" s="90">
        <f t="shared" si="13"/>
        <v>0.10902610558001108</v>
      </c>
    </row>
    <row r="7" spans="1:37" s="6" customFormat="1" ht="20.100000000000001" customHeight="1" x14ac:dyDescent="0.25">
      <c r="A7" s="65">
        <v>749.28</v>
      </c>
      <c r="B7" s="64">
        <f t="shared" si="0"/>
        <v>-3.330000000119071E-3</v>
      </c>
      <c r="C7" s="79"/>
      <c r="D7" s="67" t="str">
        <f t="shared" si="1"/>
        <v/>
      </c>
      <c r="E7" s="79"/>
      <c r="F7" s="67" t="str">
        <f t="shared" si="2"/>
        <v/>
      </c>
      <c r="G7" s="67">
        <v>2</v>
      </c>
      <c r="H7" s="67">
        <v>2</v>
      </c>
      <c r="I7" s="67"/>
      <c r="J7" s="67"/>
      <c r="K7" s="67"/>
      <c r="L7" s="64">
        <v>749.28333000000009</v>
      </c>
      <c r="M7" s="64">
        <v>374.13803000000007</v>
      </c>
      <c r="N7" s="64">
        <v>249.08959666666672</v>
      </c>
      <c r="O7" s="79" t="s">
        <v>25</v>
      </c>
      <c r="P7" s="67">
        <v>32.1</v>
      </c>
      <c r="Q7" s="67">
        <v>50697548</v>
      </c>
      <c r="R7" s="79">
        <v>9.4</v>
      </c>
      <c r="S7" s="67">
        <f>'S24 DLD-1'!$Q7/'S24 DLD-1'!$Q$23*100</f>
        <v>0.94524523817866368</v>
      </c>
      <c r="T7" s="67">
        <f t="shared" si="3"/>
        <v>1.8904904763573274</v>
      </c>
      <c r="U7" s="67">
        <f t="shared" si="4"/>
        <v>1.8904904763573274</v>
      </c>
      <c r="V7" s="67">
        <f t="shared" si="5"/>
        <v>0</v>
      </c>
      <c r="W7" s="67">
        <f t="shared" si="6"/>
        <v>0</v>
      </c>
      <c r="X7" s="67">
        <f t="shared" si="7"/>
        <v>0</v>
      </c>
      <c r="Y7" s="70">
        <v>31.8</v>
      </c>
      <c r="Z7" s="70">
        <v>122056344</v>
      </c>
      <c r="AA7" s="70">
        <v>9.4</v>
      </c>
      <c r="AB7" s="67">
        <f>'S24 DLD-1'!$Z7/'S24 DLD-1'!$Z$23*100</f>
        <v>0.90919378935995909</v>
      </c>
      <c r="AC7" s="67">
        <f t="shared" si="8"/>
        <v>1.8183875787199182</v>
      </c>
      <c r="AD7" s="67">
        <f t="shared" si="9"/>
        <v>1.8183875787199182</v>
      </c>
      <c r="AE7" s="67">
        <f t="shared" si="10"/>
        <v>0</v>
      </c>
      <c r="AF7" s="67">
        <f t="shared" si="11"/>
        <v>0</v>
      </c>
      <c r="AG7" s="67">
        <f t="shared" si="12"/>
        <v>0</v>
      </c>
      <c r="AH7" s="87">
        <f>AVERAGE('S24 DLD-1'!$P7,'S24 DLD-1'!$Y7)</f>
        <v>31.950000000000003</v>
      </c>
      <c r="AI7" s="67">
        <f>AVERAGE('S24 DLD-1'!$S7,'S24 DLD-1'!$AB7)</f>
        <v>0.92721951376931133</v>
      </c>
      <c r="AJ7" s="67">
        <f>STDEV('S24 DLD-1'!$S7,'S24 DLD-1'!$AB7)</f>
        <v>2.5492223931305766E-2</v>
      </c>
      <c r="AK7" s="90">
        <f t="shared" si="13"/>
        <v>2.7493191798429011E-2</v>
      </c>
    </row>
    <row r="8" spans="1:37" s="6" customFormat="1" ht="20.100000000000001" customHeight="1" x14ac:dyDescent="0.25">
      <c r="A8" s="65">
        <v>1040.3900000000001</v>
      </c>
      <c r="B8" s="64">
        <f t="shared" si="0"/>
        <v>1.1270000000195068E-2</v>
      </c>
      <c r="C8" s="79"/>
      <c r="D8" s="67" t="str">
        <f t="shared" si="1"/>
        <v/>
      </c>
      <c r="E8" s="79"/>
      <c r="F8" s="67" t="str">
        <f t="shared" si="2"/>
        <v/>
      </c>
      <c r="G8" s="67">
        <v>2</v>
      </c>
      <c r="H8" s="67">
        <v>2</v>
      </c>
      <c r="I8" s="67"/>
      <c r="J8" s="67">
        <v>1</v>
      </c>
      <c r="K8" s="67"/>
      <c r="L8" s="64">
        <v>1040.3787299999999</v>
      </c>
      <c r="M8" s="64">
        <v>519.68573000000004</v>
      </c>
      <c r="N8" s="64">
        <v>346.12139666666667</v>
      </c>
      <c r="O8" s="79" t="s">
        <v>20</v>
      </c>
      <c r="P8" s="67">
        <v>44.4</v>
      </c>
      <c r="Q8" s="67">
        <v>148150464</v>
      </c>
      <c r="R8" s="79">
        <v>11.7</v>
      </c>
      <c r="S8" s="67">
        <f>'S24 DLD-1'!$Q8/'S24 DLD-1'!$Q$23*100</f>
        <v>2.7622345883465518</v>
      </c>
      <c r="T8" s="67">
        <f t="shared" si="3"/>
        <v>5.5244691766931036</v>
      </c>
      <c r="U8" s="67">
        <f t="shared" si="4"/>
        <v>5.5244691766931036</v>
      </c>
      <c r="V8" s="67">
        <f t="shared" si="5"/>
        <v>0</v>
      </c>
      <c r="W8" s="67">
        <f t="shared" si="6"/>
        <v>2.7622345883465518</v>
      </c>
      <c r="X8" s="67">
        <f t="shared" si="7"/>
        <v>0</v>
      </c>
      <c r="Y8" s="70">
        <v>43.8</v>
      </c>
      <c r="Z8" s="70">
        <v>314116256</v>
      </c>
      <c r="AA8" s="70">
        <v>13.8</v>
      </c>
      <c r="AB8" s="67">
        <f>'S24 DLD-1'!$Z8/'S24 DLD-1'!$Z$23*100</f>
        <v>2.3398419101607941</v>
      </c>
      <c r="AC8" s="67">
        <f t="shared" si="8"/>
        <v>4.6796838203215883</v>
      </c>
      <c r="AD8" s="67">
        <f t="shared" si="9"/>
        <v>4.6796838203215883</v>
      </c>
      <c r="AE8" s="67">
        <f t="shared" si="10"/>
        <v>0</v>
      </c>
      <c r="AF8" s="67">
        <f t="shared" si="11"/>
        <v>2.3398419101607941</v>
      </c>
      <c r="AG8" s="67">
        <f t="shared" si="12"/>
        <v>0</v>
      </c>
      <c r="AH8" s="87">
        <f>AVERAGE('S24 DLD-1'!$P8,'S24 DLD-1'!$Y8)</f>
        <v>44.099999999999994</v>
      </c>
      <c r="AI8" s="67">
        <f>AVERAGE('S24 DLD-1'!$S8,'S24 DLD-1'!$AB8)</f>
        <v>2.551038249253673</v>
      </c>
      <c r="AJ8" s="67">
        <f>STDEV('S24 DLD-1'!$S8,'S24 DLD-1'!$AB8)</f>
        <v>0.2986767270686963</v>
      </c>
      <c r="AK8" s="90">
        <f t="shared" si="13"/>
        <v>0.11708045818445749</v>
      </c>
    </row>
    <row r="9" spans="1:37" s="6" customFormat="1" ht="20.100000000000001" customHeight="1" x14ac:dyDescent="0.25">
      <c r="A9" s="65">
        <v>1120.3399999999999</v>
      </c>
      <c r="B9" s="64">
        <f t="shared" si="0"/>
        <v>0</v>
      </c>
      <c r="C9" s="64">
        <v>559.66999999999996</v>
      </c>
      <c r="D9" s="67">
        <f t="shared" si="1"/>
        <v>9.9999999999909051E-3</v>
      </c>
      <c r="E9" s="79"/>
      <c r="F9" s="67" t="str">
        <f t="shared" si="2"/>
        <v/>
      </c>
      <c r="G9" s="67">
        <v>2</v>
      </c>
      <c r="H9" s="67">
        <v>2</v>
      </c>
      <c r="I9" s="67"/>
      <c r="J9" s="67">
        <v>1</v>
      </c>
      <c r="K9" s="67">
        <v>1</v>
      </c>
      <c r="L9" s="64">
        <v>1120.3399999999999</v>
      </c>
      <c r="M9" s="64">
        <v>559.66</v>
      </c>
      <c r="N9" s="64">
        <v>372.77</v>
      </c>
      <c r="O9" s="79" t="s">
        <v>49</v>
      </c>
      <c r="P9" s="67">
        <v>49.5</v>
      </c>
      <c r="Q9" s="67">
        <v>123760896</v>
      </c>
      <c r="R9" s="79">
        <v>16</v>
      </c>
      <c r="S9" s="67">
        <f>'S24 DLD-1'!$Q9/'S24 DLD-1'!$Q$23*100</f>
        <v>2.307496165627672</v>
      </c>
      <c r="T9" s="67">
        <f t="shared" si="3"/>
        <v>4.614992331255344</v>
      </c>
      <c r="U9" s="67">
        <f t="shared" si="4"/>
        <v>4.614992331255344</v>
      </c>
      <c r="V9" s="67">
        <f t="shared" si="5"/>
        <v>0</v>
      </c>
      <c r="W9" s="67">
        <f t="shared" si="6"/>
        <v>2.307496165627672</v>
      </c>
      <c r="X9" s="67">
        <f t="shared" si="7"/>
        <v>2.307496165627672</v>
      </c>
      <c r="Y9" s="70">
        <v>48.5</v>
      </c>
      <c r="Z9" s="70">
        <v>352759232</v>
      </c>
      <c r="AA9" s="70">
        <v>32.4</v>
      </c>
      <c r="AB9" s="67">
        <f>'S24 DLD-1'!$Z9/'S24 DLD-1'!$Z$23*100</f>
        <v>2.6276921982341936</v>
      </c>
      <c r="AC9" s="67">
        <f t="shared" si="8"/>
        <v>5.2553843964683873</v>
      </c>
      <c r="AD9" s="67">
        <f t="shared" si="9"/>
        <v>5.2553843964683873</v>
      </c>
      <c r="AE9" s="67">
        <f t="shared" si="10"/>
        <v>0</v>
      </c>
      <c r="AF9" s="67">
        <f t="shared" si="11"/>
        <v>2.6276921982341936</v>
      </c>
      <c r="AG9" s="67">
        <f t="shared" si="12"/>
        <v>2.6276921982341936</v>
      </c>
      <c r="AH9" s="87">
        <f>AVERAGE('S24 DLD-1'!$P9,'S24 DLD-1'!$Y9)</f>
        <v>49</v>
      </c>
      <c r="AI9" s="67">
        <f>AVERAGE('S24 DLD-1'!$S9,'S24 DLD-1'!$AB9)</f>
        <v>2.4675941819309326</v>
      </c>
      <c r="AJ9" s="67">
        <f>STDEV('S24 DLD-1'!$S9,'S24 DLD-1'!$AB9)</f>
        <v>0.22641278596510034</v>
      </c>
      <c r="AK9" s="90">
        <f t="shared" si="13"/>
        <v>9.1754465796287724E-2</v>
      </c>
    </row>
    <row r="10" spans="1:37" s="6" customFormat="1" ht="20.100000000000001" customHeight="1" x14ac:dyDescent="0.25">
      <c r="A10" s="65">
        <v>1040.3900000000001</v>
      </c>
      <c r="B10" s="64">
        <f t="shared" si="0"/>
        <v>1.1270000000195068E-2</v>
      </c>
      <c r="C10" s="79"/>
      <c r="D10" s="67" t="str">
        <f t="shared" si="1"/>
        <v/>
      </c>
      <c r="E10" s="79"/>
      <c r="F10" s="67" t="str">
        <f t="shared" si="2"/>
        <v/>
      </c>
      <c r="G10" s="67">
        <v>2</v>
      </c>
      <c r="H10" s="67">
        <v>2</v>
      </c>
      <c r="I10" s="67"/>
      <c r="J10" s="67">
        <v>1</v>
      </c>
      <c r="K10" s="67"/>
      <c r="L10" s="64">
        <v>1040.3787299999999</v>
      </c>
      <c r="M10" s="64">
        <v>519.68573000000004</v>
      </c>
      <c r="N10" s="64">
        <v>346.12139666666667</v>
      </c>
      <c r="O10" s="79" t="s">
        <v>20</v>
      </c>
      <c r="P10" s="67">
        <v>51.3</v>
      </c>
      <c r="Q10" s="67">
        <v>956352192</v>
      </c>
      <c r="R10" s="79">
        <v>115.5</v>
      </c>
      <c r="S10" s="67">
        <f>'S24 DLD-1'!$Q10/'S24 DLD-1'!$Q$23*100</f>
        <v>17.830987713838294</v>
      </c>
      <c r="T10" s="67">
        <f t="shared" si="3"/>
        <v>35.661975427676587</v>
      </c>
      <c r="U10" s="67">
        <f t="shared" si="4"/>
        <v>35.661975427676587</v>
      </c>
      <c r="V10" s="67">
        <f t="shared" si="5"/>
        <v>0</v>
      </c>
      <c r="W10" s="67">
        <f t="shared" si="6"/>
        <v>17.830987713838294</v>
      </c>
      <c r="X10" s="67">
        <f t="shared" si="7"/>
        <v>0</v>
      </c>
      <c r="Y10" s="70">
        <v>50.7</v>
      </c>
      <c r="Z10" s="70">
        <v>2792400384</v>
      </c>
      <c r="AA10" s="70">
        <v>163</v>
      </c>
      <c r="AB10" s="67">
        <f>'S24 DLD-1'!$Z10/'S24 DLD-1'!$Z$23*100</f>
        <v>20.800500845242134</v>
      </c>
      <c r="AC10" s="67">
        <f t="shared" si="8"/>
        <v>41.601001690484267</v>
      </c>
      <c r="AD10" s="67">
        <f t="shared" si="9"/>
        <v>41.601001690484267</v>
      </c>
      <c r="AE10" s="67">
        <f t="shared" si="10"/>
        <v>0</v>
      </c>
      <c r="AF10" s="67">
        <f t="shared" si="11"/>
        <v>20.800500845242134</v>
      </c>
      <c r="AG10" s="67">
        <f t="shared" si="12"/>
        <v>0</v>
      </c>
      <c r="AH10" s="87">
        <f>AVERAGE('S24 DLD-1'!$P10,'S24 DLD-1'!$Y10)</f>
        <v>51</v>
      </c>
      <c r="AI10" s="67">
        <f>AVERAGE('S24 DLD-1'!$S10,'S24 DLD-1'!$AB10)</f>
        <v>19.315744279540212</v>
      </c>
      <c r="AJ10" s="67">
        <f>STDEV('S24 DLD-1'!$S10,'S24 DLD-1'!$AB10)</f>
        <v>2.0997628720381547</v>
      </c>
      <c r="AK10" s="90">
        <f t="shared" si="13"/>
        <v>0.10870732401765557</v>
      </c>
    </row>
    <row r="11" spans="1:37" s="6" customFormat="1" ht="20.100000000000001" customHeight="1" x14ac:dyDescent="0.25">
      <c r="A11" s="65">
        <v>1040.3900000000001</v>
      </c>
      <c r="B11" s="64">
        <f t="shared" si="0"/>
        <v>1.1270000000195068E-2</v>
      </c>
      <c r="C11" s="79"/>
      <c r="D11" s="67" t="str">
        <f t="shared" si="1"/>
        <v/>
      </c>
      <c r="E11" s="79"/>
      <c r="F11" s="67" t="str">
        <f t="shared" si="2"/>
        <v/>
      </c>
      <c r="G11" s="67">
        <v>2</v>
      </c>
      <c r="H11" s="67">
        <v>2</v>
      </c>
      <c r="I11" s="67"/>
      <c r="J11" s="67">
        <v>1</v>
      </c>
      <c r="K11" s="67"/>
      <c r="L11" s="64">
        <v>1040.3787299999999</v>
      </c>
      <c r="M11" s="64">
        <v>519.68573000000004</v>
      </c>
      <c r="N11" s="64">
        <v>346.12139666666667</v>
      </c>
      <c r="O11" s="79" t="s">
        <v>20</v>
      </c>
      <c r="P11" s="67">
        <v>55.2</v>
      </c>
      <c r="Q11" s="67">
        <v>161057008</v>
      </c>
      <c r="R11" s="67">
        <v>9</v>
      </c>
      <c r="S11" s="67">
        <f>'S24 DLD-1'!$Q11/'S24 DLD-1'!$Q$23*100</f>
        <v>3.0028744168712649</v>
      </c>
      <c r="T11" s="67">
        <f t="shared" si="3"/>
        <v>6.0057488337425298</v>
      </c>
      <c r="U11" s="67">
        <f t="shared" si="4"/>
        <v>6.0057488337425298</v>
      </c>
      <c r="V11" s="67">
        <f t="shared" si="5"/>
        <v>0</v>
      </c>
      <c r="W11" s="67">
        <f t="shared" si="6"/>
        <v>3.0028744168712649</v>
      </c>
      <c r="X11" s="67">
        <f t="shared" si="7"/>
        <v>0</v>
      </c>
      <c r="Y11" s="70">
        <v>54.6</v>
      </c>
      <c r="Z11" s="70">
        <v>399008992</v>
      </c>
      <c r="AA11" s="70">
        <v>15.3</v>
      </c>
      <c r="AB11" s="67">
        <f>'S24 DLD-1'!$Z11/'S24 DLD-1'!$Z$23*100</f>
        <v>2.972205176202702</v>
      </c>
      <c r="AC11" s="67">
        <f t="shared" si="8"/>
        <v>5.9444103524054039</v>
      </c>
      <c r="AD11" s="67">
        <f t="shared" si="9"/>
        <v>5.9444103524054039</v>
      </c>
      <c r="AE11" s="67">
        <f t="shared" si="10"/>
        <v>0</v>
      </c>
      <c r="AF11" s="67">
        <f t="shared" si="11"/>
        <v>2.972205176202702</v>
      </c>
      <c r="AG11" s="67">
        <f t="shared" si="12"/>
        <v>0</v>
      </c>
      <c r="AH11" s="87">
        <f>AVERAGE('S24 DLD-1'!$P11,'S24 DLD-1'!$Y11)</f>
        <v>54.900000000000006</v>
      </c>
      <c r="AI11" s="67">
        <f>AVERAGE('S24 DLD-1'!$S11,'S24 DLD-1'!$AB11)</f>
        <v>2.9875397965369834</v>
      </c>
      <c r="AJ11" s="67">
        <f>STDEV('S24 DLD-1'!$S11,'S24 DLD-1'!$AB11)</f>
        <v>2.168642805058308E-2</v>
      </c>
      <c r="AK11" s="90">
        <f t="shared" si="13"/>
        <v>7.2589587177118026E-3</v>
      </c>
    </row>
    <row r="12" spans="1:37" s="6" customFormat="1" ht="20.100000000000001" customHeight="1" x14ac:dyDescent="0.25">
      <c r="A12" s="65">
        <v>1331.44</v>
      </c>
      <c r="B12" s="64">
        <f t="shared" si="0"/>
        <v>-3.4129999999777283E-2</v>
      </c>
      <c r="C12" s="64">
        <v>665.23</v>
      </c>
      <c r="D12" s="67">
        <f t="shared" si="1"/>
        <v>-3.4299999998665953E-3</v>
      </c>
      <c r="E12" s="79"/>
      <c r="F12" s="67" t="str">
        <f t="shared" si="2"/>
        <v/>
      </c>
      <c r="G12" s="67">
        <v>2</v>
      </c>
      <c r="H12" s="67">
        <v>2</v>
      </c>
      <c r="I12" s="67"/>
      <c r="J12" s="67">
        <v>2</v>
      </c>
      <c r="K12" s="67"/>
      <c r="L12" s="64">
        <v>1331.4741299999998</v>
      </c>
      <c r="M12" s="64">
        <v>665.23342999999988</v>
      </c>
      <c r="N12" s="64">
        <v>443.15319666666659</v>
      </c>
      <c r="O12" s="79" t="s">
        <v>22</v>
      </c>
      <c r="P12" s="67">
        <v>57.1</v>
      </c>
      <c r="Q12" s="67">
        <v>1549516160</v>
      </c>
      <c r="R12" s="67">
        <v>178</v>
      </c>
      <c r="S12" s="67">
        <f>'S24 DLD-1'!$Q12/'S24 DLD-1'!$Q$23*100</f>
        <v>28.89040652855417</v>
      </c>
      <c r="T12" s="67">
        <f t="shared" si="3"/>
        <v>57.78081305710834</v>
      </c>
      <c r="U12" s="67">
        <f t="shared" si="4"/>
        <v>57.78081305710834</v>
      </c>
      <c r="V12" s="67">
        <f t="shared" si="5"/>
        <v>0</v>
      </c>
      <c r="W12" s="67">
        <f t="shared" si="6"/>
        <v>57.78081305710834</v>
      </c>
      <c r="X12" s="67">
        <f t="shared" si="7"/>
        <v>0</v>
      </c>
      <c r="Y12" s="70">
        <v>56.2</v>
      </c>
      <c r="Z12" s="70">
        <v>3620800768</v>
      </c>
      <c r="AA12" s="70">
        <v>294.8</v>
      </c>
      <c r="AB12" s="67">
        <f>'S24 DLD-1'!$Z12/'S24 DLD-1'!$Z$23*100</f>
        <v>26.971228720199665</v>
      </c>
      <c r="AC12" s="67">
        <f t="shared" si="8"/>
        <v>53.94245744039933</v>
      </c>
      <c r="AD12" s="67">
        <f t="shared" si="9"/>
        <v>53.94245744039933</v>
      </c>
      <c r="AE12" s="67">
        <f t="shared" si="10"/>
        <v>0</v>
      </c>
      <c r="AF12" s="67">
        <f t="shared" si="11"/>
        <v>53.94245744039933</v>
      </c>
      <c r="AG12" s="67">
        <f t="shared" si="12"/>
        <v>0</v>
      </c>
      <c r="AH12" s="87">
        <f>AVERAGE('S24 DLD-1'!$P12,'S24 DLD-1'!$Y12)</f>
        <v>56.650000000000006</v>
      </c>
      <c r="AI12" s="67">
        <f>AVERAGE('S24 DLD-1'!$S12,'S24 DLD-1'!$AB12)</f>
        <v>27.930817624376918</v>
      </c>
      <c r="AJ12" s="67">
        <f>STDEV('S24 DLD-1'!$S12,'S24 DLD-1'!$AB12)</f>
        <v>1.3570636425902065</v>
      </c>
      <c r="AK12" s="90">
        <f t="shared" si="13"/>
        <v>4.8586606408750982E-2</v>
      </c>
    </row>
    <row r="13" spans="1:37" s="6" customFormat="1" ht="20.100000000000001" customHeight="1" x14ac:dyDescent="0.25">
      <c r="A13" s="65"/>
      <c r="B13" s="64" t="str">
        <f t="shared" si="0"/>
        <v/>
      </c>
      <c r="C13" s="79">
        <v>742.26</v>
      </c>
      <c r="D13" s="67">
        <f t="shared" si="1"/>
        <v>2.9999999999972715E-2</v>
      </c>
      <c r="E13" s="79"/>
      <c r="F13" s="67" t="str">
        <f t="shared" si="2"/>
        <v/>
      </c>
      <c r="G13" s="67">
        <v>3</v>
      </c>
      <c r="H13" s="67">
        <v>3</v>
      </c>
      <c r="I13" s="67"/>
      <c r="J13" s="67">
        <v>1</v>
      </c>
      <c r="K13" s="67">
        <v>1</v>
      </c>
      <c r="L13" s="64">
        <v>1485.47</v>
      </c>
      <c r="M13" s="64">
        <v>742.23</v>
      </c>
      <c r="N13" s="64">
        <v>494.48</v>
      </c>
      <c r="O13" s="79" t="s">
        <v>57</v>
      </c>
      <c r="P13" s="70">
        <v>63</v>
      </c>
      <c r="Q13" s="70">
        <v>45779252</v>
      </c>
      <c r="R13" s="70">
        <v>7.9</v>
      </c>
      <c r="S13" s="67">
        <f>'S24 DLD-1'!$Q13/'S24 DLD-1'!$Q$23*100</f>
        <v>0.85354463218578291</v>
      </c>
      <c r="T13" s="67">
        <f t="shared" si="3"/>
        <v>2.5606338965573485</v>
      </c>
      <c r="U13" s="67">
        <f t="shared" si="4"/>
        <v>2.5606338965573485</v>
      </c>
      <c r="V13" s="67">
        <f t="shared" si="5"/>
        <v>0</v>
      </c>
      <c r="W13" s="67">
        <f t="shared" si="6"/>
        <v>0.85354463218578291</v>
      </c>
      <c r="X13" s="67">
        <f t="shared" si="7"/>
        <v>0.85354463218578291</v>
      </c>
      <c r="Y13" s="70">
        <v>62</v>
      </c>
      <c r="Z13" s="70">
        <v>109571672</v>
      </c>
      <c r="AA13" s="70">
        <v>17.899999999999999</v>
      </c>
      <c r="AB13" s="67">
        <f>'S24 DLD-1'!$Z13/'S24 DLD-1'!$Z$23*100</f>
        <v>0.81619586829658386</v>
      </c>
      <c r="AC13" s="67">
        <f t="shared" si="8"/>
        <v>2.4485876048897515</v>
      </c>
      <c r="AD13" s="67">
        <f t="shared" si="9"/>
        <v>2.4485876048897515</v>
      </c>
      <c r="AE13" s="67">
        <f t="shared" si="10"/>
        <v>0</v>
      </c>
      <c r="AF13" s="67">
        <f t="shared" si="11"/>
        <v>0.81619586829658386</v>
      </c>
      <c r="AG13" s="67">
        <f t="shared" si="12"/>
        <v>0.81619586829658386</v>
      </c>
      <c r="AH13" s="87">
        <f>AVERAGE('S24 DLD-1'!$P13,'S24 DLD-1'!$Y13)</f>
        <v>62.5</v>
      </c>
      <c r="AI13" s="67">
        <f>AVERAGE('S24 DLD-1'!$S13,'S24 DLD-1'!$AB13)</f>
        <v>0.83487025024118333</v>
      </c>
      <c r="AJ13" s="67">
        <f>STDEV('S24 DLD-1'!$S13,'S24 DLD-1'!$AB13)</f>
        <v>2.6409564214987906E-2</v>
      </c>
      <c r="AK13" s="90">
        <f t="shared" si="13"/>
        <v>3.163313605600214E-2</v>
      </c>
    </row>
    <row r="14" spans="1:37" s="6" customFormat="1" ht="20.100000000000001" customHeight="1" x14ac:dyDescent="0.25">
      <c r="A14" s="65">
        <v>1696.49</v>
      </c>
      <c r="B14" s="64">
        <f t="shared" si="0"/>
        <v>-0.1163299999998344</v>
      </c>
      <c r="C14" s="64">
        <v>847.8</v>
      </c>
      <c r="D14" s="67">
        <f t="shared" si="1"/>
        <v>4.7000000006391929E-4</v>
      </c>
      <c r="E14" s="79"/>
      <c r="F14" s="67" t="str">
        <f t="shared" si="2"/>
        <v/>
      </c>
      <c r="G14" s="67">
        <v>3</v>
      </c>
      <c r="H14" s="67">
        <v>3</v>
      </c>
      <c r="I14" s="67"/>
      <c r="J14" s="67">
        <v>2</v>
      </c>
      <c r="K14" s="67"/>
      <c r="L14" s="64">
        <v>1696.6063299999998</v>
      </c>
      <c r="M14" s="64">
        <v>847.79952999999989</v>
      </c>
      <c r="N14" s="64">
        <v>564.86392999999987</v>
      </c>
      <c r="O14" s="79" t="s">
        <v>24</v>
      </c>
      <c r="P14" s="67">
        <v>67.3</v>
      </c>
      <c r="Q14" s="67">
        <v>297866112</v>
      </c>
      <c r="R14" s="67">
        <v>41.3</v>
      </c>
      <c r="S14" s="67">
        <f>'S24 DLD-1'!$Q14/'S24 DLD-1'!$Q$23*100</f>
        <v>5.5536517068397968</v>
      </c>
      <c r="T14" s="67">
        <f t="shared" si="3"/>
        <v>16.66095512051939</v>
      </c>
      <c r="U14" s="67">
        <f t="shared" si="4"/>
        <v>16.66095512051939</v>
      </c>
      <c r="V14" s="67">
        <f t="shared" si="5"/>
        <v>0</v>
      </c>
      <c r="W14" s="67">
        <f t="shared" si="6"/>
        <v>11.107303413679594</v>
      </c>
      <c r="X14" s="67">
        <f t="shared" si="7"/>
        <v>0</v>
      </c>
      <c r="Y14" s="70">
        <v>66.7</v>
      </c>
      <c r="Z14" s="70">
        <v>799658112</v>
      </c>
      <c r="AA14" s="70">
        <v>47.8</v>
      </c>
      <c r="AB14" s="67">
        <f>'S24 DLD-1'!$Z14/'S24 DLD-1'!$Z$23*100</f>
        <v>5.9566276132415581</v>
      </c>
      <c r="AC14" s="67">
        <f t="shared" si="8"/>
        <v>17.869882839724674</v>
      </c>
      <c r="AD14" s="67">
        <f t="shared" si="9"/>
        <v>17.869882839724674</v>
      </c>
      <c r="AE14" s="67">
        <f t="shared" si="10"/>
        <v>0</v>
      </c>
      <c r="AF14" s="67">
        <f t="shared" si="11"/>
        <v>11.913255226483116</v>
      </c>
      <c r="AG14" s="67">
        <f t="shared" si="12"/>
        <v>0</v>
      </c>
      <c r="AH14" s="87">
        <f>AVERAGE('S24 DLD-1'!$P14,'S24 DLD-1'!$Y14)</f>
        <v>67</v>
      </c>
      <c r="AI14" s="67">
        <f>AVERAGE('S24 DLD-1'!$S14,'S24 DLD-1'!$AB14)</f>
        <v>5.7551396600406779</v>
      </c>
      <c r="AJ14" s="67">
        <f>STDEV('S24 DLD-1'!$S14,'S24 DLD-1'!$AB14)</f>
        <v>0.28494699607148088</v>
      </c>
      <c r="AK14" s="90">
        <f t="shared" si="13"/>
        <v>4.9511743051161135E-2</v>
      </c>
    </row>
    <row r="15" spans="1:37" s="6" customFormat="1" ht="20.100000000000001" customHeight="1" x14ac:dyDescent="0.25">
      <c r="A15" s="65"/>
      <c r="B15" s="64" t="str">
        <f t="shared" si="0"/>
        <v/>
      </c>
      <c r="C15" s="79">
        <v>1029.31</v>
      </c>
      <c r="D15" s="67">
        <f t="shared" si="1"/>
        <v>9.9999999999909051E-3</v>
      </c>
      <c r="E15" s="79"/>
      <c r="F15" s="67" t="str">
        <f t="shared" si="2"/>
        <v/>
      </c>
      <c r="G15" s="67">
        <v>3</v>
      </c>
      <c r="H15" s="67">
        <v>4</v>
      </c>
      <c r="I15" s="67"/>
      <c r="J15" s="67">
        <v>2</v>
      </c>
      <c r="K15" s="67">
        <v>2</v>
      </c>
      <c r="L15" s="60">
        <v>2059.6</v>
      </c>
      <c r="M15" s="60">
        <v>1029.3</v>
      </c>
      <c r="N15" s="60">
        <v>685.86</v>
      </c>
      <c r="O15" s="79" t="s">
        <v>56</v>
      </c>
      <c r="P15" s="67">
        <v>67.400000000000006</v>
      </c>
      <c r="Q15" s="67">
        <v>106974472</v>
      </c>
      <c r="R15" s="67">
        <v>13.2</v>
      </c>
      <c r="S15" s="67">
        <f>'S24 DLD-1'!$Q15/'S24 DLD-1'!$Q$23*100</f>
        <v>1.9945167814561131</v>
      </c>
      <c r="T15" s="67">
        <f t="shared" si="3"/>
        <v>5.9835503443683393</v>
      </c>
      <c r="U15" s="67">
        <f t="shared" si="4"/>
        <v>7.9780671258244524</v>
      </c>
      <c r="V15" s="67">
        <f t="shared" si="5"/>
        <v>0</v>
      </c>
      <c r="W15" s="67">
        <f t="shared" si="6"/>
        <v>3.9890335629122262</v>
      </c>
      <c r="X15" s="67">
        <f t="shared" si="7"/>
        <v>3.9890335629122262</v>
      </c>
      <c r="Y15" s="70">
        <v>66.7</v>
      </c>
      <c r="Z15" s="70">
        <v>410111872</v>
      </c>
      <c r="AA15" s="70">
        <v>33.9</v>
      </c>
      <c r="AB15" s="67">
        <f>'S24 DLD-1'!$Z15/'S24 DLD-1'!$Z$23*100</f>
        <v>3.0549101730032691</v>
      </c>
      <c r="AC15" s="67">
        <f t="shared" si="8"/>
        <v>9.1647305190098081</v>
      </c>
      <c r="AD15" s="67">
        <f t="shared" si="9"/>
        <v>12.219640692013076</v>
      </c>
      <c r="AE15" s="67">
        <f t="shared" si="10"/>
        <v>0</v>
      </c>
      <c r="AF15" s="67">
        <f t="shared" si="11"/>
        <v>6.1098203460065381</v>
      </c>
      <c r="AG15" s="67">
        <f t="shared" si="12"/>
        <v>6.1098203460065381</v>
      </c>
      <c r="AH15" s="87">
        <f>AVERAGE('S24 DLD-1'!$P15,'S24 DLD-1'!$Y15)</f>
        <v>67.050000000000011</v>
      </c>
      <c r="AI15" s="67">
        <f>AVERAGE('S24 DLD-1'!$S15,'S24 DLD-1'!$AB15)</f>
        <v>2.5247134772296911</v>
      </c>
      <c r="AJ15" s="67">
        <f>STDEV('S24 DLD-1'!$S15,'S24 DLD-1'!$AB15)</f>
        <v>0.74981135788839681</v>
      </c>
      <c r="AK15" s="90">
        <f t="shared" si="13"/>
        <v>0.29698869382641679</v>
      </c>
    </row>
    <row r="16" spans="1:37" s="6" customFormat="1" ht="20.100000000000001" customHeight="1" x14ac:dyDescent="0.25">
      <c r="A16" s="65">
        <v>1405.43</v>
      </c>
      <c r="B16" s="64">
        <f t="shared" si="0"/>
        <v>-7.999999999992724E-2</v>
      </c>
      <c r="C16" s="79">
        <v>702.24</v>
      </c>
      <c r="D16" s="67">
        <f t="shared" si="1"/>
        <v>-9.9999999999909051E-3</v>
      </c>
      <c r="E16" s="79"/>
      <c r="F16" s="67" t="str">
        <f t="shared" si="2"/>
        <v/>
      </c>
      <c r="G16" s="67">
        <v>3</v>
      </c>
      <c r="H16" s="67">
        <v>3</v>
      </c>
      <c r="I16" s="67"/>
      <c r="J16" s="67">
        <v>1</v>
      </c>
      <c r="K16" s="67"/>
      <c r="L16" s="64">
        <v>1405.51</v>
      </c>
      <c r="M16" s="64">
        <v>702.25</v>
      </c>
      <c r="N16" s="64">
        <v>467.83</v>
      </c>
      <c r="O16" s="79" t="s">
        <v>50</v>
      </c>
      <c r="P16" s="67">
        <v>68.599999999999994</v>
      </c>
      <c r="Q16" s="67">
        <v>106301320</v>
      </c>
      <c r="R16" s="67">
        <v>10.8</v>
      </c>
      <c r="S16" s="67">
        <f>'S24 DLD-1'!$Q16/'S24 DLD-1'!$Q$23*100</f>
        <v>1.9819660024209917</v>
      </c>
      <c r="T16" s="67">
        <f t="shared" si="3"/>
        <v>5.9458980072629757</v>
      </c>
      <c r="U16" s="67">
        <f t="shared" si="4"/>
        <v>5.9458980072629757</v>
      </c>
      <c r="V16" s="67">
        <f t="shared" si="5"/>
        <v>0</v>
      </c>
      <c r="W16" s="67">
        <f t="shared" si="6"/>
        <v>1.9819660024209917</v>
      </c>
      <c r="X16" s="67">
        <f t="shared" si="7"/>
        <v>0</v>
      </c>
      <c r="Y16" s="70">
        <v>68.3</v>
      </c>
      <c r="Z16" s="70">
        <v>293422528</v>
      </c>
      <c r="AA16" s="70">
        <v>22</v>
      </c>
      <c r="AB16" s="67">
        <f>'S24 DLD-1'!$Z16/'S24 DLD-1'!$Z$23*100</f>
        <v>2.1856949944027382</v>
      </c>
      <c r="AC16" s="67">
        <f t="shared" si="8"/>
        <v>6.557084983208215</v>
      </c>
      <c r="AD16" s="67">
        <f t="shared" si="9"/>
        <v>6.557084983208215</v>
      </c>
      <c r="AE16" s="67">
        <f t="shared" si="10"/>
        <v>0</v>
      </c>
      <c r="AF16" s="67">
        <f t="shared" si="11"/>
        <v>2.1856949944027382</v>
      </c>
      <c r="AG16" s="67">
        <f t="shared" si="12"/>
        <v>0</v>
      </c>
      <c r="AH16" s="87">
        <f>AVERAGE('S24 DLD-1'!$P16,'S24 DLD-1'!$Y16)</f>
        <v>68.449999999999989</v>
      </c>
      <c r="AI16" s="67">
        <f>AVERAGE('S24 DLD-1'!$S16,'S24 DLD-1'!$AB16)</f>
        <v>2.083830498411865</v>
      </c>
      <c r="AJ16" s="67">
        <f>STDEV('S24 DLD-1'!$S16,'S24 DLD-1'!$AB16)</f>
        <v>0.14405815175459266</v>
      </c>
      <c r="AK16" s="90">
        <f t="shared" si="13"/>
        <v>6.9131415373938854E-2</v>
      </c>
    </row>
    <row r="17" spans="1:37" s="6" customFormat="1" ht="20.100000000000001" customHeight="1" x14ac:dyDescent="0.25">
      <c r="A17" s="65">
        <v>1696.62</v>
      </c>
      <c r="B17" s="64">
        <f t="shared" si="0"/>
        <v>1.3670000000047366E-2</v>
      </c>
      <c r="C17" s="79">
        <v>847.8</v>
      </c>
      <c r="D17" s="67">
        <f t="shared" si="1"/>
        <v>4.7000000006391929E-4</v>
      </c>
      <c r="E17" s="79"/>
      <c r="F17" s="67" t="str">
        <f t="shared" si="2"/>
        <v/>
      </c>
      <c r="G17" s="67">
        <v>3</v>
      </c>
      <c r="H17" s="67">
        <v>3</v>
      </c>
      <c r="I17" s="67"/>
      <c r="J17" s="67">
        <v>2</v>
      </c>
      <c r="K17" s="67"/>
      <c r="L17" s="64">
        <v>1696.6063299999998</v>
      </c>
      <c r="M17" s="64">
        <v>847.79952999999989</v>
      </c>
      <c r="N17" s="64">
        <v>564.86392999999987</v>
      </c>
      <c r="O17" s="79" t="s">
        <v>24</v>
      </c>
      <c r="P17" s="67">
        <v>69.8</v>
      </c>
      <c r="Q17" s="67">
        <v>800352896</v>
      </c>
      <c r="R17" s="67">
        <v>78.5</v>
      </c>
      <c r="S17" s="67">
        <f>'S24 DLD-1'!$Q17/'S24 DLD-1'!$Q$23*100</f>
        <v>14.922413285283605</v>
      </c>
      <c r="T17" s="67">
        <f t="shared" si="3"/>
        <v>44.767239855850818</v>
      </c>
      <c r="U17" s="67">
        <f t="shared" si="4"/>
        <v>44.767239855850818</v>
      </c>
      <c r="V17" s="67">
        <f t="shared" si="5"/>
        <v>0</v>
      </c>
      <c r="W17" s="67">
        <f t="shared" si="6"/>
        <v>29.844826570567211</v>
      </c>
      <c r="X17" s="67">
        <f t="shared" si="7"/>
        <v>0</v>
      </c>
      <c r="Y17" s="70">
        <v>69.2</v>
      </c>
      <c r="Z17" s="70">
        <v>1947787648</v>
      </c>
      <c r="AA17" s="70">
        <v>107.5</v>
      </c>
      <c r="AB17" s="67">
        <f>'S24 DLD-1'!$Z17/'S24 DLD-1'!$Z$23*100</f>
        <v>14.509007680531887</v>
      </c>
      <c r="AC17" s="67">
        <f t="shared" si="8"/>
        <v>43.527023041595662</v>
      </c>
      <c r="AD17" s="67">
        <f t="shared" si="9"/>
        <v>43.527023041595662</v>
      </c>
      <c r="AE17" s="67">
        <f t="shared" si="10"/>
        <v>0</v>
      </c>
      <c r="AF17" s="67">
        <f t="shared" si="11"/>
        <v>29.018015361063775</v>
      </c>
      <c r="AG17" s="67">
        <f t="shared" si="12"/>
        <v>0</v>
      </c>
      <c r="AH17" s="87">
        <f>AVERAGE('S24 DLD-1'!$P17,'S24 DLD-1'!$Y17)</f>
        <v>69.5</v>
      </c>
      <c r="AI17" s="67">
        <f>AVERAGE('S24 DLD-1'!$S17,'S24 DLD-1'!$AB17)</f>
        <v>14.715710482907745</v>
      </c>
      <c r="AJ17" s="67">
        <f>STDEV('S24 DLD-1'!$S17,'S24 DLD-1'!$AB17)</f>
        <v>0.29232190650046547</v>
      </c>
      <c r="AK17" s="90">
        <f t="shared" si="13"/>
        <v>1.9864613865568807E-2</v>
      </c>
    </row>
    <row r="18" spans="1:37" s="6" customFormat="1" ht="20.100000000000001" customHeight="1" x14ac:dyDescent="0.25">
      <c r="A18" s="65"/>
      <c r="B18" s="64" t="str">
        <f t="shared" si="0"/>
        <v/>
      </c>
      <c r="C18" s="79">
        <v>1029.3399999999999</v>
      </c>
      <c r="D18" s="67">
        <f t="shared" si="1"/>
        <v>3.999999999996362E-2</v>
      </c>
      <c r="E18" s="79"/>
      <c r="F18" s="67" t="str">
        <f t="shared" si="2"/>
        <v/>
      </c>
      <c r="G18" s="67">
        <v>3</v>
      </c>
      <c r="H18" s="67">
        <v>4</v>
      </c>
      <c r="I18" s="67"/>
      <c r="J18" s="67">
        <v>2</v>
      </c>
      <c r="K18" s="67">
        <v>2</v>
      </c>
      <c r="L18" s="64">
        <v>2059.6</v>
      </c>
      <c r="M18" s="64">
        <v>1029.3</v>
      </c>
      <c r="N18" s="64">
        <v>685.86</v>
      </c>
      <c r="O18" s="79" t="s">
        <v>56</v>
      </c>
      <c r="P18" s="67">
        <v>69.900000000000006</v>
      </c>
      <c r="Q18" s="67">
        <v>95244624</v>
      </c>
      <c r="R18" s="67">
        <v>12.2</v>
      </c>
      <c r="S18" s="67">
        <f>'S24 DLD-1'!$Q18/'S24 DLD-1'!$Q$23*100</f>
        <v>1.7758162051174007</v>
      </c>
      <c r="T18" s="67">
        <f t="shared" si="3"/>
        <v>5.3274486153522016</v>
      </c>
      <c r="U18" s="67">
        <f t="shared" si="4"/>
        <v>7.1032648204696027</v>
      </c>
      <c r="V18" s="67">
        <f t="shared" si="5"/>
        <v>0</v>
      </c>
      <c r="W18" s="67">
        <f t="shared" si="6"/>
        <v>3.5516324102348014</v>
      </c>
      <c r="X18" s="67">
        <f t="shared" si="7"/>
        <v>3.5516324102348014</v>
      </c>
      <c r="Y18" s="70">
        <v>69.2</v>
      </c>
      <c r="Z18" s="70">
        <v>262184400</v>
      </c>
      <c r="AA18" s="70">
        <v>21.3</v>
      </c>
      <c r="AB18" s="67">
        <f>'S24 DLD-1'!$Z18/'S24 DLD-1'!$Z$23*100</f>
        <v>1.9530031814410831</v>
      </c>
      <c r="AC18" s="67">
        <f t="shared" si="8"/>
        <v>5.8590095443232491</v>
      </c>
      <c r="AD18" s="67">
        <f t="shared" si="9"/>
        <v>7.8120127257643324</v>
      </c>
      <c r="AE18" s="67">
        <f t="shared" si="10"/>
        <v>0</v>
      </c>
      <c r="AF18" s="67">
        <f t="shared" si="11"/>
        <v>3.9060063628821662</v>
      </c>
      <c r="AG18" s="67">
        <f t="shared" si="12"/>
        <v>3.9060063628821662</v>
      </c>
      <c r="AH18" s="87">
        <f>AVERAGE('S24 DLD-1'!$P18,'S24 DLD-1'!$Y18)</f>
        <v>69.550000000000011</v>
      </c>
      <c r="AI18" s="67">
        <f>AVERAGE('S24 DLD-1'!$S18,'S24 DLD-1'!$AB18)</f>
        <v>1.8644096932792418</v>
      </c>
      <c r="AJ18" s="67">
        <f>STDEV('S24 DLD-1'!$S18,'S24 DLD-1'!$AB18)</f>
        <v>0.12529011249641608</v>
      </c>
      <c r="AK18" s="90">
        <f t="shared" si="13"/>
        <v>6.720095532009808E-2</v>
      </c>
    </row>
    <row r="19" spans="1:37" s="6" customFormat="1" ht="20.100000000000001" customHeight="1" x14ac:dyDescent="0.25">
      <c r="A19" s="65"/>
      <c r="B19" s="64" t="str">
        <f t="shared" si="0"/>
        <v/>
      </c>
      <c r="C19" s="79">
        <v>1175.8900000000001</v>
      </c>
      <c r="D19" s="67">
        <f t="shared" si="1"/>
        <v>-2.3329999999759821E-2</v>
      </c>
      <c r="E19" s="79"/>
      <c r="F19" s="67" t="str">
        <f t="shared" si="2"/>
        <v/>
      </c>
      <c r="G19" s="67">
        <v>4</v>
      </c>
      <c r="H19" s="67">
        <v>4</v>
      </c>
      <c r="I19" s="67"/>
      <c r="J19" s="67">
        <v>3</v>
      </c>
      <c r="K19" s="67"/>
      <c r="L19" s="64">
        <v>2352.8339299999998</v>
      </c>
      <c r="M19" s="64">
        <v>1175.9133299999999</v>
      </c>
      <c r="N19" s="64">
        <v>783.60646333333318</v>
      </c>
      <c r="O19" s="79" t="s">
        <v>23</v>
      </c>
      <c r="P19" s="67">
        <v>72.7</v>
      </c>
      <c r="Q19" s="67">
        <v>78242952</v>
      </c>
      <c r="R19" s="67">
        <v>10</v>
      </c>
      <c r="S19" s="67">
        <f>'S24 DLD-1'!$Q19/'S24 DLD-1'!$Q$23*100</f>
        <v>1.4588235667539928</v>
      </c>
      <c r="T19" s="67">
        <f t="shared" si="3"/>
        <v>5.8352942670159713</v>
      </c>
      <c r="U19" s="67">
        <f t="shared" si="4"/>
        <v>5.8352942670159713</v>
      </c>
      <c r="V19" s="67">
        <f t="shared" si="5"/>
        <v>0</v>
      </c>
      <c r="W19" s="67">
        <f t="shared" si="6"/>
        <v>4.3764707002619785</v>
      </c>
      <c r="X19" s="67">
        <f t="shared" si="7"/>
        <v>0</v>
      </c>
      <c r="Y19" s="70">
        <v>71.900000000000006</v>
      </c>
      <c r="Z19" s="70">
        <v>172491904</v>
      </c>
      <c r="AA19" s="70">
        <v>15.3</v>
      </c>
      <c r="AB19" s="67">
        <f>'S24 DLD-1'!$Z19/'S24 DLD-1'!$Z$23*100</f>
        <v>1.2848866571955841</v>
      </c>
      <c r="AC19" s="67">
        <f t="shared" si="8"/>
        <v>5.1395466287823366</v>
      </c>
      <c r="AD19" s="67">
        <f t="shared" si="9"/>
        <v>5.1395466287823366</v>
      </c>
      <c r="AE19" s="67">
        <f t="shared" si="10"/>
        <v>0</v>
      </c>
      <c r="AF19" s="67">
        <f t="shared" si="11"/>
        <v>3.8546599715867522</v>
      </c>
      <c r="AG19" s="67">
        <f t="shared" si="12"/>
        <v>0</v>
      </c>
      <c r="AH19" s="87">
        <f>AVERAGE('S24 DLD-1'!$P19,'S24 DLD-1'!$Y19)</f>
        <v>72.300000000000011</v>
      </c>
      <c r="AI19" s="67">
        <f>AVERAGE('S24 DLD-1'!$S19,'S24 DLD-1'!$AB19)</f>
        <v>1.3718551119747886</v>
      </c>
      <c r="AJ19" s="67">
        <f>STDEV('S24 DLD-1'!$S19,'S24 DLD-1'!$AB19)</f>
        <v>0.122991968247382</v>
      </c>
      <c r="AK19" s="90">
        <f t="shared" si="13"/>
        <v>8.9653759477802852E-2</v>
      </c>
    </row>
    <row r="20" spans="1:37" s="6" customFormat="1" ht="20.100000000000001" customHeight="1" x14ac:dyDescent="0.25">
      <c r="A20" s="65">
        <v>1696.62</v>
      </c>
      <c r="B20" s="64">
        <f t="shared" si="0"/>
        <v>1.3670000000047366E-2</v>
      </c>
      <c r="C20" s="79">
        <v>847.81</v>
      </c>
      <c r="D20" s="67">
        <f t="shared" si="1"/>
        <v>1.0470000000054824E-2</v>
      </c>
      <c r="E20" s="79"/>
      <c r="F20" s="67" t="str">
        <f t="shared" si="2"/>
        <v/>
      </c>
      <c r="G20" s="67">
        <v>3</v>
      </c>
      <c r="H20" s="67">
        <v>3</v>
      </c>
      <c r="I20" s="67"/>
      <c r="J20" s="67">
        <v>2</v>
      </c>
      <c r="K20" s="67"/>
      <c r="L20" s="64">
        <v>1696.6063299999998</v>
      </c>
      <c r="M20" s="64">
        <v>847.79952999999989</v>
      </c>
      <c r="N20" s="64">
        <v>564.86392999999987</v>
      </c>
      <c r="O20" s="79" t="s">
        <v>24</v>
      </c>
      <c r="P20" s="67">
        <v>74.2</v>
      </c>
      <c r="Q20" s="67">
        <v>140445472</v>
      </c>
      <c r="R20" s="67">
        <v>10.3</v>
      </c>
      <c r="S20" s="67">
        <f>'S24 DLD-1'!$Q20/'S24 DLD-1'!$Q$23*100</f>
        <v>2.6185766150219898</v>
      </c>
      <c r="T20" s="67">
        <f t="shared" si="3"/>
        <v>7.8557298450659694</v>
      </c>
      <c r="U20" s="67">
        <f t="shared" si="4"/>
        <v>7.8557298450659694</v>
      </c>
      <c r="V20" s="67">
        <f t="shared" si="5"/>
        <v>0</v>
      </c>
      <c r="W20" s="67">
        <f t="shared" si="6"/>
        <v>5.2371532300439796</v>
      </c>
      <c r="X20" s="67">
        <f t="shared" si="7"/>
        <v>0</v>
      </c>
      <c r="Y20" s="70">
        <v>73.5</v>
      </c>
      <c r="Z20" s="70">
        <v>249241488</v>
      </c>
      <c r="AA20" s="70">
        <v>14.8</v>
      </c>
      <c r="AB20" s="67">
        <f>'S24 DLD-1'!$Z20/'S24 DLD-1'!$Z$23*100</f>
        <v>1.8565918453237857</v>
      </c>
      <c r="AC20" s="67">
        <f t="shared" si="8"/>
        <v>5.569775535971357</v>
      </c>
      <c r="AD20" s="67">
        <f t="shared" si="9"/>
        <v>5.569775535971357</v>
      </c>
      <c r="AE20" s="67">
        <f t="shared" si="10"/>
        <v>0</v>
      </c>
      <c r="AF20" s="67">
        <f t="shared" si="11"/>
        <v>3.7131836906475715</v>
      </c>
      <c r="AG20" s="67">
        <f t="shared" si="12"/>
        <v>0</v>
      </c>
      <c r="AH20" s="87">
        <f>AVERAGE('S24 DLD-1'!$P20,'S24 DLD-1'!$Y20)</f>
        <v>73.849999999999994</v>
      </c>
      <c r="AI20" s="67">
        <f>AVERAGE('S24 DLD-1'!$S20,'S24 DLD-1'!$AB20)</f>
        <v>2.2375842301728879</v>
      </c>
      <c r="AJ20" s="67">
        <f>STDEV('S24 DLD-1'!$S20,'S24 DLD-1'!$AB20)</f>
        <v>0.53880459781446899</v>
      </c>
      <c r="AK20" s="90">
        <f t="shared" si="13"/>
        <v>0.24079745939791417</v>
      </c>
    </row>
    <row r="21" spans="1:37" s="6" customFormat="1" ht="20.100000000000001" customHeight="1" x14ac:dyDescent="0.25">
      <c r="A21" s="65"/>
      <c r="B21" s="64" t="str">
        <f t="shared" si="0"/>
        <v/>
      </c>
      <c r="C21" s="79">
        <v>1175.8900000000001</v>
      </c>
      <c r="D21" s="67">
        <f t="shared" si="1"/>
        <v>-2.3329999999759821E-2</v>
      </c>
      <c r="E21" s="79"/>
      <c r="F21" s="67" t="str">
        <f t="shared" si="2"/>
        <v/>
      </c>
      <c r="G21" s="67">
        <v>4</v>
      </c>
      <c r="H21" s="67">
        <v>4</v>
      </c>
      <c r="I21" s="67"/>
      <c r="J21" s="67">
        <v>3</v>
      </c>
      <c r="K21" s="67"/>
      <c r="L21" s="64">
        <v>2352.8339299999998</v>
      </c>
      <c r="M21" s="64">
        <v>1175.9133299999999</v>
      </c>
      <c r="N21" s="64">
        <v>783.60646333333318</v>
      </c>
      <c r="O21" s="79" t="s">
        <v>23</v>
      </c>
      <c r="P21" s="67">
        <v>78.5</v>
      </c>
      <c r="Q21" s="67">
        <v>83755424</v>
      </c>
      <c r="R21" s="67">
        <v>8.9</v>
      </c>
      <c r="S21" s="67">
        <f>'S24 DLD-1'!$Q21/'S24 DLD-1'!$Q$23*100</f>
        <v>1.5616024606877432</v>
      </c>
      <c r="T21" s="67">
        <f t="shared" si="3"/>
        <v>6.2464098427509729</v>
      </c>
      <c r="U21" s="67">
        <f t="shared" si="4"/>
        <v>6.2464098427509729</v>
      </c>
      <c r="V21" s="67">
        <f t="shared" si="5"/>
        <v>0</v>
      </c>
      <c r="W21" s="67">
        <f t="shared" si="6"/>
        <v>4.6848073820632301</v>
      </c>
      <c r="X21" s="67">
        <f t="shared" si="7"/>
        <v>0</v>
      </c>
      <c r="Y21" s="70">
        <v>77.7</v>
      </c>
      <c r="Z21" s="70">
        <v>169413552</v>
      </c>
      <c r="AA21" s="70">
        <v>12</v>
      </c>
      <c r="AB21" s="67">
        <f>'S24 DLD-1'!$Z21/'S24 DLD-1'!$Z$23*100</f>
        <v>1.2619561119396667</v>
      </c>
      <c r="AC21" s="67">
        <f t="shared" si="8"/>
        <v>5.0478244477586669</v>
      </c>
      <c r="AD21" s="67">
        <f t="shared" si="9"/>
        <v>5.0478244477586669</v>
      </c>
      <c r="AE21" s="67">
        <f t="shared" si="10"/>
        <v>0</v>
      </c>
      <c r="AF21" s="67">
        <f t="shared" si="11"/>
        <v>3.785868335819</v>
      </c>
      <c r="AG21" s="67">
        <f t="shared" si="12"/>
        <v>0</v>
      </c>
      <c r="AH21" s="87">
        <f>AVERAGE('S24 DLD-1'!$P21,'S24 DLD-1'!$Y21)</f>
        <v>78.099999999999994</v>
      </c>
      <c r="AI21" s="67">
        <f>AVERAGE('S24 DLD-1'!$S21,'S24 DLD-1'!$AB21)</f>
        <v>1.4117792863137049</v>
      </c>
      <c r="AJ21" s="67">
        <f>STDEV('S24 DLD-1'!$S21,'S24 DLD-1'!$AB21)</f>
        <v>0.21188196515755456</v>
      </c>
      <c r="AK21" s="90">
        <f t="shared" si="13"/>
        <v>0.15008150864063127</v>
      </c>
    </row>
    <row r="22" spans="1:37" s="6" customFormat="1" ht="20.100000000000001" customHeight="1" x14ac:dyDescent="0.25">
      <c r="A22" s="91"/>
      <c r="B22" s="92" t="str">
        <f t="shared" si="0"/>
        <v/>
      </c>
      <c r="C22" s="95">
        <v>1030.3800000000001</v>
      </c>
      <c r="D22" s="94">
        <f t="shared" si="1"/>
        <v>1.0000000000218279E-2</v>
      </c>
      <c r="E22" s="95"/>
      <c r="F22" s="94" t="str">
        <f t="shared" si="2"/>
        <v/>
      </c>
      <c r="G22" s="94">
        <v>4</v>
      </c>
      <c r="H22" s="94">
        <v>4</v>
      </c>
      <c r="I22" s="94"/>
      <c r="J22" s="94">
        <v>2</v>
      </c>
      <c r="K22" s="94"/>
      <c r="L22" s="92">
        <v>2061.7399999999998</v>
      </c>
      <c r="M22" s="92">
        <v>1030.3699999999999</v>
      </c>
      <c r="N22" s="92">
        <v>686.57</v>
      </c>
      <c r="O22" s="95" t="s">
        <v>30</v>
      </c>
      <c r="P22" s="94">
        <v>80</v>
      </c>
      <c r="Q22" s="94">
        <v>84281184</v>
      </c>
      <c r="R22" s="94">
        <v>9.5</v>
      </c>
      <c r="S22" s="94">
        <f>'S24 DLD-1'!$Q22/'S24 DLD-1'!$Q$23*100</f>
        <v>1.5714051465380494</v>
      </c>
      <c r="T22" s="94">
        <f t="shared" si="3"/>
        <v>6.2856205861521977</v>
      </c>
      <c r="U22" s="94">
        <f t="shared" si="4"/>
        <v>6.2856205861521977</v>
      </c>
      <c r="V22" s="94">
        <f t="shared" si="5"/>
        <v>0</v>
      </c>
      <c r="W22" s="94">
        <f t="shared" si="6"/>
        <v>3.1428102930760988</v>
      </c>
      <c r="X22" s="94">
        <f t="shared" si="7"/>
        <v>0</v>
      </c>
      <c r="Y22" s="96">
        <v>79.2</v>
      </c>
      <c r="Z22" s="96">
        <v>222816704</v>
      </c>
      <c r="AA22" s="96">
        <v>19.7</v>
      </c>
      <c r="AB22" s="94">
        <f>'S24 DLD-1'!$Z22/'S24 DLD-1'!$Z$23*100</f>
        <v>1.6597544773457769</v>
      </c>
      <c r="AC22" s="94">
        <f t="shared" si="8"/>
        <v>6.6390179093831074</v>
      </c>
      <c r="AD22" s="94">
        <f t="shared" si="9"/>
        <v>6.6390179093831074</v>
      </c>
      <c r="AE22" s="94">
        <f t="shared" si="10"/>
        <v>0</v>
      </c>
      <c r="AF22" s="94">
        <f t="shared" si="11"/>
        <v>3.3195089546915537</v>
      </c>
      <c r="AG22" s="94">
        <f t="shared" si="12"/>
        <v>0</v>
      </c>
      <c r="AH22" s="98">
        <f>AVERAGE('S24 DLD-1'!$P22,'S24 DLD-1'!$Y22)</f>
        <v>79.599999999999994</v>
      </c>
      <c r="AI22" s="94">
        <f>AVERAGE('S24 DLD-1'!$S22,'S24 DLD-1'!$AB22)</f>
        <v>1.6155798119419131</v>
      </c>
      <c r="AJ22" s="94">
        <f>STDEV('S24 DLD-1'!$S22,'S24 DLD-1'!$AB22)</f>
        <v>6.2472410927437633E-2</v>
      </c>
      <c r="AK22" s="99">
        <f t="shared" si="13"/>
        <v>3.8668724668171194E-2</v>
      </c>
    </row>
    <row r="23" spans="1:37" ht="20.100000000000001" customHeight="1" x14ac:dyDescent="0.25">
      <c r="A23" s="64"/>
      <c r="B23" s="64"/>
      <c r="C23" s="64"/>
      <c r="D23" s="67"/>
      <c r="E23" s="79"/>
      <c r="F23" s="67"/>
      <c r="G23" s="67"/>
      <c r="H23" s="67"/>
      <c r="I23" s="67"/>
      <c r="J23" s="67"/>
      <c r="K23" s="67"/>
      <c r="L23" s="64"/>
      <c r="M23" s="64"/>
      <c r="N23" s="64"/>
      <c r="O23" s="79"/>
      <c r="P23" s="79"/>
      <c r="Q23" s="79">
        <f>SUM(Q5:Q22)</f>
        <v>5363428024</v>
      </c>
      <c r="R23" s="79"/>
      <c r="S23" s="67">
        <f>SUM(S5:S22)</f>
        <v>100</v>
      </c>
      <c r="T23" s="67">
        <f>SUM(T5:T22)/100</f>
        <v>2.2891570863000736</v>
      </c>
      <c r="U23" s="67">
        <f>SUM(U5:U22)/100</f>
        <v>2.3268604161658089</v>
      </c>
      <c r="V23" s="67">
        <f>SUM(V5:V22)/100</f>
        <v>0</v>
      </c>
      <c r="W23" s="67">
        <f>SUM(W5:W22)/100</f>
        <v>1.6924905809083719</v>
      </c>
      <c r="X23" s="67">
        <f>SUM(X5:X22)/100</f>
        <v>0.10701706770960483</v>
      </c>
      <c r="Y23" s="79"/>
      <c r="Z23" s="201">
        <f>SUM(Z5:Z22)</f>
        <v>13424678592</v>
      </c>
      <c r="AA23" s="79"/>
      <c r="AB23" s="67">
        <f>SUM(AB5:AB22)</f>
        <v>100.00000000000001</v>
      </c>
      <c r="AC23" s="67">
        <f>SUM(AC5:AC22)/100</f>
        <v>2.299045170913244</v>
      </c>
      <c r="AD23" s="67">
        <f>SUM(AD5:AD22)/100</f>
        <v>2.3491243044576873</v>
      </c>
      <c r="AE23" s="67">
        <f>SUM(AE5:AE22)/100</f>
        <v>0</v>
      </c>
      <c r="AF23" s="67">
        <f>SUM(AF5:AF22)/100</f>
        <v>1.659950413209863</v>
      </c>
      <c r="AG23" s="67">
        <f>SUM(AG5:AG22)/100</f>
        <v>0.13459714775419482</v>
      </c>
      <c r="AH23" s="87"/>
      <c r="AI23" s="67">
        <f>SUM(AI5:AI22)</f>
        <v>100</v>
      </c>
      <c r="AJ23" s="67"/>
      <c r="AK23" s="70"/>
    </row>
    <row r="25" spans="1:37" x14ac:dyDescent="0.25">
      <c r="R25" s="17"/>
      <c r="S25" s="17"/>
      <c r="T25" s="17"/>
      <c r="U25" s="17"/>
      <c r="V25" s="17"/>
      <c r="W25" s="17"/>
      <c r="X25" s="17"/>
    </row>
    <row r="26" spans="1:37" x14ac:dyDescent="0.25">
      <c r="A26" s="24"/>
      <c r="B26" s="17"/>
      <c r="C26" s="17"/>
      <c r="D26" s="17"/>
      <c r="E26" s="6"/>
      <c r="F26" s="6"/>
      <c r="R26" s="17"/>
      <c r="S26" s="17"/>
      <c r="T26" s="54"/>
      <c r="U26" s="54"/>
      <c r="V26" s="54"/>
      <c r="W26" s="54"/>
      <c r="X26" s="54"/>
    </row>
    <row r="27" spans="1:37" x14ac:dyDescent="0.25">
      <c r="A27" s="24"/>
      <c r="B27" s="13"/>
      <c r="C27" s="16"/>
      <c r="D27" s="14"/>
      <c r="E27" s="15"/>
      <c r="F27" s="6"/>
      <c r="R27" s="17"/>
      <c r="S27" s="140"/>
      <c r="T27" s="17"/>
      <c r="U27" s="17"/>
      <c r="V27" s="17"/>
      <c r="W27" s="17"/>
      <c r="X27" s="17"/>
    </row>
    <row r="28" spans="1:37" x14ac:dyDescent="0.25">
      <c r="A28" s="24"/>
      <c r="B28" s="17"/>
      <c r="C28" s="17"/>
      <c r="D28" s="14"/>
      <c r="E28" s="19"/>
      <c r="F28" s="6"/>
    </row>
    <row r="29" spans="1:37" x14ac:dyDescent="0.25">
      <c r="A29" s="11"/>
      <c r="B29" s="13"/>
      <c r="C29" s="16"/>
      <c r="D29" s="14"/>
      <c r="E29" s="19"/>
      <c r="F29" s="17"/>
      <c r="G29" s="17"/>
      <c r="H29" s="17"/>
      <c r="I29" s="17"/>
      <c r="J29" s="17"/>
      <c r="K29" s="17"/>
      <c r="L29" s="17"/>
      <c r="M29" s="13"/>
      <c r="N29" s="13"/>
      <c r="O29" s="14"/>
    </row>
    <row r="30" spans="1:37" x14ac:dyDescent="0.25">
      <c r="A30" s="11"/>
      <c r="B30" s="13"/>
      <c r="C30" s="13"/>
      <c r="D30" s="14"/>
      <c r="E30" s="19"/>
      <c r="F30" s="17"/>
      <c r="G30" s="17"/>
      <c r="H30" s="17"/>
      <c r="I30" s="17"/>
      <c r="J30" s="17"/>
    </row>
    <row r="31" spans="1:37" x14ac:dyDescent="0.25">
      <c r="A31" s="24"/>
      <c r="B31" s="13"/>
      <c r="C31" s="13"/>
      <c r="D31" s="14"/>
      <c r="E31" s="19"/>
      <c r="F31" s="17"/>
      <c r="G31" s="17"/>
      <c r="H31" s="17"/>
      <c r="I31" s="17"/>
      <c r="J31" s="17"/>
    </row>
    <row r="32" spans="1:37" x14ac:dyDescent="0.25">
      <c r="A32" s="24"/>
      <c r="B32" s="13"/>
      <c r="C32" s="13"/>
      <c r="D32" s="14"/>
      <c r="E32" s="19"/>
      <c r="F32" s="17"/>
      <c r="G32" s="17"/>
      <c r="H32" s="17"/>
      <c r="I32" s="17"/>
      <c r="J32" s="17"/>
    </row>
    <row r="33" spans="1:34" x14ac:dyDescent="0.25">
      <c r="A33" s="11"/>
      <c r="B33" s="13"/>
      <c r="C33" s="13"/>
      <c r="D33" s="14"/>
      <c r="E33" s="19"/>
      <c r="F33" s="6"/>
    </row>
    <row r="34" spans="1:34" x14ac:dyDescent="0.25">
      <c r="A34" s="24"/>
      <c r="B34" s="13"/>
      <c r="C34" s="13"/>
      <c r="D34" s="14"/>
      <c r="E34" s="19"/>
      <c r="F34" s="6"/>
    </row>
    <row r="35" spans="1:34" x14ac:dyDescent="0.25">
      <c r="A35" s="24"/>
      <c r="B35" s="13"/>
      <c r="C35" s="13"/>
      <c r="D35" s="14"/>
      <c r="E35" s="19"/>
      <c r="F35" s="6"/>
    </row>
    <row r="36" spans="1:34" x14ac:dyDescent="0.25">
      <c r="A36" s="24"/>
      <c r="B36" s="13"/>
      <c r="C36" s="13"/>
      <c r="D36" s="17"/>
      <c r="E36" s="17"/>
      <c r="F36" s="6"/>
      <c r="AH36"/>
    </row>
    <row r="37" spans="1:34" x14ac:dyDescent="0.25">
      <c r="A37" s="24"/>
      <c r="B37" s="17"/>
      <c r="C37" s="17"/>
      <c r="D37" s="14"/>
      <c r="E37" s="18"/>
      <c r="F37" s="6"/>
      <c r="AH37"/>
    </row>
    <row r="38" spans="1:34" x14ac:dyDescent="0.25">
      <c r="A38" s="13"/>
      <c r="B38" s="13"/>
      <c r="C38" s="13"/>
      <c r="D38" s="17"/>
      <c r="E38" s="17"/>
      <c r="F38" s="6"/>
      <c r="AH38"/>
    </row>
    <row r="39" spans="1:34" x14ac:dyDescent="0.25">
      <c r="A39" s="24"/>
      <c r="B39" s="17"/>
      <c r="C39" s="17"/>
      <c r="D39" s="17"/>
      <c r="E39" s="17"/>
      <c r="AH39"/>
    </row>
    <row r="40" spans="1:34" x14ac:dyDescent="0.25">
      <c r="A40" s="24"/>
      <c r="B40" s="17"/>
      <c r="C40" s="17"/>
      <c r="D40" s="17"/>
      <c r="E40" s="17"/>
      <c r="AH40"/>
    </row>
    <row r="41" spans="1:34" x14ac:dyDescent="0.25">
      <c r="A41" s="24"/>
      <c r="B41" s="17"/>
      <c r="C41" s="17"/>
      <c r="D41" s="14"/>
      <c r="E41" s="18"/>
      <c r="AH41"/>
    </row>
    <row r="42" spans="1:34" x14ac:dyDescent="0.25">
      <c r="A42" s="24"/>
      <c r="B42" s="17"/>
      <c r="C42" s="17"/>
      <c r="D42" s="14"/>
      <c r="E42" s="18"/>
      <c r="AH42"/>
    </row>
    <row r="43" spans="1:34" x14ac:dyDescent="0.25">
      <c r="A43" s="13"/>
      <c r="B43" s="13"/>
      <c r="C43" s="17"/>
      <c r="D43" s="14"/>
      <c r="E43" s="18"/>
      <c r="AH43"/>
    </row>
    <row r="44" spans="1:34" x14ac:dyDescent="0.25">
      <c r="A44" s="24"/>
      <c r="B44" s="17"/>
      <c r="C44" s="17"/>
      <c r="D44" s="14"/>
      <c r="E44" s="18"/>
      <c r="AH44"/>
    </row>
    <row r="45" spans="1:34" x14ac:dyDescent="0.25">
      <c r="A45" s="13"/>
      <c r="B45" s="13"/>
      <c r="C45" s="17"/>
      <c r="D45" s="17"/>
      <c r="E45" s="17"/>
      <c r="AH45"/>
    </row>
    <row r="46" spans="1:34" x14ac:dyDescent="0.25">
      <c r="A46" s="13"/>
      <c r="B46" s="13"/>
      <c r="C46" s="17"/>
      <c r="D46" s="17"/>
      <c r="E46" s="17"/>
      <c r="AH46"/>
    </row>
    <row r="47" spans="1:34" x14ac:dyDescent="0.25">
      <c r="A47" s="13"/>
      <c r="B47" s="13"/>
      <c r="C47" s="17"/>
      <c r="D47" s="17"/>
      <c r="E47" s="17"/>
      <c r="AH47"/>
    </row>
    <row r="48" spans="1:34" x14ac:dyDescent="0.25">
      <c r="A48" s="13"/>
      <c r="B48" s="13"/>
      <c r="C48" s="17"/>
      <c r="D48" s="17"/>
      <c r="E48" s="17"/>
      <c r="AH48"/>
    </row>
    <row r="49" spans="1:34" x14ac:dyDescent="0.25">
      <c r="A49" s="13"/>
      <c r="B49" s="13"/>
      <c r="C49" s="17"/>
      <c r="D49" s="17"/>
      <c r="E49" s="17"/>
      <c r="AH49"/>
    </row>
    <row r="50" spans="1:34" x14ac:dyDescent="0.25">
      <c r="A50" s="24"/>
      <c r="B50" s="17"/>
      <c r="C50" s="17"/>
      <c r="D50" s="17"/>
      <c r="E50" s="17"/>
      <c r="AH50"/>
    </row>
    <row r="51" spans="1:34" x14ac:dyDescent="0.25">
      <c r="A51" s="24"/>
      <c r="B51" s="17"/>
      <c r="C51" s="17"/>
      <c r="D51" s="17"/>
      <c r="E51" s="17"/>
      <c r="AH51"/>
    </row>
    <row r="52" spans="1:34" x14ac:dyDescent="0.25">
      <c r="A52" s="24"/>
      <c r="B52" s="17"/>
      <c r="C52" s="17"/>
      <c r="D52" s="17"/>
      <c r="E52" s="17"/>
      <c r="AH52"/>
    </row>
    <row r="53" spans="1:34" x14ac:dyDescent="0.25">
      <c r="A53" s="24"/>
      <c r="B53" s="17"/>
      <c r="C53" s="17"/>
      <c r="D53" s="17"/>
      <c r="E53" s="17"/>
      <c r="AH53"/>
    </row>
    <row r="54" spans="1:34" x14ac:dyDescent="0.25">
      <c r="K54" s="17"/>
      <c r="L54" s="1"/>
      <c r="M54" s="1"/>
      <c r="N54" s="17"/>
      <c r="O54" s="17"/>
      <c r="AH54"/>
    </row>
    <row r="55" spans="1:34" x14ac:dyDescent="0.25">
      <c r="K55" s="17"/>
      <c r="L55" s="1"/>
      <c r="M55" s="1"/>
      <c r="N55" s="17"/>
      <c r="O55" s="17"/>
      <c r="AH55"/>
    </row>
    <row r="56" spans="1:34" x14ac:dyDescent="0.25">
      <c r="K56" s="17"/>
      <c r="L56" s="1"/>
      <c r="M56" s="1"/>
      <c r="N56" s="16"/>
      <c r="O56" s="3"/>
      <c r="AH56"/>
    </row>
    <row r="57" spans="1:34" x14ac:dyDescent="0.25">
      <c r="K57" s="17"/>
      <c r="L57" s="13"/>
      <c r="M57" s="1"/>
      <c r="N57" s="16"/>
      <c r="O57" s="3"/>
      <c r="AH57"/>
    </row>
    <row r="58" spans="1:34" x14ac:dyDescent="0.25">
      <c r="F58" s="17"/>
      <c r="G58" s="17"/>
      <c r="H58" s="17"/>
      <c r="I58" s="17"/>
      <c r="J58" s="17"/>
      <c r="K58" s="17"/>
      <c r="L58" s="1"/>
      <c r="M58" s="1"/>
      <c r="N58" s="17"/>
      <c r="O58" s="3"/>
      <c r="AH58"/>
    </row>
    <row r="59" spans="1:34" x14ac:dyDescent="0.25">
      <c r="F59" s="17"/>
      <c r="G59" s="17"/>
      <c r="H59" s="17"/>
      <c r="I59" s="17"/>
      <c r="J59" s="17"/>
      <c r="K59" s="17"/>
      <c r="L59" s="1"/>
      <c r="M59" s="1"/>
      <c r="N59" s="16"/>
      <c r="O59" s="3"/>
      <c r="AH59"/>
    </row>
    <row r="60" spans="1:34" x14ac:dyDescent="0.25">
      <c r="F60" s="17"/>
      <c r="G60" s="17"/>
      <c r="H60" s="17"/>
      <c r="I60" s="17"/>
      <c r="J60" s="17"/>
      <c r="K60" s="17"/>
      <c r="L60" s="1"/>
      <c r="M60" s="1"/>
      <c r="N60" s="16"/>
      <c r="O60" s="3"/>
      <c r="AH60"/>
    </row>
    <row r="61" spans="1:34" x14ac:dyDescent="0.25">
      <c r="F61" s="17"/>
      <c r="G61" s="17"/>
      <c r="H61" s="17"/>
      <c r="I61" s="17"/>
      <c r="J61" s="17"/>
      <c r="K61" s="17"/>
      <c r="L61" s="1"/>
      <c r="M61" s="1"/>
      <c r="N61" s="16"/>
      <c r="O61" s="3"/>
      <c r="AH61"/>
    </row>
    <row r="62" spans="1:34" x14ac:dyDescent="0.25">
      <c r="F62" s="17"/>
      <c r="G62" s="17"/>
      <c r="H62" s="17"/>
      <c r="I62" s="17"/>
      <c r="J62" s="17"/>
      <c r="K62" s="17"/>
      <c r="L62" s="17"/>
      <c r="M62" s="17"/>
      <c r="N62" s="17"/>
      <c r="O62" s="17"/>
      <c r="AH62"/>
    </row>
    <row r="63" spans="1:34" x14ac:dyDescent="0.25">
      <c r="F63" s="17"/>
      <c r="G63" s="17"/>
      <c r="H63" s="17"/>
      <c r="I63" s="17"/>
      <c r="J63" s="17"/>
      <c r="K63" s="17"/>
      <c r="L63" s="17"/>
      <c r="M63" s="17"/>
      <c r="N63" s="17"/>
      <c r="O63" s="17"/>
      <c r="AH63"/>
    </row>
    <row r="64" spans="1:34" x14ac:dyDescent="0.25">
      <c r="F64" s="17"/>
      <c r="G64" s="17"/>
      <c r="H64" s="17"/>
      <c r="I64" s="17"/>
      <c r="J64" s="17"/>
      <c r="K64" s="17"/>
      <c r="L64" s="17"/>
      <c r="M64" s="17"/>
      <c r="N64" s="17"/>
      <c r="O64" s="17"/>
      <c r="AH64"/>
    </row>
    <row r="65" spans="6:34" x14ac:dyDescent="0.25">
      <c r="F65" s="17"/>
      <c r="G65" s="17"/>
      <c r="H65" s="17"/>
      <c r="I65" s="17"/>
      <c r="J65" s="17"/>
      <c r="K65" s="17"/>
      <c r="L65" s="17"/>
      <c r="M65" s="17"/>
      <c r="N65" s="17"/>
      <c r="O65" s="17"/>
      <c r="AH65"/>
    </row>
    <row r="66" spans="6:34" x14ac:dyDescent="0.25">
      <c r="F66" s="17"/>
      <c r="G66" s="17"/>
      <c r="H66" s="17"/>
      <c r="I66" s="17"/>
      <c r="J66" s="17"/>
      <c r="K66" s="17"/>
      <c r="L66" s="17"/>
      <c r="M66" s="17"/>
      <c r="N66" s="17"/>
      <c r="O66" s="17"/>
      <c r="AH66"/>
    </row>
    <row r="67" spans="6:34" x14ac:dyDescent="0.25">
      <c r="F67" s="17"/>
      <c r="G67" s="17"/>
      <c r="H67" s="17"/>
      <c r="I67" s="17"/>
      <c r="J67" s="17"/>
      <c r="K67" s="17"/>
      <c r="L67" s="17"/>
      <c r="M67" s="17"/>
      <c r="N67" s="17"/>
      <c r="O67" s="17"/>
      <c r="AH67"/>
    </row>
  </sheetData>
  <mergeCells count="2">
    <mergeCell ref="P3:X3"/>
    <mergeCell ref="Y3:AG3"/>
  </mergeCells>
  <pageMargins left="0.7" right="0.7" top="0.75" bottom="0.75" header="0.3" footer="0.3"/>
  <pageSetup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AT27"/>
  <sheetViews>
    <sheetView zoomScale="90" zoomScaleNormal="90" workbookViewId="0"/>
  </sheetViews>
  <sheetFormatPr defaultRowHeight="15" x14ac:dyDescent="0.25"/>
  <cols>
    <col min="1" max="1" width="8.7109375" style="5" customWidth="1"/>
    <col min="2" max="42" width="8.7109375" customWidth="1"/>
    <col min="43" max="43" width="8.7109375" style="4" customWidth="1"/>
    <col min="44" max="46" width="8.7109375" customWidth="1"/>
  </cols>
  <sheetData>
    <row r="1" spans="1:46" x14ac:dyDescent="0.25">
      <c r="A1" s="70" t="s">
        <v>209</v>
      </c>
      <c r="AQ1" s="58"/>
    </row>
    <row r="2" spans="1:46" x14ac:dyDescent="0.25">
      <c r="A2" s="70"/>
      <c r="AQ2" s="58"/>
    </row>
    <row r="3" spans="1:46" s="127" customFormat="1" ht="20.100000000000001" customHeight="1" x14ac:dyDescent="0.25">
      <c r="A3" s="206"/>
      <c r="B3" s="207"/>
      <c r="C3" s="207"/>
      <c r="D3" s="207"/>
      <c r="E3" s="207"/>
      <c r="F3" s="207"/>
      <c r="G3" s="207"/>
      <c r="H3" s="207"/>
      <c r="I3" s="207"/>
      <c r="J3" s="207"/>
      <c r="K3" s="207"/>
      <c r="L3" s="207"/>
      <c r="M3" s="207"/>
      <c r="N3" s="207"/>
      <c r="O3" s="207"/>
      <c r="P3" s="279" t="s">
        <v>109</v>
      </c>
      <c r="Q3" s="279"/>
      <c r="R3" s="279"/>
      <c r="S3" s="279"/>
      <c r="T3" s="279"/>
      <c r="U3" s="279"/>
      <c r="V3" s="279"/>
      <c r="W3" s="279"/>
      <c r="X3" s="279"/>
      <c r="Y3" s="279" t="s">
        <v>110</v>
      </c>
      <c r="Z3" s="279"/>
      <c r="AA3" s="279"/>
      <c r="AB3" s="279"/>
      <c r="AC3" s="279"/>
      <c r="AD3" s="279"/>
      <c r="AE3" s="279"/>
      <c r="AF3" s="279"/>
      <c r="AG3" s="279"/>
      <c r="AH3" s="279" t="s">
        <v>112</v>
      </c>
      <c r="AI3" s="279"/>
      <c r="AJ3" s="279"/>
      <c r="AK3" s="279"/>
      <c r="AL3" s="279"/>
      <c r="AM3" s="279"/>
      <c r="AN3" s="279"/>
      <c r="AO3" s="279"/>
      <c r="AP3" s="279"/>
      <c r="AQ3" s="207"/>
      <c r="AR3" s="207"/>
      <c r="AS3" s="207"/>
      <c r="AT3" s="208"/>
    </row>
    <row r="4" spans="1:46" s="127" customFormat="1" ht="20.100000000000001" customHeight="1" x14ac:dyDescent="0.25">
      <c r="A4" s="209" t="s">
        <v>0</v>
      </c>
      <c r="B4" s="204" t="s">
        <v>1</v>
      </c>
      <c r="C4" s="204" t="s">
        <v>2</v>
      </c>
      <c r="D4" s="204" t="s">
        <v>3</v>
      </c>
      <c r="E4" s="204" t="s">
        <v>4</v>
      </c>
      <c r="F4" s="204" t="s">
        <v>5</v>
      </c>
      <c r="G4" s="204" t="s">
        <v>6</v>
      </c>
      <c r="H4" s="204" t="s">
        <v>7</v>
      </c>
      <c r="I4" s="204" t="s">
        <v>8</v>
      </c>
      <c r="J4" s="204" t="s">
        <v>9</v>
      </c>
      <c r="K4" s="204" t="s">
        <v>10</v>
      </c>
      <c r="L4" s="204" t="s">
        <v>101</v>
      </c>
      <c r="M4" s="204" t="s">
        <v>102</v>
      </c>
      <c r="N4" s="204" t="s">
        <v>103</v>
      </c>
      <c r="O4" s="204" t="s">
        <v>11</v>
      </c>
      <c r="P4" s="204" t="s">
        <v>104</v>
      </c>
      <c r="Q4" s="204" t="s">
        <v>105</v>
      </c>
      <c r="R4" s="204" t="s">
        <v>94</v>
      </c>
      <c r="S4" s="204" t="s">
        <v>106</v>
      </c>
      <c r="T4" s="204" t="s">
        <v>6</v>
      </c>
      <c r="U4" s="204" t="s">
        <v>7</v>
      </c>
      <c r="V4" s="204" t="s">
        <v>8</v>
      </c>
      <c r="W4" s="204" t="s">
        <v>9</v>
      </c>
      <c r="X4" s="204" t="s">
        <v>10</v>
      </c>
      <c r="Y4" s="204" t="s">
        <v>104</v>
      </c>
      <c r="Z4" s="204" t="s">
        <v>105</v>
      </c>
      <c r="AA4" s="204" t="s">
        <v>94</v>
      </c>
      <c r="AB4" s="204" t="s">
        <v>106</v>
      </c>
      <c r="AC4" s="204" t="s">
        <v>6</v>
      </c>
      <c r="AD4" s="204" t="s">
        <v>7</v>
      </c>
      <c r="AE4" s="204" t="s">
        <v>8</v>
      </c>
      <c r="AF4" s="204" t="s">
        <v>9</v>
      </c>
      <c r="AG4" s="204" t="s">
        <v>10</v>
      </c>
      <c r="AH4" s="204" t="s">
        <v>104</v>
      </c>
      <c r="AI4" s="204" t="s">
        <v>105</v>
      </c>
      <c r="AJ4" s="204" t="s">
        <v>94</v>
      </c>
      <c r="AK4" s="204" t="s">
        <v>106</v>
      </c>
      <c r="AL4" s="204" t="s">
        <v>6</v>
      </c>
      <c r="AM4" s="204" t="s">
        <v>7</v>
      </c>
      <c r="AN4" s="204" t="s">
        <v>8</v>
      </c>
      <c r="AO4" s="204" t="s">
        <v>9</v>
      </c>
      <c r="AP4" s="204" t="s">
        <v>10</v>
      </c>
      <c r="AQ4" s="204" t="s">
        <v>107</v>
      </c>
      <c r="AR4" s="204" t="s">
        <v>108</v>
      </c>
      <c r="AS4" s="204" t="s">
        <v>17</v>
      </c>
      <c r="AT4" s="210" t="s">
        <v>33</v>
      </c>
    </row>
    <row r="5" spans="1:46" ht="20.100000000000001" customHeight="1" x14ac:dyDescent="0.25">
      <c r="A5" s="235">
        <v>675.28</v>
      </c>
      <c r="B5" s="60">
        <f t="shared" ref="B5:B23" si="0">IF(A5, A5-L5,"")</f>
        <v>2.9999999999972715E-2</v>
      </c>
      <c r="C5" s="70"/>
      <c r="D5" s="70" t="str">
        <f t="shared" ref="D5:D23" si="1">IF(C5, C5-M5,"")</f>
        <v/>
      </c>
      <c r="E5" s="70"/>
      <c r="F5" s="70"/>
      <c r="G5" s="70">
        <v>1</v>
      </c>
      <c r="H5" s="70">
        <v>1</v>
      </c>
      <c r="I5" s="70"/>
      <c r="J5" s="70">
        <v>1</v>
      </c>
      <c r="K5" s="70"/>
      <c r="L5" s="60">
        <v>675.25</v>
      </c>
      <c r="M5" s="60">
        <v>337.12</v>
      </c>
      <c r="N5" s="60">
        <v>224.41</v>
      </c>
      <c r="O5" s="70" t="s">
        <v>18</v>
      </c>
      <c r="P5" s="70">
        <v>23.6</v>
      </c>
      <c r="Q5" s="70">
        <v>186311056</v>
      </c>
      <c r="R5" s="70">
        <v>12.5</v>
      </c>
      <c r="S5" s="67">
        <f>'S25 HCT116'!$Q5/'S25 HCT116'!$Q$24*100</f>
        <v>2.2132131390731766</v>
      </c>
      <c r="T5" s="67">
        <f t="shared" ref="T5:T23" si="2">$S5*G5</f>
        <v>2.2132131390731766</v>
      </c>
      <c r="U5" s="67">
        <f t="shared" ref="U5:U23" si="3">$S5*H5</f>
        <v>2.2132131390731766</v>
      </c>
      <c r="V5" s="67">
        <f t="shared" ref="V5:V23" si="4">$S5*I5</f>
        <v>0</v>
      </c>
      <c r="W5" s="67">
        <f t="shared" ref="W5:W23" si="5">$S5*J5</f>
        <v>2.2132131390731766</v>
      </c>
      <c r="X5" s="67">
        <f t="shared" ref="X5:X23" si="6">$S5*K5</f>
        <v>0</v>
      </c>
      <c r="Y5" s="70">
        <v>23.8</v>
      </c>
      <c r="Z5" s="70">
        <v>198206384</v>
      </c>
      <c r="AA5" s="70">
        <v>13</v>
      </c>
      <c r="AB5" s="67">
        <f>'S25 HCT116'!$Z5/'S25 HCT116'!$Z$24*100</f>
        <v>1.9913124924643006</v>
      </c>
      <c r="AC5" s="67">
        <f t="shared" ref="AC5:AC23" si="7">$AB5*G5</f>
        <v>1.9913124924643006</v>
      </c>
      <c r="AD5" s="67">
        <f t="shared" ref="AD5:AD23" si="8">$AB5*H5</f>
        <v>1.9913124924643006</v>
      </c>
      <c r="AE5" s="67">
        <f t="shared" ref="AE5:AE23" si="9">$AB5*I5</f>
        <v>0</v>
      </c>
      <c r="AF5" s="67">
        <f t="shared" ref="AF5:AF23" si="10">$AB5*J5</f>
        <v>1.9913124924643006</v>
      </c>
      <c r="AG5" s="67">
        <f t="shared" ref="AG5:AG23" si="11">$AB5*K5</f>
        <v>0</v>
      </c>
      <c r="AH5" s="70">
        <v>22.8</v>
      </c>
      <c r="AI5" s="70"/>
      <c r="AJ5" s="70">
        <v>4.7</v>
      </c>
      <c r="AK5" s="67">
        <f>'S25 HCT116'!$AI5/'S25 HCT116'!$AI$24*100</f>
        <v>0</v>
      </c>
      <c r="AL5" s="67">
        <f t="shared" ref="AL5:AL23" si="12">$AK5*G5</f>
        <v>0</v>
      </c>
      <c r="AM5" s="67">
        <f t="shared" ref="AM5:AM23" si="13">$AK5*H5</f>
        <v>0</v>
      </c>
      <c r="AN5" s="67">
        <f t="shared" ref="AN5:AN23" si="14">$AK5*I5</f>
        <v>0</v>
      </c>
      <c r="AO5" s="67">
        <f t="shared" ref="AO5:AO23" si="15">$AK5*J5</f>
        <v>0</v>
      </c>
      <c r="AP5" s="67">
        <f t="shared" ref="AP5:AP23" si="16">$AK5*K5</f>
        <v>0</v>
      </c>
      <c r="AQ5" s="87">
        <f>AVERAGE('S25 HCT116'!$P5,'S25 HCT116'!$Y5,'S25 HCT116'!$AH5)</f>
        <v>23.400000000000002</v>
      </c>
      <c r="AR5" s="70">
        <f>AVERAGE('S25 HCT116'!$S5,'S25 HCT116'!$AB5,'S25 HCT116'!$AK5)</f>
        <v>1.4015085438458257</v>
      </c>
      <c r="AS5" s="70">
        <f>STDEV('S25 HCT116'!$S5,'S25 HCT116'!$AB5,'S25 HCT116'!$AK5)</f>
        <v>1.2188025365480639</v>
      </c>
      <c r="AT5" s="90">
        <f>'S25 HCT116'!$AS5/'S25 HCT116'!$AR5</f>
        <v>0.86963618017168465</v>
      </c>
    </row>
    <row r="6" spans="1:46" ht="20.100000000000001" customHeight="1" x14ac:dyDescent="0.25">
      <c r="A6" s="235">
        <v>966.35</v>
      </c>
      <c r="B6" s="60">
        <f t="shared" si="0"/>
        <v>9.9999999999909051E-3</v>
      </c>
      <c r="C6" s="70">
        <v>482.68</v>
      </c>
      <c r="D6" s="70">
        <f t="shared" si="1"/>
        <v>9.9999999999909051E-3</v>
      </c>
      <c r="E6" s="70"/>
      <c r="F6" s="70" t="str">
        <f t="shared" ref="F6:F23" si="17">IF(E6, E6-N6,"")</f>
        <v/>
      </c>
      <c r="G6" s="70">
        <v>1</v>
      </c>
      <c r="H6" s="70">
        <v>1</v>
      </c>
      <c r="I6" s="70"/>
      <c r="J6" s="70">
        <v>2</v>
      </c>
      <c r="K6" s="70"/>
      <c r="L6" s="60">
        <v>966.34</v>
      </c>
      <c r="M6" s="60">
        <v>482.67</v>
      </c>
      <c r="N6" s="60">
        <v>321.44</v>
      </c>
      <c r="O6" s="70" t="s">
        <v>19</v>
      </c>
      <c r="P6" s="70">
        <v>27.9</v>
      </c>
      <c r="Q6" s="70">
        <v>1555640576</v>
      </c>
      <c r="R6" s="70">
        <v>90.2</v>
      </c>
      <c r="S6" s="67">
        <f>'S25 HCT116'!$Q6/'S25 HCT116'!$Q$24*100</f>
        <v>18.479655670453422</v>
      </c>
      <c r="T6" s="67">
        <f t="shared" si="2"/>
        <v>18.479655670453422</v>
      </c>
      <c r="U6" s="67">
        <f t="shared" si="3"/>
        <v>18.479655670453422</v>
      </c>
      <c r="V6" s="67">
        <f t="shared" si="4"/>
        <v>0</v>
      </c>
      <c r="W6" s="67">
        <f t="shared" si="5"/>
        <v>36.959311340906844</v>
      </c>
      <c r="X6" s="67">
        <f t="shared" si="6"/>
        <v>0</v>
      </c>
      <c r="Y6" s="70">
        <v>28.1</v>
      </c>
      <c r="Z6" s="70">
        <v>1751121408</v>
      </c>
      <c r="AA6" s="70">
        <v>107.8</v>
      </c>
      <c r="AB6" s="67">
        <f>'S25 HCT116'!$Z6/'S25 HCT116'!$Z$24*100</f>
        <v>17.592924431596892</v>
      </c>
      <c r="AC6" s="67">
        <f t="shared" si="7"/>
        <v>17.592924431596892</v>
      </c>
      <c r="AD6" s="67">
        <f t="shared" si="8"/>
        <v>17.592924431596892</v>
      </c>
      <c r="AE6" s="67">
        <f t="shared" si="9"/>
        <v>0</v>
      </c>
      <c r="AF6" s="67">
        <f t="shared" si="10"/>
        <v>35.185848863193783</v>
      </c>
      <c r="AG6" s="67">
        <f t="shared" si="11"/>
        <v>0</v>
      </c>
      <c r="AH6" s="70">
        <v>27.5</v>
      </c>
      <c r="AI6" s="70">
        <v>1213670656</v>
      </c>
      <c r="AJ6" s="70">
        <v>45.2</v>
      </c>
      <c r="AK6" s="67">
        <f>'S25 HCT116'!$AI6/'S25 HCT116'!$AI$24*100</f>
        <v>19.497061428303937</v>
      </c>
      <c r="AL6" s="67">
        <f t="shared" si="12"/>
        <v>19.497061428303937</v>
      </c>
      <c r="AM6" s="67">
        <f t="shared" si="13"/>
        <v>19.497061428303937</v>
      </c>
      <c r="AN6" s="67">
        <f t="shared" si="14"/>
        <v>0</v>
      </c>
      <c r="AO6" s="67">
        <f t="shared" si="15"/>
        <v>38.994122856607873</v>
      </c>
      <c r="AP6" s="67">
        <f t="shared" si="16"/>
        <v>0</v>
      </c>
      <c r="AQ6" s="87">
        <f>AVERAGE('S25 HCT116'!$P6,'S25 HCT116'!$Y6,'S25 HCT116'!$AH6)</f>
        <v>27.833333333333332</v>
      </c>
      <c r="AR6" s="76">
        <f>AVERAGE('S25 HCT116'!$S6,'S25 HCT116'!$AB6,'S25 HCT116'!$AK6)</f>
        <v>18.523213843451416</v>
      </c>
      <c r="AS6" s="76">
        <f>STDEV('S25 HCT116'!$S6,'S25 HCT116'!$AB6,'S25 HCT116'!$AK6)</f>
        <v>0.95281551802189068</v>
      </c>
      <c r="AT6" s="90">
        <f>'S25 HCT116'!$AS6/'S25 HCT116'!$AR6</f>
        <v>5.1438995742023638E-2</v>
      </c>
    </row>
    <row r="7" spans="1:46" ht="20.100000000000001" customHeight="1" x14ac:dyDescent="0.25">
      <c r="A7" s="65">
        <v>749.32</v>
      </c>
      <c r="B7" s="60">
        <f t="shared" si="0"/>
        <v>4.0000000000077307E-2</v>
      </c>
      <c r="C7" s="70"/>
      <c r="D7" s="70" t="str">
        <f t="shared" si="1"/>
        <v/>
      </c>
      <c r="E7" s="70"/>
      <c r="F7" s="70" t="str">
        <f t="shared" si="17"/>
        <v/>
      </c>
      <c r="G7" s="70">
        <v>2</v>
      </c>
      <c r="H7" s="70">
        <v>2</v>
      </c>
      <c r="I7" s="70"/>
      <c r="J7" s="70"/>
      <c r="K7" s="70"/>
      <c r="L7" s="63">
        <v>749.28</v>
      </c>
      <c r="M7" s="60">
        <v>374.14</v>
      </c>
      <c r="N7" s="60">
        <v>249.09</v>
      </c>
      <c r="O7" s="70" t="s">
        <v>25</v>
      </c>
      <c r="P7" s="70">
        <v>32.200000000000003</v>
      </c>
      <c r="Q7" s="70">
        <v>104115000</v>
      </c>
      <c r="R7" s="70">
        <v>10.7</v>
      </c>
      <c r="S7" s="67">
        <f>'S25 HCT116'!$Q7/'S25 HCT116'!$Q$24*100</f>
        <v>1.2367955553566492</v>
      </c>
      <c r="T7" s="67">
        <f t="shared" si="2"/>
        <v>2.4735911107132984</v>
      </c>
      <c r="U7" s="67">
        <f t="shared" si="3"/>
        <v>2.4735911107132984</v>
      </c>
      <c r="V7" s="67">
        <f t="shared" si="4"/>
        <v>0</v>
      </c>
      <c r="W7" s="67">
        <f t="shared" si="5"/>
        <v>0</v>
      </c>
      <c r="X7" s="67">
        <f t="shared" si="6"/>
        <v>0</v>
      </c>
      <c r="Y7" s="70">
        <v>32.200000000000003</v>
      </c>
      <c r="Z7" s="70">
        <v>174463600</v>
      </c>
      <c r="AA7" s="70">
        <v>20.100000000000001</v>
      </c>
      <c r="AB7" s="67">
        <f>'S25 HCT116'!$Z7/'S25 HCT116'!$Z$24*100</f>
        <v>1.7527767731250004</v>
      </c>
      <c r="AC7" s="67">
        <f t="shared" si="7"/>
        <v>3.5055535462500007</v>
      </c>
      <c r="AD7" s="67">
        <f t="shared" si="8"/>
        <v>3.5055535462500007</v>
      </c>
      <c r="AE7" s="67">
        <f t="shared" si="9"/>
        <v>0</v>
      </c>
      <c r="AF7" s="67">
        <f t="shared" si="10"/>
        <v>0</v>
      </c>
      <c r="AG7" s="67">
        <f t="shared" si="11"/>
        <v>0</v>
      </c>
      <c r="AH7" s="70">
        <v>31.4</v>
      </c>
      <c r="AI7" s="70">
        <v>96596544</v>
      </c>
      <c r="AJ7" s="70">
        <v>9.1999999999999993</v>
      </c>
      <c r="AK7" s="67">
        <f>'S25 HCT116'!$AI7/'S25 HCT116'!$AI$24*100</f>
        <v>1.5517790949457249</v>
      </c>
      <c r="AL7" s="67">
        <f t="shared" si="12"/>
        <v>3.1035581898914497</v>
      </c>
      <c r="AM7" s="67">
        <f t="shared" si="13"/>
        <v>3.1035581898914497</v>
      </c>
      <c r="AN7" s="67">
        <f t="shared" si="14"/>
        <v>0</v>
      </c>
      <c r="AO7" s="67">
        <f t="shared" si="15"/>
        <v>0</v>
      </c>
      <c r="AP7" s="67">
        <f t="shared" si="16"/>
        <v>0</v>
      </c>
      <c r="AQ7" s="87">
        <f>AVERAGE('S25 HCT116'!$P7,'S25 HCT116'!$Y7,'S25 HCT116'!$AH7)</f>
        <v>31.933333333333337</v>
      </c>
      <c r="AR7" s="70">
        <f>AVERAGE('S25 HCT116'!$S7,'S25 HCT116'!$AB7,'S25 HCT116'!$AK7)</f>
        <v>1.5137838078091248</v>
      </c>
      <c r="AS7" s="70">
        <f>STDEV('S25 HCT116'!$S7,'S25 HCT116'!$AB7,'S25 HCT116'!$AK7)</f>
        <v>0.26008053686477928</v>
      </c>
      <c r="AT7" s="90">
        <f>'S25 HCT116'!$AS7/'S25 HCT116'!$AR7</f>
        <v>0.17180824337207681</v>
      </c>
    </row>
    <row r="8" spans="1:46" ht="20.100000000000001" customHeight="1" x14ac:dyDescent="0.25">
      <c r="A8" s="65">
        <v>1040.4100000000001</v>
      </c>
      <c r="B8" s="60">
        <f t="shared" si="0"/>
        <v>2.9999999999972715E-2</v>
      </c>
      <c r="C8" s="70"/>
      <c r="D8" s="70" t="str">
        <f t="shared" si="1"/>
        <v/>
      </c>
      <c r="E8" s="70"/>
      <c r="F8" s="70" t="str">
        <f t="shared" si="17"/>
        <v/>
      </c>
      <c r="G8" s="70">
        <v>2</v>
      </c>
      <c r="H8" s="70">
        <v>2</v>
      </c>
      <c r="I8" s="70"/>
      <c r="J8" s="70">
        <v>1</v>
      </c>
      <c r="K8" s="70"/>
      <c r="L8" s="64">
        <v>1040.3800000000001</v>
      </c>
      <c r="M8" s="60">
        <v>519.69000000000005</v>
      </c>
      <c r="N8" s="60">
        <v>346.12</v>
      </c>
      <c r="O8" s="70" t="s">
        <v>20</v>
      </c>
      <c r="P8" s="79">
        <v>44.3</v>
      </c>
      <c r="Q8" s="79">
        <v>687073472</v>
      </c>
      <c r="R8" s="79">
        <v>43</v>
      </c>
      <c r="S8" s="67">
        <f>'S25 HCT116'!$Q8/'S25 HCT116'!$Q$24*100</f>
        <v>8.1618346671763078</v>
      </c>
      <c r="T8" s="67">
        <f t="shared" si="2"/>
        <v>16.323669334352616</v>
      </c>
      <c r="U8" s="67">
        <f t="shared" si="3"/>
        <v>16.323669334352616</v>
      </c>
      <c r="V8" s="67">
        <f t="shared" si="4"/>
        <v>0</v>
      </c>
      <c r="W8" s="67">
        <f t="shared" si="5"/>
        <v>8.1618346671763078</v>
      </c>
      <c r="X8" s="67">
        <f t="shared" si="6"/>
        <v>0</v>
      </c>
      <c r="Y8" s="70">
        <v>44.3</v>
      </c>
      <c r="Z8" s="70">
        <v>909179328</v>
      </c>
      <c r="AA8" s="70">
        <v>84</v>
      </c>
      <c r="AB8" s="67">
        <f>'S25 HCT116'!$Z8/'S25 HCT116'!$Z$24*100</f>
        <v>9.1342171589018939</v>
      </c>
      <c r="AC8" s="67">
        <f t="shared" si="7"/>
        <v>18.268434317803788</v>
      </c>
      <c r="AD8" s="67">
        <f t="shared" si="8"/>
        <v>18.268434317803788</v>
      </c>
      <c r="AE8" s="67">
        <f t="shared" si="9"/>
        <v>0</v>
      </c>
      <c r="AF8" s="67">
        <f t="shared" si="10"/>
        <v>9.1342171589018939</v>
      </c>
      <c r="AG8" s="67">
        <f t="shared" si="11"/>
        <v>0</v>
      </c>
      <c r="AH8" s="70">
        <v>43.7</v>
      </c>
      <c r="AI8" s="70">
        <v>529775840</v>
      </c>
      <c r="AJ8" s="70">
        <v>32.200000000000003</v>
      </c>
      <c r="AK8" s="67">
        <f>'S25 HCT116'!$AI8/'S25 HCT116'!$AI$24*100</f>
        <v>8.5106054469123791</v>
      </c>
      <c r="AL8" s="67">
        <f t="shared" si="12"/>
        <v>17.021210893824758</v>
      </c>
      <c r="AM8" s="67">
        <f t="shared" si="13"/>
        <v>17.021210893824758</v>
      </c>
      <c r="AN8" s="67">
        <f t="shared" si="14"/>
        <v>0</v>
      </c>
      <c r="AO8" s="67">
        <f t="shared" si="15"/>
        <v>8.5106054469123791</v>
      </c>
      <c r="AP8" s="67">
        <f t="shared" si="16"/>
        <v>0</v>
      </c>
      <c r="AQ8" s="87">
        <f>AVERAGE('S25 HCT116'!$P8,'S25 HCT116'!$Y8,'S25 HCT116'!$AH8)</f>
        <v>44.1</v>
      </c>
      <c r="AR8" s="77">
        <f>AVERAGE('S25 HCT116'!$S8,'S25 HCT116'!$AB8,'S25 HCT116'!$AK8)</f>
        <v>8.6022190909968597</v>
      </c>
      <c r="AS8" s="77">
        <f>STDEV('S25 HCT116'!$S8,'S25 HCT116'!$AB8,'S25 HCT116'!$AK8)</f>
        <v>0.49262229181234113</v>
      </c>
      <c r="AT8" s="90">
        <f>'S25 HCT116'!$AS8/'S25 HCT116'!$AR8</f>
        <v>5.7266885044572155E-2</v>
      </c>
    </row>
    <row r="9" spans="1:46" ht="20.100000000000001" customHeight="1" x14ac:dyDescent="0.25">
      <c r="A9" s="65">
        <v>1397.45</v>
      </c>
      <c r="B9" s="60">
        <f t="shared" si="0"/>
        <v>0</v>
      </c>
      <c r="C9" s="79"/>
      <c r="D9" s="79" t="str">
        <f t="shared" si="1"/>
        <v/>
      </c>
      <c r="E9" s="70"/>
      <c r="F9" s="70" t="str">
        <f t="shared" si="17"/>
        <v/>
      </c>
      <c r="G9" s="70">
        <v>3</v>
      </c>
      <c r="H9" s="70">
        <v>4</v>
      </c>
      <c r="I9" s="70"/>
      <c r="J9" s="70"/>
      <c r="K9" s="70">
        <v>1</v>
      </c>
      <c r="L9" s="63">
        <v>1397.45</v>
      </c>
      <c r="M9" s="60">
        <v>698.22</v>
      </c>
      <c r="N9" s="60">
        <v>465.15</v>
      </c>
      <c r="O9" s="70" t="s">
        <v>35</v>
      </c>
      <c r="P9" s="79">
        <v>45.1</v>
      </c>
      <c r="Q9" s="79"/>
      <c r="R9" s="79">
        <v>5.7</v>
      </c>
      <c r="S9" s="67">
        <f>'S25 HCT116'!$Q9/'S25 HCT116'!$Q$24*100</f>
        <v>0</v>
      </c>
      <c r="T9" s="67">
        <f t="shared" si="2"/>
        <v>0</v>
      </c>
      <c r="U9" s="67">
        <f t="shared" si="3"/>
        <v>0</v>
      </c>
      <c r="V9" s="67">
        <f t="shared" si="4"/>
        <v>0</v>
      </c>
      <c r="W9" s="67">
        <f t="shared" si="5"/>
        <v>0</v>
      </c>
      <c r="X9" s="67">
        <f t="shared" si="6"/>
        <v>0</v>
      </c>
      <c r="Y9" s="70">
        <v>45</v>
      </c>
      <c r="Z9" s="70">
        <v>71758608</v>
      </c>
      <c r="AA9" s="70">
        <v>10.199999999999999</v>
      </c>
      <c r="AB9" s="67">
        <f>'S25 HCT116'!$Z9/'S25 HCT116'!$Z$24*100</f>
        <v>0.72093446067937295</v>
      </c>
      <c r="AC9" s="67">
        <f t="shared" si="7"/>
        <v>2.1628033820381187</v>
      </c>
      <c r="AD9" s="67">
        <f t="shared" si="8"/>
        <v>2.8837378427174918</v>
      </c>
      <c r="AE9" s="67">
        <f t="shared" si="9"/>
        <v>0</v>
      </c>
      <c r="AF9" s="67">
        <f t="shared" si="10"/>
        <v>0</v>
      </c>
      <c r="AG9" s="67">
        <f t="shared" si="11"/>
        <v>0.72093446067937295</v>
      </c>
      <c r="AH9" s="70">
        <v>44.3</v>
      </c>
      <c r="AI9" s="70">
        <v>53605928</v>
      </c>
      <c r="AJ9" s="70">
        <v>7.2</v>
      </c>
      <c r="AK9" s="67">
        <f>'S25 HCT116'!$AI9/'S25 HCT116'!$AI$24*100</f>
        <v>0.86115460233821306</v>
      </c>
      <c r="AL9" s="67">
        <f t="shared" si="12"/>
        <v>2.5834638070146392</v>
      </c>
      <c r="AM9" s="67">
        <f t="shared" si="13"/>
        <v>3.4446184093528522</v>
      </c>
      <c r="AN9" s="67">
        <f t="shared" si="14"/>
        <v>0</v>
      </c>
      <c r="AO9" s="67">
        <f t="shared" si="15"/>
        <v>0</v>
      </c>
      <c r="AP9" s="67">
        <f t="shared" si="16"/>
        <v>0.86115460233821306</v>
      </c>
      <c r="AQ9" s="87">
        <f>AVERAGE('S25 HCT116'!$P9,'S25 HCT116'!$Y9,'S25 HCT116'!$AH9)</f>
        <v>44.79999999999999</v>
      </c>
      <c r="AR9" s="70">
        <f>AVERAGE('S25 HCT116'!$S9,'S25 HCT116'!$AB9,'S25 HCT116'!$AK9)</f>
        <v>0.52736302100586208</v>
      </c>
      <c r="AS9" s="70">
        <f>STDEV('S25 HCT116'!$S9,'S25 HCT116'!$AB9,'S25 HCT116'!$AK9)</f>
        <v>0.46205977857310648</v>
      </c>
      <c r="AT9" s="90">
        <f>'S25 HCT116'!$AS9/'S25 HCT116'!$AR9</f>
        <v>0.87617022841647119</v>
      </c>
    </row>
    <row r="10" spans="1:46" ht="20.100000000000001" customHeight="1" x14ac:dyDescent="0.25">
      <c r="A10" s="65">
        <v>1040.3699999999999</v>
      </c>
      <c r="B10" s="60">
        <f t="shared" si="0"/>
        <v>-1.0000000000218279E-2</v>
      </c>
      <c r="C10" s="79"/>
      <c r="D10" s="79" t="str">
        <f t="shared" si="1"/>
        <v/>
      </c>
      <c r="E10" s="70"/>
      <c r="F10" s="70" t="str">
        <f t="shared" si="17"/>
        <v/>
      </c>
      <c r="G10" s="70">
        <v>2</v>
      </c>
      <c r="H10" s="70">
        <v>2</v>
      </c>
      <c r="I10" s="70"/>
      <c r="J10" s="70">
        <v>1</v>
      </c>
      <c r="K10" s="70"/>
      <c r="L10" s="63">
        <v>1040.3800000000001</v>
      </c>
      <c r="M10" s="60">
        <v>519.69000000000005</v>
      </c>
      <c r="N10" s="60">
        <v>346.12</v>
      </c>
      <c r="O10" s="70" t="s">
        <v>20</v>
      </c>
      <c r="P10" s="79">
        <v>46</v>
      </c>
      <c r="Q10" s="79">
        <v>153204848</v>
      </c>
      <c r="R10" s="79">
        <v>8.3000000000000007</v>
      </c>
      <c r="S10" s="67">
        <f>'S25 HCT116'!$Q10/'S25 HCT116'!$Q$24*100</f>
        <v>1.8199402109733569</v>
      </c>
      <c r="T10" s="67">
        <f t="shared" si="2"/>
        <v>3.6398804219467138</v>
      </c>
      <c r="U10" s="67">
        <f t="shared" si="3"/>
        <v>3.6398804219467138</v>
      </c>
      <c r="V10" s="67">
        <f t="shared" si="4"/>
        <v>0</v>
      </c>
      <c r="W10" s="67">
        <f t="shared" si="5"/>
        <v>1.8199402109733569</v>
      </c>
      <c r="X10" s="67">
        <f t="shared" si="6"/>
        <v>0</v>
      </c>
      <c r="Y10" s="70">
        <v>46</v>
      </c>
      <c r="Z10" s="70">
        <v>157399184</v>
      </c>
      <c r="AA10" s="70">
        <v>11.5</v>
      </c>
      <c r="AB10" s="67">
        <f>'S25 HCT116'!$Z10/'S25 HCT116'!$Z$24*100</f>
        <v>1.5813363579797057</v>
      </c>
      <c r="AC10" s="67">
        <f t="shared" si="7"/>
        <v>3.1626727159594115</v>
      </c>
      <c r="AD10" s="67">
        <f t="shared" si="8"/>
        <v>3.1626727159594115</v>
      </c>
      <c r="AE10" s="67">
        <f t="shared" si="9"/>
        <v>0</v>
      </c>
      <c r="AF10" s="67">
        <f t="shared" si="10"/>
        <v>1.5813363579797057</v>
      </c>
      <c r="AG10" s="67">
        <f t="shared" si="11"/>
        <v>0</v>
      </c>
      <c r="AH10" s="70">
        <v>45.4</v>
      </c>
      <c r="AI10" s="70"/>
      <c r="AJ10" s="70">
        <v>4.3</v>
      </c>
      <c r="AK10" s="67">
        <f>'S25 HCT116'!$AI10/'S25 HCT116'!$AI$24*100</f>
        <v>0</v>
      </c>
      <c r="AL10" s="67">
        <f t="shared" si="12"/>
        <v>0</v>
      </c>
      <c r="AM10" s="67">
        <f t="shared" si="13"/>
        <v>0</v>
      </c>
      <c r="AN10" s="67">
        <f t="shared" si="14"/>
        <v>0</v>
      </c>
      <c r="AO10" s="67">
        <f t="shared" si="15"/>
        <v>0</v>
      </c>
      <c r="AP10" s="67">
        <f t="shared" si="16"/>
        <v>0</v>
      </c>
      <c r="AQ10" s="87">
        <f>AVERAGE('S25 HCT116'!$P10,'S25 HCT116'!$Y10,'S25 HCT116'!$AH10)</f>
        <v>45.800000000000004</v>
      </c>
      <c r="AR10" s="70">
        <f>AVERAGE('S25 HCT116'!$S10,'S25 HCT116'!$AB10,'S25 HCT116'!$AK10)</f>
        <v>1.1337588563176875</v>
      </c>
      <c r="AS10" s="70">
        <f>STDEV('S25 HCT116'!$S10,'S25 HCT116'!$AB10,'S25 HCT116'!$AK10)</f>
        <v>0.98908533902537799</v>
      </c>
      <c r="AT10" s="90">
        <f>'S25 HCT116'!$AS10/'S25 HCT116'!$AR10</f>
        <v>0.87239480733831554</v>
      </c>
    </row>
    <row r="11" spans="1:46" ht="20.100000000000001" customHeight="1" x14ac:dyDescent="0.25">
      <c r="A11" s="65">
        <v>1114.4000000000001</v>
      </c>
      <c r="B11" s="64">
        <f t="shared" si="0"/>
        <v>-1.999999999998181E-2</v>
      </c>
      <c r="C11" s="79"/>
      <c r="D11" s="67" t="str">
        <f t="shared" si="1"/>
        <v/>
      </c>
      <c r="E11" s="79"/>
      <c r="F11" s="67" t="str">
        <f t="shared" si="17"/>
        <v/>
      </c>
      <c r="G11" s="67">
        <v>3</v>
      </c>
      <c r="H11" s="67">
        <v>3</v>
      </c>
      <c r="I11" s="67"/>
      <c r="J11" s="67"/>
      <c r="K11" s="67"/>
      <c r="L11" s="64">
        <v>1114.42</v>
      </c>
      <c r="M11" s="64">
        <v>556.70000000000005</v>
      </c>
      <c r="N11" s="64">
        <v>370.8</v>
      </c>
      <c r="O11" s="70" t="s">
        <v>53</v>
      </c>
      <c r="P11" s="79">
        <v>49.1</v>
      </c>
      <c r="Q11" s="79">
        <v>171025520</v>
      </c>
      <c r="R11" s="79">
        <v>12.6</v>
      </c>
      <c r="S11" s="67">
        <f>'S25 HCT116'!$Q11/'S25 HCT116'!$Q$24*100</f>
        <v>2.0316342792927027</v>
      </c>
      <c r="T11" s="67">
        <f t="shared" si="2"/>
        <v>6.0949028378781076</v>
      </c>
      <c r="U11" s="67">
        <f t="shared" si="3"/>
        <v>6.0949028378781076</v>
      </c>
      <c r="V11" s="67">
        <f t="shared" si="4"/>
        <v>0</v>
      </c>
      <c r="W11" s="67">
        <f t="shared" si="5"/>
        <v>0</v>
      </c>
      <c r="X11" s="67">
        <f t="shared" si="6"/>
        <v>0</v>
      </c>
      <c r="Y11" s="70">
        <v>49.1</v>
      </c>
      <c r="Z11" s="70">
        <v>183423632</v>
      </c>
      <c r="AA11" s="70">
        <v>19.600000000000001</v>
      </c>
      <c r="AB11" s="67">
        <f>'S25 HCT116'!$Z11/'S25 HCT116'!$Z$24*100</f>
        <v>1.8427951837049539</v>
      </c>
      <c r="AC11" s="67">
        <f t="shared" si="7"/>
        <v>5.5283855511148614</v>
      </c>
      <c r="AD11" s="67">
        <f t="shared" si="8"/>
        <v>5.5283855511148614</v>
      </c>
      <c r="AE11" s="67">
        <f t="shared" si="9"/>
        <v>0</v>
      </c>
      <c r="AF11" s="67">
        <f t="shared" si="10"/>
        <v>0</v>
      </c>
      <c r="AG11" s="67">
        <f t="shared" si="11"/>
        <v>0</v>
      </c>
      <c r="AH11" s="70">
        <v>48.4</v>
      </c>
      <c r="AI11" s="70">
        <v>121539840</v>
      </c>
      <c r="AJ11" s="70">
        <v>9</v>
      </c>
      <c r="AK11" s="67">
        <f>'S25 HCT116'!$AI11/'S25 HCT116'!$AI$24*100</f>
        <v>1.9524816841795936</v>
      </c>
      <c r="AL11" s="67">
        <f t="shared" si="12"/>
        <v>5.8574450525387807</v>
      </c>
      <c r="AM11" s="67">
        <f t="shared" si="13"/>
        <v>5.8574450525387807</v>
      </c>
      <c r="AN11" s="67">
        <f t="shared" si="14"/>
        <v>0</v>
      </c>
      <c r="AO11" s="67">
        <f t="shared" si="15"/>
        <v>0</v>
      </c>
      <c r="AP11" s="67">
        <f t="shared" si="16"/>
        <v>0</v>
      </c>
      <c r="AQ11" s="87">
        <f>AVERAGE('S25 HCT116'!$P11,'S25 HCT116'!$Y11,'S25 HCT116'!$AH11)</f>
        <v>48.866666666666667</v>
      </c>
      <c r="AR11" s="67">
        <f>AVERAGE('S25 HCT116'!$S11,'S25 HCT116'!$AB11,'S25 HCT116'!$AK11)</f>
        <v>1.9423037157257499</v>
      </c>
      <c r="AS11" s="67">
        <f>STDEV('S25 HCT116'!$S11,'S25 HCT116'!$AB11,'S25 HCT116'!$AK11)</f>
        <v>9.4830081129277266E-2</v>
      </c>
      <c r="AT11" s="90">
        <f>'S25 HCT116'!$AS11/'S25 HCT116'!$AR11</f>
        <v>4.8823508064928772E-2</v>
      </c>
    </row>
    <row r="12" spans="1:46" ht="20.100000000000001" customHeight="1" x14ac:dyDescent="0.25">
      <c r="A12" s="65">
        <v>1040.4000000000001</v>
      </c>
      <c r="B12" s="64">
        <f t="shared" si="0"/>
        <v>1.999999999998181E-2</v>
      </c>
      <c r="C12" s="236"/>
      <c r="D12" s="67" t="str">
        <f t="shared" si="1"/>
        <v/>
      </c>
      <c r="E12" s="79"/>
      <c r="F12" s="67" t="str">
        <f t="shared" si="17"/>
        <v/>
      </c>
      <c r="G12" s="67">
        <v>2</v>
      </c>
      <c r="H12" s="67">
        <v>2</v>
      </c>
      <c r="I12" s="67"/>
      <c r="J12" s="67">
        <v>1</v>
      </c>
      <c r="K12" s="67"/>
      <c r="L12" s="64">
        <v>1040.3800000000001</v>
      </c>
      <c r="M12" s="64">
        <v>519.69000000000005</v>
      </c>
      <c r="N12" s="64">
        <v>346.12</v>
      </c>
      <c r="O12" s="70" t="s">
        <v>20</v>
      </c>
      <c r="P12" s="79">
        <v>51.3</v>
      </c>
      <c r="Q12" s="79">
        <v>521928064</v>
      </c>
      <c r="R12" s="79">
        <v>39.6</v>
      </c>
      <c r="S12" s="67">
        <f>'S25 HCT116'!$Q12/'S25 HCT116'!$Q$24*100</f>
        <v>6.2000509990981199</v>
      </c>
      <c r="T12" s="67">
        <f t="shared" si="2"/>
        <v>12.40010199819624</v>
      </c>
      <c r="U12" s="67">
        <f t="shared" si="3"/>
        <v>12.40010199819624</v>
      </c>
      <c r="V12" s="67">
        <f t="shared" si="4"/>
        <v>0</v>
      </c>
      <c r="W12" s="67">
        <f t="shared" si="5"/>
        <v>6.2000509990981199</v>
      </c>
      <c r="X12" s="67">
        <f t="shared" si="6"/>
        <v>0</v>
      </c>
      <c r="Y12" s="70">
        <v>51.3</v>
      </c>
      <c r="Z12" s="70">
        <v>560571520</v>
      </c>
      <c r="AA12" s="70">
        <v>46.3</v>
      </c>
      <c r="AB12" s="67">
        <f>'S25 HCT116'!$Z12/'S25 HCT116'!$Z$24*100</f>
        <v>5.6318724360346604</v>
      </c>
      <c r="AC12" s="67">
        <f t="shared" si="7"/>
        <v>11.263744872069321</v>
      </c>
      <c r="AD12" s="67">
        <f t="shared" si="8"/>
        <v>11.263744872069321</v>
      </c>
      <c r="AE12" s="67">
        <f t="shared" si="9"/>
        <v>0</v>
      </c>
      <c r="AF12" s="67">
        <f t="shared" si="10"/>
        <v>5.6318724360346604</v>
      </c>
      <c r="AG12" s="67">
        <f t="shared" si="11"/>
        <v>0</v>
      </c>
      <c r="AH12" s="70">
        <v>50.9</v>
      </c>
      <c r="AI12" s="70">
        <v>378008768</v>
      </c>
      <c r="AJ12" s="70">
        <v>22.4</v>
      </c>
      <c r="AK12" s="67">
        <f>'S25 HCT116'!$AI12/'S25 HCT116'!$AI$24*100</f>
        <v>6.072537169534642</v>
      </c>
      <c r="AL12" s="67">
        <f t="shared" si="12"/>
        <v>12.145074339069284</v>
      </c>
      <c r="AM12" s="67">
        <f t="shared" si="13"/>
        <v>12.145074339069284</v>
      </c>
      <c r="AN12" s="67">
        <f t="shared" si="14"/>
        <v>0</v>
      </c>
      <c r="AO12" s="67">
        <f t="shared" si="15"/>
        <v>6.072537169534642</v>
      </c>
      <c r="AP12" s="67">
        <f t="shared" si="16"/>
        <v>0</v>
      </c>
      <c r="AQ12" s="87">
        <f>AVERAGE('S25 HCT116'!$P12,'S25 HCT116'!$Y12,'S25 HCT116'!$AH12)</f>
        <v>51.166666666666664</v>
      </c>
      <c r="AR12" s="67">
        <f>AVERAGE('S25 HCT116'!$S12,'S25 HCT116'!$AB12,'S25 HCT116'!$AK12)</f>
        <v>5.9681535348891401</v>
      </c>
      <c r="AS12" s="67">
        <f>STDEV('S25 HCT116'!$S12,'S25 HCT116'!$AB12,'S25 HCT116'!$AK12)</f>
        <v>0.29812527109852416</v>
      </c>
      <c r="AT12" s="90">
        <f>'S25 HCT116'!$AS12/'S25 HCT116'!$AR12</f>
        <v>4.9952681236452461E-2</v>
      </c>
    </row>
    <row r="13" spans="1:46" ht="20.100000000000001" customHeight="1" x14ac:dyDescent="0.25">
      <c r="A13" s="65">
        <v>1040.3900000000001</v>
      </c>
      <c r="B13" s="64">
        <f t="shared" si="0"/>
        <v>9.9999999999909051E-3</v>
      </c>
      <c r="C13" s="79"/>
      <c r="D13" s="67" t="str">
        <f t="shared" si="1"/>
        <v/>
      </c>
      <c r="E13" s="79"/>
      <c r="F13" s="67" t="str">
        <f t="shared" si="17"/>
        <v/>
      </c>
      <c r="G13" s="67">
        <v>2</v>
      </c>
      <c r="H13" s="67">
        <v>2</v>
      </c>
      <c r="I13" s="67"/>
      <c r="J13" s="67">
        <v>1</v>
      </c>
      <c r="K13" s="67"/>
      <c r="L13" s="64">
        <v>1040.3800000000001</v>
      </c>
      <c r="M13" s="236">
        <v>519.69000000000005</v>
      </c>
      <c r="N13" s="64">
        <v>346.12</v>
      </c>
      <c r="O13" s="79" t="s">
        <v>20</v>
      </c>
      <c r="P13" s="79">
        <v>55</v>
      </c>
      <c r="Q13" s="79">
        <v>555834688</v>
      </c>
      <c r="R13" s="79">
        <v>40.1</v>
      </c>
      <c r="S13" s="67">
        <f>'S25 HCT116'!$Q13/'S25 HCT116'!$Q$24*100</f>
        <v>6.602832172419439</v>
      </c>
      <c r="T13" s="67">
        <f t="shared" si="2"/>
        <v>13.205664344838878</v>
      </c>
      <c r="U13" s="67">
        <f t="shared" si="3"/>
        <v>13.205664344838878</v>
      </c>
      <c r="V13" s="67">
        <f t="shared" si="4"/>
        <v>0</v>
      </c>
      <c r="W13" s="67">
        <f t="shared" si="5"/>
        <v>6.602832172419439</v>
      </c>
      <c r="X13" s="67">
        <f t="shared" si="6"/>
        <v>0</v>
      </c>
      <c r="Y13" s="70">
        <v>55.2</v>
      </c>
      <c r="Z13" s="70">
        <v>568424576</v>
      </c>
      <c r="AA13" s="70">
        <v>52.1</v>
      </c>
      <c r="AB13" s="67">
        <f>'S25 HCT116'!$Z13/'S25 HCT116'!$Z$24*100</f>
        <v>5.7107694332011185</v>
      </c>
      <c r="AC13" s="67">
        <f t="shared" si="7"/>
        <v>11.421538866402237</v>
      </c>
      <c r="AD13" s="67">
        <f t="shared" si="8"/>
        <v>11.421538866402237</v>
      </c>
      <c r="AE13" s="67">
        <f t="shared" si="9"/>
        <v>0</v>
      </c>
      <c r="AF13" s="67">
        <f t="shared" si="10"/>
        <v>5.7107694332011185</v>
      </c>
      <c r="AG13" s="67">
        <f t="shared" si="11"/>
        <v>0</v>
      </c>
      <c r="AH13" s="70">
        <v>54.6</v>
      </c>
      <c r="AI13" s="70">
        <v>290091424</v>
      </c>
      <c r="AJ13" s="70">
        <v>15.2</v>
      </c>
      <c r="AK13" s="67">
        <f>'S25 HCT116'!$AI13/'S25 HCT116'!$AI$24*100</f>
        <v>4.6601854346490548</v>
      </c>
      <c r="AL13" s="67">
        <f t="shared" si="12"/>
        <v>9.3203708692981095</v>
      </c>
      <c r="AM13" s="67">
        <f t="shared" si="13"/>
        <v>9.3203708692981095</v>
      </c>
      <c r="AN13" s="67">
        <f t="shared" si="14"/>
        <v>0</v>
      </c>
      <c r="AO13" s="67">
        <f t="shared" si="15"/>
        <v>4.6601854346490548</v>
      </c>
      <c r="AP13" s="67">
        <f t="shared" si="16"/>
        <v>0</v>
      </c>
      <c r="AQ13" s="87">
        <f>AVERAGE('S25 HCT116'!$P13,'S25 HCT116'!$Y13,'S25 HCT116'!$AH13)</f>
        <v>54.933333333333337</v>
      </c>
      <c r="AR13" s="67">
        <f>AVERAGE('S25 HCT116'!$S13,'S25 HCT116'!$AB13,'S25 HCT116'!$AK13)</f>
        <v>5.6579290134232041</v>
      </c>
      <c r="AS13" s="67">
        <f>STDEV('S25 HCT116'!$S13,'S25 HCT116'!$AB13,'S25 HCT116'!$AK13)</f>
        <v>0.9724007247088039</v>
      </c>
      <c r="AT13" s="90">
        <f>'S25 HCT116'!$AS13/'S25 HCT116'!$AR13</f>
        <v>0.17186513340867712</v>
      </c>
    </row>
    <row r="14" spans="1:46" ht="20.100000000000001" customHeight="1" x14ac:dyDescent="0.25">
      <c r="A14" s="65">
        <v>1331.45</v>
      </c>
      <c r="B14" s="64">
        <f t="shared" si="0"/>
        <v>-1.999999999998181E-2</v>
      </c>
      <c r="C14" s="79">
        <v>665.26</v>
      </c>
      <c r="D14" s="67">
        <f t="shared" si="1"/>
        <v>2.9999999999972715E-2</v>
      </c>
      <c r="E14" s="79"/>
      <c r="F14" s="67" t="str">
        <f t="shared" si="17"/>
        <v/>
      </c>
      <c r="G14" s="67">
        <v>2</v>
      </c>
      <c r="H14" s="67">
        <v>2</v>
      </c>
      <c r="I14" s="67"/>
      <c r="J14" s="67">
        <v>2</v>
      </c>
      <c r="K14" s="67"/>
      <c r="L14" s="64">
        <v>1331.47</v>
      </c>
      <c r="M14" s="64">
        <v>665.23</v>
      </c>
      <c r="N14" s="64">
        <v>443.15</v>
      </c>
      <c r="O14" s="79" t="s">
        <v>22</v>
      </c>
      <c r="P14" s="70">
        <v>57</v>
      </c>
      <c r="Q14" s="70">
        <v>1853082752</v>
      </c>
      <c r="R14" s="70">
        <v>117.5</v>
      </c>
      <c r="S14" s="67">
        <f>'S25 HCT116'!$Q14/'S25 HCT116'!$Q$24*100</f>
        <v>22.013009762106016</v>
      </c>
      <c r="T14" s="67">
        <f t="shared" si="2"/>
        <v>44.026019524212032</v>
      </c>
      <c r="U14" s="67">
        <f t="shared" si="3"/>
        <v>44.026019524212032</v>
      </c>
      <c r="V14" s="67">
        <f t="shared" si="4"/>
        <v>0</v>
      </c>
      <c r="W14" s="67">
        <f t="shared" si="5"/>
        <v>44.026019524212032</v>
      </c>
      <c r="X14" s="67">
        <f t="shared" si="6"/>
        <v>0</v>
      </c>
      <c r="Y14" s="70">
        <v>57.3</v>
      </c>
      <c r="Z14" s="70">
        <v>1959073408</v>
      </c>
      <c r="AA14" s="70">
        <v>154.6</v>
      </c>
      <c r="AB14" s="67">
        <f>'S25 HCT116'!$Z14/'S25 HCT116'!$Z$24*100</f>
        <v>19.682147831348416</v>
      </c>
      <c r="AC14" s="67">
        <f t="shared" si="7"/>
        <v>39.364295662696833</v>
      </c>
      <c r="AD14" s="67">
        <f t="shared" si="8"/>
        <v>39.364295662696833</v>
      </c>
      <c r="AE14" s="67">
        <f t="shared" si="9"/>
        <v>0</v>
      </c>
      <c r="AF14" s="67">
        <f t="shared" si="10"/>
        <v>39.364295662696833</v>
      </c>
      <c r="AG14" s="67">
        <f t="shared" si="11"/>
        <v>0</v>
      </c>
      <c r="AH14" s="70">
        <v>56.7</v>
      </c>
      <c r="AI14" s="70">
        <v>1530430080</v>
      </c>
      <c r="AJ14" s="70">
        <v>71.900000000000006</v>
      </c>
      <c r="AK14" s="67">
        <f>'S25 HCT116'!$AI14/'S25 HCT116'!$AI$24*100</f>
        <v>24.585656029475686</v>
      </c>
      <c r="AL14" s="67">
        <f t="shared" si="12"/>
        <v>49.171312058951372</v>
      </c>
      <c r="AM14" s="67">
        <f t="shared" si="13"/>
        <v>49.171312058951372</v>
      </c>
      <c r="AN14" s="67">
        <f t="shared" si="14"/>
        <v>0</v>
      </c>
      <c r="AO14" s="67">
        <f t="shared" si="15"/>
        <v>49.171312058951372</v>
      </c>
      <c r="AP14" s="67">
        <f t="shared" si="16"/>
        <v>0</v>
      </c>
      <c r="AQ14" s="87">
        <f>AVERAGE('S25 HCT116'!$P14,'S25 HCT116'!$Y14,'S25 HCT116'!$AH14)</f>
        <v>57</v>
      </c>
      <c r="AR14" s="67">
        <f>AVERAGE('S25 HCT116'!$S14,'S25 HCT116'!$AB14,'S25 HCT116'!$AK14)</f>
        <v>22.093604540976703</v>
      </c>
      <c r="AS14" s="67">
        <f>STDEV('S25 HCT116'!$S14,'S25 HCT116'!$AB14,'S25 HCT116'!$AK14)</f>
        <v>2.4527473985433654</v>
      </c>
      <c r="AT14" s="90">
        <f>'S25 HCT116'!$AS14/'S25 HCT116'!$AR14</f>
        <v>0.11101617185164551</v>
      </c>
    </row>
    <row r="15" spans="1:46" ht="20.100000000000001" customHeight="1" x14ac:dyDescent="0.25">
      <c r="A15" s="65">
        <v>1405.5</v>
      </c>
      <c r="B15" s="64">
        <f t="shared" si="0"/>
        <v>-9.9999999999909051E-3</v>
      </c>
      <c r="C15" s="64"/>
      <c r="D15" s="67" t="str">
        <f t="shared" si="1"/>
        <v/>
      </c>
      <c r="E15" s="79"/>
      <c r="F15" s="67" t="str">
        <f t="shared" si="17"/>
        <v/>
      </c>
      <c r="G15" s="67">
        <v>3</v>
      </c>
      <c r="H15" s="67">
        <v>3</v>
      </c>
      <c r="I15" s="67"/>
      <c r="J15" s="67">
        <v>1</v>
      </c>
      <c r="K15" s="67"/>
      <c r="L15" s="64">
        <v>1405.51</v>
      </c>
      <c r="M15" s="64">
        <v>702.25</v>
      </c>
      <c r="N15" s="64">
        <v>467.83</v>
      </c>
      <c r="O15" s="79" t="s">
        <v>50</v>
      </c>
      <c r="P15" s="79">
        <v>60.9</v>
      </c>
      <c r="Q15" s="79">
        <v>208564176</v>
      </c>
      <c r="R15" s="79">
        <v>22.4</v>
      </c>
      <c r="S15" s="67">
        <f>'S25 HCT116'!$Q15/'S25 HCT116'!$Q$24*100</f>
        <v>2.4775608306528545</v>
      </c>
      <c r="T15" s="67">
        <f t="shared" si="2"/>
        <v>7.4326824919585635</v>
      </c>
      <c r="U15" s="67">
        <f t="shared" si="3"/>
        <v>7.4326824919585635</v>
      </c>
      <c r="V15" s="67">
        <f t="shared" si="4"/>
        <v>0</v>
      </c>
      <c r="W15" s="67">
        <f t="shared" si="5"/>
        <v>2.4775608306528545</v>
      </c>
      <c r="X15" s="67">
        <f t="shared" si="6"/>
        <v>0</v>
      </c>
      <c r="Y15" s="70">
        <v>60.7</v>
      </c>
      <c r="Z15" s="70">
        <v>191345552</v>
      </c>
      <c r="AA15" s="70">
        <v>18.600000000000001</v>
      </c>
      <c r="AB15" s="67">
        <f>'S25 HCT116'!$Z15/'S25 HCT116'!$Z$24*100</f>
        <v>1.9223840341846778</v>
      </c>
      <c r="AC15" s="67">
        <f t="shared" si="7"/>
        <v>5.767152102554034</v>
      </c>
      <c r="AD15" s="67">
        <f t="shared" si="8"/>
        <v>5.767152102554034</v>
      </c>
      <c r="AE15" s="67">
        <f t="shared" si="9"/>
        <v>0</v>
      </c>
      <c r="AF15" s="67">
        <f t="shared" si="10"/>
        <v>1.9223840341846778</v>
      </c>
      <c r="AG15" s="67">
        <f t="shared" si="11"/>
        <v>0</v>
      </c>
      <c r="AH15" s="70">
        <v>60.5</v>
      </c>
      <c r="AI15" s="70">
        <v>133142144</v>
      </c>
      <c r="AJ15" s="70">
        <v>13.8</v>
      </c>
      <c r="AK15" s="67">
        <f>'S25 HCT116'!$AI15/'S25 HCT116'!$AI$24*100</f>
        <v>2.138867366884817</v>
      </c>
      <c r="AL15" s="67">
        <f t="shared" si="12"/>
        <v>6.4166021006544511</v>
      </c>
      <c r="AM15" s="67">
        <f t="shared" si="13"/>
        <v>6.4166021006544511</v>
      </c>
      <c r="AN15" s="67">
        <f t="shared" si="14"/>
        <v>0</v>
      </c>
      <c r="AO15" s="67">
        <f t="shared" si="15"/>
        <v>2.138867366884817</v>
      </c>
      <c r="AP15" s="67">
        <f t="shared" si="16"/>
        <v>0</v>
      </c>
      <c r="AQ15" s="87">
        <f>AVERAGE('S25 HCT116'!$P15,'S25 HCT116'!$Y15,'S25 HCT116'!$AH15)</f>
        <v>60.699999999999996</v>
      </c>
      <c r="AR15" s="67">
        <f>AVERAGE('S25 HCT116'!$S15,'S25 HCT116'!$AB15,'S25 HCT116'!$AK15)</f>
        <v>2.1796040772407834</v>
      </c>
      <c r="AS15" s="67">
        <f>STDEV('S25 HCT116'!$S15,'S25 HCT116'!$AB15,'S25 HCT116'!$AK15)</f>
        <v>0.27982124385424184</v>
      </c>
      <c r="AT15" s="90">
        <f>'S25 HCT116'!$AS15/'S25 HCT116'!$AR15</f>
        <v>0.12838168490144997</v>
      </c>
    </row>
    <row r="16" spans="1:46" ht="20.100000000000001" customHeight="1" x14ac:dyDescent="0.25">
      <c r="A16" s="65">
        <v>1696.52</v>
      </c>
      <c r="B16" s="64">
        <f t="shared" si="0"/>
        <v>-8.9999999999918145E-2</v>
      </c>
      <c r="C16" s="64">
        <v>847.8</v>
      </c>
      <c r="D16" s="67">
        <f t="shared" si="1"/>
        <v>0</v>
      </c>
      <c r="E16" s="79"/>
      <c r="F16" s="67" t="str">
        <f t="shared" si="17"/>
        <v/>
      </c>
      <c r="G16" s="67">
        <v>3</v>
      </c>
      <c r="H16" s="67">
        <v>3</v>
      </c>
      <c r="I16" s="67"/>
      <c r="J16" s="67">
        <v>2</v>
      </c>
      <c r="K16" s="67"/>
      <c r="L16" s="64">
        <v>1696.61</v>
      </c>
      <c r="M16" s="64">
        <v>847.8</v>
      </c>
      <c r="N16" s="64">
        <v>564.86</v>
      </c>
      <c r="O16" s="79" t="s">
        <v>24</v>
      </c>
      <c r="P16" s="79">
        <v>67.099999999999994</v>
      </c>
      <c r="Q16" s="79">
        <v>287515808</v>
      </c>
      <c r="R16" s="79">
        <v>19.2</v>
      </c>
      <c r="S16" s="67">
        <f>'S25 HCT116'!$Q16/'S25 HCT116'!$Q$24*100</f>
        <v>3.4154374819111148</v>
      </c>
      <c r="T16" s="67">
        <f t="shared" si="2"/>
        <v>10.246312445733345</v>
      </c>
      <c r="U16" s="67">
        <f t="shared" si="3"/>
        <v>10.246312445733345</v>
      </c>
      <c r="V16" s="67">
        <f t="shared" si="4"/>
        <v>0</v>
      </c>
      <c r="W16" s="67">
        <f t="shared" si="5"/>
        <v>6.8308749638222297</v>
      </c>
      <c r="X16" s="67">
        <f t="shared" si="6"/>
        <v>0</v>
      </c>
      <c r="Y16" s="70">
        <v>67.099999999999994</v>
      </c>
      <c r="Z16" s="70">
        <v>377034528</v>
      </c>
      <c r="AA16" s="70">
        <v>30</v>
      </c>
      <c r="AB16" s="67">
        <f>'S25 HCT116'!$Z16/'S25 HCT116'!$Z$24*100</f>
        <v>3.7879383627561722</v>
      </c>
      <c r="AC16" s="67">
        <f t="shared" si="7"/>
        <v>11.363815088268517</v>
      </c>
      <c r="AD16" s="67">
        <f t="shared" si="8"/>
        <v>11.363815088268517</v>
      </c>
      <c r="AE16" s="67">
        <f t="shared" si="9"/>
        <v>0</v>
      </c>
      <c r="AF16" s="67">
        <f t="shared" si="10"/>
        <v>7.5758767255123445</v>
      </c>
      <c r="AG16" s="67">
        <f t="shared" si="11"/>
        <v>0</v>
      </c>
      <c r="AH16" s="70">
        <v>66.7</v>
      </c>
      <c r="AI16" s="70">
        <v>196445232</v>
      </c>
      <c r="AJ16" s="70">
        <v>11.9</v>
      </c>
      <c r="AK16" s="67">
        <f>'S25 HCT116'!$AI16/'S25 HCT116'!$AI$24*100</f>
        <v>3.1558023889484388</v>
      </c>
      <c r="AL16" s="67">
        <f t="shared" si="12"/>
        <v>9.4674071668453159</v>
      </c>
      <c r="AM16" s="67">
        <f t="shared" si="13"/>
        <v>9.4674071668453159</v>
      </c>
      <c r="AN16" s="67">
        <f t="shared" si="14"/>
        <v>0</v>
      </c>
      <c r="AO16" s="67">
        <f t="shared" si="15"/>
        <v>6.3116047778968776</v>
      </c>
      <c r="AP16" s="67">
        <f t="shared" si="16"/>
        <v>0</v>
      </c>
      <c r="AQ16" s="87">
        <f>AVERAGE('S25 HCT116'!$P16,'S25 HCT116'!$Y16,'S25 HCT116'!$AH16)</f>
        <v>66.966666666666654</v>
      </c>
      <c r="AR16" s="67">
        <f>AVERAGE('S25 HCT116'!$S16,'S25 HCT116'!$AB16,'S25 HCT116'!$AK16)</f>
        <v>3.453059411205242</v>
      </c>
      <c r="AS16" s="67">
        <f>STDEV('S25 HCT116'!$S16,'S25 HCT116'!$AB16,'S25 HCT116'!$AK16)</f>
        <v>0.31774286698259979</v>
      </c>
      <c r="AT16" s="90">
        <f>'S25 HCT116'!$AS16/'S25 HCT116'!$AR16</f>
        <v>9.201778166674987E-2</v>
      </c>
    </row>
    <row r="17" spans="1:46" ht="20.100000000000001" customHeight="1" x14ac:dyDescent="0.25">
      <c r="A17" s="65">
        <v>1405.49</v>
      </c>
      <c r="B17" s="64">
        <f t="shared" si="0"/>
        <v>-1.999999999998181E-2</v>
      </c>
      <c r="C17" s="64"/>
      <c r="D17" s="67" t="str">
        <f t="shared" si="1"/>
        <v/>
      </c>
      <c r="E17" s="79"/>
      <c r="F17" s="67" t="str">
        <f t="shared" si="17"/>
        <v/>
      </c>
      <c r="G17" s="67">
        <v>3</v>
      </c>
      <c r="H17" s="67">
        <v>3</v>
      </c>
      <c r="I17" s="67"/>
      <c r="J17" s="67">
        <v>1</v>
      </c>
      <c r="K17" s="67"/>
      <c r="L17" s="64">
        <v>1405.51</v>
      </c>
      <c r="M17" s="64">
        <v>702.25</v>
      </c>
      <c r="N17" s="64">
        <v>467.83</v>
      </c>
      <c r="O17" s="79" t="s">
        <v>50</v>
      </c>
      <c r="P17" s="79">
        <v>68.8</v>
      </c>
      <c r="Q17" s="79">
        <v>175804304</v>
      </c>
      <c r="R17" s="79">
        <v>19.899999999999999</v>
      </c>
      <c r="S17" s="67">
        <f>'S25 HCT116'!$Q17/'S25 HCT116'!$Q$24*100</f>
        <v>2.0884020727058465</v>
      </c>
      <c r="T17" s="67">
        <f t="shared" si="2"/>
        <v>6.2652062181175392</v>
      </c>
      <c r="U17" s="67">
        <f t="shared" si="3"/>
        <v>6.2652062181175392</v>
      </c>
      <c r="V17" s="67">
        <f t="shared" si="4"/>
        <v>0</v>
      </c>
      <c r="W17" s="67">
        <f t="shared" si="5"/>
        <v>2.0884020727058465</v>
      </c>
      <c r="X17" s="67">
        <f t="shared" si="6"/>
        <v>0</v>
      </c>
      <c r="Y17" s="70">
        <v>68.7</v>
      </c>
      <c r="Z17" s="70">
        <v>164262192</v>
      </c>
      <c r="AA17" s="70">
        <v>20.5</v>
      </c>
      <c r="AB17" s="67">
        <f>'S25 HCT116'!$Z17/'S25 HCT116'!$Z$24*100</f>
        <v>1.6502866777952492</v>
      </c>
      <c r="AC17" s="67">
        <f t="shared" si="7"/>
        <v>4.950860033385748</v>
      </c>
      <c r="AD17" s="67">
        <f t="shared" si="8"/>
        <v>4.950860033385748</v>
      </c>
      <c r="AE17" s="67">
        <f t="shared" si="9"/>
        <v>0</v>
      </c>
      <c r="AF17" s="67">
        <f t="shared" si="10"/>
        <v>1.6502866777952492</v>
      </c>
      <c r="AG17" s="67">
        <f t="shared" si="11"/>
        <v>0</v>
      </c>
      <c r="AH17" s="70">
        <v>68.2</v>
      </c>
      <c r="AI17" s="70">
        <v>66078276</v>
      </c>
      <c r="AJ17" s="70">
        <v>6.7</v>
      </c>
      <c r="AK17" s="67">
        <f>'S25 HCT116'!$AI17/'S25 HCT116'!$AI$24*100</f>
        <v>1.0615171421335097</v>
      </c>
      <c r="AL17" s="67">
        <f t="shared" si="12"/>
        <v>3.184551426400529</v>
      </c>
      <c r="AM17" s="67">
        <f t="shared" si="13"/>
        <v>3.184551426400529</v>
      </c>
      <c r="AN17" s="67">
        <f t="shared" si="14"/>
        <v>0</v>
      </c>
      <c r="AO17" s="67">
        <f t="shared" si="15"/>
        <v>1.0615171421335097</v>
      </c>
      <c r="AP17" s="67">
        <f t="shared" si="16"/>
        <v>0</v>
      </c>
      <c r="AQ17" s="87">
        <f>AVERAGE('S25 HCT116'!$P17,'S25 HCT116'!$Y17,'S25 HCT116'!$AH17)</f>
        <v>68.566666666666663</v>
      </c>
      <c r="AR17" s="67">
        <f>AVERAGE('S25 HCT116'!$S17,'S25 HCT116'!$AB17,'S25 HCT116'!$AK17)</f>
        <v>1.6000686308782017</v>
      </c>
      <c r="AS17" s="67">
        <f>STDEV('S25 HCT116'!$S17,'S25 HCT116'!$AB17,'S25 HCT116'!$AK17)</f>
        <v>0.51528104402962516</v>
      </c>
      <c r="AT17" s="90">
        <f>'S25 HCT116'!$AS17/'S25 HCT116'!$AR17</f>
        <v>0.32203683897409568</v>
      </c>
    </row>
    <row r="18" spans="1:46" ht="20.100000000000001" customHeight="1" x14ac:dyDescent="0.25">
      <c r="A18" s="65">
        <v>1696.55</v>
      </c>
      <c r="B18" s="64">
        <f t="shared" si="0"/>
        <v>-5.999999999994543E-2</v>
      </c>
      <c r="C18" s="79">
        <v>847.77</v>
      </c>
      <c r="D18" s="67">
        <f t="shared" si="1"/>
        <v>-2.9999999999972715E-2</v>
      </c>
      <c r="E18" s="79"/>
      <c r="F18" s="67" t="str">
        <f t="shared" si="17"/>
        <v/>
      </c>
      <c r="G18" s="67">
        <v>3</v>
      </c>
      <c r="H18" s="67">
        <v>3</v>
      </c>
      <c r="I18" s="67"/>
      <c r="J18" s="67">
        <v>2</v>
      </c>
      <c r="K18" s="67"/>
      <c r="L18" s="64">
        <v>1696.61</v>
      </c>
      <c r="M18" s="64">
        <v>847.8</v>
      </c>
      <c r="N18" s="64">
        <v>564.86</v>
      </c>
      <c r="O18" s="79" t="s">
        <v>24</v>
      </c>
      <c r="P18" s="79">
        <v>69.7</v>
      </c>
      <c r="Q18" s="79">
        <v>636750784</v>
      </c>
      <c r="R18" s="79">
        <v>42.3</v>
      </c>
      <c r="S18" s="67">
        <f>'S25 HCT116'!$Q18/'S25 HCT116'!$Q$24*100</f>
        <v>7.5640449456952581</v>
      </c>
      <c r="T18" s="67">
        <f t="shared" si="2"/>
        <v>22.692134837085774</v>
      </c>
      <c r="U18" s="67">
        <f t="shared" si="3"/>
        <v>22.692134837085774</v>
      </c>
      <c r="V18" s="67">
        <f t="shared" si="4"/>
        <v>0</v>
      </c>
      <c r="W18" s="67">
        <f t="shared" si="5"/>
        <v>15.128089891390516</v>
      </c>
      <c r="X18" s="67">
        <f t="shared" si="6"/>
        <v>0</v>
      </c>
      <c r="Y18" s="70">
        <v>69.7</v>
      </c>
      <c r="Z18" s="70">
        <v>770677504</v>
      </c>
      <c r="AA18" s="70">
        <v>73.099999999999994</v>
      </c>
      <c r="AB18" s="67">
        <f>'S25 HCT116'!$Z18/'S25 HCT116'!$Z$24*100</f>
        <v>7.7427361844026477</v>
      </c>
      <c r="AC18" s="67">
        <f t="shared" si="7"/>
        <v>23.228208553207942</v>
      </c>
      <c r="AD18" s="67">
        <f t="shared" si="8"/>
        <v>23.228208553207942</v>
      </c>
      <c r="AE18" s="67">
        <f t="shared" si="9"/>
        <v>0</v>
      </c>
      <c r="AF18" s="67">
        <f t="shared" si="10"/>
        <v>15.485472368805295</v>
      </c>
      <c r="AG18" s="67">
        <f t="shared" si="11"/>
        <v>0</v>
      </c>
      <c r="AH18" s="70">
        <v>69.3</v>
      </c>
      <c r="AI18" s="70">
        <v>521972672</v>
      </c>
      <c r="AJ18" s="70">
        <v>39.4</v>
      </c>
      <c r="AK18" s="67">
        <f>'S25 HCT116'!$AI18/'S25 HCT116'!$AI$24*100</f>
        <v>8.3852511384109327</v>
      </c>
      <c r="AL18" s="67">
        <f t="shared" si="12"/>
        <v>25.155753415232798</v>
      </c>
      <c r="AM18" s="67">
        <f t="shared" si="13"/>
        <v>25.155753415232798</v>
      </c>
      <c r="AN18" s="67">
        <f t="shared" si="14"/>
        <v>0</v>
      </c>
      <c r="AO18" s="67">
        <f t="shared" si="15"/>
        <v>16.770502276821865</v>
      </c>
      <c r="AP18" s="67">
        <f t="shared" si="16"/>
        <v>0</v>
      </c>
      <c r="AQ18" s="87">
        <f>AVERAGE('S25 HCT116'!$P18,'S25 HCT116'!$Y18,'S25 HCT116'!$AH18)</f>
        <v>69.566666666666663</v>
      </c>
      <c r="AR18" s="67">
        <f>AVERAGE('S25 HCT116'!$S18,'S25 HCT116'!$AB18,'S25 HCT116'!$AK18)</f>
        <v>7.8973440895029468</v>
      </c>
      <c r="AS18" s="67">
        <f>STDEV('S25 HCT116'!$S18,'S25 HCT116'!$AB18,'S25 HCT116'!$AK18)</f>
        <v>0.43188262986402987</v>
      </c>
      <c r="AT18" s="90">
        <f>'S25 HCT116'!$AS18/'S25 HCT116'!$AR18</f>
        <v>5.4687072637253198E-2</v>
      </c>
    </row>
    <row r="19" spans="1:46" ht="20.100000000000001" customHeight="1" x14ac:dyDescent="0.25">
      <c r="A19" s="65">
        <v>1405.49</v>
      </c>
      <c r="B19" s="64">
        <f t="shared" si="0"/>
        <v>-1.999999999998181E-2</v>
      </c>
      <c r="C19" s="80"/>
      <c r="D19" s="67" t="str">
        <f t="shared" si="1"/>
        <v/>
      </c>
      <c r="E19" s="79"/>
      <c r="F19" s="67" t="str">
        <f t="shared" si="17"/>
        <v/>
      </c>
      <c r="G19" s="67">
        <v>3</v>
      </c>
      <c r="H19" s="67">
        <v>3</v>
      </c>
      <c r="I19" s="67"/>
      <c r="J19" s="67">
        <v>1</v>
      </c>
      <c r="K19" s="67"/>
      <c r="L19" s="64">
        <v>1405.51</v>
      </c>
      <c r="M19" s="64">
        <v>702.25</v>
      </c>
      <c r="N19" s="64">
        <v>467.83</v>
      </c>
      <c r="O19" s="79" t="s">
        <v>50</v>
      </c>
      <c r="P19" s="79">
        <v>70.2</v>
      </c>
      <c r="Q19" s="79">
        <v>129142512</v>
      </c>
      <c r="R19" s="79">
        <v>14.4</v>
      </c>
      <c r="S19" s="67">
        <f>'S25 HCT116'!$Q19/'S25 HCT116'!$Q$24*100</f>
        <v>1.5341006084540436</v>
      </c>
      <c r="T19" s="67">
        <f t="shared" si="2"/>
        <v>4.6023018253621313</v>
      </c>
      <c r="U19" s="67">
        <f t="shared" si="3"/>
        <v>4.6023018253621313</v>
      </c>
      <c r="V19" s="67">
        <f t="shared" si="4"/>
        <v>0</v>
      </c>
      <c r="W19" s="67">
        <f t="shared" si="5"/>
        <v>1.5341006084540436</v>
      </c>
      <c r="X19" s="67">
        <f t="shared" si="6"/>
        <v>0</v>
      </c>
      <c r="Y19" s="70">
        <v>70.099999999999994</v>
      </c>
      <c r="Z19" s="70">
        <v>196771632</v>
      </c>
      <c r="AA19" s="70">
        <v>24.3</v>
      </c>
      <c r="AB19" s="67">
        <f>'S25 HCT116'!$Z19/'S25 HCT116'!$Z$24*100</f>
        <v>1.9768980244561047</v>
      </c>
      <c r="AC19" s="67">
        <f t="shared" si="7"/>
        <v>5.930694073368314</v>
      </c>
      <c r="AD19" s="67">
        <f t="shared" si="8"/>
        <v>5.930694073368314</v>
      </c>
      <c r="AE19" s="67">
        <f t="shared" si="9"/>
        <v>0</v>
      </c>
      <c r="AF19" s="67">
        <f t="shared" si="10"/>
        <v>1.9768980244561047</v>
      </c>
      <c r="AG19" s="67">
        <f t="shared" si="11"/>
        <v>0</v>
      </c>
      <c r="AH19" s="70">
        <v>69.5</v>
      </c>
      <c r="AI19" s="70">
        <v>137067136</v>
      </c>
      <c r="AJ19" s="70">
        <v>11.3</v>
      </c>
      <c r="AK19" s="67">
        <f>'S25 HCT116'!$AI19/'S25 HCT116'!$AI$24*100</f>
        <v>2.2019205598999751</v>
      </c>
      <c r="AL19" s="67">
        <f t="shared" si="12"/>
        <v>6.6057616796999259</v>
      </c>
      <c r="AM19" s="67">
        <f t="shared" si="13"/>
        <v>6.6057616796999259</v>
      </c>
      <c r="AN19" s="67">
        <f t="shared" si="14"/>
        <v>0</v>
      </c>
      <c r="AO19" s="67">
        <f t="shared" si="15"/>
        <v>2.2019205598999751</v>
      </c>
      <c r="AP19" s="67">
        <f t="shared" si="16"/>
        <v>0</v>
      </c>
      <c r="AQ19" s="87">
        <f>AVERAGE('S25 HCT116'!$P19,'S25 HCT116'!$Y19,'S25 HCT116'!$AH19)</f>
        <v>69.933333333333337</v>
      </c>
      <c r="AR19" s="67">
        <f>AVERAGE('S25 HCT116'!$S19,'S25 HCT116'!$AB19,'S25 HCT116'!$AK19)</f>
        <v>1.9043063976033743</v>
      </c>
      <c r="AS19" s="67">
        <f>STDEV('S25 HCT116'!$S19,'S25 HCT116'!$AB19,'S25 HCT116'!$AK19)</f>
        <v>0.33977644136131208</v>
      </c>
      <c r="AT19" s="90">
        <f>'S25 HCT116'!$AS19/'S25 HCT116'!$AR19</f>
        <v>0.17842530056556588</v>
      </c>
    </row>
    <row r="20" spans="1:46" ht="20.100000000000001" customHeight="1" x14ac:dyDescent="0.25">
      <c r="A20" s="65">
        <v>1696.66</v>
      </c>
      <c r="B20" s="64">
        <f t="shared" si="0"/>
        <v>5.0000000000181899E-2</v>
      </c>
      <c r="C20" s="64">
        <v>847.85</v>
      </c>
      <c r="D20" s="67">
        <f t="shared" si="1"/>
        <v>5.0000000000068212E-2</v>
      </c>
      <c r="E20" s="79"/>
      <c r="F20" s="67" t="str">
        <f t="shared" si="17"/>
        <v/>
      </c>
      <c r="G20" s="67">
        <v>3</v>
      </c>
      <c r="H20" s="67">
        <v>3</v>
      </c>
      <c r="I20" s="67"/>
      <c r="J20" s="67">
        <v>2</v>
      </c>
      <c r="K20" s="67"/>
      <c r="L20" s="64">
        <v>1696.61</v>
      </c>
      <c r="M20" s="64">
        <v>847.8</v>
      </c>
      <c r="N20" s="64">
        <v>564.86</v>
      </c>
      <c r="O20" s="79" t="s">
        <v>24</v>
      </c>
      <c r="P20" s="79">
        <v>73.900000000000006</v>
      </c>
      <c r="Q20" s="79">
        <v>448103520</v>
      </c>
      <c r="R20" s="79">
        <v>26.4</v>
      </c>
      <c r="S20" s="67">
        <f>'S25 HCT116'!$Q20/'S25 HCT116'!$Q$24*100</f>
        <v>5.3230796895324346</v>
      </c>
      <c r="T20" s="67">
        <f t="shared" si="2"/>
        <v>15.969239068597304</v>
      </c>
      <c r="U20" s="67">
        <f t="shared" si="3"/>
        <v>15.969239068597304</v>
      </c>
      <c r="V20" s="67">
        <f t="shared" si="4"/>
        <v>0</v>
      </c>
      <c r="W20" s="67">
        <f t="shared" si="5"/>
        <v>10.646159379064869</v>
      </c>
      <c r="X20" s="67">
        <f t="shared" si="6"/>
        <v>0</v>
      </c>
      <c r="Y20" s="70">
        <v>73.900000000000006</v>
      </c>
      <c r="Z20" s="70">
        <v>531207520</v>
      </c>
      <c r="AA20" s="70">
        <v>50.5</v>
      </c>
      <c r="AB20" s="67">
        <f>'S25 HCT116'!$Z20/'S25 HCT116'!$Z$24*100</f>
        <v>5.3368622610408947</v>
      </c>
      <c r="AC20" s="67">
        <f t="shared" si="7"/>
        <v>16.010586783122683</v>
      </c>
      <c r="AD20" s="67">
        <f t="shared" si="8"/>
        <v>16.010586783122683</v>
      </c>
      <c r="AE20" s="67">
        <f t="shared" si="9"/>
        <v>0</v>
      </c>
      <c r="AF20" s="67">
        <f t="shared" si="10"/>
        <v>10.673724522081789</v>
      </c>
      <c r="AG20" s="67">
        <f t="shared" si="11"/>
        <v>0</v>
      </c>
      <c r="AH20" s="70">
        <v>73.400000000000006</v>
      </c>
      <c r="AI20" s="70">
        <v>422848960</v>
      </c>
      <c r="AJ20" s="70">
        <v>28.9</v>
      </c>
      <c r="AK20" s="67">
        <f>'S25 HCT116'!$AI20/'S25 HCT116'!$AI$24*100</f>
        <v>6.7928742507344886</v>
      </c>
      <c r="AL20" s="67">
        <f t="shared" si="12"/>
        <v>20.378622752203466</v>
      </c>
      <c r="AM20" s="67">
        <f t="shared" si="13"/>
        <v>20.378622752203466</v>
      </c>
      <c r="AN20" s="67">
        <f t="shared" si="14"/>
        <v>0</v>
      </c>
      <c r="AO20" s="67">
        <f t="shared" si="15"/>
        <v>13.585748501468977</v>
      </c>
      <c r="AP20" s="67">
        <f t="shared" si="16"/>
        <v>0</v>
      </c>
      <c r="AQ20" s="87">
        <f>AVERAGE('S25 HCT116'!$P20,'S25 HCT116'!$Y20,'S25 HCT116'!$AH20)</f>
        <v>73.733333333333334</v>
      </c>
      <c r="AR20" s="67">
        <f>AVERAGE('S25 HCT116'!$S20,'S25 HCT116'!$AB20,'S25 HCT116'!$AK20)</f>
        <v>5.8176054004359399</v>
      </c>
      <c r="AS20" s="67">
        <f>STDEV('S25 HCT116'!$S20,'S25 HCT116'!$AB20,'S25 HCT116'!$AK20)</f>
        <v>0.8446357129504618</v>
      </c>
      <c r="AT20" s="90">
        <f>'S25 HCT116'!$AS20/'S25 HCT116'!$AR20</f>
        <v>0.14518614701629118</v>
      </c>
    </row>
    <row r="21" spans="1:46" ht="20.100000000000001" customHeight="1" x14ac:dyDescent="0.25">
      <c r="A21" s="65"/>
      <c r="B21" s="64" t="str">
        <f t="shared" si="0"/>
        <v/>
      </c>
      <c r="C21" s="80">
        <v>1030.3699999999999</v>
      </c>
      <c r="D21" s="67">
        <f t="shared" si="1"/>
        <v>0</v>
      </c>
      <c r="E21" s="79"/>
      <c r="F21" s="67" t="str">
        <f t="shared" si="17"/>
        <v/>
      </c>
      <c r="G21" s="67">
        <v>4</v>
      </c>
      <c r="H21" s="67">
        <v>4</v>
      </c>
      <c r="I21" s="67"/>
      <c r="J21" s="67">
        <v>2</v>
      </c>
      <c r="K21" s="67"/>
      <c r="L21" s="64">
        <v>2061.7399999999998</v>
      </c>
      <c r="M21" s="64">
        <v>1030.3699999999999</v>
      </c>
      <c r="N21" s="64">
        <v>686.57</v>
      </c>
      <c r="O21" s="79" t="s">
        <v>30</v>
      </c>
      <c r="P21" s="79">
        <v>80</v>
      </c>
      <c r="Q21" s="79">
        <v>361928608</v>
      </c>
      <c r="R21" s="79">
        <v>18.3</v>
      </c>
      <c r="S21" s="67">
        <f>'S25 HCT116'!$Q21/'S25 HCT116'!$Q$24*100</f>
        <v>4.2993967606091248</v>
      </c>
      <c r="T21" s="67">
        <f t="shared" si="2"/>
        <v>17.197587042436499</v>
      </c>
      <c r="U21" s="67">
        <f t="shared" si="3"/>
        <v>17.197587042436499</v>
      </c>
      <c r="V21" s="67">
        <f t="shared" si="4"/>
        <v>0</v>
      </c>
      <c r="W21" s="67">
        <f t="shared" si="5"/>
        <v>8.5987935212182496</v>
      </c>
      <c r="X21" s="67">
        <f t="shared" si="6"/>
        <v>0</v>
      </c>
      <c r="Y21" s="70">
        <v>80.099999999999994</v>
      </c>
      <c r="Z21" s="70">
        <v>594393216</v>
      </c>
      <c r="AA21" s="70">
        <v>37.200000000000003</v>
      </c>
      <c r="AB21" s="67">
        <f>'S25 HCT116'!$Z21/'S25 HCT116'!$Z$24*100</f>
        <v>5.9716675748286256</v>
      </c>
      <c r="AC21" s="67">
        <f t="shared" si="7"/>
        <v>23.886670299314503</v>
      </c>
      <c r="AD21" s="67">
        <f t="shared" si="8"/>
        <v>23.886670299314503</v>
      </c>
      <c r="AE21" s="67">
        <f t="shared" si="9"/>
        <v>0</v>
      </c>
      <c r="AF21" s="67">
        <f t="shared" si="10"/>
        <v>11.943335149657251</v>
      </c>
      <c r="AG21" s="67">
        <f t="shared" si="11"/>
        <v>0</v>
      </c>
      <c r="AH21" s="70">
        <v>79.400000000000006</v>
      </c>
      <c r="AI21" s="70">
        <v>253529328</v>
      </c>
      <c r="AJ21" s="70">
        <v>19.100000000000001</v>
      </c>
      <c r="AK21" s="67">
        <f>'S25 HCT116'!$AI21/'S25 HCT116'!$AI$24*100</f>
        <v>4.0728321620495844</v>
      </c>
      <c r="AL21" s="67">
        <f t="shared" si="12"/>
        <v>16.291328648198338</v>
      </c>
      <c r="AM21" s="67">
        <f t="shared" si="13"/>
        <v>16.291328648198338</v>
      </c>
      <c r="AN21" s="67">
        <f t="shared" si="14"/>
        <v>0</v>
      </c>
      <c r="AO21" s="67">
        <f t="shared" si="15"/>
        <v>8.1456643240991689</v>
      </c>
      <c r="AP21" s="67">
        <f t="shared" si="16"/>
        <v>0</v>
      </c>
      <c r="AQ21" s="87">
        <f>AVERAGE('S25 HCT116'!$P21,'S25 HCT116'!$Y21,'S25 HCT116'!$AH21)</f>
        <v>79.833333333333329</v>
      </c>
      <c r="AR21" s="67">
        <f>AVERAGE('S25 HCT116'!$S21,'S25 HCT116'!$AB21,'S25 HCT116'!$AK21)</f>
        <v>4.7812988324957777</v>
      </c>
      <c r="AS21" s="67">
        <f>STDEV('S25 HCT116'!$S21,'S25 HCT116'!$AB21,'S25 HCT116'!$AK21)</f>
        <v>1.0370950710385365</v>
      </c>
      <c r="AT21" s="90">
        <f>'S25 HCT116'!$AS21/'S25 HCT116'!$AR21</f>
        <v>0.21690655768888345</v>
      </c>
    </row>
    <row r="22" spans="1:46" ht="20.100000000000001" customHeight="1" x14ac:dyDescent="0.25">
      <c r="A22" s="65"/>
      <c r="B22" s="64" t="str">
        <f t="shared" si="0"/>
        <v/>
      </c>
      <c r="C22" s="64">
        <v>884.83</v>
      </c>
      <c r="D22" s="67">
        <f t="shared" si="1"/>
        <v>9.9999999999909051E-3</v>
      </c>
      <c r="E22" s="79"/>
      <c r="F22" s="67" t="str">
        <f t="shared" si="17"/>
        <v/>
      </c>
      <c r="G22" s="67">
        <v>4</v>
      </c>
      <c r="H22" s="67">
        <v>4</v>
      </c>
      <c r="I22" s="67"/>
      <c r="J22" s="67">
        <v>1</v>
      </c>
      <c r="K22" s="67"/>
      <c r="L22" s="64">
        <v>1770.64</v>
      </c>
      <c r="M22" s="64">
        <v>884.82</v>
      </c>
      <c r="N22" s="64">
        <v>589.54</v>
      </c>
      <c r="O22" s="79" t="s">
        <v>73</v>
      </c>
      <c r="P22" s="79">
        <v>80.599999999999994</v>
      </c>
      <c r="Q22" s="79">
        <v>162602240</v>
      </c>
      <c r="R22" s="79">
        <v>11.2</v>
      </c>
      <c r="S22" s="67">
        <f>'S25 HCT116'!$Q22/'S25 HCT116'!$Q$24*100</f>
        <v>1.9315730463721383</v>
      </c>
      <c r="T22" s="67">
        <f t="shared" si="2"/>
        <v>7.7262921854885533</v>
      </c>
      <c r="U22" s="67">
        <f t="shared" si="3"/>
        <v>7.7262921854885533</v>
      </c>
      <c r="V22" s="67">
        <f t="shared" si="4"/>
        <v>0</v>
      </c>
      <c r="W22" s="67">
        <f t="shared" si="5"/>
        <v>1.9315730463721383</v>
      </c>
      <c r="X22" s="67">
        <f t="shared" si="6"/>
        <v>0</v>
      </c>
      <c r="Y22" s="70">
        <v>80.900000000000006</v>
      </c>
      <c r="Z22" s="70">
        <v>152425328</v>
      </c>
      <c r="AA22" s="70">
        <v>15.7</v>
      </c>
      <c r="AB22" s="67">
        <f>'S25 HCT116'!$Z22/'S25 HCT116'!$Z$24*100</f>
        <v>1.5313657092617587</v>
      </c>
      <c r="AC22" s="67">
        <f t="shared" si="7"/>
        <v>6.125462837047035</v>
      </c>
      <c r="AD22" s="67">
        <f t="shared" si="8"/>
        <v>6.125462837047035</v>
      </c>
      <c r="AE22" s="67">
        <f t="shared" si="9"/>
        <v>0</v>
      </c>
      <c r="AF22" s="67">
        <f t="shared" si="10"/>
        <v>1.5313657092617587</v>
      </c>
      <c r="AG22" s="67">
        <f t="shared" si="11"/>
        <v>0</v>
      </c>
      <c r="AH22" s="70">
        <v>79.900000000000006</v>
      </c>
      <c r="AI22" s="70">
        <v>115483176</v>
      </c>
      <c r="AJ22" s="70">
        <v>13</v>
      </c>
      <c r="AK22" s="67">
        <f>'S25 HCT116'!$AI22/'S25 HCT116'!$AI$24*100</f>
        <v>1.8551841599502552</v>
      </c>
      <c r="AL22" s="67">
        <f t="shared" si="12"/>
        <v>7.4207366398010208</v>
      </c>
      <c r="AM22" s="67">
        <f t="shared" si="13"/>
        <v>7.4207366398010208</v>
      </c>
      <c r="AN22" s="67">
        <f t="shared" si="14"/>
        <v>0</v>
      </c>
      <c r="AO22" s="67">
        <f t="shared" si="15"/>
        <v>1.8551841599502552</v>
      </c>
      <c r="AP22" s="67">
        <f t="shared" si="16"/>
        <v>0</v>
      </c>
      <c r="AQ22" s="87">
        <f>AVERAGE('S25 HCT116'!$P22,'S25 HCT116'!$Y22,'S25 HCT116'!$AH22)</f>
        <v>80.466666666666669</v>
      </c>
      <c r="AR22" s="67">
        <f>AVERAGE('S25 HCT116'!$S22,'S25 HCT116'!$AB22,'S25 HCT116'!$AK22)</f>
        <v>1.7727076385280507</v>
      </c>
      <c r="AS22" s="67">
        <f>STDEV('S25 HCT116'!$S22,'S25 HCT116'!$AB22,'S25 HCT116'!$AK22)</f>
        <v>0.21246943452806516</v>
      </c>
      <c r="AT22" s="90">
        <f>'S25 HCT116'!$AS22/'S25 HCT116'!$AR22</f>
        <v>0.11985588029873157</v>
      </c>
    </row>
    <row r="23" spans="1:46" ht="20.100000000000001" customHeight="1" x14ac:dyDescent="0.25">
      <c r="A23" s="91"/>
      <c r="B23" s="92" t="str">
        <f t="shared" si="0"/>
        <v/>
      </c>
      <c r="C23" s="95">
        <v>1030.4100000000001</v>
      </c>
      <c r="D23" s="94">
        <f t="shared" si="1"/>
        <v>4.0000000000190994E-2</v>
      </c>
      <c r="E23" s="95"/>
      <c r="F23" s="94" t="str">
        <f t="shared" si="17"/>
        <v/>
      </c>
      <c r="G23" s="94">
        <v>4</v>
      </c>
      <c r="H23" s="94">
        <v>4</v>
      </c>
      <c r="I23" s="94"/>
      <c r="J23" s="94">
        <v>2</v>
      </c>
      <c r="K23" s="94"/>
      <c r="L23" s="92">
        <v>2061.7399999999998</v>
      </c>
      <c r="M23" s="92">
        <v>1030.3699999999999</v>
      </c>
      <c r="N23" s="92">
        <v>686.57</v>
      </c>
      <c r="O23" s="95" t="s">
        <v>30</v>
      </c>
      <c r="P23" s="95">
        <v>81.099999999999994</v>
      </c>
      <c r="Q23" s="95">
        <v>219497408</v>
      </c>
      <c r="R23" s="95">
        <v>11.5</v>
      </c>
      <c r="S23" s="94">
        <f>'S25 HCT116'!$Q23/'S25 HCT116'!$Q$24*100</f>
        <v>2.6074381081179947</v>
      </c>
      <c r="T23" s="94">
        <f t="shared" si="2"/>
        <v>10.429752432471979</v>
      </c>
      <c r="U23" s="94">
        <f t="shared" si="3"/>
        <v>10.429752432471979</v>
      </c>
      <c r="V23" s="94">
        <f t="shared" si="4"/>
        <v>0</v>
      </c>
      <c r="W23" s="94">
        <f t="shared" si="5"/>
        <v>5.2148762162359894</v>
      </c>
      <c r="X23" s="94">
        <f t="shared" si="6"/>
        <v>0</v>
      </c>
      <c r="Y23" s="96">
        <v>81.099999999999994</v>
      </c>
      <c r="Z23" s="96">
        <v>441815872</v>
      </c>
      <c r="AA23" s="96">
        <v>36.700000000000003</v>
      </c>
      <c r="AB23" s="94">
        <f>'S25 HCT116'!$Z23/'S25 HCT116'!$Z$24*100</f>
        <v>4.4387746122375571</v>
      </c>
      <c r="AC23" s="94">
        <f t="shared" si="7"/>
        <v>17.755098448950228</v>
      </c>
      <c r="AD23" s="94">
        <f t="shared" si="8"/>
        <v>17.755098448950228</v>
      </c>
      <c r="AE23" s="94">
        <f t="shared" si="9"/>
        <v>0</v>
      </c>
      <c r="AF23" s="94">
        <f t="shared" si="10"/>
        <v>8.8775492244751142</v>
      </c>
      <c r="AG23" s="94">
        <f t="shared" si="11"/>
        <v>0</v>
      </c>
      <c r="AH23" s="96">
        <v>80.099999999999994</v>
      </c>
      <c r="AI23" s="96">
        <v>164604144</v>
      </c>
      <c r="AJ23" s="96">
        <v>14</v>
      </c>
      <c r="AK23" s="94">
        <f>'S25 HCT116'!$AI23/'S25 HCT116'!$AI$24*100</f>
        <v>2.6442899406487648</v>
      </c>
      <c r="AL23" s="94">
        <f t="shared" si="12"/>
        <v>10.577159762595059</v>
      </c>
      <c r="AM23" s="94">
        <f t="shared" si="13"/>
        <v>10.577159762595059</v>
      </c>
      <c r="AN23" s="94">
        <f t="shared" si="14"/>
        <v>0</v>
      </c>
      <c r="AO23" s="94">
        <f t="shared" si="15"/>
        <v>5.2885798812975295</v>
      </c>
      <c r="AP23" s="94">
        <f t="shared" si="16"/>
        <v>0</v>
      </c>
      <c r="AQ23" s="98">
        <f>AVERAGE('S25 HCT116'!$P23,'S25 HCT116'!$Y23,'S25 HCT116'!$AH23)</f>
        <v>80.766666666666666</v>
      </c>
      <c r="AR23" s="94">
        <f>AVERAGE('S25 HCT116'!$S23,'S25 HCT116'!$AB23,'S25 HCT116'!$AK23)</f>
        <v>3.2301675536681054</v>
      </c>
      <c r="AS23" s="94">
        <f>STDEV('S25 HCT116'!$S23,'S25 HCT116'!$AB23,'S25 HCT116'!$AK23)</f>
        <v>1.0468465890034444</v>
      </c>
      <c r="AT23" s="99">
        <f>'S25 HCT116'!$AS23/'S25 HCT116'!$AR23</f>
        <v>0.32408429953259515</v>
      </c>
    </row>
    <row r="24" spans="1:46" ht="20.100000000000001" customHeight="1" x14ac:dyDescent="0.25">
      <c r="A24" s="64"/>
      <c r="B24" s="64"/>
      <c r="C24" s="64"/>
      <c r="D24" s="67"/>
      <c r="E24" s="79"/>
      <c r="F24" s="67"/>
      <c r="G24" s="67"/>
      <c r="H24" s="67"/>
      <c r="I24" s="67"/>
      <c r="J24" s="67"/>
      <c r="K24" s="67"/>
      <c r="L24" s="64"/>
      <c r="M24" s="64"/>
      <c r="N24" s="64"/>
      <c r="O24" s="79"/>
      <c r="P24" s="79"/>
      <c r="Q24" s="79">
        <f>SUM(Q5:Q23)</f>
        <v>8418125336</v>
      </c>
      <c r="R24" s="79"/>
      <c r="S24" s="67">
        <f>SUM(S5:S23)</f>
        <v>99.999999999999972</v>
      </c>
      <c r="T24" s="67">
        <f>SUM(T5:T23)/100</f>
        <v>2.2141820692891621</v>
      </c>
      <c r="U24" s="67">
        <f>SUM(U5:U23)/100</f>
        <v>2.2141820692891621</v>
      </c>
      <c r="V24" s="67">
        <f>SUM(V5:V23)/100</f>
        <v>0</v>
      </c>
      <c r="W24" s="67">
        <f>SUM(W5:W23)/100</f>
        <v>1.6043363258377599</v>
      </c>
      <c r="X24" s="67">
        <f>SUM(X5:X23)/100</f>
        <v>0</v>
      </c>
      <c r="Y24" s="79"/>
      <c r="Z24" s="79">
        <f>SUM(Z5:Z23)</f>
        <v>9953554992</v>
      </c>
      <c r="AA24" s="79"/>
      <c r="AB24" s="67">
        <f>SUM(AB5:AB23)</f>
        <v>99.999999999999986</v>
      </c>
      <c r="AC24" s="67">
        <f>SUM(AC5:AC23)/100</f>
        <v>2.2928021405761472</v>
      </c>
      <c r="AD24" s="67">
        <f>SUM(AD5:AD23)/100</f>
        <v>2.300011485182941</v>
      </c>
      <c r="AE24" s="67">
        <f>SUM(AE5:AE23)/100</f>
        <v>0</v>
      </c>
      <c r="AF24" s="67">
        <f>SUM(AF5:AF23)/100</f>
        <v>1.6023654484070187</v>
      </c>
      <c r="AG24" s="67">
        <f>SUM(AG5:AG23)/100</f>
        <v>7.2093446067937293E-3</v>
      </c>
      <c r="AH24" s="67"/>
      <c r="AI24" s="67">
        <f>SUM(AI5:AI23)</f>
        <v>6224890148</v>
      </c>
      <c r="AJ24" s="67"/>
      <c r="AK24" s="67">
        <f>SUM(AK5:AK23)</f>
        <v>99.999999999999986</v>
      </c>
      <c r="AL24" s="67">
        <f>SUM(AL5:AL23)/100</f>
        <v>2.241974202305232</v>
      </c>
      <c r="AM24" s="67">
        <f>SUM(AM5:AM23)/100</f>
        <v>2.2505857483286142</v>
      </c>
      <c r="AN24" s="67">
        <f>SUM(AN5:AN23)/100</f>
        <v>0</v>
      </c>
      <c r="AO24" s="67">
        <f>SUM(AO5:AO23)/100</f>
        <v>1.6476835195710826</v>
      </c>
      <c r="AP24" s="67">
        <f>SUM(AP5:AP23)/100</f>
        <v>8.6115460233821307E-3</v>
      </c>
      <c r="AQ24" s="87"/>
      <c r="AR24" s="67">
        <f>SUM(AR5:AR23)</f>
        <v>100</v>
      </c>
      <c r="AS24" s="67"/>
      <c r="AT24" s="70"/>
    </row>
    <row r="25" spans="1:46" x14ac:dyDescent="0.25">
      <c r="B25" s="6"/>
      <c r="C25" s="1"/>
      <c r="D25" s="1"/>
    </row>
    <row r="26" spans="1:46" x14ac:dyDescent="0.25">
      <c r="B26" s="6"/>
      <c r="C26" s="1"/>
      <c r="D26" s="1"/>
    </row>
    <row r="27" spans="1:46" x14ac:dyDescent="0.25">
      <c r="C27" s="36"/>
      <c r="D27" s="36"/>
    </row>
  </sheetData>
  <mergeCells count="3">
    <mergeCell ref="P3:X3"/>
    <mergeCell ref="Y3:AG3"/>
    <mergeCell ref="AH3:AP3"/>
  </mergeCells>
  <pageMargins left="0.7" right="0.7" top="0.75" bottom="0.75" header="0.3" footer="0.3"/>
  <pageSetup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AK19"/>
  <sheetViews>
    <sheetView zoomScale="70" zoomScaleNormal="70" workbookViewId="0"/>
  </sheetViews>
  <sheetFormatPr defaultColWidth="9.140625" defaultRowHeight="15" x14ac:dyDescent="0.25"/>
  <cols>
    <col min="1" max="1" width="8.7109375" style="237" customWidth="1"/>
    <col min="2" max="33" width="8.7109375" style="23" customWidth="1"/>
    <col min="34" max="34" width="8.7109375" style="238" customWidth="1"/>
    <col min="35" max="38" width="8.7109375" style="23" customWidth="1"/>
    <col min="39" max="16384" width="9.140625" style="23"/>
  </cols>
  <sheetData>
    <row r="1" spans="1:37" x14ac:dyDescent="0.25">
      <c r="A1" s="60" t="s">
        <v>210</v>
      </c>
    </row>
    <row r="3" spans="1:37" s="234" customFormat="1" ht="20.100000000000001" customHeight="1" x14ac:dyDescent="0.25">
      <c r="A3" s="206"/>
      <c r="B3" s="207"/>
      <c r="C3" s="207"/>
      <c r="D3" s="207"/>
      <c r="E3" s="207"/>
      <c r="F3" s="207"/>
      <c r="G3" s="207"/>
      <c r="H3" s="207"/>
      <c r="I3" s="207"/>
      <c r="J3" s="207"/>
      <c r="K3" s="207"/>
      <c r="L3" s="207"/>
      <c r="M3" s="207"/>
      <c r="N3" s="207"/>
      <c r="O3" s="207"/>
      <c r="P3" s="279" t="s">
        <v>99</v>
      </c>
      <c r="Q3" s="279"/>
      <c r="R3" s="279"/>
      <c r="S3" s="279"/>
      <c r="T3" s="279"/>
      <c r="U3" s="279"/>
      <c r="V3" s="279"/>
      <c r="W3" s="279"/>
      <c r="X3" s="279"/>
      <c r="Y3" s="279" t="s">
        <v>100</v>
      </c>
      <c r="Z3" s="279"/>
      <c r="AA3" s="279"/>
      <c r="AB3" s="279"/>
      <c r="AC3" s="279"/>
      <c r="AD3" s="279"/>
      <c r="AE3" s="279"/>
      <c r="AF3" s="279"/>
      <c r="AG3" s="279"/>
      <c r="AH3" s="207"/>
      <c r="AI3" s="207"/>
      <c r="AJ3" s="207"/>
      <c r="AK3" s="208"/>
    </row>
    <row r="4" spans="1:37" s="234" customFormat="1" ht="20.100000000000001" customHeight="1" x14ac:dyDescent="0.25">
      <c r="A4" s="209" t="s">
        <v>0</v>
      </c>
      <c r="B4" s="204" t="s">
        <v>1</v>
      </c>
      <c r="C4" s="204" t="s">
        <v>2</v>
      </c>
      <c r="D4" s="204" t="s">
        <v>3</v>
      </c>
      <c r="E4" s="204" t="s">
        <v>4</v>
      </c>
      <c r="F4" s="204" t="s">
        <v>5</v>
      </c>
      <c r="G4" s="204" t="s">
        <v>6</v>
      </c>
      <c r="H4" s="204" t="s">
        <v>7</v>
      </c>
      <c r="I4" s="204" t="s">
        <v>8</v>
      </c>
      <c r="J4" s="204" t="s">
        <v>9</v>
      </c>
      <c r="K4" s="204" t="s">
        <v>10</v>
      </c>
      <c r="L4" s="204" t="s">
        <v>101</v>
      </c>
      <c r="M4" s="204" t="s">
        <v>102</v>
      </c>
      <c r="N4" s="204" t="s">
        <v>103</v>
      </c>
      <c r="O4" s="204" t="s">
        <v>11</v>
      </c>
      <c r="P4" s="204" t="s">
        <v>104</v>
      </c>
      <c r="Q4" s="204" t="s">
        <v>105</v>
      </c>
      <c r="R4" s="204" t="s">
        <v>94</v>
      </c>
      <c r="S4" s="204" t="s">
        <v>106</v>
      </c>
      <c r="T4" s="204" t="s">
        <v>6</v>
      </c>
      <c r="U4" s="204" t="s">
        <v>7</v>
      </c>
      <c r="V4" s="204" t="s">
        <v>8</v>
      </c>
      <c r="W4" s="204" t="s">
        <v>9</v>
      </c>
      <c r="X4" s="204" t="s">
        <v>10</v>
      </c>
      <c r="Y4" s="204" t="s">
        <v>104</v>
      </c>
      <c r="Z4" s="204" t="s">
        <v>105</v>
      </c>
      <c r="AA4" s="204" t="s">
        <v>94</v>
      </c>
      <c r="AB4" s="204" t="s">
        <v>106</v>
      </c>
      <c r="AC4" s="204" t="s">
        <v>6</v>
      </c>
      <c r="AD4" s="204" t="s">
        <v>7</v>
      </c>
      <c r="AE4" s="204" t="s">
        <v>8</v>
      </c>
      <c r="AF4" s="204" t="s">
        <v>9</v>
      </c>
      <c r="AG4" s="204" t="s">
        <v>10</v>
      </c>
      <c r="AH4" s="204" t="s">
        <v>107</v>
      </c>
      <c r="AI4" s="204" t="s">
        <v>108</v>
      </c>
      <c r="AJ4" s="204" t="s">
        <v>17</v>
      </c>
      <c r="AK4" s="210" t="s">
        <v>33</v>
      </c>
    </row>
    <row r="5" spans="1:37" ht="20.100000000000001" customHeight="1" x14ac:dyDescent="0.25">
      <c r="A5" s="235">
        <v>675.29</v>
      </c>
      <c r="B5" s="60">
        <f t="shared" ref="B5:B12" si="0">IF(A5, A5-L5,"")</f>
        <v>3.999999999996362E-2</v>
      </c>
      <c r="C5" s="70"/>
      <c r="D5" s="70" t="str">
        <f t="shared" ref="D5:D12" si="1">IF(C5, C5-M5,"")</f>
        <v/>
      </c>
      <c r="E5" s="70"/>
      <c r="F5" s="70"/>
      <c r="G5" s="70">
        <v>1</v>
      </c>
      <c r="H5" s="70">
        <v>1</v>
      </c>
      <c r="I5" s="70"/>
      <c r="J5" s="70">
        <v>1</v>
      </c>
      <c r="K5" s="70"/>
      <c r="L5" s="60">
        <v>675.25</v>
      </c>
      <c r="M5" s="60">
        <v>337.12</v>
      </c>
      <c r="N5" s="60">
        <v>224.41</v>
      </c>
      <c r="O5" s="70" t="s">
        <v>18</v>
      </c>
      <c r="P5" s="70">
        <v>23.7</v>
      </c>
      <c r="Q5" s="70">
        <v>88415464</v>
      </c>
      <c r="R5" s="70">
        <v>74.2</v>
      </c>
      <c r="S5" s="67">
        <f>'S26 HCT116 Vumc'!$Q5/'S26 HCT116 Vumc'!$Q$13*100</f>
        <v>7.0732911373097576</v>
      </c>
      <c r="T5" s="67">
        <f t="shared" ref="T5:X12" si="2">$S5*G5</f>
        <v>7.0732911373097576</v>
      </c>
      <c r="U5" s="67">
        <f t="shared" si="2"/>
        <v>7.0732911373097576</v>
      </c>
      <c r="V5" s="67">
        <f t="shared" si="2"/>
        <v>0</v>
      </c>
      <c r="W5" s="67">
        <f t="shared" si="2"/>
        <v>7.0732911373097576</v>
      </c>
      <c r="X5" s="67">
        <f t="shared" si="2"/>
        <v>0</v>
      </c>
      <c r="Y5" s="70">
        <v>22.8</v>
      </c>
      <c r="Z5" s="70">
        <v>146545280</v>
      </c>
      <c r="AA5" s="70">
        <v>11.8</v>
      </c>
      <c r="AB5" s="67">
        <f>'S26 HCT116 Vumc'!$Z5/'S26 HCT116 Vumc'!$Z$13*100</f>
        <v>5.7526486538138553</v>
      </c>
      <c r="AC5" s="67">
        <f t="shared" ref="AC5:AG12" si="3">$AB5*G5</f>
        <v>5.7526486538138553</v>
      </c>
      <c r="AD5" s="67">
        <f t="shared" si="3"/>
        <v>5.7526486538138553</v>
      </c>
      <c r="AE5" s="67">
        <f t="shared" si="3"/>
        <v>0</v>
      </c>
      <c r="AF5" s="67">
        <f t="shared" si="3"/>
        <v>5.7526486538138553</v>
      </c>
      <c r="AG5" s="67">
        <f t="shared" si="3"/>
        <v>0</v>
      </c>
      <c r="AH5" s="87">
        <f>AVERAGE('S26 HCT116 Vumc'!$P5,'S26 HCT116 Vumc'!$Y5)</f>
        <v>23.25</v>
      </c>
      <c r="AI5" s="70">
        <f>AVERAGE('S26 HCT116 Vumc'!$S5,'S26 HCT116 Vumc'!$AB5)</f>
        <v>6.4129698955618064</v>
      </c>
      <c r="AJ5" s="70">
        <f>STDEV('S26 HCT116 Vumc'!$S5,'S26 HCT116 Vumc'!$AB5)</f>
        <v>0.93383525560299108</v>
      </c>
      <c r="AK5" s="90">
        <f>'S26 HCT116 Vumc'!$AJ5/'S26 HCT116 Vumc'!$AI5</f>
        <v>0.14561665980207797</v>
      </c>
    </row>
    <row r="6" spans="1:37" ht="20.100000000000001" customHeight="1" x14ac:dyDescent="0.25">
      <c r="A6" s="235">
        <v>966.37</v>
      </c>
      <c r="B6" s="60">
        <f t="shared" si="0"/>
        <v>2.9999999999972715E-2</v>
      </c>
      <c r="C6" s="70">
        <v>482.7</v>
      </c>
      <c r="D6" s="70">
        <f t="shared" si="1"/>
        <v>2.9999999999972715E-2</v>
      </c>
      <c r="E6" s="70"/>
      <c r="F6" s="70"/>
      <c r="G6" s="70">
        <v>1</v>
      </c>
      <c r="H6" s="70">
        <v>1</v>
      </c>
      <c r="I6" s="70"/>
      <c r="J6" s="70">
        <v>2</v>
      </c>
      <c r="K6" s="70"/>
      <c r="L6" s="60">
        <v>966.34</v>
      </c>
      <c r="M6" s="60">
        <v>482.67</v>
      </c>
      <c r="N6" s="60">
        <v>321.44</v>
      </c>
      <c r="O6" s="70" t="s">
        <v>19</v>
      </c>
      <c r="P6" s="70">
        <v>28.2</v>
      </c>
      <c r="Q6" s="70">
        <v>611762880</v>
      </c>
      <c r="R6" s="70">
        <v>311.2</v>
      </c>
      <c r="S6" s="67">
        <f>'S26 HCT116 Vumc'!$Q6/'S26 HCT116 Vumc'!$Q$13*100</f>
        <v>48.941404155715254</v>
      </c>
      <c r="T6" s="67">
        <f t="shared" si="2"/>
        <v>48.941404155715254</v>
      </c>
      <c r="U6" s="67">
        <f t="shared" si="2"/>
        <v>48.941404155715254</v>
      </c>
      <c r="V6" s="67">
        <f t="shared" si="2"/>
        <v>0</v>
      </c>
      <c r="W6" s="67">
        <f t="shared" si="2"/>
        <v>97.882808311430509</v>
      </c>
      <c r="X6" s="67">
        <f t="shared" si="2"/>
        <v>0</v>
      </c>
      <c r="Y6" s="70">
        <v>27.5</v>
      </c>
      <c r="Z6" s="70">
        <v>1154352512</v>
      </c>
      <c r="AA6" s="70">
        <v>73.900000000000006</v>
      </c>
      <c r="AB6" s="67">
        <f>'S26 HCT116 Vumc'!$Z6/'S26 HCT116 Vumc'!$Z$13*100</f>
        <v>45.314215675751832</v>
      </c>
      <c r="AC6" s="67">
        <f t="shared" si="3"/>
        <v>45.314215675751832</v>
      </c>
      <c r="AD6" s="67">
        <f t="shared" si="3"/>
        <v>45.314215675751832</v>
      </c>
      <c r="AE6" s="67">
        <f t="shared" si="3"/>
        <v>0</v>
      </c>
      <c r="AF6" s="67">
        <f t="shared" si="3"/>
        <v>90.628431351503664</v>
      </c>
      <c r="AG6" s="67">
        <f t="shared" si="3"/>
        <v>0</v>
      </c>
      <c r="AH6" s="87">
        <f>AVERAGE('S26 HCT116 Vumc'!$P6,'S26 HCT116 Vumc'!$Y6)</f>
        <v>27.85</v>
      </c>
      <c r="AI6" s="76">
        <f>AVERAGE('S26 HCT116 Vumc'!$S6,'S26 HCT116 Vumc'!$AB6)</f>
        <v>47.127809915733543</v>
      </c>
      <c r="AJ6" s="76">
        <f>STDEV('S26 HCT116 Vumc'!$S6,'S26 HCT116 Vumc'!$AB6)</f>
        <v>2.5648095708238614</v>
      </c>
      <c r="AK6" s="90">
        <f>'S26 HCT116 Vumc'!$AJ6/'S26 HCT116 Vumc'!$AI6</f>
        <v>5.4422422247285544E-2</v>
      </c>
    </row>
    <row r="7" spans="1:37" ht="20.100000000000001" customHeight="1" x14ac:dyDescent="0.25">
      <c r="A7" s="65">
        <v>1040.3900000000001</v>
      </c>
      <c r="B7" s="60">
        <f t="shared" si="0"/>
        <v>9.9999999999909051E-3</v>
      </c>
      <c r="C7" s="70"/>
      <c r="D7" s="70" t="str">
        <f t="shared" si="1"/>
        <v/>
      </c>
      <c r="E7" s="70"/>
      <c r="F7" s="70"/>
      <c r="G7" s="70">
        <v>2</v>
      </c>
      <c r="H7" s="70">
        <v>2</v>
      </c>
      <c r="I7" s="70"/>
      <c r="J7" s="70">
        <v>1</v>
      </c>
      <c r="K7" s="70"/>
      <c r="L7" s="64">
        <v>1040.3800000000001</v>
      </c>
      <c r="M7" s="60">
        <v>519.69000000000005</v>
      </c>
      <c r="N7" s="60">
        <v>346.12</v>
      </c>
      <c r="O7" s="70" t="s">
        <v>20</v>
      </c>
      <c r="P7" s="70">
        <v>44.4</v>
      </c>
      <c r="Q7" s="70">
        <v>118005400</v>
      </c>
      <c r="R7" s="70">
        <v>76.099999999999994</v>
      </c>
      <c r="S7" s="67">
        <f>'S26 HCT116 Vumc'!$Q7/'S26 HCT116 Vumc'!$Q$13*100</f>
        <v>9.4405040952416748</v>
      </c>
      <c r="T7" s="67">
        <f t="shared" si="2"/>
        <v>18.88100819048335</v>
      </c>
      <c r="U7" s="67">
        <f t="shared" si="2"/>
        <v>18.88100819048335</v>
      </c>
      <c r="V7" s="67">
        <f t="shared" si="2"/>
        <v>0</v>
      </c>
      <c r="W7" s="67">
        <f t="shared" si="2"/>
        <v>9.4405040952416748</v>
      </c>
      <c r="X7" s="67">
        <f t="shared" si="2"/>
        <v>0</v>
      </c>
      <c r="Y7" s="70">
        <v>43.8</v>
      </c>
      <c r="Z7" s="70">
        <v>245133888</v>
      </c>
      <c r="AA7" s="70">
        <v>21.2</v>
      </c>
      <c r="AB7" s="67">
        <f>'S26 HCT116 Vumc'!$Z7/'S26 HCT116 Vumc'!$Z$13*100</f>
        <v>9.6227536690868263</v>
      </c>
      <c r="AC7" s="67">
        <f t="shared" si="3"/>
        <v>19.245507338173653</v>
      </c>
      <c r="AD7" s="67">
        <f t="shared" si="3"/>
        <v>19.245507338173653</v>
      </c>
      <c r="AE7" s="67">
        <f t="shared" si="3"/>
        <v>0</v>
      </c>
      <c r="AF7" s="67">
        <f t="shared" si="3"/>
        <v>9.6227536690868263</v>
      </c>
      <c r="AG7" s="67">
        <f t="shared" si="3"/>
        <v>0</v>
      </c>
      <c r="AH7" s="87">
        <f>AVERAGE('S26 HCT116 Vumc'!$P7,'S26 HCT116 Vumc'!$Y7)</f>
        <v>44.099999999999994</v>
      </c>
      <c r="AI7" s="77">
        <f>AVERAGE('S26 HCT116 Vumc'!$S7,'S26 HCT116 Vumc'!$AB7)</f>
        <v>9.5316288821642505</v>
      </c>
      <c r="AJ7" s="77">
        <f>STDEV('S26 HCT116 Vumc'!$S7,'S26 HCT116 Vumc'!$AB7)</f>
        <v>0.12886990953426508</v>
      </c>
      <c r="AK7" s="90">
        <f>'S26 HCT116 Vumc'!$AJ7/'S26 HCT116 Vumc'!$AI7</f>
        <v>1.3520239942976452E-2</v>
      </c>
    </row>
    <row r="8" spans="1:37" ht="20.100000000000001" customHeight="1" x14ac:dyDescent="0.25">
      <c r="A8" s="65">
        <v>1040.32</v>
      </c>
      <c r="B8" s="64">
        <f t="shared" si="0"/>
        <v>-6.0000000000172804E-2</v>
      </c>
      <c r="C8" s="79"/>
      <c r="D8" s="67" t="str">
        <f t="shared" si="1"/>
        <v/>
      </c>
      <c r="E8" s="79"/>
      <c r="F8" s="67"/>
      <c r="G8" s="67">
        <v>2</v>
      </c>
      <c r="H8" s="67">
        <v>2</v>
      </c>
      <c r="I8" s="67"/>
      <c r="J8" s="67">
        <v>1</v>
      </c>
      <c r="K8" s="67"/>
      <c r="L8" s="64">
        <v>1040.3800000000001</v>
      </c>
      <c r="M8" s="64">
        <v>519.69000000000005</v>
      </c>
      <c r="N8" s="64">
        <v>346.12</v>
      </c>
      <c r="O8" s="70" t="s">
        <v>20</v>
      </c>
      <c r="P8" s="70">
        <v>51.5</v>
      </c>
      <c r="Q8" s="70">
        <v>18548490</v>
      </c>
      <c r="R8" s="70">
        <v>10.199999999999999</v>
      </c>
      <c r="S8" s="67">
        <f>'S26 HCT116 Vumc'!$Q8/'S26 HCT116 Vumc'!$Q$13*100</f>
        <v>1.483890532175216</v>
      </c>
      <c r="T8" s="67">
        <f t="shared" si="2"/>
        <v>2.9677810643504321</v>
      </c>
      <c r="U8" s="67">
        <f t="shared" si="2"/>
        <v>2.9677810643504321</v>
      </c>
      <c r="V8" s="67">
        <f t="shared" si="2"/>
        <v>0</v>
      </c>
      <c r="W8" s="67">
        <f t="shared" si="2"/>
        <v>1.483890532175216</v>
      </c>
      <c r="X8" s="67">
        <f t="shared" si="2"/>
        <v>0</v>
      </c>
      <c r="Y8" s="70">
        <v>51</v>
      </c>
      <c r="Z8" s="70">
        <v>76106208</v>
      </c>
      <c r="AA8" s="70">
        <v>8.4</v>
      </c>
      <c r="AB8" s="67">
        <f>'S26 HCT116 Vumc'!$Z8/'S26 HCT116 Vumc'!$Z$13*100</f>
        <v>2.9875563034038164</v>
      </c>
      <c r="AC8" s="67">
        <f t="shared" si="3"/>
        <v>5.9751126068076328</v>
      </c>
      <c r="AD8" s="67">
        <f t="shared" si="3"/>
        <v>5.9751126068076328</v>
      </c>
      <c r="AE8" s="67">
        <f t="shared" si="3"/>
        <v>0</v>
      </c>
      <c r="AF8" s="67">
        <f t="shared" si="3"/>
        <v>2.9875563034038164</v>
      </c>
      <c r="AG8" s="67">
        <f t="shared" si="3"/>
        <v>0</v>
      </c>
      <c r="AH8" s="87">
        <f>AVERAGE('S26 HCT116 Vumc'!$P8,'S26 HCT116 Vumc'!$Y8)</f>
        <v>51.25</v>
      </c>
      <c r="AI8" s="67">
        <f>AVERAGE('S26 HCT116 Vumc'!$S8,'S26 HCT116 Vumc'!$AB8)</f>
        <v>2.235723417789516</v>
      </c>
      <c r="AJ8" s="67">
        <f>STDEV('S26 HCT116 Vumc'!$S8,'S26 HCT116 Vumc'!$AB8)</f>
        <v>1.0632522634738442</v>
      </c>
      <c r="AK8" s="90">
        <f>'S26 HCT116 Vumc'!$AJ8/'S26 HCT116 Vumc'!$AI8</f>
        <v>0.47557414974214174</v>
      </c>
    </row>
    <row r="9" spans="1:37" ht="20.100000000000001" customHeight="1" x14ac:dyDescent="0.25">
      <c r="A9" s="65">
        <v>1040.3900000000001</v>
      </c>
      <c r="B9" s="64">
        <f t="shared" si="0"/>
        <v>9.9999999999909051E-3</v>
      </c>
      <c r="C9" s="236"/>
      <c r="D9" s="67" t="str">
        <f t="shared" si="1"/>
        <v/>
      </c>
      <c r="E9" s="79"/>
      <c r="F9" s="67"/>
      <c r="G9" s="67">
        <v>2</v>
      </c>
      <c r="H9" s="67">
        <v>2</v>
      </c>
      <c r="I9" s="67"/>
      <c r="J9" s="67">
        <v>1</v>
      </c>
      <c r="K9" s="67"/>
      <c r="L9" s="64">
        <v>1040.3800000000001</v>
      </c>
      <c r="M9" s="80">
        <v>519.69000000000005</v>
      </c>
      <c r="N9" s="64">
        <v>346.12</v>
      </c>
      <c r="O9" s="79" t="s">
        <v>20</v>
      </c>
      <c r="P9" s="70">
        <v>55.1</v>
      </c>
      <c r="Q9" s="70">
        <v>39223240</v>
      </c>
      <c r="R9" s="70">
        <v>19</v>
      </c>
      <c r="S9" s="67">
        <f>'S26 HCT116 Vumc'!$Q9/'S26 HCT116 Vumc'!$Q$13*100</f>
        <v>3.1378831633861424</v>
      </c>
      <c r="T9" s="67">
        <f t="shared" si="2"/>
        <v>6.2757663267722847</v>
      </c>
      <c r="U9" s="67">
        <f t="shared" si="2"/>
        <v>6.2757663267722847</v>
      </c>
      <c r="V9" s="67">
        <f t="shared" si="2"/>
        <v>0</v>
      </c>
      <c r="W9" s="67">
        <f t="shared" si="2"/>
        <v>3.1378831633861424</v>
      </c>
      <c r="X9" s="67">
        <f t="shared" si="2"/>
        <v>0</v>
      </c>
      <c r="Y9" s="70">
        <v>54.8</v>
      </c>
      <c r="Z9" s="70">
        <v>78813856</v>
      </c>
      <c r="AA9" s="70">
        <v>9.8000000000000007</v>
      </c>
      <c r="AB9" s="67">
        <f>'S26 HCT116 Vumc'!$Z9/'S26 HCT116 Vumc'!$Z$13*100</f>
        <v>3.0938452785397046</v>
      </c>
      <c r="AC9" s="67">
        <f t="shared" si="3"/>
        <v>6.1876905570794092</v>
      </c>
      <c r="AD9" s="67">
        <f t="shared" si="3"/>
        <v>6.1876905570794092</v>
      </c>
      <c r="AE9" s="67">
        <f t="shared" si="3"/>
        <v>0</v>
      </c>
      <c r="AF9" s="67">
        <f t="shared" si="3"/>
        <v>3.0938452785397046</v>
      </c>
      <c r="AG9" s="67">
        <f t="shared" si="3"/>
        <v>0</v>
      </c>
      <c r="AH9" s="87">
        <f>AVERAGE('S26 HCT116 Vumc'!$P9,'S26 HCT116 Vumc'!$Y9)</f>
        <v>54.95</v>
      </c>
      <c r="AI9" s="67">
        <f>AVERAGE('S26 HCT116 Vumc'!$S9,'S26 HCT116 Vumc'!$AB9)</f>
        <v>3.1158642209629237</v>
      </c>
      <c r="AJ9" s="67">
        <f>STDEV('S26 HCT116 Vumc'!$S9,'S26 HCT116 Vumc'!$AB9)</f>
        <v>3.1139487004028455E-2</v>
      </c>
      <c r="AK9" s="90">
        <f>'S26 HCT116 Vumc'!$AJ9/'S26 HCT116 Vumc'!$AI9</f>
        <v>9.9938523618994975E-3</v>
      </c>
    </row>
    <row r="10" spans="1:37" ht="20.100000000000001" customHeight="1" x14ac:dyDescent="0.25">
      <c r="A10" s="65">
        <v>1696.5</v>
      </c>
      <c r="B10" s="64">
        <f t="shared" si="0"/>
        <v>-0.10999999999989996</v>
      </c>
      <c r="C10" s="64">
        <v>847.81</v>
      </c>
      <c r="D10" s="67">
        <f t="shared" si="1"/>
        <v>9.9999999999909051E-3</v>
      </c>
      <c r="E10" s="79"/>
      <c r="F10" s="67"/>
      <c r="G10" s="67">
        <v>3</v>
      </c>
      <c r="H10" s="67">
        <v>3</v>
      </c>
      <c r="I10" s="67"/>
      <c r="J10" s="67">
        <v>2</v>
      </c>
      <c r="K10" s="67"/>
      <c r="L10" s="64">
        <v>1696.61</v>
      </c>
      <c r="M10" s="64">
        <v>847.8</v>
      </c>
      <c r="N10" s="64">
        <v>564.86</v>
      </c>
      <c r="O10" s="79" t="s">
        <v>24</v>
      </c>
      <c r="P10" s="70">
        <v>69.8</v>
      </c>
      <c r="Q10" s="70">
        <v>28825156</v>
      </c>
      <c r="R10" s="70">
        <v>19.899999999999999</v>
      </c>
      <c r="S10" s="67">
        <f>'S26 HCT116 Vumc'!$Q10/'S26 HCT116 Vumc'!$Q$13*100</f>
        <v>2.3060300906905966</v>
      </c>
      <c r="T10" s="67">
        <f t="shared" si="2"/>
        <v>6.9180902720717903</v>
      </c>
      <c r="U10" s="67">
        <f t="shared" si="2"/>
        <v>6.9180902720717903</v>
      </c>
      <c r="V10" s="67">
        <f t="shared" si="2"/>
        <v>0</v>
      </c>
      <c r="W10" s="67">
        <f t="shared" si="2"/>
        <v>4.6120601813811932</v>
      </c>
      <c r="X10" s="67">
        <f t="shared" si="2"/>
        <v>0</v>
      </c>
      <c r="Y10" s="79">
        <v>69.3</v>
      </c>
      <c r="Z10" s="79">
        <v>58253140</v>
      </c>
      <c r="AA10" s="79">
        <v>6.4</v>
      </c>
      <c r="AB10" s="67">
        <f>'S26 HCT116 Vumc'!$Z10/'S26 HCT116 Vumc'!$Z$13*100</f>
        <v>2.2867324515769463</v>
      </c>
      <c r="AC10" s="67">
        <f t="shared" si="3"/>
        <v>6.8601973547308388</v>
      </c>
      <c r="AD10" s="67">
        <f t="shared" si="3"/>
        <v>6.8601973547308388</v>
      </c>
      <c r="AE10" s="67">
        <f t="shared" si="3"/>
        <v>0</v>
      </c>
      <c r="AF10" s="67">
        <f t="shared" si="3"/>
        <v>4.5734649031538925</v>
      </c>
      <c r="AG10" s="67">
        <f t="shared" si="3"/>
        <v>0</v>
      </c>
      <c r="AH10" s="87">
        <f>AVERAGE('S26 HCT116 Vumc'!$P10,'S26 HCT116 Vumc'!$Y10)</f>
        <v>69.55</v>
      </c>
      <c r="AI10" s="67">
        <f>AVERAGE('S26 HCT116 Vumc'!$S10,'S26 HCT116 Vumc'!$AB10)</f>
        <v>2.2963812711337717</v>
      </c>
      <c r="AJ10" s="67">
        <f>STDEV('S26 HCT116 Vumc'!$S10,'S26 HCT116 Vumc'!$AB10)</f>
        <v>1.3645491478152916E-2</v>
      </c>
      <c r="AK10" s="90">
        <f>'S26 HCT116 Vumc'!$AJ10/'S26 HCT116 Vumc'!$AI10</f>
        <v>5.9421715590877687E-3</v>
      </c>
    </row>
    <row r="11" spans="1:37" ht="20.100000000000001" customHeight="1" x14ac:dyDescent="0.25">
      <c r="A11" s="65"/>
      <c r="B11" s="64" t="str">
        <f t="shared" si="0"/>
        <v/>
      </c>
      <c r="C11" s="64">
        <v>847.8</v>
      </c>
      <c r="D11" s="67">
        <f t="shared" si="1"/>
        <v>0</v>
      </c>
      <c r="E11" s="79"/>
      <c r="F11" s="67"/>
      <c r="G11" s="67">
        <v>3</v>
      </c>
      <c r="H11" s="67">
        <v>3</v>
      </c>
      <c r="I11" s="67"/>
      <c r="J11" s="67">
        <v>2</v>
      </c>
      <c r="K11" s="67"/>
      <c r="L11" s="64">
        <v>1696.61</v>
      </c>
      <c r="M11" s="64">
        <v>847.8</v>
      </c>
      <c r="N11" s="64">
        <v>564.86</v>
      </c>
      <c r="O11" s="79" t="s">
        <v>24</v>
      </c>
      <c r="P11" s="70">
        <v>74</v>
      </c>
      <c r="Q11" s="70">
        <v>38539296</v>
      </c>
      <c r="R11" s="70">
        <v>25.5</v>
      </c>
      <c r="S11" s="67">
        <f>'S26 HCT116 Vumc'!$Q11/'S26 HCT116 Vumc'!$Q$13*100</f>
        <v>3.0831672255314682</v>
      </c>
      <c r="T11" s="67">
        <f t="shared" si="2"/>
        <v>9.249501676594404</v>
      </c>
      <c r="U11" s="67">
        <f t="shared" si="2"/>
        <v>9.249501676594404</v>
      </c>
      <c r="V11" s="67">
        <f t="shared" si="2"/>
        <v>0</v>
      </c>
      <c r="W11" s="67">
        <f t="shared" si="2"/>
        <v>6.1663344510629363</v>
      </c>
      <c r="X11" s="67">
        <f t="shared" si="2"/>
        <v>0</v>
      </c>
      <c r="Y11" s="70">
        <v>73.400000000000006</v>
      </c>
      <c r="Z11" s="70">
        <v>105758632</v>
      </c>
      <c r="AA11" s="70">
        <v>15</v>
      </c>
      <c r="AB11" s="67">
        <f>'S26 HCT116 Vumc'!$Z11/'S26 HCT116 Vumc'!$Z$13*100</f>
        <v>4.1515649770773573</v>
      </c>
      <c r="AC11" s="67">
        <f t="shared" si="3"/>
        <v>12.454694931232073</v>
      </c>
      <c r="AD11" s="67">
        <f t="shared" si="3"/>
        <v>12.454694931232073</v>
      </c>
      <c r="AE11" s="67">
        <f t="shared" si="3"/>
        <v>0</v>
      </c>
      <c r="AF11" s="67">
        <f t="shared" si="3"/>
        <v>8.3031299541547146</v>
      </c>
      <c r="AG11" s="67">
        <f t="shared" si="3"/>
        <v>0</v>
      </c>
      <c r="AH11" s="87">
        <f>AVERAGE('S26 HCT116 Vumc'!$P11,'S26 HCT116 Vumc'!$Y11)</f>
        <v>73.7</v>
      </c>
      <c r="AI11" s="67">
        <f>AVERAGE('S26 HCT116 Vumc'!$S11,'S26 HCT116 Vumc'!$AB11)</f>
        <v>3.6173661013044125</v>
      </c>
      <c r="AJ11" s="67">
        <f>STDEV('S26 HCT116 Vumc'!$S11,'S26 HCT116 Vumc'!$AB11)</f>
        <v>0.75547129512255962</v>
      </c>
      <c r="AK11" s="90">
        <f>'S26 HCT116 Vumc'!$AJ11/'S26 HCT116 Vumc'!$AI11</f>
        <v>0.20884568328600711</v>
      </c>
    </row>
    <row r="12" spans="1:37" ht="20.100000000000001" customHeight="1" x14ac:dyDescent="0.25">
      <c r="A12" s="91">
        <v>1331.44</v>
      </c>
      <c r="B12" s="92">
        <f t="shared" si="0"/>
        <v>-2.9999999999972715E-2</v>
      </c>
      <c r="C12" s="92">
        <v>665.24</v>
      </c>
      <c r="D12" s="94">
        <f t="shared" si="1"/>
        <v>9.9999999999909051E-3</v>
      </c>
      <c r="E12" s="95"/>
      <c r="F12" s="94"/>
      <c r="G12" s="94">
        <v>2</v>
      </c>
      <c r="H12" s="94">
        <v>2</v>
      </c>
      <c r="I12" s="94"/>
      <c r="J12" s="94">
        <v>2</v>
      </c>
      <c r="K12" s="94"/>
      <c r="L12" s="92">
        <v>1331.47</v>
      </c>
      <c r="M12" s="92">
        <v>665.23</v>
      </c>
      <c r="N12" s="92">
        <v>443.15</v>
      </c>
      <c r="O12" s="95" t="s">
        <v>22</v>
      </c>
      <c r="P12" s="96">
        <v>57.3</v>
      </c>
      <c r="Q12" s="96">
        <v>306670528</v>
      </c>
      <c r="R12" s="96">
        <v>182.6</v>
      </c>
      <c r="S12" s="94">
        <f>'S26 HCT116 Vumc'!$Q12/'S26 HCT116 Vumc'!$Q$13*100</f>
        <v>24.53382959994989</v>
      </c>
      <c r="T12" s="94">
        <f t="shared" si="2"/>
        <v>49.067659199899779</v>
      </c>
      <c r="U12" s="94">
        <f t="shared" si="2"/>
        <v>49.067659199899779</v>
      </c>
      <c r="V12" s="94">
        <f t="shared" si="2"/>
        <v>0</v>
      </c>
      <c r="W12" s="94">
        <f t="shared" si="2"/>
        <v>49.067659199899779</v>
      </c>
      <c r="X12" s="94">
        <f t="shared" si="2"/>
        <v>0</v>
      </c>
      <c r="Y12" s="96">
        <v>56.8</v>
      </c>
      <c r="Z12" s="96">
        <v>682476608</v>
      </c>
      <c r="AA12" s="96">
        <v>66.2</v>
      </c>
      <c r="AB12" s="94">
        <f>'S26 HCT116 Vumc'!$Z12/'S26 HCT116 Vumc'!$Z$13*100</f>
        <v>26.790682990749659</v>
      </c>
      <c r="AC12" s="94">
        <f t="shared" si="3"/>
        <v>53.581365981499317</v>
      </c>
      <c r="AD12" s="94">
        <f t="shared" si="3"/>
        <v>53.581365981499317</v>
      </c>
      <c r="AE12" s="94">
        <f t="shared" si="3"/>
        <v>0</v>
      </c>
      <c r="AF12" s="94">
        <f t="shared" si="3"/>
        <v>53.581365981499317</v>
      </c>
      <c r="AG12" s="94">
        <f t="shared" si="3"/>
        <v>0</v>
      </c>
      <c r="AH12" s="98">
        <f>AVERAGE('S26 HCT116 Vumc'!$P12,'S26 HCT116 Vumc'!$Y12)</f>
        <v>57.05</v>
      </c>
      <c r="AI12" s="94">
        <f>AVERAGE('S26 HCT116 Vumc'!$S12,'S26 HCT116 Vumc'!$AB12)</f>
        <v>25.662256295349774</v>
      </c>
      <c r="AJ12" s="94">
        <f>STDEV('S26 HCT116 Vumc'!$S12,'S26 HCT116 Vumc'!$AB12)</f>
        <v>1.5958363367783701</v>
      </c>
      <c r="AK12" s="99">
        <f>'S26 HCT116 Vumc'!$AJ12/'S26 HCT116 Vumc'!$AI12</f>
        <v>6.2186127299630689E-2</v>
      </c>
    </row>
    <row r="13" spans="1:37" ht="20.100000000000001" customHeight="1" x14ac:dyDescent="0.25">
      <c r="A13" s="64"/>
      <c r="B13" s="64"/>
      <c r="C13" s="64"/>
      <c r="D13" s="67"/>
      <c r="E13" s="79"/>
      <c r="F13" s="67"/>
      <c r="G13" s="67"/>
      <c r="H13" s="67"/>
      <c r="I13" s="67"/>
      <c r="J13" s="67"/>
      <c r="K13" s="67"/>
      <c r="L13" s="64"/>
      <c r="M13" s="64"/>
      <c r="N13" s="64"/>
      <c r="O13" s="79"/>
      <c r="P13" s="79"/>
      <c r="Q13" s="79">
        <f>SUM(Q5:Q12)</f>
        <v>1249990454</v>
      </c>
      <c r="R13" s="79"/>
      <c r="S13" s="67">
        <f>SUM(S5:S12)</f>
        <v>100</v>
      </c>
      <c r="T13" s="67">
        <f>SUM(T5:T12)/100</f>
        <v>1.4937450202319706</v>
      </c>
      <c r="U13" s="67">
        <f>SUM(U5:U12)/100</f>
        <v>1.4937450202319706</v>
      </c>
      <c r="V13" s="67">
        <f>SUM(V5:V12)/100</f>
        <v>0</v>
      </c>
      <c r="W13" s="67">
        <f>SUM(W5:W12)/100</f>
        <v>1.7886443107188723</v>
      </c>
      <c r="X13" s="67">
        <f>SUM(X5:X12)/100</f>
        <v>0</v>
      </c>
      <c r="Y13" s="79"/>
      <c r="Z13" s="79">
        <f>SUM(Z5:Z12)</f>
        <v>2547440124</v>
      </c>
      <c r="AA13" s="79"/>
      <c r="AB13" s="67">
        <f>SUM(AB5:AB12)</f>
        <v>100</v>
      </c>
      <c r="AC13" s="67">
        <f>SUM(AC5:AC12)/100</f>
        <v>1.5537143309908863</v>
      </c>
      <c r="AD13" s="67">
        <f>SUM(AD5:AD12)/100</f>
        <v>1.5537143309908863</v>
      </c>
      <c r="AE13" s="67">
        <f>SUM(AE5:AE12)/100</f>
        <v>0</v>
      </c>
      <c r="AF13" s="67">
        <f>SUM(AF5:AF12)/100</f>
        <v>1.7854319609515579</v>
      </c>
      <c r="AG13" s="67">
        <f>SUM(AG5:AG12)/100</f>
        <v>0</v>
      </c>
      <c r="AH13" s="87"/>
      <c r="AI13" s="67">
        <f>SUM(AI5:AI12)</f>
        <v>100</v>
      </c>
      <c r="AJ13" s="67"/>
      <c r="AK13" s="70"/>
    </row>
    <row r="14" spans="1:37" ht="20.100000000000001" customHeight="1" x14ac:dyDescent="0.25">
      <c r="D14" s="1"/>
    </row>
    <row r="15" spans="1:37" x14ac:dyDescent="0.25">
      <c r="B15" s="55"/>
      <c r="C15" s="1"/>
      <c r="D15" s="1"/>
      <c r="S15" s="22"/>
      <c r="T15" s="22"/>
      <c r="U15" s="22"/>
      <c r="V15" s="22"/>
      <c r="W15" s="22"/>
      <c r="X15" s="22"/>
      <c r="Y15" s="22"/>
    </row>
    <row r="16" spans="1:37" ht="15.75" x14ac:dyDescent="0.25">
      <c r="C16" s="36"/>
      <c r="D16" s="36"/>
      <c r="S16" s="22"/>
      <c r="T16" s="239"/>
      <c r="U16" s="239"/>
      <c r="V16" s="239"/>
      <c r="W16" s="239"/>
      <c r="X16" s="240"/>
      <c r="Y16" s="22"/>
    </row>
    <row r="17" spans="1:34" x14ac:dyDescent="0.25">
      <c r="S17" s="53"/>
      <c r="T17" s="22"/>
      <c r="U17" s="22"/>
      <c r="V17" s="22"/>
      <c r="W17" s="22"/>
      <c r="X17" s="22"/>
      <c r="Y17" s="22"/>
    </row>
    <row r="18" spans="1:34" x14ac:dyDescent="0.25">
      <c r="S18" s="22"/>
      <c r="T18" s="22"/>
      <c r="U18" s="22"/>
      <c r="V18" s="22"/>
      <c r="W18" s="22"/>
      <c r="X18" s="22"/>
      <c r="Y18" s="22"/>
    </row>
    <row r="19" spans="1:34" x14ac:dyDescent="0.25">
      <c r="A19" s="23"/>
      <c r="AA19" s="241"/>
      <c r="AH19" s="23"/>
    </row>
  </sheetData>
  <mergeCells count="2">
    <mergeCell ref="P3:X3"/>
    <mergeCell ref="Y3:AG3"/>
  </mergeCells>
  <conditionalFormatting sqref="R5:R12 AA5:AA12">
    <cfRule type="cellIs" dxfId="0" priority="2" operator="lessThan">
      <formula>6</formula>
    </cfRule>
  </conditionalFormatting>
  <pageMargins left="0.7" right="0.7" top="0.75" bottom="0.75" header="0.3" footer="0.3"/>
  <pageSetup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AK62"/>
  <sheetViews>
    <sheetView zoomScale="60" zoomScaleNormal="60" workbookViewId="0"/>
  </sheetViews>
  <sheetFormatPr defaultRowHeight="15" x14ac:dyDescent="0.25"/>
  <cols>
    <col min="1" max="1" width="8.7109375" style="5" customWidth="1"/>
    <col min="2" max="14" width="8.7109375" customWidth="1"/>
    <col min="15" max="15" width="12.28515625" customWidth="1"/>
    <col min="16" max="33" width="8.7109375" customWidth="1"/>
    <col min="34" max="34" width="8.7109375" style="4" customWidth="1"/>
    <col min="35" max="37" width="8.7109375" customWidth="1"/>
  </cols>
  <sheetData>
    <row r="1" spans="1:37" x14ac:dyDescent="0.25">
      <c r="A1" s="60" t="s">
        <v>211</v>
      </c>
      <c r="AH1" s="58"/>
    </row>
    <row r="2" spans="1:37" x14ac:dyDescent="0.25">
      <c r="AH2" s="58"/>
    </row>
    <row r="3" spans="1:37" ht="20.100000000000001" customHeight="1" x14ac:dyDescent="0.25">
      <c r="A3" s="230"/>
      <c r="B3" s="169"/>
      <c r="C3" s="169"/>
      <c r="D3" s="169"/>
      <c r="E3" s="169"/>
      <c r="F3" s="169"/>
      <c r="G3" s="169"/>
      <c r="H3" s="169"/>
      <c r="I3" s="169"/>
      <c r="J3" s="169"/>
      <c r="K3" s="169"/>
      <c r="L3" s="169"/>
      <c r="M3" s="169"/>
      <c r="N3" s="169"/>
      <c r="O3" s="169"/>
      <c r="P3" s="281" t="s">
        <v>99</v>
      </c>
      <c r="Q3" s="281"/>
      <c r="R3" s="281"/>
      <c r="S3" s="281"/>
      <c r="T3" s="281"/>
      <c r="U3" s="281"/>
      <c r="V3" s="281"/>
      <c r="W3" s="281"/>
      <c r="X3" s="281"/>
      <c r="Y3" s="281" t="s">
        <v>100</v>
      </c>
      <c r="Z3" s="281"/>
      <c r="AA3" s="281"/>
      <c r="AB3" s="281"/>
      <c r="AC3" s="281"/>
      <c r="AD3" s="281"/>
      <c r="AE3" s="281"/>
      <c r="AF3" s="281"/>
      <c r="AG3" s="281"/>
      <c r="AH3" s="244"/>
      <c r="AI3" s="169"/>
      <c r="AJ3" s="169"/>
      <c r="AK3" s="170"/>
    </row>
    <row r="4" spans="1:37" ht="20.100000000000001" customHeight="1" x14ac:dyDescent="0.25">
      <c r="A4" s="231" t="s">
        <v>0</v>
      </c>
      <c r="B4" s="165" t="s">
        <v>1</v>
      </c>
      <c r="C4" s="165" t="s">
        <v>2</v>
      </c>
      <c r="D4" s="165" t="s">
        <v>3</v>
      </c>
      <c r="E4" s="165" t="s">
        <v>4</v>
      </c>
      <c r="F4" s="165" t="s">
        <v>5</v>
      </c>
      <c r="G4" s="165" t="s">
        <v>6</v>
      </c>
      <c r="H4" s="165" t="s">
        <v>7</v>
      </c>
      <c r="I4" s="165" t="s">
        <v>8</v>
      </c>
      <c r="J4" s="165" t="s">
        <v>9</v>
      </c>
      <c r="K4" s="165" t="s">
        <v>10</v>
      </c>
      <c r="L4" s="165" t="s">
        <v>101</v>
      </c>
      <c r="M4" s="165" t="s">
        <v>102</v>
      </c>
      <c r="N4" s="165" t="s">
        <v>103</v>
      </c>
      <c r="O4" s="165" t="s">
        <v>11</v>
      </c>
      <c r="P4" s="165" t="s">
        <v>104</v>
      </c>
      <c r="Q4" s="165" t="s">
        <v>105</v>
      </c>
      <c r="R4" s="165" t="s">
        <v>94</v>
      </c>
      <c r="S4" s="165" t="s">
        <v>106</v>
      </c>
      <c r="T4" s="165" t="s">
        <v>6</v>
      </c>
      <c r="U4" s="165" t="s">
        <v>7</v>
      </c>
      <c r="V4" s="165" t="s">
        <v>8</v>
      </c>
      <c r="W4" s="165" t="s">
        <v>9</v>
      </c>
      <c r="X4" s="165" t="s">
        <v>10</v>
      </c>
      <c r="Y4" s="165" t="s">
        <v>104</v>
      </c>
      <c r="Z4" s="165" t="s">
        <v>105</v>
      </c>
      <c r="AA4" s="165" t="s">
        <v>94</v>
      </c>
      <c r="AB4" s="165" t="s">
        <v>106</v>
      </c>
      <c r="AC4" s="165" t="s">
        <v>6</v>
      </c>
      <c r="AD4" s="165" t="s">
        <v>7</v>
      </c>
      <c r="AE4" s="165" t="s">
        <v>8</v>
      </c>
      <c r="AF4" s="165" t="s">
        <v>9</v>
      </c>
      <c r="AG4" s="165" t="s">
        <v>10</v>
      </c>
      <c r="AH4" s="232" t="s">
        <v>107</v>
      </c>
      <c r="AI4" s="165" t="s">
        <v>108</v>
      </c>
      <c r="AJ4" s="165" t="s">
        <v>17</v>
      </c>
      <c r="AK4" s="166" t="s">
        <v>33</v>
      </c>
    </row>
    <row r="5" spans="1:37" s="70" customFormat="1" ht="20.100000000000001" customHeight="1" x14ac:dyDescent="0.25">
      <c r="A5" s="65">
        <v>675.25</v>
      </c>
      <c r="B5" s="64">
        <f t="shared" ref="B5:B17" si="0">IF(A5, A5-L5,"")</f>
        <v>3.4699999999929787E-3</v>
      </c>
      <c r="C5" s="79"/>
      <c r="D5" s="67" t="str">
        <f t="shared" ref="D5:D17" si="1">IF(C5, C5-M5,"")</f>
        <v/>
      </c>
      <c r="E5" s="79"/>
      <c r="F5" s="67" t="str">
        <f t="shared" ref="F5:F17" si="2">IF(E5, E5-N5,"")</f>
        <v/>
      </c>
      <c r="G5" s="67">
        <v>1</v>
      </c>
      <c r="H5" s="67">
        <v>1</v>
      </c>
      <c r="I5" s="67"/>
      <c r="J5" s="67">
        <v>1</v>
      </c>
      <c r="K5" s="67"/>
      <c r="L5" s="60">
        <v>675.24653000000001</v>
      </c>
      <c r="M5" s="60">
        <v>337.11963000000003</v>
      </c>
      <c r="N5" s="60">
        <v>224.41066333333336</v>
      </c>
      <c r="O5" s="79" t="s">
        <v>18</v>
      </c>
      <c r="P5" s="70">
        <v>22.5</v>
      </c>
      <c r="Q5" s="70">
        <v>64941728</v>
      </c>
      <c r="R5" s="70">
        <v>74</v>
      </c>
      <c r="S5" s="67">
        <f>'S27 HCT 15'!$Q5/'S27 HCT 15'!$Q$18*100</f>
        <v>4.4796826097294646</v>
      </c>
      <c r="T5" s="64">
        <f t="shared" ref="T5:T17" si="3">$S5*G5</f>
        <v>4.4796826097294646</v>
      </c>
      <c r="U5" s="64">
        <f t="shared" ref="U5:U17" si="4">$S5*H5</f>
        <v>4.4796826097294646</v>
      </c>
      <c r="V5" s="64">
        <f t="shared" ref="V5:V17" si="5">$S5*I5</f>
        <v>0</v>
      </c>
      <c r="W5" s="64">
        <f t="shared" ref="W5:W17" si="6">$S5*J5</f>
        <v>4.4796826097294646</v>
      </c>
      <c r="X5" s="64">
        <f t="shared" ref="X5:X17" si="7">$S5*K5</f>
        <v>0</v>
      </c>
      <c r="Y5" s="70">
        <v>22.7</v>
      </c>
      <c r="Z5" s="70">
        <v>114662944</v>
      </c>
      <c r="AA5" s="70">
        <v>20.5</v>
      </c>
      <c r="AB5" s="67">
        <f>'S27 HCT 15'!$Z5/'S27 HCT 15'!$Z$18*100</f>
        <v>5.3853480864548819</v>
      </c>
      <c r="AC5" s="67">
        <f t="shared" ref="AC5:AC17" si="8">$AB5*G5</f>
        <v>5.3853480864548819</v>
      </c>
      <c r="AD5" s="67">
        <f t="shared" ref="AD5:AD17" si="9">$AB5*H5</f>
        <v>5.3853480864548819</v>
      </c>
      <c r="AE5" s="67">
        <f t="shared" ref="AE5:AE17" si="10">$AB5*I5</f>
        <v>0</v>
      </c>
      <c r="AF5" s="67">
        <f t="shared" ref="AF5:AF17" si="11">$AB5*J5</f>
        <v>5.3853480864548819</v>
      </c>
      <c r="AG5" s="67">
        <f t="shared" ref="AG5:AG17" si="12">$AB5*K5</f>
        <v>0</v>
      </c>
      <c r="AH5" s="87">
        <f>AVERAGE('S27 HCT 15'!$P5,'S27 HCT 15'!$Y5)</f>
        <v>22.6</v>
      </c>
      <c r="AI5" s="67">
        <f>AVERAGE('S27 HCT 15'!$S5,'S27 HCT 15'!$AB5)</f>
        <v>4.9325153480921733</v>
      </c>
      <c r="AJ5" s="67">
        <f>STDEV('S27 HCT 15'!$S5,'S27 HCT 15'!$AB5)</f>
        <v>0.64040220007908988</v>
      </c>
      <c r="AK5" s="245">
        <f>AJ5/AI5</f>
        <v>0.12983278406356877</v>
      </c>
    </row>
    <row r="6" spans="1:37" s="70" customFormat="1" ht="20.100000000000001" customHeight="1" x14ac:dyDescent="0.25">
      <c r="A6" s="65">
        <v>966.35</v>
      </c>
      <c r="B6" s="64">
        <f t="shared" si="0"/>
        <v>8.0699999999751526E-3</v>
      </c>
      <c r="C6" s="79">
        <v>482.68</v>
      </c>
      <c r="D6" s="67">
        <f t="shared" si="1"/>
        <v>1.2669999999957327E-2</v>
      </c>
      <c r="E6" s="79"/>
      <c r="F6" s="67" t="str">
        <f t="shared" si="2"/>
        <v/>
      </c>
      <c r="G6" s="67">
        <v>1</v>
      </c>
      <c r="H6" s="67">
        <v>1</v>
      </c>
      <c r="I6" s="67"/>
      <c r="J6" s="67">
        <v>2</v>
      </c>
      <c r="K6" s="67"/>
      <c r="L6" s="64">
        <v>966.34193000000005</v>
      </c>
      <c r="M6" s="64">
        <v>482.66733000000005</v>
      </c>
      <c r="N6" s="64">
        <v>321.44246333333336</v>
      </c>
      <c r="O6" s="79" t="s">
        <v>19</v>
      </c>
      <c r="P6" s="70">
        <v>27.2</v>
      </c>
      <c r="Q6" s="70">
        <v>402097952</v>
      </c>
      <c r="R6" s="70">
        <v>311.60000000000002</v>
      </c>
      <c r="S6" s="67">
        <f>'S27 HCT 15'!$Q6/'S27 HCT 15'!$Q$18*100</f>
        <v>27.736730426733224</v>
      </c>
      <c r="T6" s="64">
        <f t="shared" si="3"/>
        <v>27.736730426733224</v>
      </c>
      <c r="U6" s="64">
        <f t="shared" si="4"/>
        <v>27.736730426733224</v>
      </c>
      <c r="V6" s="64">
        <f t="shared" si="5"/>
        <v>0</v>
      </c>
      <c r="W6" s="64">
        <f t="shared" si="6"/>
        <v>55.473460853466449</v>
      </c>
      <c r="X6" s="64">
        <f t="shared" si="7"/>
        <v>0</v>
      </c>
      <c r="Y6" s="70">
        <v>27.3</v>
      </c>
      <c r="Z6" s="70">
        <v>532590208</v>
      </c>
      <c r="AA6" s="70">
        <v>50.2</v>
      </c>
      <c r="AB6" s="67">
        <f>'S27 HCT 15'!$Z6/'S27 HCT 15'!$Z$18*100</f>
        <v>25.014041655143682</v>
      </c>
      <c r="AC6" s="67">
        <f t="shared" si="8"/>
        <v>25.014041655143682</v>
      </c>
      <c r="AD6" s="67">
        <f t="shared" si="9"/>
        <v>25.014041655143682</v>
      </c>
      <c r="AE6" s="67">
        <f t="shared" si="10"/>
        <v>0</v>
      </c>
      <c r="AF6" s="67">
        <f t="shared" si="11"/>
        <v>50.028083310287364</v>
      </c>
      <c r="AG6" s="67">
        <f t="shared" si="12"/>
        <v>0</v>
      </c>
      <c r="AH6" s="87">
        <f>AVERAGE('S27 HCT 15'!$P6,'S27 HCT 15'!$Y6)</f>
        <v>27.25</v>
      </c>
      <c r="AI6" s="67">
        <f>AVERAGE('S27 HCT 15'!$S6,'S27 HCT 15'!$AB6)</f>
        <v>26.375386040938452</v>
      </c>
      <c r="AJ6" s="67">
        <f>STDEV('S27 HCT 15'!$S6,'S27 HCT 15'!$AB6)</f>
        <v>1.9252316934514362</v>
      </c>
      <c r="AK6" s="245">
        <f t="shared" ref="AK6:AK17" si="13">AJ6/AI6</f>
        <v>7.2993498198024295E-2</v>
      </c>
    </row>
    <row r="7" spans="1:37" s="70" customFormat="1" ht="20.100000000000001" customHeight="1" x14ac:dyDescent="0.25">
      <c r="A7" s="65">
        <v>749.31</v>
      </c>
      <c r="B7" s="64">
        <f t="shared" si="0"/>
        <v>2.6669999999853644E-2</v>
      </c>
      <c r="C7" s="79"/>
      <c r="D7" s="67" t="str">
        <f t="shared" si="1"/>
        <v/>
      </c>
      <c r="E7" s="79"/>
      <c r="F7" s="67" t="str">
        <f t="shared" si="2"/>
        <v/>
      </c>
      <c r="G7" s="67">
        <v>2</v>
      </c>
      <c r="H7" s="67">
        <v>2</v>
      </c>
      <c r="I7" s="67"/>
      <c r="J7" s="67"/>
      <c r="K7" s="67"/>
      <c r="L7" s="64">
        <v>749.28333000000009</v>
      </c>
      <c r="M7" s="64">
        <v>374.13803000000007</v>
      </c>
      <c r="N7" s="64">
        <v>249.08959666666672</v>
      </c>
      <c r="O7" s="79" t="s">
        <v>25</v>
      </c>
      <c r="P7" s="70">
        <v>31.2</v>
      </c>
      <c r="Q7" s="70">
        <v>6280826</v>
      </c>
      <c r="R7" s="70">
        <v>12.7</v>
      </c>
      <c r="S7" s="67">
        <f>'S27 HCT 15'!$Q7/'S27 HCT 15'!$Q$18*100</f>
        <v>0.43325159144112513</v>
      </c>
      <c r="T7" s="64">
        <f t="shared" si="3"/>
        <v>0.86650318288225026</v>
      </c>
      <c r="U7" s="64">
        <f t="shared" si="4"/>
        <v>0.86650318288225026</v>
      </c>
      <c r="V7" s="64">
        <f t="shared" si="5"/>
        <v>0</v>
      </c>
      <c r="W7" s="64">
        <f t="shared" si="6"/>
        <v>0</v>
      </c>
      <c r="X7" s="64">
        <f t="shared" si="7"/>
        <v>0</v>
      </c>
      <c r="Y7" s="70">
        <v>31.7</v>
      </c>
      <c r="Z7" s="70">
        <v>51791484</v>
      </c>
      <c r="AA7" s="70">
        <v>7.4</v>
      </c>
      <c r="AB7" s="67">
        <f>'S27 HCT 15'!$Z7/'S27 HCT 15'!$Z$18*100</f>
        <v>2.4324787025707155</v>
      </c>
      <c r="AC7" s="67">
        <f t="shared" si="8"/>
        <v>4.864957405141431</v>
      </c>
      <c r="AD7" s="67">
        <f t="shared" si="9"/>
        <v>4.864957405141431</v>
      </c>
      <c r="AE7" s="67">
        <f t="shared" si="10"/>
        <v>0</v>
      </c>
      <c r="AF7" s="67">
        <f t="shared" si="11"/>
        <v>0</v>
      </c>
      <c r="AG7" s="67">
        <f t="shared" si="12"/>
        <v>0</v>
      </c>
      <c r="AH7" s="87">
        <f>AVERAGE('S27 HCT 15'!$P7,'S27 HCT 15'!$Y7)</f>
        <v>31.45</v>
      </c>
      <c r="AI7" s="67">
        <f>AVERAGE('S27 HCT 15'!$S7,'S27 HCT 15'!$AB7)</f>
        <v>1.4328651470059204</v>
      </c>
      <c r="AJ7" s="67">
        <f>STDEV('S27 HCT 15'!$S7,'S27 HCT 15'!$AB7)</f>
        <v>1.413667047411725</v>
      </c>
      <c r="AK7" s="245">
        <f t="shared" si="13"/>
        <v>0.98660160055235391</v>
      </c>
    </row>
    <row r="8" spans="1:37" s="70" customFormat="1" ht="20.100000000000001" customHeight="1" x14ac:dyDescent="0.25">
      <c r="A8" s="65">
        <v>1040.3599999999999</v>
      </c>
      <c r="B8" s="64">
        <f t="shared" si="0"/>
        <v>-1.873000000000502E-2</v>
      </c>
      <c r="C8" s="79"/>
      <c r="D8" s="67" t="str">
        <f t="shared" si="1"/>
        <v/>
      </c>
      <c r="E8" s="79"/>
      <c r="F8" s="67" t="str">
        <f t="shared" si="2"/>
        <v/>
      </c>
      <c r="G8" s="67">
        <v>2</v>
      </c>
      <c r="H8" s="67">
        <v>2</v>
      </c>
      <c r="I8" s="67"/>
      <c r="J8" s="67">
        <v>1</v>
      </c>
      <c r="K8" s="67"/>
      <c r="L8" s="64">
        <v>1040.3787299999999</v>
      </c>
      <c r="M8" s="64">
        <v>519.68573000000004</v>
      </c>
      <c r="N8" s="64">
        <v>346.12139666666667</v>
      </c>
      <c r="O8" s="79" t="s">
        <v>20</v>
      </c>
      <c r="P8" s="70">
        <v>43.7</v>
      </c>
      <c r="Q8" s="70">
        <v>80917544</v>
      </c>
      <c r="R8" s="70">
        <v>116.1</v>
      </c>
      <c r="S8" s="67">
        <f>'S27 HCT 15'!$Q8/'S27 HCT 15'!$Q$18*100</f>
        <v>5.5816949416378145</v>
      </c>
      <c r="T8" s="64">
        <f t="shared" si="3"/>
        <v>11.163389883275629</v>
      </c>
      <c r="U8" s="64">
        <f t="shared" si="4"/>
        <v>11.163389883275629</v>
      </c>
      <c r="V8" s="64">
        <f t="shared" si="5"/>
        <v>0</v>
      </c>
      <c r="W8" s="64">
        <f t="shared" si="6"/>
        <v>5.5816949416378145</v>
      </c>
      <c r="X8" s="64">
        <f t="shared" si="7"/>
        <v>0</v>
      </c>
      <c r="Y8" s="70">
        <v>43.8</v>
      </c>
      <c r="Z8" s="70">
        <v>104363016</v>
      </c>
      <c r="AA8" s="70">
        <v>13</v>
      </c>
      <c r="AB8" s="67">
        <f>'S27 HCT 15'!$Z8/'S27 HCT 15'!$Z$18*100</f>
        <v>4.9015937399292682</v>
      </c>
      <c r="AC8" s="67">
        <f t="shared" si="8"/>
        <v>9.8031874798585363</v>
      </c>
      <c r="AD8" s="67">
        <f t="shared" si="9"/>
        <v>9.8031874798585363</v>
      </c>
      <c r="AE8" s="67">
        <f t="shared" si="10"/>
        <v>0</v>
      </c>
      <c r="AF8" s="67">
        <f t="shared" si="11"/>
        <v>4.9015937399292682</v>
      </c>
      <c r="AG8" s="67">
        <f t="shared" si="12"/>
        <v>0</v>
      </c>
      <c r="AH8" s="87">
        <f>AVERAGE('S27 HCT 15'!$P8,'S27 HCT 15'!$Y8)</f>
        <v>43.75</v>
      </c>
      <c r="AI8" s="67">
        <f>AVERAGE('S27 HCT 15'!$S8,'S27 HCT 15'!$AB8)</f>
        <v>5.2416443407835409</v>
      </c>
      <c r="AJ8" s="67">
        <f>STDEV('S27 HCT 15'!$S8,'S27 HCT 15'!$AB8)</f>
        <v>0.48090417162123311</v>
      </c>
      <c r="AK8" s="245">
        <f t="shared" si="13"/>
        <v>9.1746814616831804E-2</v>
      </c>
    </row>
    <row r="9" spans="1:37" s="70" customFormat="1" ht="20.100000000000001" customHeight="1" x14ac:dyDescent="0.25">
      <c r="A9" s="65">
        <v>1397.45</v>
      </c>
      <c r="B9" s="64">
        <f t="shared" si="0"/>
        <v>-1.729999999724896E-3</v>
      </c>
      <c r="C9" s="64">
        <v>698.26</v>
      </c>
      <c r="D9" s="67">
        <f t="shared" si="1"/>
        <v>3.7770000000136861E-2</v>
      </c>
      <c r="E9" s="79"/>
      <c r="F9" s="67" t="str">
        <f t="shared" si="2"/>
        <v/>
      </c>
      <c r="G9" s="67">
        <v>3</v>
      </c>
      <c r="H9" s="67">
        <v>4</v>
      </c>
      <c r="I9" s="67"/>
      <c r="J9" s="67"/>
      <c r="K9" s="67">
        <v>1</v>
      </c>
      <c r="L9" s="64">
        <v>1397.4517299999998</v>
      </c>
      <c r="M9" s="64">
        <v>698.22222999999985</v>
      </c>
      <c r="N9" s="64">
        <v>465.1457299999999</v>
      </c>
      <c r="O9" s="79" t="s">
        <v>35</v>
      </c>
      <c r="P9" s="70">
        <v>44.5</v>
      </c>
      <c r="Q9" s="70">
        <v>59355684</v>
      </c>
      <c r="R9" s="70">
        <v>145.6</v>
      </c>
      <c r="S9" s="67">
        <f>'S27 HCT 15'!$Q9/'S27 HCT 15'!$Q$18*100</f>
        <v>4.094357104316618</v>
      </c>
      <c r="T9" s="64">
        <f t="shared" si="3"/>
        <v>12.283071312949854</v>
      </c>
      <c r="U9" s="64">
        <f t="shared" si="4"/>
        <v>16.377428417266472</v>
      </c>
      <c r="V9" s="64">
        <f t="shared" si="5"/>
        <v>0</v>
      </c>
      <c r="W9" s="64">
        <f t="shared" si="6"/>
        <v>0</v>
      </c>
      <c r="X9" s="64">
        <f t="shared" si="7"/>
        <v>4.094357104316618</v>
      </c>
      <c r="Y9" s="70">
        <v>44.6</v>
      </c>
      <c r="Z9" s="70">
        <v>70500848</v>
      </c>
      <c r="AA9" s="70">
        <v>16.5</v>
      </c>
      <c r="AB9" s="67">
        <f>'S27 HCT 15'!$Z9/'S27 HCT 15'!$Z$18*100</f>
        <v>3.3111970931973147</v>
      </c>
      <c r="AC9" s="67">
        <f t="shared" si="8"/>
        <v>9.9335912795919441</v>
      </c>
      <c r="AD9" s="67">
        <f t="shared" si="9"/>
        <v>13.244788372789259</v>
      </c>
      <c r="AE9" s="67">
        <f t="shared" si="10"/>
        <v>0</v>
      </c>
      <c r="AF9" s="67">
        <f t="shared" si="11"/>
        <v>0</v>
      </c>
      <c r="AG9" s="67">
        <f t="shared" si="12"/>
        <v>3.3111970931973147</v>
      </c>
      <c r="AH9" s="87">
        <f>AVERAGE('S27 HCT 15'!$P9,'S27 HCT 15'!$Y9)</f>
        <v>44.55</v>
      </c>
      <c r="AI9" s="67">
        <f>AVERAGE('S27 HCT 15'!$S9,'S27 HCT 15'!$AB9)</f>
        <v>3.7027770987569664</v>
      </c>
      <c r="AJ9" s="67">
        <f>STDEV('S27 HCT 15'!$S9,'S27 HCT 15'!$AB9)</f>
        <v>0.55377775461659362</v>
      </c>
      <c r="AK9" s="245">
        <f t="shared" si="13"/>
        <v>0.14955741051831031</v>
      </c>
    </row>
    <row r="10" spans="1:37" s="70" customFormat="1" ht="20.100000000000001" customHeight="1" x14ac:dyDescent="0.25">
      <c r="A10" s="65">
        <v>895.35</v>
      </c>
      <c r="B10" s="64">
        <f t="shared" si="0"/>
        <v>9.9999999999909051E-3</v>
      </c>
      <c r="C10" s="79"/>
      <c r="D10" s="67" t="str">
        <f t="shared" si="1"/>
        <v/>
      </c>
      <c r="E10" s="79"/>
      <c r="F10" s="67" t="str">
        <f t="shared" si="2"/>
        <v/>
      </c>
      <c r="G10" s="67">
        <v>2</v>
      </c>
      <c r="H10" s="67">
        <v>2</v>
      </c>
      <c r="I10" s="67">
        <v>1</v>
      </c>
      <c r="J10" s="67"/>
      <c r="K10" s="67"/>
      <c r="L10" s="64">
        <v>895.34</v>
      </c>
      <c r="M10" s="64">
        <v>447.17</v>
      </c>
      <c r="N10" s="64">
        <v>297.77999999999997</v>
      </c>
      <c r="O10" s="79" t="s">
        <v>45</v>
      </c>
      <c r="P10" s="70">
        <v>45.5</v>
      </c>
      <c r="Q10" s="70">
        <v>32722766</v>
      </c>
      <c r="R10" s="70">
        <v>59.7</v>
      </c>
      <c r="S10" s="67">
        <f>'S27 HCT 15'!$Q10/'S27 HCT 15'!$Q$18*100</f>
        <v>2.2572175134059664</v>
      </c>
      <c r="T10" s="64">
        <f t="shared" si="3"/>
        <v>4.5144350268119329</v>
      </c>
      <c r="U10" s="64">
        <f t="shared" si="4"/>
        <v>4.5144350268119329</v>
      </c>
      <c r="V10" s="64">
        <f t="shared" si="5"/>
        <v>2.2572175134059664</v>
      </c>
      <c r="W10" s="64">
        <f t="shared" si="6"/>
        <v>0</v>
      </c>
      <c r="X10" s="64">
        <f t="shared" si="7"/>
        <v>0</v>
      </c>
      <c r="Y10" s="70">
        <v>45.8</v>
      </c>
      <c r="Z10" s="70">
        <v>45499076</v>
      </c>
      <c r="AA10" s="70">
        <v>7.9</v>
      </c>
      <c r="AB10" s="67">
        <f>'S27 HCT 15'!$Z10/'S27 HCT 15'!$Z$18*100</f>
        <v>2.1369446250400235</v>
      </c>
      <c r="AC10" s="67">
        <f t="shared" si="8"/>
        <v>4.2738892500800469</v>
      </c>
      <c r="AD10" s="67">
        <f t="shared" si="9"/>
        <v>4.2738892500800469</v>
      </c>
      <c r="AE10" s="67">
        <f t="shared" si="10"/>
        <v>2.1369446250400235</v>
      </c>
      <c r="AF10" s="67">
        <f t="shared" si="11"/>
        <v>0</v>
      </c>
      <c r="AG10" s="67">
        <f t="shared" si="12"/>
        <v>0</v>
      </c>
      <c r="AH10" s="87">
        <f>AVERAGE('S27 HCT 15'!$P10,'S27 HCT 15'!$Y10)</f>
        <v>45.65</v>
      </c>
      <c r="AI10" s="67">
        <f>AVERAGE('S27 HCT 15'!$S10,'S27 HCT 15'!$AB10)</f>
        <v>2.1970810692229952</v>
      </c>
      <c r="AJ10" s="67">
        <f>STDEV('S27 HCT 15'!$S10,'S27 HCT 15'!$AB10)</f>
        <v>8.5045774956450881E-2</v>
      </c>
      <c r="AK10" s="245">
        <f t="shared" si="13"/>
        <v>3.8708528396053953E-2</v>
      </c>
    </row>
    <row r="11" spans="1:37" s="70" customFormat="1" ht="20.100000000000001" customHeight="1" x14ac:dyDescent="0.25">
      <c r="A11" s="65">
        <v>1120.3399999999999</v>
      </c>
      <c r="B11" s="64">
        <f t="shared" si="0"/>
        <v>0</v>
      </c>
      <c r="C11" s="79">
        <v>559.66999999999996</v>
      </c>
      <c r="D11" s="67">
        <f t="shared" si="1"/>
        <v>9.9999999999909051E-3</v>
      </c>
      <c r="E11" s="79"/>
      <c r="F11" s="67" t="str">
        <f t="shared" si="2"/>
        <v/>
      </c>
      <c r="G11" s="67">
        <v>2</v>
      </c>
      <c r="H11" s="67">
        <v>2</v>
      </c>
      <c r="I11" s="67"/>
      <c r="J11" s="67">
        <v>1</v>
      </c>
      <c r="K11" s="67">
        <v>1</v>
      </c>
      <c r="L11" s="64">
        <v>1120.3399999999999</v>
      </c>
      <c r="M11" s="64">
        <v>559.66</v>
      </c>
      <c r="N11" s="64">
        <v>372.77</v>
      </c>
      <c r="O11" s="79" t="s">
        <v>49</v>
      </c>
      <c r="P11" s="70">
        <v>48.8</v>
      </c>
      <c r="Q11" s="70">
        <v>143590976</v>
      </c>
      <c r="R11" s="70">
        <v>218</v>
      </c>
      <c r="S11" s="67">
        <f>'S27 HCT 15'!$Q11/'S27 HCT 15'!$Q$18*100</f>
        <v>9.9049104160160475</v>
      </c>
      <c r="T11" s="64">
        <f t="shared" si="3"/>
        <v>19.809820832032095</v>
      </c>
      <c r="U11" s="64">
        <f t="shared" si="4"/>
        <v>19.809820832032095</v>
      </c>
      <c r="V11" s="64">
        <f t="shared" si="5"/>
        <v>0</v>
      </c>
      <c r="W11" s="64">
        <f t="shared" si="6"/>
        <v>9.9049104160160475</v>
      </c>
      <c r="X11" s="64">
        <f t="shared" si="7"/>
        <v>9.9049104160160475</v>
      </c>
      <c r="Y11" s="70">
        <v>48.7</v>
      </c>
      <c r="Z11" s="70">
        <v>156541952</v>
      </c>
      <c r="AA11" s="70">
        <v>24.2</v>
      </c>
      <c r="AB11" s="67">
        <f>'S27 HCT 15'!$Z11/'S27 HCT 15'!$Z$18*100</f>
        <v>7.3522698113621772</v>
      </c>
      <c r="AC11" s="67">
        <f t="shared" si="8"/>
        <v>14.704539622724354</v>
      </c>
      <c r="AD11" s="67">
        <f t="shared" si="9"/>
        <v>14.704539622724354</v>
      </c>
      <c r="AE11" s="67">
        <f t="shared" si="10"/>
        <v>0</v>
      </c>
      <c r="AF11" s="67">
        <f t="shared" si="11"/>
        <v>7.3522698113621772</v>
      </c>
      <c r="AG11" s="67">
        <f t="shared" si="12"/>
        <v>7.3522698113621772</v>
      </c>
      <c r="AH11" s="87">
        <f>AVERAGE('S27 HCT 15'!$P11,'S27 HCT 15'!$Y11)</f>
        <v>48.75</v>
      </c>
      <c r="AI11" s="67">
        <f>AVERAGE('S27 HCT 15'!$S11,'S27 HCT 15'!$AB11)</f>
        <v>8.6285901136891123</v>
      </c>
      <c r="AJ11" s="67">
        <f>STDEV('S27 HCT 15'!$S11,'S27 HCT 15'!$AB11)</f>
        <v>1.8049894814828813</v>
      </c>
      <c r="AK11" s="245">
        <f t="shared" si="13"/>
        <v>0.20918706969511694</v>
      </c>
    </row>
    <row r="12" spans="1:37" s="70" customFormat="1" ht="20.100000000000001" customHeight="1" x14ac:dyDescent="0.25">
      <c r="A12" s="65">
        <v>1040.3499999999999</v>
      </c>
      <c r="B12" s="64">
        <f t="shared" si="0"/>
        <v>-2.8729999999995925E-2</v>
      </c>
      <c r="C12" s="79"/>
      <c r="D12" s="67" t="str">
        <f t="shared" si="1"/>
        <v/>
      </c>
      <c r="E12" s="79"/>
      <c r="F12" s="67" t="str">
        <f t="shared" si="2"/>
        <v/>
      </c>
      <c r="G12" s="67">
        <v>2</v>
      </c>
      <c r="H12" s="67">
        <v>2</v>
      </c>
      <c r="I12" s="67"/>
      <c r="J12" s="67">
        <v>1</v>
      </c>
      <c r="K12" s="67"/>
      <c r="L12" s="64">
        <v>1040.3787299999999</v>
      </c>
      <c r="M12" s="64">
        <v>519.68573000000004</v>
      </c>
      <c r="N12" s="64">
        <v>346.12139666666667</v>
      </c>
      <c r="O12" s="79" t="s">
        <v>20</v>
      </c>
      <c r="P12" s="70">
        <v>50.9</v>
      </c>
      <c r="Q12" s="70">
        <v>127596616</v>
      </c>
      <c r="R12" s="70">
        <v>187.2</v>
      </c>
      <c r="S12" s="67">
        <f>'S27 HCT 15'!$Q12/'S27 HCT 15'!$Q$18*100</f>
        <v>8.8016189183559828</v>
      </c>
      <c r="T12" s="64">
        <f t="shared" si="3"/>
        <v>17.603237836711966</v>
      </c>
      <c r="U12" s="64">
        <f t="shared" si="4"/>
        <v>17.603237836711966</v>
      </c>
      <c r="V12" s="64">
        <f t="shared" si="5"/>
        <v>0</v>
      </c>
      <c r="W12" s="64">
        <f t="shared" si="6"/>
        <v>8.8016189183559828</v>
      </c>
      <c r="X12" s="64">
        <f t="shared" si="7"/>
        <v>0</v>
      </c>
      <c r="Y12" s="70">
        <v>50.9</v>
      </c>
      <c r="Z12" s="70">
        <v>134928960</v>
      </c>
      <c r="AA12" s="70">
        <v>17.899999999999999</v>
      </c>
      <c r="AB12" s="67">
        <f>'S27 HCT 15'!$Z12/'S27 HCT 15'!$Z$18*100</f>
        <v>6.3371773931022322</v>
      </c>
      <c r="AC12" s="67">
        <f t="shared" si="8"/>
        <v>12.674354786204464</v>
      </c>
      <c r="AD12" s="67">
        <f t="shared" si="9"/>
        <v>12.674354786204464</v>
      </c>
      <c r="AE12" s="67">
        <f t="shared" si="10"/>
        <v>0</v>
      </c>
      <c r="AF12" s="67">
        <f t="shared" si="11"/>
        <v>6.3371773931022322</v>
      </c>
      <c r="AG12" s="67">
        <f t="shared" si="12"/>
        <v>0</v>
      </c>
      <c r="AH12" s="87">
        <f>AVERAGE('S27 HCT 15'!$P12,'S27 HCT 15'!$Y12)</f>
        <v>50.9</v>
      </c>
      <c r="AI12" s="67">
        <f>AVERAGE('S27 HCT 15'!$S12,'S27 HCT 15'!$AB12)</f>
        <v>7.5693981557291075</v>
      </c>
      <c r="AJ12" s="67">
        <f>STDEV('S27 HCT 15'!$S12,'S27 HCT 15'!$AB12)</f>
        <v>1.7426233143446446</v>
      </c>
      <c r="AK12" s="245">
        <f t="shared" si="13"/>
        <v>0.23021953377174276</v>
      </c>
    </row>
    <row r="13" spans="1:37" s="70" customFormat="1" ht="20.100000000000001" customHeight="1" x14ac:dyDescent="0.25">
      <c r="A13" s="65">
        <v>1040.3699999999999</v>
      </c>
      <c r="B13" s="64">
        <f t="shared" si="0"/>
        <v>-8.7300000000141154E-3</v>
      </c>
      <c r="C13" s="79"/>
      <c r="D13" s="67" t="str">
        <f t="shared" si="1"/>
        <v/>
      </c>
      <c r="E13" s="79"/>
      <c r="F13" s="67" t="str">
        <f t="shared" si="2"/>
        <v/>
      </c>
      <c r="G13" s="67">
        <v>2</v>
      </c>
      <c r="H13" s="67">
        <v>2</v>
      </c>
      <c r="I13" s="67"/>
      <c r="J13" s="67">
        <v>1</v>
      </c>
      <c r="K13" s="67"/>
      <c r="L13" s="64">
        <v>1040.3787299999999</v>
      </c>
      <c r="M13" s="64">
        <v>519.68573000000004</v>
      </c>
      <c r="N13" s="64">
        <v>346.12139666666667</v>
      </c>
      <c r="O13" s="79" t="s">
        <v>20</v>
      </c>
      <c r="P13" s="67">
        <v>54.7</v>
      </c>
      <c r="Q13" s="67">
        <v>141032112</v>
      </c>
      <c r="R13" s="79">
        <v>218.3</v>
      </c>
      <c r="S13" s="67">
        <f>'S27 HCT 15'!$Q13/'S27 HCT 15'!$Q$18*100</f>
        <v>9.7283998901263953</v>
      </c>
      <c r="T13" s="64">
        <f t="shared" si="3"/>
        <v>19.456799780252791</v>
      </c>
      <c r="U13" s="64">
        <f t="shared" si="4"/>
        <v>19.456799780252791</v>
      </c>
      <c r="V13" s="64">
        <f t="shared" si="5"/>
        <v>0</v>
      </c>
      <c r="W13" s="64">
        <f t="shared" si="6"/>
        <v>9.7283998901263953</v>
      </c>
      <c r="X13" s="64">
        <f t="shared" si="7"/>
        <v>0</v>
      </c>
      <c r="Y13" s="70">
        <v>54.8</v>
      </c>
      <c r="Z13" s="70">
        <v>212088928</v>
      </c>
      <c r="AA13" s="70">
        <v>23.8</v>
      </c>
      <c r="AB13" s="67">
        <f>'S27 HCT 15'!$Z13/'S27 HCT 15'!$Z$18*100</f>
        <v>9.9611318418884061</v>
      </c>
      <c r="AC13" s="67">
        <f t="shared" si="8"/>
        <v>19.922263683776812</v>
      </c>
      <c r="AD13" s="67">
        <f t="shared" si="9"/>
        <v>19.922263683776812</v>
      </c>
      <c r="AE13" s="67">
        <f t="shared" si="10"/>
        <v>0</v>
      </c>
      <c r="AF13" s="67">
        <f t="shared" si="11"/>
        <v>9.9611318418884061</v>
      </c>
      <c r="AG13" s="67">
        <f t="shared" si="12"/>
        <v>0</v>
      </c>
      <c r="AH13" s="87">
        <f>AVERAGE('S27 HCT 15'!$P13,'S27 HCT 15'!$Y13)</f>
        <v>54.75</v>
      </c>
      <c r="AI13" s="67">
        <f>AVERAGE('S27 HCT 15'!$S13,'S27 HCT 15'!$AB13)</f>
        <v>9.8447658660073998</v>
      </c>
      <c r="AJ13" s="67">
        <f>STDEV('S27 HCT 15'!$S13,'S27 HCT 15'!$AB13)</f>
        <v>0.1645663412896983</v>
      </c>
      <c r="AK13" s="245">
        <f t="shared" si="13"/>
        <v>1.6716125454839192E-2</v>
      </c>
    </row>
    <row r="14" spans="1:37" s="70" customFormat="1" ht="20.100000000000001" customHeight="1" x14ac:dyDescent="0.25">
      <c r="A14" s="65">
        <v>530.21</v>
      </c>
      <c r="B14" s="64">
        <f t="shared" si="0"/>
        <v>0</v>
      </c>
      <c r="C14" s="79"/>
      <c r="D14" s="67" t="str">
        <f t="shared" si="1"/>
        <v/>
      </c>
      <c r="E14" s="79"/>
      <c r="F14" s="67" t="str">
        <f t="shared" si="2"/>
        <v/>
      </c>
      <c r="G14" s="67">
        <v>1</v>
      </c>
      <c r="H14" s="67">
        <v>1</v>
      </c>
      <c r="I14" s="67">
        <v>1</v>
      </c>
      <c r="J14" s="67"/>
      <c r="K14" s="67"/>
      <c r="L14" s="64">
        <v>530.21</v>
      </c>
      <c r="M14" s="64">
        <v>264.60000000000002</v>
      </c>
      <c r="N14" s="64">
        <v>176.06</v>
      </c>
      <c r="O14" s="79" t="s">
        <v>40</v>
      </c>
      <c r="P14" s="67">
        <v>55.7</v>
      </c>
      <c r="Q14" s="67">
        <v>14707096</v>
      </c>
      <c r="R14" s="79">
        <v>38.200000000000003</v>
      </c>
      <c r="S14" s="67">
        <f>'S27 HCT 15'!$Q14/'S27 HCT 15'!$Q$18*100</f>
        <v>1.0144959830884355</v>
      </c>
      <c r="T14" s="64">
        <f t="shared" si="3"/>
        <v>1.0144959830884355</v>
      </c>
      <c r="U14" s="64">
        <f t="shared" si="4"/>
        <v>1.0144959830884355</v>
      </c>
      <c r="V14" s="64">
        <f t="shared" si="5"/>
        <v>1.0144959830884355</v>
      </c>
      <c r="W14" s="64">
        <f t="shared" si="6"/>
        <v>0</v>
      </c>
      <c r="X14" s="64">
        <f t="shared" si="7"/>
        <v>0</v>
      </c>
      <c r="Y14" s="70">
        <v>55.7</v>
      </c>
      <c r="Z14" s="70">
        <v>29501696</v>
      </c>
      <c r="AA14" s="70">
        <v>7.2</v>
      </c>
      <c r="AB14" s="67">
        <f>'S27 HCT 15'!$Z14/'S27 HCT 15'!$Z$18*100</f>
        <v>1.3855993624302341</v>
      </c>
      <c r="AC14" s="67">
        <f t="shared" si="8"/>
        <v>1.3855993624302341</v>
      </c>
      <c r="AD14" s="67">
        <f t="shared" si="9"/>
        <v>1.3855993624302341</v>
      </c>
      <c r="AE14" s="67">
        <f t="shared" si="10"/>
        <v>1.3855993624302341</v>
      </c>
      <c r="AF14" s="67">
        <f t="shared" si="11"/>
        <v>0</v>
      </c>
      <c r="AG14" s="67">
        <f t="shared" si="12"/>
        <v>0</v>
      </c>
      <c r="AH14" s="87">
        <f>AVERAGE('S27 HCT 15'!$P14,'S27 HCT 15'!$Y14)</f>
        <v>55.7</v>
      </c>
      <c r="AI14" s="67">
        <f>AVERAGE('S27 HCT 15'!$S14,'S27 HCT 15'!$AB14)</f>
        <v>1.2000476727593348</v>
      </c>
      <c r="AJ14" s="67">
        <f>STDEV('S27 HCT 15'!$S14,'S27 HCT 15'!$AB14)</f>
        <v>0.26240971605382912</v>
      </c>
      <c r="AK14" s="245">
        <f t="shared" si="13"/>
        <v>0.21866607636549656</v>
      </c>
    </row>
    <row r="15" spans="1:37" s="70" customFormat="1" ht="20.100000000000001" customHeight="1" x14ac:dyDescent="0.25">
      <c r="A15" s="65">
        <v>1331.47</v>
      </c>
      <c r="B15" s="64">
        <f t="shared" si="0"/>
        <v>-4.1299999998045678E-3</v>
      </c>
      <c r="C15" s="79">
        <v>665.23</v>
      </c>
      <c r="D15" s="67">
        <f t="shared" si="1"/>
        <v>-3.4299999998665953E-3</v>
      </c>
      <c r="E15" s="79"/>
      <c r="F15" s="67" t="str">
        <f t="shared" si="2"/>
        <v/>
      </c>
      <c r="G15" s="67">
        <v>2</v>
      </c>
      <c r="H15" s="67">
        <v>2</v>
      </c>
      <c r="I15" s="67"/>
      <c r="J15" s="67">
        <v>2</v>
      </c>
      <c r="K15" s="67"/>
      <c r="L15" s="64">
        <v>1331.4741299999998</v>
      </c>
      <c r="M15" s="64">
        <v>665.23342999999988</v>
      </c>
      <c r="N15" s="64">
        <v>443.15319666666659</v>
      </c>
      <c r="O15" s="79" t="s">
        <v>22</v>
      </c>
      <c r="P15" s="67">
        <v>56.6</v>
      </c>
      <c r="Q15" s="67">
        <v>190054208</v>
      </c>
      <c r="R15" s="79">
        <v>253.8</v>
      </c>
      <c r="S15" s="67">
        <f>'S27 HCT 15'!$Q15/'S27 HCT 15'!$Q$18*100</f>
        <v>13.109945742181461</v>
      </c>
      <c r="T15" s="64">
        <f t="shared" si="3"/>
        <v>26.219891484362922</v>
      </c>
      <c r="U15" s="64">
        <f t="shared" si="4"/>
        <v>26.219891484362922</v>
      </c>
      <c r="V15" s="64">
        <f t="shared" si="5"/>
        <v>0</v>
      </c>
      <c r="W15" s="64">
        <f t="shared" si="6"/>
        <v>26.219891484362922</v>
      </c>
      <c r="X15" s="64">
        <f t="shared" si="7"/>
        <v>0</v>
      </c>
      <c r="Y15" s="70">
        <v>56.8</v>
      </c>
      <c r="Z15" s="70">
        <v>299450272</v>
      </c>
      <c r="AA15" s="70">
        <v>39.5</v>
      </c>
      <c r="AB15" s="67">
        <f>'S27 HCT 15'!$Z15/'S27 HCT 15'!$Z$18*100</f>
        <v>14.064211968110584</v>
      </c>
      <c r="AC15" s="67">
        <f t="shared" si="8"/>
        <v>28.128423936221168</v>
      </c>
      <c r="AD15" s="67">
        <f t="shared" si="9"/>
        <v>28.128423936221168</v>
      </c>
      <c r="AE15" s="67">
        <f t="shared" si="10"/>
        <v>0</v>
      </c>
      <c r="AF15" s="67">
        <f t="shared" si="11"/>
        <v>28.128423936221168</v>
      </c>
      <c r="AG15" s="67">
        <f t="shared" si="12"/>
        <v>0</v>
      </c>
      <c r="AH15" s="87">
        <f>AVERAGE('S27 HCT 15'!$P15,'S27 HCT 15'!$Y15)</f>
        <v>56.7</v>
      </c>
      <c r="AI15" s="67">
        <f>AVERAGE('S27 HCT 15'!$S15,'S27 HCT 15'!$AB15)</f>
        <v>13.587078855146022</v>
      </c>
      <c r="AJ15" s="67">
        <f>STDEV('S27 HCT 15'!$S15,'S27 HCT 15'!$AB15)</f>
        <v>0.67476811941177695</v>
      </c>
      <c r="AK15" s="245">
        <f t="shared" si="13"/>
        <v>4.9662486440653339E-2</v>
      </c>
    </row>
    <row r="16" spans="1:37" s="70" customFormat="1" ht="20.100000000000001" customHeight="1" x14ac:dyDescent="0.25">
      <c r="A16" s="65">
        <v>1485.4</v>
      </c>
      <c r="B16" s="64">
        <f t="shared" si="0"/>
        <v>-6.9999999999936335E-2</v>
      </c>
      <c r="C16" s="79">
        <v>742.24</v>
      </c>
      <c r="D16" s="67">
        <f t="shared" si="1"/>
        <v>9.9999999999909051E-3</v>
      </c>
      <c r="E16" s="79"/>
      <c r="F16" s="67" t="str">
        <f t="shared" si="2"/>
        <v/>
      </c>
      <c r="G16" s="67">
        <v>3</v>
      </c>
      <c r="H16" s="67">
        <v>3</v>
      </c>
      <c r="I16" s="67"/>
      <c r="J16" s="67">
        <v>1</v>
      </c>
      <c r="K16" s="67">
        <v>1</v>
      </c>
      <c r="L16" s="64">
        <v>1485.47</v>
      </c>
      <c r="M16" s="64">
        <v>742.23</v>
      </c>
      <c r="N16" s="64">
        <v>494.48</v>
      </c>
      <c r="O16" s="79" t="s">
        <v>57</v>
      </c>
      <c r="P16" s="67">
        <v>63.6</v>
      </c>
      <c r="Q16" s="67">
        <v>65362364</v>
      </c>
      <c r="R16" s="79">
        <v>100.1</v>
      </c>
      <c r="S16" s="67">
        <f>'S27 HCT 15'!$Q16/'S27 HCT 15'!$Q$18*100</f>
        <v>4.508698095338751</v>
      </c>
      <c r="T16" s="64">
        <f t="shared" si="3"/>
        <v>13.526094286016253</v>
      </c>
      <c r="U16" s="64">
        <f t="shared" si="4"/>
        <v>13.526094286016253</v>
      </c>
      <c r="V16" s="64">
        <f t="shared" si="5"/>
        <v>0</v>
      </c>
      <c r="W16" s="64">
        <f t="shared" si="6"/>
        <v>4.508698095338751</v>
      </c>
      <c r="X16" s="64">
        <f t="shared" si="7"/>
        <v>4.508698095338751</v>
      </c>
      <c r="Y16" s="70">
        <v>63.5</v>
      </c>
      <c r="Z16" s="70">
        <v>164365408</v>
      </c>
      <c r="AA16" s="70">
        <v>27.2</v>
      </c>
      <c r="AB16" s="67">
        <f>'S27 HCT 15'!$Z16/'S27 HCT 15'!$Z$18*100</f>
        <v>7.7197122677416683</v>
      </c>
      <c r="AC16" s="67">
        <f t="shared" si="8"/>
        <v>23.159136803225003</v>
      </c>
      <c r="AD16" s="67">
        <f t="shared" si="9"/>
        <v>23.159136803225003</v>
      </c>
      <c r="AE16" s="67">
        <f t="shared" si="10"/>
        <v>0</v>
      </c>
      <c r="AF16" s="67">
        <f t="shared" si="11"/>
        <v>7.7197122677416683</v>
      </c>
      <c r="AG16" s="67">
        <f t="shared" si="12"/>
        <v>7.7197122677416683</v>
      </c>
      <c r="AH16" s="87">
        <f>AVERAGE('S27 HCT 15'!$P16,'S27 HCT 15'!$Y16)</f>
        <v>63.55</v>
      </c>
      <c r="AI16" s="67">
        <f>AVERAGE('S27 HCT 15'!$S16,'S27 HCT 15'!$AB16)</f>
        <v>6.1142051815402096</v>
      </c>
      <c r="AJ16" s="70">
        <f>STDEV('S27 HCT 15'!$S16,'S27 HCT 15'!$AB16)</f>
        <v>2.2705298957922118</v>
      </c>
      <c r="AK16" s="245">
        <f t="shared" si="13"/>
        <v>0.37135323862655356</v>
      </c>
    </row>
    <row r="17" spans="1:37" s="70" customFormat="1" ht="20.100000000000001" customHeight="1" x14ac:dyDescent="0.25">
      <c r="A17" s="91">
        <v>1696.47</v>
      </c>
      <c r="B17" s="92">
        <f t="shared" si="0"/>
        <v>-0.13632999999981621</v>
      </c>
      <c r="C17" s="95">
        <v>847.83</v>
      </c>
      <c r="D17" s="94">
        <f t="shared" si="1"/>
        <v>3.0470000000150321E-2</v>
      </c>
      <c r="E17" s="95"/>
      <c r="F17" s="94" t="str">
        <f t="shared" si="2"/>
        <v/>
      </c>
      <c r="G17" s="94">
        <v>3</v>
      </c>
      <c r="H17" s="94">
        <v>3</v>
      </c>
      <c r="I17" s="94"/>
      <c r="J17" s="94">
        <v>2</v>
      </c>
      <c r="K17" s="94"/>
      <c r="L17" s="92">
        <v>1696.6063299999998</v>
      </c>
      <c r="M17" s="92">
        <v>847.79952999999989</v>
      </c>
      <c r="N17" s="92">
        <v>564.86392999999987</v>
      </c>
      <c r="O17" s="95" t="s">
        <v>24</v>
      </c>
      <c r="P17" s="96">
        <v>69.400000000000006</v>
      </c>
      <c r="Q17" s="96">
        <v>121034976</v>
      </c>
      <c r="R17" s="96">
        <v>214.6</v>
      </c>
      <c r="S17" s="94">
        <f>'S27 HCT 15'!$Q17/'S27 HCT 15'!$Q$18*100</f>
        <v>8.348996767628714</v>
      </c>
      <c r="T17" s="92">
        <f t="shared" si="3"/>
        <v>25.046990302886144</v>
      </c>
      <c r="U17" s="92">
        <f t="shared" si="4"/>
        <v>25.046990302886144</v>
      </c>
      <c r="V17" s="92">
        <f t="shared" si="5"/>
        <v>0</v>
      </c>
      <c r="W17" s="92">
        <f t="shared" si="6"/>
        <v>16.697993535257428</v>
      </c>
      <c r="X17" s="92">
        <f t="shared" si="7"/>
        <v>0</v>
      </c>
      <c r="Y17" s="96">
        <v>69</v>
      </c>
      <c r="Z17" s="96">
        <v>212880160</v>
      </c>
      <c r="AA17" s="96">
        <v>36</v>
      </c>
      <c r="AB17" s="94">
        <f>'S27 HCT 15'!$Z17/'S27 HCT 15'!$Z$18*100</f>
        <v>9.9982934530288095</v>
      </c>
      <c r="AC17" s="94">
        <f t="shared" si="8"/>
        <v>29.99488035908643</v>
      </c>
      <c r="AD17" s="94">
        <f t="shared" si="9"/>
        <v>29.99488035908643</v>
      </c>
      <c r="AE17" s="94">
        <f t="shared" si="10"/>
        <v>0</v>
      </c>
      <c r="AF17" s="94">
        <f t="shared" si="11"/>
        <v>19.996586906057619</v>
      </c>
      <c r="AG17" s="94">
        <f t="shared" si="12"/>
        <v>0</v>
      </c>
      <c r="AH17" s="98">
        <f>AVERAGE('S27 HCT 15'!$P17,'S27 HCT 15'!$Y17)</f>
        <v>69.2</v>
      </c>
      <c r="AI17" s="94">
        <f>AVERAGE('S27 HCT 15'!$S17,'S27 HCT 15'!$AB17)</f>
        <v>9.1736451103287617</v>
      </c>
      <c r="AJ17" s="94">
        <f>STDEV('S27 HCT 15'!$S17,'S27 HCT 15'!$AB17)</f>
        <v>1.1662288704349033</v>
      </c>
      <c r="AK17" s="246">
        <f t="shared" si="13"/>
        <v>0.12712818693213088</v>
      </c>
    </row>
    <row r="18" spans="1:37" s="70" customFormat="1" x14ac:dyDescent="0.25">
      <c r="A18" s="64"/>
      <c r="B18" s="64"/>
      <c r="C18" s="64"/>
      <c r="D18" s="67"/>
      <c r="E18" s="79"/>
      <c r="F18" s="67"/>
      <c r="G18" s="67"/>
      <c r="H18" s="67"/>
      <c r="I18" s="67"/>
      <c r="J18" s="67"/>
      <c r="K18" s="67"/>
      <c r="L18" s="64"/>
      <c r="M18" s="64"/>
      <c r="N18" s="64"/>
      <c r="O18" s="79"/>
      <c r="P18" s="79"/>
      <c r="Q18" s="79">
        <f>SUM(Q5:Q17)</f>
        <v>1449694848</v>
      </c>
      <c r="R18" s="79"/>
      <c r="S18" s="67">
        <f>SUM(S5:S17)</f>
        <v>100.00000000000001</v>
      </c>
      <c r="T18" s="64">
        <f>SUM(T5:T17)/100</f>
        <v>1.8372114294773296</v>
      </c>
      <c r="U18" s="64">
        <f>SUM(U5:U17)/100</f>
        <v>1.8781550005204961</v>
      </c>
      <c r="V18" s="64">
        <f>SUM(V5:V17)/100</f>
        <v>3.2717134964944022E-2</v>
      </c>
      <c r="W18" s="64">
        <f>SUM(W5:W17)/100</f>
        <v>1.4139635074429129</v>
      </c>
      <c r="X18" s="64">
        <f>SUM(X5:X17)/100</f>
        <v>0.18507965615671418</v>
      </c>
      <c r="Y18" s="79"/>
      <c r="Z18" s="201">
        <f>SUM(Z5:Z17)</f>
        <v>2129164952</v>
      </c>
      <c r="AA18" s="79"/>
      <c r="AB18" s="67">
        <f>SUM(AB5:AB17)</f>
        <v>99.999999999999986</v>
      </c>
      <c r="AC18" s="67">
        <f>SUM(AC5:AC17)/100</f>
        <v>1.89244213709939</v>
      </c>
      <c r="AD18" s="67">
        <f>SUM(AD5:AD17)/100</f>
        <v>1.9255541080313627</v>
      </c>
      <c r="AE18" s="67">
        <f>SUM(AE5:AE17)/100</f>
        <v>3.5225439874702572E-2</v>
      </c>
      <c r="AF18" s="67">
        <f>SUM(AF5:AF17)/100</f>
        <v>1.3981032729304479</v>
      </c>
      <c r="AG18" s="67">
        <f>SUM(AG5:AG17)/100</f>
        <v>0.18383179172301162</v>
      </c>
      <c r="AH18" s="87"/>
      <c r="AI18" s="67">
        <f>SUM(AI5:AI17)</f>
        <v>100.00000000000001</v>
      </c>
      <c r="AJ18" s="67"/>
    </row>
    <row r="19" spans="1:37" s="70" customFormat="1" x14ac:dyDescent="0.25">
      <c r="A19" s="60"/>
      <c r="AH19" s="86"/>
    </row>
    <row r="20" spans="1:37" s="70" customFormat="1" x14ac:dyDescent="0.25">
      <c r="A20" s="60"/>
      <c r="AH20" s="86"/>
    </row>
    <row r="21" spans="1:37" s="70" customFormat="1" x14ac:dyDescent="0.25">
      <c r="A21" s="60"/>
      <c r="T21" s="79"/>
      <c r="U21" s="79"/>
      <c r="V21" s="79"/>
      <c r="W21" s="79"/>
      <c r="X21" s="79"/>
    </row>
    <row r="22" spans="1:37" s="70" customFormat="1" x14ac:dyDescent="0.25">
      <c r="A22" s="64"/>
      <c r="B22" s="64"/>
      <c r="C22" s="79"/>
      <c r="D22" s="67"/>
      <c r="E22" s="79"/>
      <c r="S22" s="195"/>
      <c r="T22" s="60"/>
      <c r="U22" s="60"/>
      <c r="V22" s="60"/>
      <c r="W22" s="60"/>
      <c r="X22" s="60"/>
    </row>
    <row r="23" spans="1:37" x14ac:dyDescent="0.25">
      <c r="A23" s="20"/>
      <c r="B23" s="13"/>
      <c r="C23" s="13"/>
      <c r="D23" s="14"/>
      <c r="E23" s="19"/>
      <c r="F23" s="6"/>
      <c r="AH23"/>
    </row>
    <row r="24" spans="1:37" x14ac:dyDescent="0.25">
      <c r="A24" s="20"/>
      <c r="B24" s="6"/>
      <c r="C24" s="6"/>
      <c r="D24" s="14"/>
      <c r="E24" s="19"/>
      <c r="F24" s="17"/>
      <c r="G24" s="17"/>
      <c r="H24" s="17"/>
      <c r="I24" s="17"/>
      <c r="J24" s="17"/>
      <c r="K24" s="17"/>
      <c r="L24" s="17"/>
      <c r="M24" s="13"/>
      <c r="N24" s="13"/>
      <c r="O24" s="14"/>
      <c r="AH24"/>
    </row>
    <row r="25" spans="1:37" x14ac:dyDescent="0.25">
      <c r="A25" s="20"/>
      <c r="B25" s="12"/>
      <c r="C25" s="15"/>
      <c r="D25" s="14"/>
      <c r="E25" s="19"/>
      <c r="F25" s="17"/>
      <c r="G25" s="17"/>
      <c r="H25" s="17"/>
      <c r="I25" s="17"/>
      <c r="J25" s="17"/>
      <c r="AH25"/>
    </row>
    <row r="26" spans="1:37" x14ac:dyDescent="0.25">
      <c r="A26" s="20"/>
      <c r="B26" s="12"/>
      <c r="C26" s="15"/>
      <c r="D26" s="14"/>
      <c r="E26" s="19"/>
      <c r="F26" s="17"/>
      <c r="G26" s="17"/>
      <c r="H26" s="17"/>
      <c r="I26" s="17"/>
      <c r="J26" s="17"/>
      <c r="AH26"/>
    </row>
    <row r="27" spans="1:37" x14ac:dyDescent="0.25">
      <c r="A27" s="20"/>
      <c r="B27" s="13"/>
      <c r="C27" s="13"/>
      <c r="D27" s="14"/>
      <c r="E27" s="19"/>
      <c r="F27" s="17"/>
      <c r="G27" s="17"/>
      <c r="H27" s="17"/>
      <c r="I27" s="17"/>
      <c r="J27" s="17"/>
      <c r="AH27"/>
    </row>
    <row r="28" spans="1:37" x14ac:dyDescent="0.25">
      <c r="A28" s="20"/>
      <c r="B28" s="12"/>
      <c r="C28" s="15"/>
      <c r="D28" s="14"/>
      <c r="E28" s="19"/>
      <c r="F28" s="6"/>
      <c r="AH28"/>
    </row>
    <row r="29" spans="1:37" x14ac:dyDescent="0.25">
      <c r="A29" s="20"/>
      <c r="B29" s="12"/>
      <c r="C29" s="15"/>
      <c r="D29" s="14"/>
      <c r="E29" s="19"/>
      <c r="F29" s="6"/>
      <c r="AH29"/>
    </row>
    <row r="30" spans="1:37" x14ac:dyDescent="0.25">
      <c r="A30" s="20"/>
      <c r="B30" s="6"/>
      <c r="C30" s="6"/>
      <c r="D30" s="14"/>
      <c r="E30" s="19"/>
      <c r="F30" s="6"/>
      <c r="AH30"/>
    </row>
    <row r="31" spans="1:37" x14ac:dyDescent="0.25">
      <c r="A31" s="20"/>
      <c r="B31" s="12"/>
      <c r="C31" s="16"/>
      <c r="D31" s="17"/>
      <c r="E31" s="17"/>
      <c r="F31" s="6"/>
      <c r="AH31"/>
    </row>
    <row r="32" spans="1:37" x14ac:dyDescent="0.25">
      <c r="A32" s="20"/>
      <c r="B32" s="13"/>
      <c r="C32" s="13"/>
      <c r="D32" s="14"/>
      <c r="E32" s="18"/>
      <c r="F32" s="6"/>
      <c r="AH32"/>
    </row>
    <row r="33" spans="1:34" x14ac:dyDescent="0.25">
      <c r="A33" s="20"/>
      <c r="B33" s="12"/>
      <c r="C33" s="15"/>
      <c r="D33" s="17"/>
      <c r="E33" s="17"/>
      <c r="F33" s="6"/>
      <c r="AH33"/>
    </row>
    <row r="34" spans="1:34" x14ac:dyDescent="0.25">
      <c r="A34" s="11"/>
      <c r="B34" s="12"/>
      <c r="C34" s="15"/>
      <c r="D34" s="17"/>
      <c r="E34" s="17"/>
      <c r="AH34"/>
    </row>
    <row r="35" spans="1:34" x14ac:dyDescent="0.25">
      <c r="A35" s="20"/>
      <c r="B35" s="13"/>
      <c r="C35" s="16"/>
      <c r="D35" s="17"/>
      <c r="E35" s="17"/>
      <c r="AH35"/>
    </row>
    <row r="36" spans="1:34" x14ac:dyDescent="0.25">
      <c r="A36" s="20"/>
      <c r="B36" s="13"/>
      <c r="C36" s="16"/>
      <c r="D36" s="14"/>
      <c r="E36" s="18"/>
      <c r="AH36"/>
    </row>
    <row r="37" spans="1:34" x14ac:dyDescent="0.25">
      <c r="D37" s="14"/>
      <c r="E37" s="18"/>
      <c r="AH37"/>
    </row>
    <row r="38" spans="1:34" x14ac:dyDescent="0.25">
      <c r="D38" s="14"/>
      <c r="E38" s="18"/>
      <c r="AH38"/>
    </row>
    <row r="39" spans="1:34" x14ac:dyDescent="0.25">
      <c r="D39" s="14"/>
      <c r="E39" s="18"/>
      <c r="AH39"/>
    </row>
    <row r="40" spans="1:34" x14ac:dyDescent="0.25">
      <c r="A40" s="13"/>
      <c r="B40" s="13"/>
      <c r="C40" s="17"/>
      <c r="D40" s="17"/>
      <c r="E40" s="17"/>
      <c r="AH40"/>
    </row>
    <row r="41" spans="1:34" x14ac:dyDescent="0.25">
      <c r="A41" s="13"/>
      <c r="B41" s="13"/>
      <c r="C41" s="17"/>
      <c r="D41" s="17"/>
      <c r="E41" s="17"/>
      <c r="AH41"/>
    </row>
    <row r="42" spans="1:34" x14ac:dyDescent="0.25">
      <c r="A42" s="13"/>
      <c r="B42" s="13"/>
      <c r="C42" s="17"/>
      <c r="D42" s="17"/>
      <c r="E42" s="17"/>
      <c r="AH42"/>
    </row>
    <row r="43" spans="1:34" x14ac:dyDescent="0.25">
      <c r="A43" s="13"/>
      <c r="B43" s="13"/>
      <c r="C43" s="17"/>
      <c r="D43" s="17"/>
      <c r="E43" s="17"/>
      <c r="AH43"/>
    </row>
    <row r="44" spans="1:34" x14ac:dyDescent="0.25">
      <c r="A44" s="13"/>
      <c r="B44" s="13"/>
      <c r="C44" s="17"/>
      <c r="D44" s="17"/>
      <c r="E44" s="17"/>
      <c r="AH44"/>
    </row>
    <row r="45" spans="1:34" x14ac:dyDescent="0.25">
      <c r="A45" s="24"/>
      <c r="B45" s="17"/>
      <c r="C45" s="17"/>
      <c r="D45" s="17"/>
      <c r="E45" s="17"/>
      <c r="AH45"/>
    </row>
    <row r="46" spans="1:34" x14ac:dyDescent="0.25">
      <c r="A46" s="24"/>
      <c r="B46" s="17"/>
      <c r="C46" s="17"/>
      <c r="D46" s="17"/>
      <c r="E46" s="17"/>
      <c r="AH46"/>
    </row>
    <row r="47" spans="1:34" x14ac:dyDescent="0.25">
      <c r="A47" s="24"/>
      <c r="B47" s="17"/>
      <c r="C47" s="17"/>
      <c r="D47" s="17"/>
      <c r="E47" s="17"/>
      <c r="AH47"/>
    </row>
    <row r="48" spans="1:34" x14ac:dyDescent="0.25">
      <c r="A48" s="24"/>
      <c r="B48" s="17"/>
      <c r="C48" s="17"/>
      <c r="D48" s="17"/>
      <c r="E48" s="17"/>
      <c r="AH48"/>
    </row>
    <row r="49" spans="1:34" x14ac:dyDescent="0.25">
      <c r="K49" s="17"/>
      <c r="L49" s="1"/>
      <c r="M49" s="1"/>
      <c r="N49" s="17"/>
      <c r="O49" s="17"/>
      <c r="AH49"/>
    </row>
    <row r="50" spans="1:34" x14ac:dyDescent="0.25">
      <c r="K50" s="17"/>
      <c r="L50" s="1"/>
      <c r="M50" s="1"/>
      <c r="N50" s="17"/>
      <c r="O50" s="17"/>
      <c r="AH50"/>
    </row>
    <row r="51" spans="1:34" x14ac:dyDescent="0.25">
      <c r="K51" s="17"/>
      <c r="L51" s="1"/>
      <c r="M51" s="1"/>
      <c r="N51" s="16"/>
      <c r="O51" s="3"/>
      <c r="AH51"/>
    </row>
    <row r="52" spans="1:34" x14ac:dyDescent="0.25">
      <c r="A52"/>
      <c r="K52" s="17"/>
      <c r="L52" s="13"/>
      <c r="M52" s="1"/>
      <c r="N52" s="16"/>
      <c r="O52" s="3"/>
      <c r="AH52"/>
    </row>
    <row r="53" spans="1:34" x14ac:dyDescent="0.25">
      <c r="A53"/>
      <c r="F53" s="17"/>
      <c r="G53" s="17"/>
      <c r="H53" s="17"/>
      <c r="I53" s="17"/>
      <c r="J53" s="17"/>
      <c r="K53" s="17"/>
      <c r="L53" s="1"/>
      <c r="M53" s="1"/>
      <c r="N53" s="17"/>
      <c r="O53" s="3"/>
      <c r="AH53"/>
    </row>
    <row r="54" spans="1:34" x14ac:dyDescent="0.25">
      <c r="A54"/>
      <c r="F54" s="17"/>
      <c r="G54" s="17"/>
      <c r="H54" s="17"/>
      <c r="I54" s="17"/>
      <c r="J54" s="17"/>
      <c r="K54" s="17"/>
      <c r="L54" s="1"/>
      <c r="M54" s="1"/>
      <c r="N54" s="16"/>
      <c r="O54" s="3"/>
      <c r="AH54"/>
    </row>
    <row r="55" spans="1:34" x14ac:dyDescent="0.25">
      <c r="A55"/>
      <c r="F55" s="17"/>
      <c r="G55" s="17"/>
      <c r="H55" s="17"/>
      <c r="I55" s="17"/>
      <c r="J55" s="17"/>
      <c r="K55" s="17"/>
      <c r="L55" s="1"/>
      <c r="M55" s="1"/>
      <c r="N55" s="16"/>
      <c r="O55" s="3"/>
      <c r="AH55"/>
    </row>
    <row r="56" spans="1:34" x14ac:dyDescent="0.25">
      <c r="A56"/>
      <c r="F56" s="17"/>
      <c r="G56" s="17"/>
      <c r="H56" s="17"/>
      <c r="I56" s="17"/>
      <c r="J56" s="17"/>
      <c r="K56" s="17"/>
      <c r="L56" s="1"/>
      <c r="M56" s="1"/>
      <c r="N56" s="16"/>
      <c r="O56" s="3"/>
      <c r="AH56"/>
    </row>
    <row r="57" spans="1:34" x14ac:dyDescent="0.25">
      <c r="A57"/>
      <c r="F57" s="17"/>
      <c r="G57" s="17"/>
      <c r="H57" s="17"/>
      <c r="I57" s="17"/>
      <c r="J57" s="17"/>
      <c r="K57" s="17"/>
      <c r="L57" s="17"/>
      <c r="M57" s="17"/>
      <c r="N57" s="17"/>
      <c r="O57" s="17"/>
      <c r="AH57"/>
    </row>
    <row r="58" spans="1:34" x14ac:dyDescent="0.25">
      <c r="A58"/>
      <c r="F58" s="17"/>
      <c r="G58" s="17"/>
      <c r="H58" s="17"/>
      <c r="I58" s="17"/>
      <c r="J58" s="17"/>
      <c r="K58" s="17"/>
      <c r="L58" s="17"/>
      <c r="M58" s="17"/>
      <c r="N58" s="17"/>
      <c r="O58" s="17"/>
      <c r="AH58"/>
    </row>
    <row r="59" spans="1:34" x14ac:dyDescent="0.25">
      <c r="A59"/>
      <c r="F59" s="17"/>
      <c r="G59" s="17"/>
      <c r="H59" s="17"/>
      <c r="I59" s="17"/>
      <c r="J59" s="17"/>
      <c r="K59" s="17"/>
      <c r="L59" s="17"/>
      <c r="M59" s="17"/>
      <c r="N59" s="17"/>
      <c r="O59" s="17"/>
      <c r="AH59"/>
    </row>
    <row r="60" spans="1:34" x14ac:dyDescent="0.25">
      <c r="A60"/>
      <c r="F60" s="17"/>
      <c r="G60" s="17"/>
      <c r="H60" s="17"/>
      <c r="I60" s="17"/>
      <c r="J60" s="17"/>
      <c r="K60" s="17"/>
      <c r="L60" s="17"/>
      <c r="M60" s="17"/>
      <c r="N60" s="17"/>
      <c r="O60" s="17"/>
      <c r="AH60"/>
    </row>
    <row r="61" spans="1:34" x14ac:dyDescent="0.25">
      <c r="A61"/>
      <c r="F61" s="17"/>
      <c r="G61" s="17"/>
      <c r="H61" s="17"/>
      <c r="I61" s="17"/>
      <c r="J61" s="17"/>
      <c r="K61" s="17"/>
      <c r="L61" s="17"/>
      <c r="M61" s="17"/>
      <c r="N61" s="17"/>
      <c r="O61" s="17"/>
      <c r="AH61"/>
    </row>
    <row r="62" spans="1:34" x14ac:dyDescent="0.25">
      <c r="A62"/>
      <c r="F62" s="17"/>
      <c r="G62" s="17"/>
      <c r="H62" s="17"/>
      <c r="I62" s="17"/>
      <c r="J62" s="17"/>
      <c r="K62" s="17"/>
      <c r="L62" s="17"/>
      <c r="M62" s="17"/>
      <c r="N62" s="17"/>
      <c r="O62" s="17"/>
      <c r="AH62"/>
    </row>
  </sheetData>
  <mergeCells count="2">
    <mergeCell ref="P3:X3"/>
    <mergeCell ref="Y3:AG3"/>
  </mergeCells>
  <pageMargins left="0.7" right="0.7" top="0.75" bottom="0.75" header="0.3" footer="0.3"/>
  <pageSetup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AT43"/>
  <sheetViews>
    <sheetView zoomScale="60" zoomScaleNormal="60" workbookViewId="0"/>
  </sheetViews>
  <sheetFormatPr defaultColWidth="9.140625" defaultRowHeight="15" x14ac:dyDescent="0.25"/>
  <cols>
    <col min="1" max="1" width="8.7109375" style="237" customWidth="1"/>
    <col min="2" max="42" width="8.7109375" style="23" customWidth="1"/>
    <col min="43" max="43" width="8.7109375" style="238" customWidth="1"/>
    <col min="44" max="46" width="8.7109375" style="23" customWidth="1"/>
    <col min="47" max="16384" width="9.140625" style="23"/>
  </cols>
  <sheetData>
    <row r="1" spans="1:46" x14ac:dyDescent="0.25">
      <c r="A1" s="70" t="s">
        <v>212</v>
      </c>
    </row>
    <row r="3" spans="1:46" ht="20.100000000000001" customHeight="1" x14ac:dyDescent="0.25">
      <c r="A3" s="100"/>
      <c r="B3" s="101"/>
      <c r="C3" s="101"/>
      <c r="D3" s="101"/>
      <c r="E3" s="101"/>
      <c r="F3" s="101"/>
      <c r="G3" s="101"/>
      <c r="H3" s="101"/>
      <c r="I3" s="101"/>
      <c r="J3" s="101"/>
      <c r="K3" s="101"/>
      <c r="L3" s="101"/>
      <c r="M3" s="101"/>
      <c r="N3" s="101"/>
      <c r="O3" s="101"/>
      <c r="P3" s="277" t="s">
        <v>109</v>
      </c>
      <c r="Q3" s="277"/>
      <c r="R3" s="277"/>
      <c r="S3" s="277"/>
      <c r="T3" s="277"/>
      <c r="U3" s="277"/>
      <c r="V3" s="277"/>
      <c r="W3" s="277"/>
      <c r="X3" s="277"/>
      <c r="Y3" s="277" t="s">
        <v>110</v>
      </c>
      <c r="Z3" s="277"/>
      <c r="AA3" s="277"/>
      <c r="AB3" s="277"/>
      <c r="AC3" s="277"/>
      <c r="AD3" s="277"/>
      <c r="AE3" s="277"/>
      <c r="AF3" s="277"/>
      <c r="AG3" s="277"/>
      <c r="AH3" s="277" t="s">
        <v>112</v>
      </c>
      <c r="AI3" s="277"/>
      <c r="AJ3" s="277"/>
      <c r="AK3" s="277"/>
      <c r="AL3" s="277"/>
      <c r="AM3" s="277"/>
      <c r="AN3" s="277"/>
      <c r="AO3" s="277"/>
      <c r="AP3" s="277"/>
      <c r="AQ3" s="102"/>
      <c r="AR3" s="101"/>
      <c r="AS3" s="101"/>
      <c r="AT3" s="103"/>
    </row>
    <row r="4" spans="1:46" ht="20.100000000000001" customHeight="1" x14ac:dyDescent="0.25">
      <c r="A4" s="105" t="s">
        <v>0</v>
      </c>
      <c r="B4" s="104" t="s">
        <v>1</v>
      </c>
      <c r="C4" s="104" t="s">
        <v>2</v>
      </c>
      <c r="D4" s="104" t="s">
        <v>3</v>
      </c>
      <c r="E4" s="104" t="s">
        <v>4</v>
      </c>
      <c r="F4" s="104" t="s">
        <v>5</v>
      </c>
      <c r="G4" s="104" t="s">
        <v>6</v>
      </c>
      <c r="H4" s="104" t="s">
        <v>7</v>
      </c>
      <c r="I4" s="104" t="s">
        <v>8</v>
      </c>
      <c r="J4" s="104" t="s">
        <v>9</v>
      </c>
      <c r="K4" s="104" t="s">
        <v>10</v>
      </c>
      <c r="L4" s="104" t="s">
        <v>101</v>
      </c>
      <c r="M4" s="104" t="s">
        <v>102</v>
      </c>
      <c r="N4" s="104" t="s">
        <v>103</v>
      </c>
      <c r="O4" s="104" t="s">
        <v>11</v>
      </c>
      <c r="P4" s="104" t="s">
        <v>104</v>
      </c>
      <c r="Q4" s="104" t="s">
        <v>105</v>
      </c>
      <c r="R4" s="104" t="s">
        <v>94</v>
      </c>
      <c r="S4" s="104" t="s">
        <v>106</v>
      </c>
      <c r="T4" s="104" t="s">
        <v>6</v>
      </c>
      <c r="U4" s="104" t="s">
        <v>7</v>
      </c>
      <c r="V4" s="104" t="s">
        <v>8</v>
      </c>
      <c r="W4" s="104" t="s">
        <v>9</v>
      </c>
      <c r="X4" s="104" t="s">
        <v>10</v>
      </c>
      <c r="Y4" s="104" t="s">
        <v>104</v>
      </c>
      <c r="Z4" s="104" t="s">
        <v>105</v>
      </c>
      <c r="AA4" s="104" t="s">
        <v>94</v>
      </c>
      <c r="AB4" s="104" t="s">
        <v>106</v>
      </c>
      <c r="AC4" s="104" t="s">
        <v>6</v>
      </c>
      <c r="AD4" s="104" t="s">
        <v>7</v>
      </c>
      <c r="AE4" s="104" t="s">
        <v>8</v>
      </c>
      <c r="AF4" s="104" t="s">
        <v>9</v>
      </c>
      <c r="AG4" s="104" t="s">
        <v>10</v>
      </c>
      <c r="AH4" s="104" t="s">
        <v>104</v>
      </c>
      <c r="AI4" s="104" t="s">
        <v>105</v>
      </c>
      <c r="AJ4" s="104" t="s">
        <v>94</v>
      </c>
      <c r="AK4" s="104" t="s">
        <v>106</v>
      </c>
      <c r="AL4" s="104" t="s">
        <v>6</v>
      </c>
      <c r="AM4" s="104" t="s">
        <v>7</v>
      </c>
      <c r="AN4" s="104" t="s">
        <v>8</v>
      </c>
      <c r="AO4" s="104" t="s">
        <v>9</v>
      </c>
      <c r="AP4" s="104" t="s">
        <v>10</v>
      </c>
      <c r="AQ4" s="106" t="s">
        <v>107</v>
      </c>
      <c r="AR4" s="104" t="s">
        <v>108</v>
      </c>
      <c r="AS4" s="104" t="s">
        <v>17</v>
      </c>
      <c r="AT4" s="107" t="s">
        <v>33</v>
      </c>
    </row>
    <row r="5" spans="1:46" ht="20.100000000000001" customHeight="1" x14ac:dyDescent="0.25">
      <c r="A5" s="235">
        <v>675.27</v>
      </c>
      <c r="B5" s="60">
        <f t="shared" ref="B5:B17" si="0">IF(A5, A5-L5,"")</f>
        <v>1.999999999998181E-2</v>
      </c>
      <c r="C5" s="70"/>
      <c r="D5" s="70" t="str">
        <f t="shared" ref="D5:D17" si="1">IF(C5, C5-M5,"")</f>
        <v/>
      </c>
      <c r="E5" s="70"/>
      <c r="F5" s="70"/>
      <c r="G5" s="70">
        <v>1</v>
      </c>
      <c r="H5" s="70">
        <v>1</v>
      </c>
      <c r="I5" s="70"/>
      <c r="J5" s="70">
        <v>1</v>
      </c>
      <c r="K5" s="70"/>
      <c r="L5" s="81">
        <v>675.25</v>
      </c>
      <c r="M5" s="60">
        <v>337.12</v>
      </c>
      <c r="N5" s="60">
        <v>224.41</v>
      </c>
      <c r="O5" s="70" t="s">
        <v>18</v>
      </c>
      <c r="P5" s="70">
        <v>23</v>
      </c>
      <c r="Q5" s="70">
        <v>449396768</v>
      </c>
      <c r="R5" s="70">
        <v>9</v>
      </c>
      <c r="S5" s="70">
        <f>'S28 HCT 8 '!$Q5/'S28 HCT 8 '!$Q$18*100</f>
        <v>7.4119471205313827</v>
      </c>
      <c r="T5" s="70">
        <f t="shared" ref="T5:T17" si="2">$S5*G5</f>
        <v>7.4119471205313827</v>
      </c>
      <c r="U5" s="70">
        <f t="shared" ref="U5:U17" si="3">$S5*H5</f>
        <v>7.4119471205313827</v>
      </c>
      <c r="V5" s="70">
        <f t="shared" ref="V5:V17" si="4">$S5*I5</f>
        <v>0</v>
      </c>
      <c r="W5" s="70">
        <f t="shared" ref="W5:W17" si="5">$S5*J5</f>
        <v>7.4119471205313827</v>
      </c>
      <c r="X5" s="70">
        <f t="shared" ref="X5:X17" si="6">$S5*K5</f>
        <v>0</v>
      </c>
      <c r="Y5" s="70">
        <v>23.7</v>
      </c>
      <c r="Z5" s="70">
        <v>100664936</v>
      </c>
      <c r="AA5" s="70">
        <v>14</v>
      </c>
      <c r="AB5" s="67">
        <f>'S28 HCT 8 '!$Z5/'S28 HCT 8 '!$Z$18*100</f>
        <v>4.3530261035537263</v>
      </c>
      <c r="AC5" s="67">
        <f t="shared" ref="AC5:AC17" si="7">$AB5*G5</f>
        <v>4.3530261035537263</v>
      </c>
      <c r="AD5" s="67">
        <f t="shared" ref="AD5:AD17" si="8">$AB5*H5</f>
        <v>4.3530261035537263</v>
      </c>
      <c r="AE5" s="67">
        <f t="shared" ref="AE5:AE17" si="9">$AB5*I5</f>
        <v>0</v>
      </c>
      <c r="AF5" s="67">
        <f t="shared" ref="AF5:AF17" si="10">$AB5*J5</f>
        <v>4.3530261035537263</v>
      </c>
      <c r="AG5" s="67">
        <f t="shared" ref="AG5:AG17" si="11">$AB5*K5</f>
        <v>0</v>
      </c>
      <c r="AH5" s="70">
        <v>22.4</v>
      </c>
      <c r="AI5" s="70">
        <v>256611600</v>
      </c>
      <c r="AJ5" s="70">
        <v>26.5</v>
      </c>
      <c r="AK5" s="67">
        <f>'S28 HCT 8 '!$AI5/'S28 HCT 8 '!$AI$18*100</f>
        <v>8.038784410300055</v>
      </c>
      <c r="AL5" s="67">
        <f t="shared" ref="AL5:AL17" si="12">$AK5*G5</f>
        <v>8.038784410300055</v>
      </c>
      <c r="AM5" s="67">
        <f t="shared" ref="AM5:AM17" si="13">$AK5*H5</f>
        <v>8.038784410300055</v>
      </c>
      <c r="AN5" s="67">
        <f t="shared" ref="AN5:AN17" si="14">$AK5*I5</f>
        <v>0</v>
      </c>
      <c r="AO5" s="67">
        <f t="shared" ref="AO5:AO17" si="15">$AK5*J5</f>
        <v>8.038784410300055</v>
      </c>
      <c r="AP5" s="67">
        <f t="shared" ref="AP5:AP17" si="16">$AK5*K5</f>
        <v>0</v>
      </c>
      <c r="AQ5" s="87">
        <f>AVERAGE('S28 HCT 8 '!$P5,'S28 HCT 8 '!$Y5,'S28 HCT 8 '!$AH5)</f>
        <v>23.033333333333331</v>
      </c>
      <c r="AR5" s="70">
        <f>AVERAGE('S28 HCT 8 '!$S5,'S28 HCT 8 '!$AB5,'S28 HCT 8 '!$AK5)</f>
        <v>6.601252544795055</v>
      </c>
      <c r="AS5" s="70">
        <f>STDEV('S28 HCT 8 '!$S5,'S28 HCT 8 '!$AB5,'S28 HCT 8 '!$AK5)</f>
        <v>1.9720859122471408</v>
      </c>
      <c r="AT5" s="90">
        <f>'S28 HCT 8 '!$AS5/'S28 HCT 8 '!$AR5</f>
        <v>0.29874420026576443</v>
      </c>
    </row>
    <row r="6" spans="1:46" ht="20.100000000000001" customHeight="1" x14ac:dyDescent="0.25">
      <c r="A6" s="235">
        <v>966.36</v>
      </c>
      <c r="B6" s="60">
        <f t="shared" si="0"/>
        <v>1.999999999998181E-2</v>
      </c>
      <c r="C6" s="70">
        <v>482.67</v>
      </c>
      <c r="D6" s="70">
        <f t="shared" si="1"/>
        <v>0</v>
      </c>
      <c r="E6" s="70"/>
      <c r="F6" s="70"/>
      <c r="G6" s="70">
        <v>1</v>
      </c>
      <c r="H6" s="70">
        <v>1</v>
      </c>
      <c r="I6" s="70"/>
      <c r="J6" s="70">
        <v>2</v>
      </c>
      <c r="K6" s="70"/>
      <c r="L6" s="60">
        <v>966.34</v>
      </c>
      <c r="M6" s="60">
        <v>482.67</v>
      </c>
      <c r="N6" s="60">
        <v>321.44</v>
      </c>
      <c r="O6" s="70" t="s">
        <v>19</v>
      </c>
      <c r="P6" s="70">
        <v>27</v>
      </c>
      <c r="Q6" s="70">
        <v>1461849856</v>
      </c>
      <c r="R6" s="70">
        <v>25.6</v>
      </c>
      <c r="S6" s="70">
        <f>'S28 HCT 8 '!$Q6/'S28 HCT 8 '!$Q$18*100</f>
        <v>24.11044004399341</v>
      </c>
      <c r="T6" s="70">
        <f t="shared" si="2"/>
        <v>24.11044004399341</v>
      </c>
      <c r="U6" s="70">
        <f t="shared" si="3"/>
        <v>24.11044004399341</v>
      </c>
      <c r="V6" s="70">
        <f t="shared" si="4"/>
        <v>0</v>
      </c>
      <c r="W6" s="70">
        <f t="shared" si="5"/>
        <v>48.220880087986821</v>
      </c>
      <c r="X6" s="70">
        <f t="shared" si="6"/>
        <v>0</v>
      </c>
      <c r="Y6" s="70">
        <v>28.3</v>
      </c>
      <c r="Z6" s="70">
        <v>320764224</v>
      </c>
      <c r="AA6" s="70">
        <v>22.1</v>
      </c>
      <c r="AB6" s="67">
        <f>'S28 HCT 8 '!$Z6/'S28 HCT 8 '!$Z$18*100</f>
        <v>13.870718997508275</v>
      </c>
      <c r="AC6" s="67">
        <f t="shared" si="7"/>
        <v>13.870718997508275</v>
      </c>
      <c r="AD6" s="67">
        <f t="shared" si="8"/>
        <v>13.870718997508275</v>
      </c>
      <c r="AE6" s="67">
        <f t="shared" si="9"/>
        <v>0</v>
      </c>
      <c r="AF6" s="67">
        <f t="shared" si="10"/>
        <v>27.74143799501655</v>
      </c>
      <c r="AG6" s="67">
        <f t="shared" si="11"/>
        <v>0</v>
      </c>
      <c r="AH6" s="70">
        <v>26.8</v>
      </c>
      <c r="AI6" s="70">
        <v>714196992</v>
      </c>
      <c r="AJ6" s="70">
        <v>69.900000000000006</v>
      </c>
      <c r="AK6" s="67">
        <f>'S28 HCT 8 '!$AI6/'S28 HCT 8 '!$AI$18*100</f>
        <v>22.373406522436216</v>
      </c>
      <c r="AL6" s="67">
        <f t="shared" si="12"/>
        <v>22.373406522436216</v>
      </c>
      <c r="AM6" s="67">
        <f t="shared" si="13"/>
        <v>22.373406522436216</v>
      </c>
      <c r="AN6" s="67">
        <f t="shared" si="14"/>
        <v>0</v>
      </c>
      <c r="AO6" s="67">
        <f t="shared" si="15"/>
        <v>44.746813044872432</v>
      </c>
      <c r="AP6" s="67">
        <f t="shared" si="16"/>
        <v>0</v>
      </c>
      <c r="AQ6" s="87">
        <f>AVERAGE('S28 HCT 8 '!$P6,'S28 HCT 8 '!$Y6,'S28 HCT 8 '!$AH6)</f>
        <v>27.366666666666664</v>
      </c>
      <c r="AR6" s="70">
        <f>AVERAGE('S28 HCT 8 '!$S6,'S28 HCT 8 '!$AB6,'S28 HCT 8 '!$AK6)</f>
        <v>20.118188521312632</v>
      </c>
      <c r="AS6" s="70">
        <f>STDEV('S28 HCT 8 '!$S6,'S28 HCT 8 '!$AB6,'S28 HCT 8 '!$AK6)</f>
        <v>5.4797333832862316</v>
      </c>
      <c r="AT6" s="90">
        <f>'S28 HCT 8 '!$AS6/'S28 HCT 8 '!$AR6</f>
        <v>0.2723770769660081</v>
      </c>
    </row>
    <row r="7" spans="1:46" ht="20.100000000000001" customHeight="1" x14ac:dyDescent="0.25">
      <c r="A7" s="235">
        <v>749.3</v>
      </c>
      <c r="B7" s="60">
        <f t="shared" si="0"/>
        <v>1.999999999998181E-2</v>
      </c>
      <c r="C7" s="70"/>
      <c r="D7" s="70" t="str">
        <f t="shared" si="1"/>
        <v/>
      </c>
      <c r="E7" s="70"/>
      <c r="F7" s="70"/>
      <c r="G7" s="70">
        <v>2</v>
      </c>
      <c r="H7" s="70">
        <v>2</v>
      </c>
      <c r="I7" s="70"/>
      <c r="J7" s="70"/>
      <c r="K7" s="70"/>
      <c r="L7" s="60">
        <v>749.28</v>
      </c>
      <c r="M7" s="60">
        <v>374.14</v>
      </c>
      <c r="N7" s="60">
        <v>249.09</v>
      </c>
      <c r="O7" s="70" t="s">
        <v>25</v>
      </c>
      <c r="P7" s="70">
        <v>32.1</v>
      </c>
      <c r="Q7" s="70">
        <v>213572032</v>
      </c>
      <c r="R7" s="70">
        <v>10.5</v>
      </c>
      <c r="S7" s="76">
        <f>'S28 HCT 8 '!$Q7/'S28 HCT 8 '!$Q$18*100</f>
        <v>3.5224654922494603</v>
      </c>
      <c r="T7" s="70">
        <f t="shared" si="2"/>
        <v>7.0449309844989205</v>
      </c>
      <c r="U7" s="70">
        <f t="shared" si="3"/>
        <v>7.0449309844989205</v>
      </c>
      <c r="V7" s="70">
        <f t="shared" si="4"/>
        <v>0</v>
      </c>
      <c r="W7" s="70">
        <f t="shared" si="5"/>
        <v>0</v>
      </c>
      <c r="X7" s="70">
        <f t="shared" si="6"/>
        <v>0</v>
      </c>
      <c r="Y7" s="70">
        <v>32</v>
      </c>
      <c r="Z7" s="70"/>
      <c r="AA7" s="70">
        <v>5.0999999999999996</v>
      </c>
      <c r="AB7" s="67">
        <f>'S28 HCT 8 '!$Z7/'S28 HCT 8 '!$Z$18*100</f>
        <v>0</v>
      </c>
      <c r="AC7" s="67">
        <f t="shared" si="7"/>
        <v>0</v>
      </c>
      <c r="AD7" s="67">
        <f t="shared" si="8"/>
        <v>0</v>
      </c>
      <c r="AE7" s="67">
        <f t="shared" si="9"/>
        <v>0</v>
      </c>
      <c r="AF7" s="67">
        <f t="shared" si="10"/>
        <v>0</v>
      </c>
      <c r="AG7" s="67">
        <f t="shared" si="11"/>
        <v>0</v>
      </c>
      <c r="AH7" s="70">
        <v>31.2</v>
      </c>
      <c r="AI7" s="70">
        <v>88087960</v>
      </c>
      <c r="AJ7" s="70">
        <v>13.5</v>
      </c>
      <c r="AK7" s="67">
        <f>'S28 HCT 8 '!$AI7/'S28 HCT 8 '!$AI$18*100</f>
        <v>2.7595015953414999</v>
      </c>
      <c r="AL7" s="67">
        <f t="shared" si="12"/>
        <v>5.5190031906829997</v>
      </c>
      <c r="AM7" s="67">
        <f t="shared" si="13"/>
        <v>5.5190031906829997</v>
      </c>
      <c r="AN7" s="67">
        <f t="shared" si="14"/>
        <v>0</v>
      </c>
      <c r="AO7" s="67">
        <f t="shared" si="15"/>
        <v>0</v>
      </c>
      <c r="AP7" s="67">
        <f t="shared" si="16"/>
        <v>0</v>
      </c>
      <c r="AQ7" s="87">
        <f>AVERAGE('S28 HCT 8 '!$P7,'S28 HCT 8 '!$Y7,'S28 HCT 8 '!$AH7)</f>
        <v>31.766666666666666</v>
      </c>
      <c r="AR7" s="76">
        <f>AVERAGE('S28 HCT 8 '!$S7,'S28 HCT 8 '!$AB7,'S28 HCT 8 '!$AK7)</f>
        <v>2.0939890291969867</v>
      </c>
      <c r="AS7" s="76">
        <f>STDEV('S28 HCT 8 '!$S7,'S28 HCT 8 '!$AB7,'S28 HCT 8 '!$AK7)</f>
        <v>1.8531381539956076</v>
      </c>
      <c r="AT7" s="90">
        <f>'S28 HCT 8 '!$AS7/'S28 HCT 8 '!$AR7</f>
        <v>0.88497987723758909</v>
      </c>
    </row>
    <row r="8" spans="1:46" ht="20.100000000000001" customHeight="1" x14ac:dyDescent="0.25">
      <c r="A8" s="65">
        <v>1040.3900000000001</v>
      </c>
      <c r="B8" s="60">
        <f t="shared" si="0"/>
        <v>9.9999999999909051E-3</v>
      </c>
      <c r="C8" s="70"/>
      <c r="D8" s="70" t="str">
        <f t="shared" si="1"/>
        <v/>
      </c>
      <c r="E8" s="70"/>
      <c r="F8" s="70"/>
      <c r="G8" s="70">
        <v>2</v>
      </c>
      <c r="H8" s="70">
        <v>2</v>
      </c>
      <c r="I8" s="70"/>
      <c r="J8" s="70">
        <v>1</v>
      </c>
      <c r="K8" s="70"/>
      <c r="L8" s="63">
        <v>1040.3800000000001</v>
      </c>
      <c r="M8" s="60">
        <v>519.69000000000005</v>
      </c>
      <c r="N8" s="60">
        <v>346.12</v>
      </c>
      <c r="O8" s="70" t="s">
        <v>20</v>
      </c>
      <c r="P8" s="70">
        <v>43.7</v>
      </c>
      <c r="Q8" s="70">
        <v>262663120</v>
      </c>
      <c r="R8" s="70">
        <v>7.4</v>
      </c>
      <c r="S8" s="70">
        <f>'S28 HCT 8 '!$Q8/'S28 HCT 8 '!$Q$18*100</f>
        <v>4.3321298562471844</v>
      </c>
      <c r="T8" s="70">
        <f t="shared" si="2"/>
        <v>8.6642597124943688</v>
      </c>
      <c r="U8" s="70">
        <f t="shared" si="3"/>
        <v>8.6642597124943688</v>
      </c>
      <c r="V8" s="70">
        <f t="shared" si="4"/>
        <v>0</v>
      </c>
      <c r="W8" s="70">
        <f t="shared" si="5"/>
        <v>4.3321298562471844</v>
      </c>
      <c r="X8" s="70">
        <f t="shared" si="6"/>
        <v>0</v>
      </c>
      <c r="Y8" s="70">
        <v>44.3</v>
      </c>
      <c r="Z8" s="70">
        <v>83485944</v>
      </c>
      <c r="AA8" s="70">
        <v>6.3</v>
      </c>
      <c r="AB8" s="67">
        <f>'S28 HCT 8 '!$Z8/'S28 HCT 8 '!$Z$18*100</f>
        <v>3.6101596837236807</v>
      </c>
      <c r="AC8" s="67">
        <f t="shared" si="7"/>
        <v>7.2203193674473614</v>
      </c>
      <c r="AD8" s="67">
        <f t="shared" si="8"/>
        <v>7.2203193674473614</v>
      </c>
      <c r="AE8" s="67">
        <f t="shared" si="9"/>
        <v>0</v>
      </c>
      <c r="AF8" s="67">
        <f t="shared" si="10"/>
        <v>3.6101596837236807</v>
      </c>
      <c r="AG8" s="67">
        <f t="shared" si="11"/>
        <v>0</v>
      </c>
      <c r="AH8" s="70">
        <v>43.2</v>
      </c>
      <c r="AI8" s="70">
        <v>141098288</v>
      </c>
      <c r="AJ8" s="70">
        <v>16.7</v>
      </c>
      <c r="AK8" s="67">
        <f>'S28 HCT 8 '!$AI8/'S28 HCT 8 '!$AI$18*100</f>
        <v>4.4201381305226555</v>
      </c>
      <c r="AL8" s="67">
        <f t="shared" si="12"/>
        <v>8.8402762610453109</v>
      </c>
      <c r="AM8" s="67">
        <f t="shared" si="13"/>
        <v>8.8402762610453109</v>
      </c>
      <c r="AN8" s="67">
        <f t="shared" si="14"/>
        <v>0</v>
      </c>
      <c r="AO8" s="67">
        <f t="shared" si="15"/>
        <v>4.4201381305226555</v>
      </c>
      <c r="AP8" s="67">
        <f t="shared" si="16"/>
        <v>0</v>
      </c>
      <c r="AQ8" s="87">
        <f>AVERAGE('S28 HCT 8 '!$P8,'S28 HCT 8 '!$Y8,'S28 HCT 8 '!$AH8)</f>
        <v>43.733333333333327</v>
      </c>
      <c r="AR8" s="70">
        <f>AVERAGE('S28 HCT 8 '!$S8,'S28 HCT 8 '!$AB8,'S28 HCT 8 '!$AK8)</f>
        <v>4.1208092234978402</v>
      </c>
      <c r="AS8" s="70">
        <f>STDEV('S28 HCT 8 '!$S8,'S28 HCT 8 '!$AB8,'S28 HCT 8 '!$AK8)</f>
        <v>0.44441937225880163</v>
      </c>
      <c r="AT8" s="90">
        <f>'S28 HCT 8 '!$AS8/'S28 HCT 8 '!$AR8</f>
        <v>0.10784759695367988</v>
      </c>
    </row>
    <row r="9" spans="1:46" ht="20.100000000000001" customHeight="1" x14ac:dyDescent="0.25">
      <c r="A9" s="65">
        <v>895.35</v>
      </c>
      <c r="B9" s="60">
        <f t="shared" si="0"/>
        <v>9.9999999999909051E-3</v>
      </c>
      <c r="C9" s="70"/>
      <c r="D9" s="70" t="str">
        <f t="shared" si="1"/>
        <v/>
      </c>
      <c r="E9" s="70"/>
      <c r="F9" s="70"/>
      <c r="G9" s="70">
        <v>2</v>
      </c>
      <c r="H9" s="70">
        <v>2</v>
      </c>
      <c r="I9" s="70">
        <v>1</v>
      </c>
      <c r="J9" s="70"/>
      <c r="K9" s="70"/>
      <c r="L9" s="60">
        <v>895.34</v>
      </c>
      <c r="M9" s="60">
        <v>447.17</v>
      </c>
      <c r="N9" s="60">
        <v>297.77999999999997</v>
      </c>
      <c r="O9" s="70" t="s">
        <v>45</v>
      </c>
      <c r="P9" s="70">
        <v>46.1</v>
      </c>
      <c r="Q9" s="70">
        <v>321212832</v>
      </c>
      <c r="R9" s="70">
        <v>10.6</v>
      </c>
      <c r="S9" s="77">
        <f>'S28 HCT 8 '!$Q9/'S28 HCT 8 '!$Q$18*100</f>
        <v>5.2977962788110906</v>
      </c>
      <c r="T9" s="70">
        <f t="shared" si="2"/>
        <v>10.595592557622181</v>
      </c>
      <c r="U9" s="70">
        <f t="shared" si="3"/>
        <v>10.595592557622181</v>
      </c>
      <c r="V9" s="70">
        <f t="shared" si="4"/>
        <v>5.2977962788110906</v>
      </c>
      <c r="W9" s="70">
        <f t="shared" si="5"/>
        <v>0</v>
      </c>
      <c r="X9" s="70">
        <f t="shared" si="6"/>
        <v>0</v>
      </c>
      <c r="Y9" s="70">
        <v>45.9</v>
      </c>
      <c r="Z9" s="70">
        <v>85745680</v>
      </c>
      <c r="AA9" s="70">
        <v>8.3000000000000007</v>
      </c>
      <c r="AB9" s="67">
        <f>'S28 HCT 8 '!$Z9/'S28 HCT 8 '!$Z$18*100</f>
        <v>3.7078768252230812</v>
      </c>
      <c r="AC9" s="67">
        <f t="shared" si="7"/>
        <v>7.4157536504461623</v>
      </c>
      <c r="AD9" s="67">
        <f t="shared" si="8"/>
        <v>7.4157536504461623</v>
      </c>
      <c r="AE9" s="67">
        <f t="shared" si="9"/>
        <v>3.7078768252230812</v>
      </c>
      <c r="AF9" s="67">
        <f t="shared" si="10"/>
        <v>0</v>
      </c>
      <c r="AG9" s="67">
        <f t="shared" si="11"/>
        <v>0</v>
      </c>
      <c r="AH9" s="70">
        <v>45.2</v>
      </c>
      <c r="AI9" s="70">
        <v>150889712</v>
      </c>
      <c r="AJ9" s="70">
        <v>17.8</v>
      </c>
      <c r="AK9" s="67">
        <f>'S28 HCT 8 '!$AI9/'S28 HCT 8 '!$AI$18*100</f>
        <v>4.7268707435683543</v>
      </c>
      <c r="AL9" s="67">
        <f t="shared" si="12"/>
        <v>9.4537414871367087</v>
      </c>
      <c r="AM9" s="67">
        <f t="shared" si="13"/>
        <v>9.4537414871367087</v>
      </c>
      <c r="AN9" s="67">
        <f t="shared" si="14"/>
        <v>4.7268707435683543</v>
      </c>
      <c r="AO9" s="67">
        <f t="shared" si="15"/>
        <v>0</v>
      </c>
      <c r="AP9" s="67">
        <f t="shared" si="16"/>
        <v>0</v>
      </c>
      <c r="AQ9" s="87">
        <f>AVERAGE('S28 HCT 8 '!$P9,'S28 HCT 8 '!$Y9,'S28 HCT 8 '!$AH9)</f>
        <v>45.733333333333327</v>
      </c>
      <c r="AR9" s="78">
        <f>AVERAGE('S28 HCT 8 '!$S9,'S28 HCT 8 '!$AB9,'S28 HCT 8 '!$AK9)</f>
        <v>4.577514615867508</v>
      </c>
      <c r="AS9" s="78">
        <f>STDEV('S28 HCT 8 '!$S9,'S28 HCT 8 '!$AB9,'S28 HCT 8 '!$AK9)</f>
        <v>0.80541381096039655</v>
      </c>
      <c r="AT9" s="90">
        <f>'S28 HCT 8 '!$AS9/'S28 HCT 8 '!$AR9</f>
        <v>0.17595002496955622</v>
      </c>
    </row>
    <row r="10" spans="1:46" ht="20.100000000000001" customHeight="1" x14ac:dyDescent="0.25">
      <c r="A10" s="65">
        <v>1114.4100000000001</v>
      </c>
      <c r="B10" s="60">
        <f t="shared" si="0"/>
        <v>-9.9999999999909051E-3</v>
      </c>
      <c r="C10" s="70"/>
      <c r="D10" s="70" t="str">
        <f t="shared" si="1"/>
        <v/>
      </c>
      <c r="E10" s="70"/>
      <c r="F10" s="70"/>
      <c r="G10" s="70">
        <v>3</v>
      </c>
      <c r="H10" s="70">
        <v>3</v>
      </c>
      <c r="I10" s="70"/>
      <c r="J10" s="70"/>
      <c r="K10" s="70"/>
      <c r="L10" s="64">
        <v>1114.42</v>
      </c>
      <c r="M10" s="60">
        <v>556.70000000000005</v>
      </c>
      <c r="N10" s="60">
        <v>370.8</v>
      </c>
      <c r="O10" s="70" t="s">
        <v>53</v>
      </c>
      <c r="P10" s="70">
        <v>49</v>
      </c>
      <c r="Q10" s="70">
        <v>134726560</v>
      </c>
      <c r="R10" s="70">
        <v>6</v>
      </c>
      <c r="S10" s="77">
        <f>'S28 HCT 8 '!$Q10/'S28 HCT 8 '!$Q$18*100</f>
        <v>2.2220590123405128</v>
      </c>
      <c r="T10" s="70">
        <f t="shared" si="2"/>
        <v>6.666177037021539</v>
      </c>
      <c r="U10" s="70">
        <f t="shared" si="3"/>
        <v>6.666177037021539</v>
      </c>
      <c r="V10" s="70">
        <f t="shared" si="4"/>
        <v>0</v>
      </c>
      <c r="W10" s="70">
        <f t="shared" si="5"/>
        <v>0</v>
      </c>
      <c r="X10" s="70">
        <f t="shared" si="6"/>
        <v>0</v>
      </c>
      <c r="Y10" s="70">
        <v>49</v>
      </c>
      <c r="Z10" s="70"/>
      <c r="AA10" s="70">
        <v>2.1</v>
      </c>
      <c r="AB10" s="67">
        <f>'S28 HCT 8 '!$Z10/'S28 HCT 8 '!$Z$18*100</f>
        <v>0</v>
      </c>
      <c r="AC10" s="67">
        <f t="shared" si="7"/>
        <v>0</v>
      </c>
      <c r="AD10" s="67">
        <f t="shared" si="8"/>
        <v>0</v>
      </c>
      <c r="AE10" s="67">
        <f t="shared" si="9"/>
        <v>0</v>
      </c>
      <c r="AF10" s="67">
        <f t="shared" si="10"/>
        <v>0</v>
      </c>
      <c r="AG10" s="67">
        <f t="shared" si="11"/>
        <v>0</v>
      </c>
      <c r="AH10" s="70">
        <v>48.1</v>
      </c>
      <c r="AI10" s="70">
        <v>66333128</v>
      </c>
      <c r="AJ10" s="70">
        <v>13.8</v>
      </c>
      <c r="AK10" s="67">
        <f>'S28 HCT 8 '!$AI10/'S28 HCT 8 '!$AI$18*100</f>
        <v>2.0779953644061226</v>
      </c>
      <c r="AL10" s="67">
        <f t="shared" si="12"/>
        <v>6.2339860932183679</v>
      </c>
      <c r="AM10" s="67">
        <f t="shared" si="13"/>
        <v>6.2339860932183679</v>
      </c>
      <c r="AN10" s="67">
        <f t="shared" si="14"/>
        <v>0</v>
      </c>
      <c r="AO10" s="67">
        <f t="shared" si="15"/>
        <v>0</v>
      </c>
      <c r="AP10" s="67">
        <f t="shared" si="16"/>
        <v>0</v>
      </c>
      <c r="AQ10" s="87">
        <f>AVERAGE('S28 HCT 8 '!$P10,'S28 HCT 8 '!$Y10,'S28 HCT 8 '!$AH10)</f>
        <v>48.699999999999996</v>
      </c>
      <c r="AR10" s="77">
        <f>AVERAGE('S28 HCT 8 '!$S10,'S28 HCT 8 '!$AB10,'S28 HCT 8 '!$AK10)</f>
        <v>1.4333514589155449</v>
      </c>
      <c r="AS10" s="77">
        <f>STDEV('S28 HCT 8 '!$S10,'S28 HCT 8 '!$AB10,'S28 HCT 8 '!$AK10)</f>
        <v>1.2434069676680812</v>
      </c>
      <c r="AT10" s="90">
        <f>'S28 HCT 8 '!$AS10/'S28 HCT 8 '!$AR10</f>
        <v>0.86748226328860523</v>
      </c>
    </row>
    <row r="11" spans="1:46" s="55" customFormat="1" ht="20.100000000000001" customHeight="1" x14ac:dyDescent="0.25">
      <c r="A11" s="65">
        <v>1040.3800000000001</v>
      </c>
      <c r="B11" s="60">
        <f t="shared" si="0"/>
        <v>0</v>
      </c>
      <c r="C11" s="79"/>
      <c r="D11" s="79" t="str">
        <f t="shared" si="1"/>
        <v/>
      </c>
      <c r="E11" s="70"/>
      <c r="F11" s="70"/>
      <c r="G11" s="70">
        <v>2</v>
      </c>
      <c r="H11" s="70">
        <v>2</v>
      </c>
      <c r="I11" s="70"/>
      <c r="J11" s="70">
        <v>1</v>
      </c>
      <c r="K11" s="70"/>
      <c r="L11" s="63">
        <v>1040.3800000000001</v>
      </c>
      <c r="M11" s="60">
        <v>519.69000000000005</v>
      </c>
      <c r="N11" s="60">
        <v>346.12</v>
      </c>
      <c r="O11" s="70" t="s">
        <v>20</v>
      </c>
      <c r="P11" s="70">
        <v>50.3</v>
      </c>
      <c r="Q11" s="70">
        <v>1262834816</v>
      </c>
      <c r="R11" s="70">
        <v>39.4</v>
      </c>
      <c r="S11" s="77">
        <f>'S28 HCT 8 '!$Q11/'S28 HCT 8 '!$Q$18*100</f>
        <v>20.82806451816311</v>
      </c>
      <c r="T11" s="70">
        <f t="shared" si="2"/>
        <v>41.65612903632622</v>
      </c>
      <c r="U11" s="70">
        <f t="shared" si="3"/>
        <v>41.65612903632622</v>
      </c>
      <c r="V11" s="70">
        <f t="shared" si="4"/>
        <v>0</v>
      </c>
      <c r="W11" s="70">
        <f t="shared" si="5"/>
        <v>20.82806451816311</v>
      </c>
      <c r="X11" s="70">
        <f t="shared" si="6"/>
        <v>0</v>
      </c>
      <c r="Y11" s="70">
        <v>51.2</v>
      </c>
      <c r="Z11" s="70">
        <v>433320800</v>
      </c>
      <c r="AA11" s="70">
        <v>45.5</v>
      </c>
      <c r="AB11" s="67">
        <f>'S28 HCT 8 '!$Z11/'S28 HCT 8 '!$Z$18*100</f>
        <v>18.737972014533277</v>
      </c>
      <c r="AC11" s="67">
        <f t="shared" si="7"/>
        <v>37.475944029066554</v>
      </c>
      <c r="AD11" s="67">
        <f t="shared" si="8"/>
        <v>37.475944029066554</v>
      </c>
      <c r="AE11" s="67">
        <f t="shared" si="9"/>
        <v>0</v>
      </c>
      <c r="AF11" s="67">
        <f t="shared" si="10"/>
        <v>18.737972014533277</v>
      </c>
      <c r="AG11" s="67">
        <f t="shared" si="11"/>
        <v>0</v>
      </c>
      <c r="AH11" s="70">
        <v>50.1</v>
      </c>
      <c r="AI11" s="70">
        <v>463387232</v>
      </c>
      <c r="AJ11" s="70">
        <v>72.900000000000006</v>
      </c>
      <c r="AK11" s="67">
        <f>'S28 HCT 8 '!$AI11/'S28 HCT 8 '!$AI$18*100</f>
        <v>14.516374382661171</v>
      </c>
      <c r="AL11" s="67">
        <f t="shared" si="12"/>
        <v>29.032748765322342</v>
      </c>
      <c r="AM11" s="67">
        <f t="shared" si="13"/>
        <v>29.032748765322342</v>
      </c>
      <c r="AN11" s="67">
        <f t="shared" si="14"/>
        <v>0</v>
      </c>
      <c r="AO11" s="67">
        <f t="shared" si="15"/>
        <v>14.516374382661171</v>
      </c>
      <c r="AP11" s="67">
        <f t="shared" si="16"/>
        <v>0</v>
      </c>
      <c r="AQ11" s="87">
        <f>AVERAGE('S28 HCT 8 '!$P11,'S28 HCT 8 '!$Y11,'S28 HCT 8 '!$AH11)</f>
        <v>50.533333333333331</v>
      </c>
      <c r="AR11" s="70">
        <f>AVERAGE('S28 HCT 8 '!$S11,'S28 HCT 8 '!$AB11,'S28 HCT 8 '!$AK11)</f>
        <v>18.027470305119184</v>
      </c>
      <c r="AS11" s="70">
        <f>STDEV('S28 HCT 8 '!$S11,'S28 HCT 8 '!$AB11,'S28 HCT 8 '!$AK11)</f>
        <v>3.215270999613935</v>
      </c>
      <c r="AT11" s="90">
        <f>'S28 HCT 8 '!$AS11/'S28 HCT 8 '!$AR11</f>
        <v>0.17835397563799665</v>
      </c>
    </row>
    <row r="12" spans="1:46" s="55" customFormat="1" ht="20.100000000000001" customHeight="1" x14ac:dyDescent="0.25">
      <c r="A12" s="65">
        <v>1186.33</v>
      </c>
      <c r="B12" s="63">
        <f t="shared" si="0"/>
        <v>-0.11000000000012733</v>
      </c>
      <c r="C12" s="79"/>
      <c r="D12" s="124" t="str">
        <f t="shared" si="1"/>
        <v/>
      </c>
      <c r="E12" s="125"/>
      <c r="F12" s="124"/>
      <c r="G12" s="124">
        <v>2</v>
      </c>
      <c r="H12" s="124">
        <v>2</v>
      </c>
      <c r="I12" s="124">
        <v>1</v>
      </c>
      <c r="J12" s="124">
        <v>1</v>
      </c>
      <c r="K12" s="124"/>
      <c r="L12" s="64">
        <v>1186.44</v>
      </c>
      <c r="M12" s="63">
        <v>592.71</v>
      </c>
      <c r="N12" s="63">
        <v>394.81</v>
      </c>
      <c r="O12" s="70" t="s">
        <v>34</v>
      </c>
      <c r="P12" s="70">
        <v>51.3</v>
      </c>
      <c r="Q12" s="70">
        <v>112998536</v>
      </c>
      <c r="R12" s="70">
        <v>6.1</v>
      </c>
      <c r="S12" s="124">
        <f>'S28 HCT 8 '!$Q12/'S28 HCT 8 '!$Q$18*100</f>
        <v>1.8636964775177507</v>
      </c>
      <c r="T12" s="70">
        <f t="shared" si="2"/>
        <v>3.7273929550355014</v>
      </c>
      <c r="U12" s="70">
        <f t="shared" si="3"/>
        <v>3.7273929550355014</v>
      </c>
      <c r="V12" s="70">
        <f t="shared" si="4"/>
        <v>1.8636964775177507</v>
      </c>
      <c r="W12" s="70">
        <f t="shared" si="5"/>
        <v>1.8636964775177507</v>
      </c>
      <c r="X12" s="70">
        <f t="shared" si="6"/>
        <v>0</v>
      </c>
      <c r="Y12" s="70">
        <v>52.2</v>
      </c>
      <c r="Z12" s="70"/>
      <c r="AA12" s="70">
        <v>4.0999999999999996</v>
      </c>
      <c r="AB12" s="67">
        <f>'S28 HCT 8 '!$Z12/'S28 HCT 8 '!$Z$18*100</f>
        <v>0</v>
      </c>
      <c r="AC12" s="67">
        <f t="shared" si="7"/>
        <v>0</v>
      </c>
      <c r="AD12" s="67">
        <f t="shared" si="8"/>
        <v>0</v>
      </c>
      <c r="AE12" s="67">
        <f t="shared" si="9"/>
        <v>0</v>
      </c>
      <c r="AF12" s="67">
        <f t="shared" si="10"/>
        <v>0</v>
      </c>
      <c r="AG12" s="67">
        <f t="shared" si="11"/>
        <v>0</v>
      </c>
      <c r="AH12" s="70">
        <v>51.1</v>
      </c>
      <c r="AI12" s="70">
        <v>49694108</v>
      </c>
      <c r="AJ12" s="70">
        <v>7.1</v>
      </c>
      <c r="AK12" s="67">
        <f>'S28 HCT 8 '!$AI12/'S28 HCT 8 '!$AI$18*100</f>
        <v>1.5567504379153836</v>
      </c>
      <c r="AL12" s="67">
        <f t="shared" si="12"/>
        <v>3.1135008758307672</v>
      </c>
      <c r="AM12" s="67">
        <f t="shared" si="13"/>
        <v>3.1135008758307672</v>
      </c>
      <c r="AN12" s="67">
        <f t="shared" si="14"/>
        <v>1.5567504379153836</v>
      </c>
      <c r="AO12" s="67">
        <f t="shared" si="15"/>
        <v>1.5567504379153836</v>
      </c>
      <c r="AP12" s="67">
        <f t="shared" si="16"/>
        <v>0</v>
      </c>
      <c r="AQ12" s="87">
        <f>AVERAGE('S28 HCT 8 '!$P12,'S28 HCT 8 '!$Y12,'S28 HCT 8 '!$AH12)</f>
        <v>51.533333333333331</v>
      </c>
      <c r="AR12" s="124">
        <f>AVERAGE('S28 HCT 8 '!$S12,'S28 HCT 8 '!$AB12,'S28 HCT 8 '!$AK12)</f>
        <v>1.1401489718110447</v>
      </c>
      <c r="AS12" s="124">
        <f>STDEV('S28 HCT 8 '!$S12,'S28 HCT 8 '!$AB12,'S28 HCT 8 '!$AK12)</f>
        <v>0.99925408492946943</v>
      </c>
      <c r="AT12" s="90">
        <f>'S28 HCT 8 '!$AS12/'S28 HCT 8 '!$AR12</f>
        <v>0.87642414248922762</v>
      </c>
    </row>
    <row r="13" spans="1:46" s="55" customFormat="1" ht="20.100000000000001" customHeight="1" x14ac:dyDescent="0.25">
      <c r="A13" s="65">
        <v>1040.33</v>
      </c>
      <c r="B13" s="60">
        <f t="shared" si="0"/>
        <v>-5.0000000000181899E-2</v>
      </c>
      <c r="C13" s="79"/>
      <c r="D13" s="79" t="str">
        <f t="shared" si="1"/>
        <v/>
      </c>
      <c r="E13" s="70"/>
      <c r="F13" s="70"/>
      <c r="G13" s="70">
        <v>2</v>
      </c>
      <c r="H13" s="70">
        <v>2</v>
      </c>
      <c r="I13" s="70"/>
      <c r="J13" s="70">
        <v>1</v>
      </c>
      <c r="K13" s="70"/>
      <c r="L13" s="63">
        <v>1040.3800000000001</v>
      </c>
      <c r="M13" s="60">
        <v>519.69000000000005</v>
      </c>
      <c r="N13" s="60">
        <v>346.12</v>
      </c>
      <c r="O13" s="70" t="s">
        <v>20</v>
      </c>
      <c r="P13" s="70">
        <v>54.1</v>
      </c>
      <c r="Q13" s="70">
        <v>135430080</v>
      </c>
      <c r="R13" s="70">
        <v>6.8</v>
      </c>
      <c r="S13" s="77">
        <f>'S28 HCT 8 '!$Q13/'S28 HCT 8 '!$Q$18*100</f>
        <v>2.2336622400660766</v>
      </c>
      <c r="T13" s="70">
        <f t="shared" si="2"/>
        <v>4.4673244801321532</v>
      </c>
      <c r="U13" s="70">
        <f t="shared" si="3"/>
        <v>4.4673244801321532</v>
      </c>
      <c r="V13" s="70">
        <f t="shared" si="4"/>
        <v>0</v>
      </c>
      <c r="W13" s="70">
        <f t="shared" si="5"/>
        <v>2.2336622400660766</v>
      </c>
      <c r="X13" s="70">
        <f t="shared" si="6"/>
        <v>0</v>
      </c>
      <c r="Y13" s="70">
        <v>54.9</v>
      </c>
      <c r="Z13" s="70">
        <v>308156224</v>
      </c>
      <c r="AA13" s="70">
        <v>26.6</v>
      </c>
      <c r="AB13" s="67">
        <f>'S28 HCT 8 '!$Z13/'S28 HCT 8 '!$Z$18*100</f>
        <v>13.325514725848029</v>
      </c>
      <c r="AC13" s="67">
        <f t="shared" si="7"/>
        <v>26.651029451696058</v>
      </c>
      <c r="AD13" s="67">
        <f t="shared" si="8"/>
        <v>26.651029451696058</v>
      </c>
      <c r="AE13" s="67">
        <f t="shared" si="9"/>
        <v>0</v>
      </c>
      <c r="AF13" s="67">
        <f t="shared" si="10"/>
        <v>13.325514725848029</v>
      </c>
      <c r="AG13" s="67">
        <f t="shared" si="11"/>
        <v>0</v>
      </c>
      <c r="AH13" s="70">
        <v>53.8</v>
      </c>
      <c r="AI13" s="70">
        <v>304654240</v>
      </c>
      <c r="AJ13" s="70">
        <v>41.5</v>
      </c>
      <c r="AK13" s="67">
        <f>'S28 HCT 8 '!$AI13/'S28 HCT 8 '!$AI$18*100</f>
        <v>9.5437998712599565</v>
      </c>
      <c r="AL13" s="67">
        <f t="shared" si="12"/>
        <v>19.087599742519913</v>
      </c>
      <c r="AM13" s="67">
        <f t="shared" si="13"/>
        <v>19.087599742519913</v>
      </c>
      <c r="AN13" s="67">
        <f t="shared" si="14"/>
        <v>0</v>
      </c>
      <c r="AO13" s="67">
        <f t="shared" si="15"/>
        <v>9.5437998712599565</v>
      </c>
      <c r="AP13" s="67">
        <f t="shared" si="16"/>
        <v>0</v>
      </c>
      <c r="AQ13" s="87">
        <f>AVERAGE('S28 HCT 8 '!$P13,'S28 HCT 8 '!$Y13,'S28 HCT 8 '!$AH13)</f>
        <v>54.266666666666673</v>
      </c>
      <c r="AR13" s="70">
        <f>AVERAGE('S28 HCT 8 '!$S13,'S28 HCT 8 '!$AB13,'S28 HCT 8 '!$AK13)</f>
        <v>8.3676589457246866</v>
      </c>
      <c r="AS13" s="70">
        <f>STDEV('S28 HCT 8 '!$S13,'S28 HCT 8 '!$AB13,'S28 HCT 8 '!$AK13)</f>
        <v>5.6386858840625305</v>
      </c>
      <c r="AT13" s="90">
        <f>'S28 HCT 8 '!$AS13/'S28 HCT 8 '!$AR13</f>
        <v>0.6738666000415231</v>
      </c>
    </row>
    <row r="14" spans="1:46" s="55" customFormat="1" ht="20.100000000000001" customHeight="1" x14ac:dyDescent="0.25">
      <c r="A14" s="65">
        <v>1331.35</v>
      </c>
      <c r="B14" s="64">
        <f t="shared" si="0"/>
        <v>-0.12000000000011823</v>
      </c>
      <c r="C14" s="79"/>
      <c r="D14" s="67" t="str">
        <f t="shared" si="1"/>
        <v/>
      </c>
      <c r="E14" s="79"/>
      <c r="F14" s="67"/>
      <c r="G14" s="67">
        <v>2</v>
      </c>
      <c r="H14" s="67">
        <v>2</v>
      </c>
      <c r="I14" s="67"/>
      <c r="J14" s="67">
        <v>2</v>
      </c>
      <c r="K14" s="67"/>
      <c r="L14" s="64">
        <v>1331.47</v>
      </c>
      <c r="M14" s="64">
        <v>665.23</v>
      </c>
      <c r="N14" s="64">
        <v>443.15</v>
      </c>
      <c r="O14" s="70" t="s">
        <v>22</v>
      </c>
      <c r="P14" s="70">
        <v>56</v>
      </c>
      <c r="Q14" s="70">
        <v>353328864</v>
      </c>
      <c r="R14" s="70">
        <v>16.600000000000001</v>
      </c>
      <c r="S14" s="67">
        <f>'S28 HCT 8 '!$Q14/'S28 HCT 8 '!$Q$18*100</f>
        <v>5.82748929811045</v>
      </c>
      <c r="T14" s="70">
        <f t="shared" si="2"/>
        <v>11.6549785962209</v>
      </c>
      <c r="U14" s="70">
        <f t="shared" si="3"/>
        <v>11.6549785962209</v>
      </c>
      <c r="V14" s="70">
        <f t="shared" si="4"/>
        <v>0</v>
      </c>
      <c r="W14" s="70">
        <f t="shared" si="5"/>
        <v>11.6549785962209</v>
      </c>
      <c r="X14" s="70">
        <f t="shared" si="6"/>
        <v>0</v>
      </c>
      <c r="Y14" s="70">
        <v>57</v>
      </c>
      <c r="Z14" s="70">
        <v>389411424</v>
      </c>
      <c r="AA14" s="70">
        <v>41.8</v>
      </c>
      <c r="AB14" s="67">
        <f>'S28 HCT 8 '!$Z14/'S28 HCT 8 '!$Z$18*100</f>
        <v>16.839210961143689</v>
      </c>
      <c r="AC14" s="67">
        <f t="shared" si="7"/>
        <v>33.678421922287377</v>
      </c>
      <c r="AD14" s="67">
        <f t="shared" si="8"/>
        <v>33.678421922287377</v>
      </c>
      <c r="AE14" s="67">
        <f t="shared" si="9"/>
        <v>0</v>
      </c>
      <c r="AF14" s="67">
        <f t="shared" si="10"/>
        <v>33.678421922287377</v>
      </c>
      <c r="AG14" s="67">
        <f t="shared" si="11"/>
        <v>0</v>
      </c>
      <c r="AH14" s="70">
        <v>55.6</v>
      </c>
      <c r="AI14" s="70">
        <v>297351584</v>
      </c>
      <c r="AJ14" s="70">
        <v>42.2</v>
      </c>
      <c r="AK14" s="67">
        <f>'S28 HCT 8 '!$AI14/'S28 HCT 8 '!$AI$18*100</f>
        <v>9.3150320477999724</v>
      </c>
      <c r="AL14" s="67">
        <f t="shared" si="12"/>
        <v>18.630064095599945</v>
      </c>
      <c r="AM14" s="67">
        <f t="shared" si="13"/>
        <v>18.630064095599945</v>
      </c>
      <c r="AN14" s="67">
        <f t="shared" si="14"/>
        <v>0</v>
      </c>
      <c r="AO14" s="67">
        <f t="shared" si="15"/>
        <v>18.630064095599945</v>
      </c>
      <c r="AP14" s="67">
        <f t="shared" si="16"/>
        <v>0</v>
      </c>
      <c r="AQ14" s="87">
        <f>AVERAGE('S28 HCT 8 '!$P14,'S28 HCT 8 '!$Y14,'S28 HCT 8 '!$AH14)</f>
        <v>56.199999999999996</v>
      </c>
      <c r="AR14" s="67">
        <f>AVERAGE('S28 HCT 8 '!$S14,'S28 HCT 8 '!$AB14,'S28 HCT 8 '!$AK14)</f>
        <v>10.660577435684703</v>
      </c>
      <c r="AS14" s="67">
        <f>STDEV('S28 HCT 8 '!$S14,'S28 HCT 8 '!$AB14,'S28 HCT 8 '!$AK14)</f>
        <v>5.6278213181632113</v>
      </c>
      <c r="AT14" s="90">
        <f>'S28 HCT 8 '!$AS14/'S28 HCT 8 '!$AR14</f>
        <v>0.52790961391311819</v>
      </c>
    </row>
    <row r="15" spans="1:46" s="55" customFormat="1" ht="20.100000000000001" customHeight="1" x14ac:dyDescent="0.25">
      <c r="A15" s="65"/>
      <c r="B15" s="64" t="str">
        <f t="shared" si="0"/>
        <v/>
      </c>
      <c r="C15" s="79"/>
      <c r="D15" s="67" t="str">
        <f t="shared" si="1"/>
        <v/>
      </c>
      <c r="E15" s="79"/>
      <c r="F15" s="67"/>
      <c r="G15" s="67">
        <v>3</v>
      </c>
      <c r="H15" s="67">
        <v>3</v>
      </c>
      <c r="I15" s="67"/>
      <c r="J15" s="67">
        <v>1</v>
      </c>
      <c r="K15" s="67"/>
      <c r="L15" s="64">
        <v>1405.51</v>
      </c>
      <c r="M15" s="64">
        <v>702.25</v>
      </c>
      <c r="N15" s="64">
        <v>467.83</v>
      </c>
      <c r="O15" s="79" t="s">
        <v>50</v>
      </c>
      <c r="P15" s="79"/>
      <c r="Q15" s="79"/>
      <c r="R15" s="79"/>
      <c r="S15" s="67">
        <f>'S28 HCT 8 '!$Q15/'S28 HCT 8 '!$Q$18*100</f>
        <v>0</v>
      </c>
      <c r="T15" s="70">
        <f t="shared" si="2"/>
        <v>0</v>
      </c>
      <c r="U15" s="70">
        <f t="shared" si="3"/>
        <v>0</v>
      </c>
      <c r="V15" s="70">
        <f t="shared" si="4"/>
        <v>0</v>
      </c>
      <c r="W15" s="70">
        <f t="shared" si="5"/>
        <v>0</v>
      </c>
      <c r="X15" s="70">
        <f t="shared" si="6"/>
        <v>0</v>
      </c>
      <c r="Y15" s="79"/>
      <c r="Z15" s="79"/>
      <c r="AA15" s="79"/>
      <c r="AB15" s="67">
        <f>'S28 HCT 8 '!$Z15/'S28 HCT 8 '!$Z$18*100</f>
        <v>0</v>
      </c>
      <c r="AC15" s="67">
        <f t="shared" si="7"/>
        <v>0</v>
      </c>
      <c r="AD15" s="67">
        <f t="shared" si="8"/>
        <v>0</v>
      </c>
      <c r="AE15" s="67">
        <f t="shared" si="9"/>
        <v>0</v>
      </c>
      <c r="AF15" s="67">
        <f t="shared" si="10"/>
        <v>0</v>
      </c>
      <c r="AG15" s="67">
        <f t="shared" si="11"/>
        <v>0</v>
      </c>
      <c r="AH15" s="70">
        <v>59.8</v>
      </c>
      <c r="AI15" s="70">
        <v>55392748</v>
      </c>
      <c r="AJ15" s="70">
        <v>8.9</v>
      </c>
      <c r="AK15" s="67">
        <f>'S28 HCT 8 '!$AI15/'S28 HCT 8 '!$AI$18*100</f>
        <v>1.7352697971022339</v>
      </c>
      <c r="AL15" s="67">
        <f t="shared" si="12"/>
        <v>5.2058093913067021</v>
      </c>
      <c r="AM15" s="67">
        <f t="shared" si="13"/>
        <v>5.2058093913067021</v>
      </c>
      <c r="AN15" s="67">
        <f t="shared" si="14"/>
        <v>0</v>
      </c>
      <c r="AO15" s="67">
        <f t="shared" si="15"/>
        <v>1.7352697971022339</v>
      </c>
      <c r="AP15" s="67">
        <f t="shared" si="16"/>
        <v>0</v>
      </c>
      <c r="AQ15" s="87">
        <f>AVERAGE('S28 HCT 8 '!$P15,'S28 HCT 8 '!$Y15,'S28 HCT 8 '!$AH15)</f>
        <v>59.8</v>
      </c>
      <c r="AR15" s="67">
        <f>AVERAGE('S28 HCT 8 '!$S15,'S28 HCT 8 '!$AB15,'S28 HCT 8 '!$AK15)</f>
        <v>0.57842326570074465</v>
      </c>
      <c r="AS15" s="67">
        <f>STDEV('S28 HCT 8 '!$S15,'S28 HCT 8 '!$AB15,'S28 HCT 8 '!$AK15)</f>
        <v>1.001858484473602</v>
      </c>
      <c r="AT15" s="90">
        <f>'S28 HCT 8 '!$AS15/'S28 HCT 8 '!$AR15</f>
        <v>1.7320508075688772</v>
      </c>
    </row>
    <row r="16" spans="1:46" s="55" customFormat="1" ht="20.100000000000001" customHeight="1" x14ac:dyDescent="0.25">
      <c r="A16" s="65"/>
      <c r="B16" s="64" t="str">
        <f t="shared" si="0"/>
        <v/>
      </c>
      <c r="C16" s="79"/>
      <c r="D16" s="67" t="str">
        <f t="shared" si="1"/>
        <v/>
      </c>
      <c r="E16" s="79"/>
      <c r="F16" s="67"/>
      <c r="G16" s="67">
        <v>4</v>
      </c>
      <c r="H16" s="67">
        <v>4</v>
      </c>
      <c r="I16" s="67"/>
      <c r="J16" s="67">
        <v>3</v>
      </c>
      <c r="K16" s="67"/>
      <c r="L16" s="64">
        <v>2352.83</v>
      </c>
      <c r="M16" s="64">
        <v>1175.9100000000001</v>
      </c>
      <c r="N16" s="64">
        <v>783.61</v>
      </c>
      <c r="O16" s="79" t="s">
        <v>23</v>
      </c>
      <c r="P16" s="79"/>
      <c r="Q16" s="79"/>
      <c r="R16" s="79"/>
      <c r="S16" s="67">
        <f>'S28 HCT 8 '!$Q16/'S28 HCT 8 '!$Q$18*100</f>
        <v>0</v>
      </c>
      <c r="T16" s="70">
        <f t="shared" si="2"/>
        <v>0</v>
      </c>
      <c r="U16" s="70">
        <f t="shared" si="3"/>
        <v>0</v>
      </c>
      <c r="V16" s="70">
        <f t="shared" si="4"/>
        <v>0</v>
      </c>
      <c r="W16" s="70">
        <f t="shared" si="5"/>
        <v>0</v>
      </c>
      <c r="X16" s="70">
        <f t="shared" si="6"/>
        <v>0</v>
      </c>
      <c r="Y16" s="70">
        <v>72.8</v>
      </c>
      <c r="Z16" s="70">
        <v>67349928</v>
      </c>
      <c r="AA16" s="70">
        <v>8.1999999999999993</v>
      </c>
      <c r="AB16" s="67">
        <f>'S28 HCT 8 '!$Z16/'S28 HCT 8 '!$Z$18*100</f>
        <v>2.9123943878180585</v>
      </c>
      <c r="AC16" s="67">
        <f t="shared" si="7"/>
        <v>11.649577551272234</v>
      </c>
      <c r="AD16" s="67">
        <f t="shared" si="8"/>
        <v>11.649577551272234</v>
      </c>
      <c r="AE16" s="67">
        <f t="shared" si="9"/>
        <v>0</v>
      </c>
      <c r="AF16" s="67">
        <f t="shared" si="10"/>
        <v>8.7371831634541763</v>
      </c>
      <c r="AG16" s="67">
        <f t="shared" si="11"/>
        <v>0</v>
      </c>
      <c r="AH16" s="70">
        <v>71.5</v>
      </c>
      <c r="AI16" s="70">
        <v>69145944</v>
      </c>
      <c r="AJ16" s="70">
        <v>12.4</v>
      </c>
      <c r="AK16" s="67">
        <f>'S28 HCT 8 '!$AI16/'S28 HCT 8 '!$AI$18*100</f>
        <v>2.1661114955936549</v>
      </c>
      <c r="AL16" s="67">
        <f t="shared" si="12"/>
        <v>8.6644459823746196</v>
      </c>
      <c r="AM16" s="67">
        <f t="shared" si="13"/>
        <v>8.6644459823746196</v>
      </c>
      <c r="AN16" s="67">
        <f t="shared" si="14"/>
        <v>0</v>
      </c>
      <c r="AO16" s="67">
        <f t="shared" si="15"/>
        <v>6.4983344867809647</v>
      </c>
      <c r="AP16" s="67">
        <f t="shared" si="16"/>
        <v>0</v>
      </c>
      <c r="AQ16" s="87">
        <f>AVERAGE('S28 HCT 8 '!$P16,'S28 HCT 8 '!$Y16,'S28 HCT 8 '!$AH16)</f>
        <v>72.150000000000006</v>
      </c>
      <c r="AR16" s="67">
        <f>AVERAGE('S28 HCT 8 '!$S16,'S28 HCT 8 '!$AB16,'S28 HCT 8 '!$AK16)</f>
        <v>1.6928352944705711</v>
      </c>
      <c r="AS16" s="67">
        <f>STDEV('S28 HCT 8 '!$S16,'S28 HCT 8 '!$AB16,'S28 HCT 8 '!$AK16)</f>
        <v>1.5127799045005368</v>
      </c>
      <c r="AT16" s="90">
        <f>'S28 HCT 8 '!$AS16/'S28 HCT 8 '!$AR16</f>
        <v>0.89363679351549319</v>
      </c>
    </row>
    <row r="17" spans="1:46" s="55" customFormat="1" ht="20.100000000000001" customHeight="1" x14ac:dyDescent="0.25">
      <c r="A17" s="91">
        <v>1696.51</v>
      </c>
      <c r="B17" s="92">
        <f t="shared" si="0"/>
        <v>-9.9999999999909051E-2</v>
      </c>
      <c r="C17" s="262">
        <v>847.82</v>
      </c>
      <c r="D17" s="94">
        <f t="shared" si="1"/>
        <v>2.0000000000095497E-2</v>
      </c>
      <c r="E17" s="95"/>
      <c r="F17" s="94"/>
      <c r="G17" s="94">
        <v>3</v>
      </c>
      <c r="H17" s="94">
        <v>3</v>
      </c>
      <c r="I17" s="94"/>
      <c r="J17" s="94">
        <v>2</v>
      </c>
      <c r="K17" s="94"/>
      <c r="L17" s="92">
        <v>1696.61</v>
      </c>
      <c r="M17" s="92">
        <v>847.8</v>
      </c>
      <c r="N17" s="92">
        <v>564.86</v>
      </c>
      <c r="O17" s="96" t="s">
        <v>24</v>
      </c>
      <c r="P17" s="96">
        <v>69.5</v>
      </c>
      <c r="Q17" s="96">
        <v>1355127040</v>
      </c>
      <c r="R17" s="96">
        <v>43.4</v>
      </c>
      <c r="S17" s="94">
        <f>'S28 HCT 8 '!$Q17/'S28 HCT 8 '!$Q$18*100</f>
        <v>22.350249661969567</v>
      </c>
      <c r="T17" s="96">
        <f t="shared" si="2"/>
        <v>67.050748985908697</v>
      </c>
      <c r="U17" s="96">
        <f t="shared" si="3"/>
        <v>67.050748985908697</v>
      </c>
      <c r="V17" s="96">
        <f t="shared" si="4"/>
        <v>0</v>
      </c>
      <c r="W17" s="96">
        <f t="shared" si="5"/>
        <v>44.700499323939134</v>
      </c>
      <c r="X17" s="96">
        <f t="shared" si="6"/>
        <v>0</v>
      </c>
      <c r="Y17" s="96">
        <v>69.900000000000006</v>
      </c>
      <c r="Z17" s="96">
        <v>523628576</v>
      </c>
      <c r="AA17" s="96">
        <v>65.8</v>
      </c>
      <c r="AB17" s="94">
        <f>'S28 HCT 8 '!$Z17/'S28 HCT 8 '!$Z$18*100</f>
        <v>22.643126300648184</v>
      </c>
      <c r="AC17" s="94">
        <f t="shared" si="7"/>
        <v>67.929378901944546</v>
      </c>
      <c r="AD17" s="94">
        <f t="shared" si="8"/>
        <v>67.929378901944546</v>
      </c>
      <c r="AE17" s="94">
        <f t="shared" si="9"/>
        <v>0</v>
      </c>
      <c r="AF17" s="94">
        <f t="shared" si="10"/>
        <v>45.286252601296368</v>
      </c>
      <c r="AG17" s="94">
        <f t="shared" si="11"/>
        <v>0</v>
      </c>
      <c r="AH17" s="96">
        <v>68.8</v>
      </c>
      <c r="AI17" s="96">
        <v>535325664</v>
      </c>
      <c r="AJ17" s="96">
        <v>76.2</v>
      </c>
      <c r="AK17" s="94">
        <f>'S28 HCT 8 '!$AI17/'S28 HCT 8 '!$AI$18*100</f>
        <v>16.769965201092724</v>
      </c>
      <c r="AL17" s="94">
        <f t="shared" si="12"/>
        <v>50.309895603278171</v>
      </c>
      <c r="AM17" s="94">
        <f t="shared" si="13"/>
        <v>50.309895603278171</v>
      </c>
      <c r="AN17" s="94">
        <f t="shared" si="14"/>
        <v>0</v>
      </c>
      <c r="AO17" s="94">
        <f t="shared" si="15"/>
        <v>33.539930402185448</v>
      </c>
      <c r="AP17" s="94">
        <f t="shared" si="16"/>
        <v>0</v>
      </c>
      <c r="AQ17" s="98">
        <f>AVERAGE('S28 HCT 8 '!$P17,'S28 HCT 8 '!$Y17,'S28 HCT 8 '!$AH17)</f>
        <v>69.399999999999991</v>
      </c>
      <c r="AR17" s="94">
        <f>AVERAGE('S28 HCT 8 '!$S17,'S28 HCT 8 '!$AB17,'S28 HCT 8 '!$AK17)</f>
        <v>20.587780387903489</v>
      </c>
      <c r="AS17" s="94">
        <f>STDEV('S28 HCT 8 '!$S17,'S28 HCT 8 '!$AB17,'S28 HCT 8 '!$AK17)</f>
        <v>3.3095662528272833</v>
      </c>
      <c r="AT17" s="99">
        <f>'S28 HCT 8 '!$AS17/'S28 HCT 8 '!$AR17</f>
        <v>0.16075391278079909</v>
      </c>
    </row>
    <row r="18" spans="1:46" x14ac:dyDescent="0.25">
      <c r="A18" s="64"/>
      <c r="B18" s="64"/>
      <c r="C18" s="64"/>
      <c r="D18" s="67"/>
      <c r="E18" s="79"/>
      <c r="F18" s="67"/>
      <c r="G18" s="67"/>
      <c r="H18" s="67"/>
      <c r="I18" s="67"/>
      <c r="J18" s="67"/>
      <c r="K18" s="67"/>
      <c r="L18" s="64"/>
      <c r="M18" s="64"/>
      <c r="N18" s="64"/>
      <c r="O18" s="79"/>
      <c r="P18" s="79"/>
      <c r="Q18" s="79">
        <f>SUM(Q5:Q17)</f>
        <v>6063140504</v>
      </c>
      <c r="R18" s="79"/>
      <c r="S18" s="67">
        <f>SUM(S5:S17)</f>
        <v>100.00000000000001</v>
      </c>
      <c r="T18" s="67">
        <f>SUM(T5:T17)/100</f>
        <v>1.9304992150978526</v>
      </c>
      <c r="U18" s="67">
        <f>SUM(U5:U17)/100</f>
        <v>1.9304992150978526</v>
      </c>
      <c r="V18" s="67">
        <f>SUM(V5:V17)/100</f>
        <v>7.1614927563288411E-2</v>
      </c>
      <c r="W18" s="67">
        <f>SUM(W5:W17)/100</f>
        <v>1.4124585822067237</v>
      </c>
      <c r="X18" s="67">
        <f>SUM(X5:X17)/100</f>
        <v>0</v>
      </c>
      <c r="Y18" s="79"/>
      <c r="Z18" s="79">
        <f>SUM(Z5:Z17)</f>
        <v>2312527736</v>
      </c>
      <c r="AA18" s="79"/>
      <c r="AB18" s="67">
        <f>SUM(AB5:AB17)</f>
        <v>100</v>
      </c>
      <c r="AC18" s="67">
        <f>SUM(AC5:AC17)/100</f>
        <v>2.1024416997522231</v>
      </c>
      <c r="AD18" s="67">
        <f>SUM(AD5:AD17)/100</f>
        <v>2.1024416997522231</v>
      </c>
      <c r="AE18" s="67">
        <f>SUM(AE5:AE17)/100</f>
        <v>3.7078768252230811E-2</v>
      </c>
      <c r="AF18" s="67">
        <f>SUM(AF5:AF17)/100</f>
        <v>1.5546996820971315</v>
      </c>
      <c r="AG18" s="67">
        <f>SUM(AG5:AG17)/100</f>
        <v>0</v>
      </c>
      <c r="AH18" s="67"/>
      <c r="AI18" s="67">
        <f>SUM(AI5:AI17)</f>
        <v>3192169200</v>
      </c>
      <c r="AJ18" s="67"/>
      <c r="AK18" s="67">
        <f>SUM(AK5:AK17)</f>
        <v>100</v>
      </c>
      <c r="AL18" s="67">
        <f>SUM(AL5:AL17)/100</f>
        <v>1.9450326242105211</v>
      </c>
      <c r="AM18" s="67">
        <f>SUM(AM5:AM17)/100</f>
        <v>1.9450326242105211</v>
      </c>
      <c r="AN18" s="67">
        <f>SUM(AN5:AN17)/100</f>
        <v>6.2836211814837381E-2</v>
      </c>
      <c r="AO18" s="67">
        <f>SUM(AO5:AO17)/100</f>
        <v>1.4322625905920023</v>
      </c>
      <c r="AP18" s="67">
        <f>SUM(AP5:AP17)/100</f>
        <v>0</v>
      </c>
      <c r="AQ18" s="87"/>
      <c r="AR18" s="67"/>
      <c r="AS18" s="67"/>
      <c r="AT18" s="70"/>
    </row>
    <row r="19" spans="1:46" x14ac:dyDescent="0.25">
      <c r="B19" s="237"/>
      <c r="C19" s="237"/>
      <c r="L19" s="237"/>
      <c r="M19" s="237"/>
      <c r="N19" s="237"/>
      <c r="P19" s="22"/>
      <c r="Q19" s="22"/>
      <c r="R19" s="22"/>
      <c r="S19" s="22"/>
      <c r="T19" s="22"/>
      <c r="U19" s="22"/>
      <c r="V19" s="22"/>
      <c r="W19" s="22"/>
      <c r="X19" s="22"/>
      <c r="Y19" s="22"/>
      <c r="Z19" s="22"/>
      <c r="AA19" s="22"/>
      <c r="AB19" s="22"/>
      <c r="AC19" s="22"/>
    </row>
    <row r="20" spans="1:46" x14ac:dyDescent="0.25">
      <c r="B20" s="237"/>
      <c r="C20" s="237"/>
      <c r="L20" s="237"/>
      <c r="M20" s="237"/>
      <c r="N20" s="237"/>
      <c r="P20" s="22"/>
      <c r="Q20" s="22"/>
      <c r="R20" s="22"/>
      <c r="S20" s="22"/>
      <c r="T20" s="22"/>
      <c r="U20" s="22"/>
      <c r="V20" s="22"/>
      <c r="W20" s="22"/>
      <c r="X20" s="22"/>
      <c r="Y20" s="22"/>
      <c r="Z20" s="22"/>
      <c r="AA20" s="22"/>
      <c r="AB20" s="22"/>
      <c r="AC20" s="22"/>
    </row>
    <row r="21" spans="1:46" x14ac:dyDescent="0.25">
      <c r="B21" s="237"/>
      <c r="C21" s="237"/>
      <c r="L21" s="237"/>
      <c r="M21" s="237"/>
      <c r="N21" s="237"/>
      <c r="P21" s="22"/>
      <c r="Q21" s="22"/>
      <c r="R21" s="22"/>
      <c r="S21" s="22"/>
      <c r="T21" s="22"/>
      <c r="U21" s="22"/>
      <c r="V21" s="22"/>
      <c r="W21" s="22"/>
      <c r="X21" s="22"/>
      <c r="Y21" s="22"/>
      <c r="Z21" s="22"/>
      <c r="AA21" s="22"/>
      <c r="AB21" s="22"/>
      <c r="AC21" s="22"/>
      <c r="AR21" s="242"/>
    </row>
    <row r="22" spans="1:46" x14ac:dyDescent="0.25">
      <c r="B22" s="21"/>
      <c r="C22" s="21"/>
      <c r="D22" s="55"/>
      <c r="L22" s="237"/>
      <c r="M22" s="237"/>
      <c r="N22" s="237"/>
      <c r="P22" s="22"/>
      <c r="Q22" s="22"/>
      <c r="R22" s="22"/>
      <c r="S22" s="22"/>
      <c r="T22" s="261"/>
      <c r="U22" s="261"/>
      <c r="V22" s="261"/>
      <c r="W22" s="261"/>
      <c r="X22" s="261"/>
      <c r="Y22" s="22"/>
      <c r="Z22" s="22"/>
      <c r="AA22" s="22"/>
      <c r="AB22" s="22"/>
      <c r="AC22" s="22"/>
      <c r="AQ22" s="243"/>
      <c r="AR22" s="242"/>
    </row>
    <row r="23" spans="1:46" x14ac:dyDescent="0.25">
      <c r="B23" s="21"/>
      <c r="C23" s="31"/>
      <c r="D23" s="26"/>
      <c r="L23" s="237"/>
      <c r="M23" s="237"/>
      <c r="N23" s="237"/>
      <c r="P23" s="22"/>
      <c r="Q23" s="22"/>
      <c r="R23" s="22"/>
      <c r="S23" s="53"/>
      <c r="T23" s="22"/>
      <c r="U23" s="22"/>
      <c r="V23" s="22"/>
      <c r="W23" s="22"/>
      <c r="X23" s="22"/>
      <c r="Y23" s="22"/>
      <c r="Z23" s="22"/>
      <c r="AA23" s="22"/>
      <c r="AB23" s="22"/>
      <c r="AC23" s="22"/>
      <c r="AQ23" s="243"/>
      <c r="AR23" s="242"/>
    </row>
    <row r="24" spans="1:46" x14ac:dyDescent="0.25">
      <c r="B24" s="21"/>
      <c r="C24" s="31"/>
      <c r="D24" s="26"/>
      <c r="L24" s="237"/>
      <c r="M24" s="237"/>
      <c r="N24" s="237"/>
      <c r="P24" s="22"/>
      <c r="Q24" s="22"/>
      <c r="R24" s="22"/>
      <c r="S24" s="22"/>
      <c r="T24" s="22"/>
      <c r="U24" s="22"/>
      <c r="V24" s="22"/>
      <c r="W24" s="22"/>
      <c r="X24" s="22"/>
      <c r="Y24" s="22"/>
      <c r="Z24" s="22"/>
      <c r="AA24" s="22"/>
      <c r="AB24" s="22"/>
      <c r="AC24" s="22"/>
      <c r="AQ24" s="243"/>
      <c r="AR24" s="242"/>
    </row>
    <row r="25" spans="1:46" x14ac:dyDescent="0.25">
      <c r="B25" s="55"/>
      <c r="C25" s="31"/>
      <c r="D25" s="26"/>
      <c r="P25" s="22"/>
      <c r="Q25" s="53"/>
      <c r="R25" s="22"/>
      <c r="S25" s="22"/>
      <c r="T25" s="22"/>
      <c r="U25" s="22"/>
      <c r="V25" s="22"/>
      <c r="W25" s="22"/>
      <c r="X25" s="22"/>
      <c r="Y25" s="22"/>
      <c r="Z25" s="22"/>
      <c r="AA25" s="22"/>
      <c r="AB25" s="22"/>
      <c r="AC25" s="22"/>
      <c r="AQ25" s="243"/>
      <c r="AR25" s="242"/>
    </row>
    <row r="26" spans="1:46" x14ac:dyDescent="0.25">
      <c r="B26" s="55"/>
      <c r="C26" s="26"/>
      <c r="D26" s="26"/>
      <c r="P26" s="22"/>
      <c r="Q26" s="22"/>
      <c r="R26" s="22"/>
      <c r="S26" s="22"/>
      <c r="T26" s="22"/>
      <c r="U26" s="22"/>
      <c r="V26" s="22"/>
      <c r="W26" s="22"/>
      <c r="X26" s="22"/>
      <c r="Y26" s="22"/>
      <c r="Z26" s="22"/>
      <c r="AA26" s="22"/>
      <c r="AB26" s="22"/>
      <c r="AC26" s="22"/>
      <c r="AQ26" s="243"/>
      <c r="AR26" s="242"/>
    </row>
    <row r="27" spans="1:46" x14ac:dyDescent="0.25">
      <c r="B27" s="55"/>
      <c r="C27" s="26"/>
      <c r="D27" s="26"/>
      <c r="P27" s="22"/>
      <c r="Q27" s="22"/>
      <c r="R27" s="22"/>
      <c r="S27" s="22"/>
      <c r="T27" s="22"/>
      <c r="U27" s="22"/>
      <c r="V27" s="22"/>
      <c r="W27" s="22"/>
      <c r="X27" s="22"/>
      <c r="Y27" s="22"/>
      <c r="Z27" s="22"/>
      <c r="AA27" s="22"/>
      <c r="AB27" s="22"/>
      <c r="AC27" s="22"/>
      <c r="AQ27" s="243"/>
      <c r="AR27" s="242"/>
    </row>
    <row r="28" spans="1:46" x14ac:dyDescent="0.25">
      <c r="B28" s="55"/>
      <c r="C28" s="26"/>
      <c r="D28" s="26"/>
      <c r="P28" s="22"/>
      <c r="Q28" s="22"/>
      <c r="R28" s="22"/>
      <c r="S28" s="22"/>
      <c r="T28" s="22"/>
      <c r="U28" s="22"/>
      <c r="V28" s="22"/>
      <c r="W28" s="22"/>
      <c r="X28" s="22"/>
      <c r="Y28" s="22"/>
      <c r="Z28" s="22"/>
      <c r="AA28" s="22"/>
      <c r="AB28" s="22"/>
      <c r="AC28" s="22"/>
      <c r="AQ28" s="243"/>
      <c r="AR28" s="242"/>
    </row>
    <row r="29" spans="1:46" x14ac:dyDescent="0.25">
      <c r="B29" s="55"/>
      <c r="C29" s="26"/>
      <c r="D29" s="26"/>
      <c r="P29" s="22"/>
      <c r="Q29" s="22"/>
      <c r="R29" s="22"/>
      <c r="S29" s="22"/>
      <c r="T29" s="22"/>
      <c r="U29" s="22"/>
      <c r="V29" s="22"/>
      <c r="W29" s="22"/>
      <c r="X29" s="22"/>
      <c r="Y29" s="22"/>
      <c r="Z29" s="22"/>
      <c r="AA29" s="22"/>
      <c r="AB29" s="22"/>
      <c r="AC29" s="22"/>
      <c r="AQ29" s="243"/>
      <c r="AR29" s="242"/>
    </row>
    <row r="30" spans="1:46" x14ac:dyDescent="0.25">
      <c r="B30" s="22"/>
      <c r="C30" s="1"/>
      <c r="D30" s="33"/>
      <c r="AQ30" s="243"/>
      <c r="AR30" s="242"/>
    </row>
    <row r="31" spans="1:46" x14ac:dyDescent="0.25">
      <c r="B31" s="55"/>
      <c r="C31" s="33"/>
      <c r="D31" s="26"/>
      <c r="AQ31" s="243"/>
      <c r="AR31" s="242"/>
    </row>
    <row r="32" spans="1:46" x14ac:dyDescent="0.25">
      <c r="B32" s="55"/>
      <c r="C32" s="1"/>
      <c r="D32" s="1"/>
      <c r="AQ32" s="243"/>
      <c r="AR32" s="242"/>
    </row>
    <row r="33" spans="2:44" x14ac:dyDescent="0.25">
      <c r="B33" s="55"/>
      <c r="C33" s="1"/>
      <c r="D33" s="1"/>
      <c r="AQ33" s="243"/>
      <c r="AR33" s="242"/>
    </row>
    <row r="34" spans="2:44" x14ac:dyDescent="0.25">
      <c r="B34" s="55"/>
      <c r="C34" s="1"/>
      <c r="D34" s="1"/>
      <c r="AQ34" s="243"/>
      <c r="AR34" s="242"/>
    </row>
    <row r="35" spans="2:44" x14ac:dyDescent="0.25">
      <c r="B35" s="55"/>
      <c r="C35" s="1"/>
      <c r="D35" s="1"/>
      <c r="AQ35" s="243"/>
      <c r="AR35" s="242"/>
    </row>
    <row r="36" spans="2:44" x14ac:dyDescent="0.25">
      <c r="C36" s="36"/>
      <c r="D36" s="36"/>
      <c r="AQ36" s="243"/>
      <c r="AR36" s="242"/>
    </row>
    <row r="37" spans="2:44" x14ac:dyDescent="0.25">
      <c r="AQ37" s="243"/>
      <c r="AR37" s="242"/>
    </row>
    <row r="38" spans="2:44" x14ac:dyDescent="0.25">
      <c r="AQ38" s="243"/>
      <c r="AR38" s="242"/>
    </row>
    <row r="39" spans="2:44" x14ac:dyDescent="0.25">
      <c r="AQ39" s="243"/>
      <c r="AR39" s="242"/>
    </row>
    <row r="40" spans="2:44" x14ac:dyDescent="0.25">
      <c r="AQ40" s="243"/>
      <c r="AR40" s="242"/>
    </row>
    <row r="41" spans="2:44" x14ac:dyDescent="0.25">
      <c r="AQ41" s="243"/>
      <c r="AR41" s="242"/>
    </row>
    <row r="42" spans="2:44" x14ac:dyDescent="0.25">
      <c r="AQ42" s="243"/>
      <c r="AR42" s="242"/>
    </row>
    <row r="43" spans="2:44" x14ac:dyDescent="0.25">
      <c r="AQ43" s="243"/>
      <c r="AR43" s="242"/>
    </row>
  </sheetData>
  <mergeCells count="3">
    <mergeCell ref="P3:X3"/>
    <mergeCell ref="Y3:AG3"/>
    <mergeCell ref="AH3:AP3"/>
  </mergeCells>
  <pageMargins left="0.7" right="0.7" top="0.75" bottom="0.75" header="0.3" footer="0.3"/>
  <pageSetup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AK20"/>
  <sheetViews>
    <sheetView zoomScale="80" zoomScaleNormal="80" workbookViewId="0"/>
  </sheetViews>
  <sheetFormatPr defaultColWidth="9.140625" defaultRowHeight="15" x14ac:dyDescent="0.25"/>
  <cols>
    <col min="1" max="1" width="8.7109375" style="24" customWidth="1"/>
    <col min="2" max="33" width="8.7109375" style="17" customWidth="1"/>
    <col min="34" max="34" width="8.7109375" style="202" customWidth="1"/>
    <col min="35" max="38" width="8.7109375" style="17" customWidth="1"/>
    <col min="39" max="16384" width="9.140625" style="17"/>
  </cols>
  <sheetData>
    <row r="1" spans="1:37" x14ac:dyDescent="0.25">
      <c r="A1" s="60" t="s">
        <v>213</v>
      </c>
    </row>
    <row r="3" spans="1:37" ht="20.100000000000001" customHeight="1" x14ac:dyDescent="0.25">
      <c r="A3" s="100"/>
      <c r="B3" s="101"/>
      <c r="C3" s="101"/>
      <c r="D3" s="101"/>
      <c r="E3" s="101"/>
      <c r="F3" s="101"/>
      <c r="G3" s="101"/>
      <c r="H3" s="101"/>
      <c r="I3" s="101"/>
      <c r="J3" s="101"/>
      <c r="K3" s="101"/>
      <c r="L3" s="101"/>
      <c r="M3" s="101"/>
      <c r="N3" s="101"/>
      <c r="O3" s="101"/>
      <c r="P3" s="277" t="s">
        <v>99</v>
      </c>
      <c r="Q3" s="277"/>
      <c r="R3" s="277"/>
      <c r="S3" s="277"/>
      <c r="T3" s="277"/>
      <c r="U3" s="277"/>
      <c r="V3" s="277"/>
      <c r="W3" s="277"/>
      <c r="X3" s="277"/>
      <c r="Y3" s="277" t="s">
        <v>100</v>
      </c>
      <c r="Z3" s="277"/>
      <c r="AA3" s="277"/>
      <c r="AB3" s="277"/>
      <c r="AC3" s="277"/>
      <c r="AD3" s="277"/>
      <c r="AE3" s="277"/>
      <c r="AF3" s="277"/>
      <c r="AG3" s="277"/>
      <c r="AH3" s="102"/>
      <c r="AI3" s="101"/>
      <c r="AJ3" s="101"/>
      <c r="AK3" s="103"/>
    </row>
    <row r="4" spans="1:37" ht="20.100000000000001" customHeight="1" x14ac:dyDescent="0.25">
      <c r="A4" s="105" t="s">
        <v>0</v>
      </c>
      <c r="B4" s="104" t="s">
        <v>1</v>
      </c>
      <c r="C4" s="104" t="s">
        <v>2</v>
      </c>
      <c r="D4" s="104" t="s">
        <v>3</v>
      </c>
      <c r="E4" s="104" t="s">
        <v>4</v>
      </c>
      <c r="F4" s="104" t="s">
        <v>5</v>
      </c>
      <c r="G4" s="104" t="s">
        <v>6</v>
      </c>
      <c r="H4" s="104" t="s">
        <v>7</v>
      </c>
      <c r="I4" s="104" t="s">
        <v>8</v>
      </c>
      <c r="J4" s="104" t="s">
        <v>9</v>
      </c>
      <c r="K4" s="104" t="s">
        <v>10</v>
      </c>
      <c r="L4" s="104" t="s">
        <v>101</v>
      </c>
      <c r="M4" s="104" t="s">
        <v>102</v>
      </c>
      <c r="N4" s="104" t="s">
        <v>103</v>
      </c>
      <c r="O4" s="104" t="s">
        <v>11</v>
      </c>
      <c r="P4" s="104" t="s">
        <v>104</v>
      </c>
      <c r="Q4" s="104" t="s">
        <v>105</v>
      </c>
      <c r="R4" s="104" t="s">
        <v>94</v>
      </c>
      <c r="S4" s="104" t="s">
        <v>106</v>
      </c>
      <c r="T4" s="104" t="s">
        <v>6</v>
      </c>
      <c r="U4" s="104" t="s">
        <v>7</v>
      </c>
      <c r="V4" s="104" t="s">
        <v>8</v>
      </c>
      <c r="W4" s="104" t="s">
        <v>9</v>
      </c>
      <c r="X4" s="104" t="s">
        <v>10</v>
      </c>
      <c r="Y4" s="104" t="s">
        <v>104</v>
      </c>
      <c r="Z4" s="104" t="s">
        <v>105</v>
      </c>
      <c r="AA4" s="104" t="s">
        <v>94</v>
      </c>
      <c r="AB4" s="104" t="s">
        <v>106</v>
      </c>
      <c r="AC4" s="104" t="s">
        <v>6</v>
      </c>
      <c r="AD4" s="104" t="s">
        <v>7</v>
      </c>
      <c r="AE4" s="104" t="s">
        <v>8</v>
      </c>
      <c r="AF4" s="104" t="s">
        <v>9</v>
      </c>
      <c r="AG4" s="104" t="s">
        <v>10</v>
      </c>
      <c r="AH4" s="106" t="s">
        <v>107</v>
      </c>
      <c r="AI4" s="104" t="s">
        <v>108</v>
      </c>
      <c r="AJ4" s="104" t="s">
        <v>17</v>
      </c>
      <c r="AK4" s="107" t="s">
        <v>33</v>
      </c>
    </row>
    <row r="5" spans="1:37" ht="20.100000000000001" customHeight="1" x14ac:dyDescent="0.25">
      <c r="A5" s="62">
        <v>966.34</v>
      </c>
      <c r="B5" s="61">
        <f t="shared" ref="B5:B14" si="0">IF(A5, A5-L5,"")</f>
        <v>0</v>
      </c>
      <c r="C5" s="70">
        <v>482.68</v>
      </c>
      <c r="D5" s="83">
        <f t="shared" ref="D5:D14" si="1">IF(C5, C5-M5,"")</f>
        <v>9.9999999999909051E-3</v>
      </c>
      <c r="E5" s="84"/>
      <c r="F5" s="67" t="str">
        <f t="shared" ref="F5:F14" si="2">IF(E5, E5-N5,"")</f>
        <v/>
      </c>
      <c r="G5" s="67">
        <v>1</v>
      </c>
      <c r="H5" s="67">
        <v>1</v>
      </c>
      <c r="I5" s="67"/>
      <c r="J5" s="67">
        <v>2</v>
      </c>
      <c r="K5" s="67"/>
      <c r="L5" s="64">
        <v>966.34</v>
      </c>
      <c r="M5" s="64">
        <v>482.67</v>
      </c>
      <c r="N5" s="64">
        <v>321.44</v>
      </c>
      <c r="O5" s="79" t="s">
        <v>19</v>
      </c>
      <c r="P5" s="70">
        <v>27.5</v>
      </c>
      <c r="Q5" s="70">
        <v>130348504</v>
      </c>
      <c r="R5" s="70">
        <v>6.5</v>
      </c>
      <c r="S5" s="67">
        <f>'S29 LOVO'!$Q5/'S29 LOVO'!$Q$15*100</f>
        <v>5.6969001675417479</v>
      </c>
      <c r="T5" s="67">
        <f t="shared" ref="T5:T14" si="3">$S5*G5</f>
        <v>5.6969001675417479</v>
      </c>
      <c r="U5" s="67">
        <f t="shared" ref="U5:U14" si="4">$S5*H5</f>
        <v>5.6969001675417479</v>
      </c>
      <c r="V5" s="67">
        <f t="shared" ref="V5:V14" si="5">$S5*I5</f>
        <v>0</v>
      </c>
      <c r="W5" s="67">
        <f t="shared" ref="W5:W14" si="6">$S5*J5</f>
        <v>11.393800335083496</v>
      </c>
      <c r="X5" s="67">
        <f t="shared" ref="X5:X14" si="7">$S5*K5</f>
        <v>0</v>
      </c>
      <c r="Y5" s="70">
        <v>27.9</v>
      </c>
      <c r="Z5" s="70">
        <v>240222240</v>
      </c>
      <c r="AA5" s="70">
        <v>7.8</v>
      </c>
      <c r="AB5" s="67">
        <f>'S29 LOVO'!$Z5/'S29 LOVO'!$Z$15*100</f>
        <v>5.1487583339148904</v>
      </c>
      <c r="AC5" s="67">
        <f t="shared" ref="AC5:AC14" si="8">$AB5*G5</f>
        <v>5.1487583339148904</v>
      </c>
      <c r="AD5" s="67">
        <f t="shared" ref="AD5:AD14" si="9">$AB5*H5</f>
        <v>5.1487583339148904</v>
      </c>
      <c r="AE5" s="67">
        <f t="shared" ref="AE5:AE14" si="10">$AB5*I5</f>
        <v>0</v>
      </c>
      <c r="AF5" s="67">
        <f t="shared" ref="AF5:AF14" si="11">$AB5*J5</f>
        <v>10.297516667829781</v>
      </c>
      <c r="AG5" s="67">
        <f t="shared" ref="AG5:AG14" si="12">$AB5*K5</f>
        <v>0</v>
      </c>
      <c r="AH5" s="87">
        <f>AVERAGE('S29 LOVO'!$P5,'S29 LOVO'!$Y5)</f>
        <v>27.7</v>
      </c>
      <c r="AI5" s="67">
        <f>AVERAGE('S29 LOVO'!$S5,'S29 LOVO'!$AB5)</f>
        <v>5.4228292507283191</v>
      </c>
      <c r="AJ5" s="67">
        <f>STDEV('S29 LOVO'!$S5,'S29 LOVO'!$AB5)</f>
        <v>0.38759480760957926</v>
      </c>
      <c r="AK5" s="90">
        <f t="shared" ref="AK5:AK14" si="13">AJ5/AI5</f>
        <v>7.1474647216215215E-2</v>
      </c>
    </row>
    <row r="6" spans="1:37" ht="20.100000000000001" customHeight="1" x14ac:dyDescent="0.25">
      <c r="A6" s="62">
        <v>749.29</v>
      </c>
      <c r="B6" s="61">
        <f t="shared" si="0"/>
        <v>9.9999999999909051E-3</v>
      </c>
      <c r="C6" s="61"/>
      <c r="D6" s="83" t="str">
        <f t="shared" si="1"/>
        <v/>
      </c>
      <c r="E6" s="84"/>
      <c r="F6" s="67" t="str">
        <f t="shared" si="2"/>
        <v/>
      </c>
      <c r="G6" s="67">
        <v>2</v>
      </c>
      <c r="H6" s="67">
        <v>2</v>
      </c>
      <c r="I6" s="67"/>
      <c r="J6" s="67"/>
      <c r="K6" s="67"/>
      <c r="L6" s="64">
        <v>749.28</v>
      </c>
      <c r="M6" s="64">
        <v>374.14</v>
      </c>
      <c r="N6" s="64">
        <v>249.09</v>
      </c>
      <c r="O6" s="79" t="s">
        <v>25</v>
      </c>
      <c r="P6" s="70">
        <v>31.3</v>
      </c>
      <c r="Q6" s="70">
        <v>174907552</v>
      </c>
      <c r="R6" s="70">
        <v>24.3</v>
      </c>
      <c r="S6" s="67">
        <f>'S29 LOVO'!$Q6/'S29 LOVO'!$Q$15*100</f>
        <v>7.6443597871527311</v>
      </c>
      <c r="T6" s="67">
        <f t="shared" si="3"/>
        <v>15.288719574305462</v>
      </c>
      <c r="U6" s="67">
        <f t="shared" si="4"/>
        <v>15.288719574305462</v>
      </c>
      <c r="V6" s="67">
        <f t="shared" si="5"/>
        <v>0</v>
      </c>
      <c r="W6" s="67">
        <f t="shared" si="6"/>
        <v>0</v>
      </c>
      <c r="X6" s="67">
        <f t="shared" si="7"/>
        <v>0</v>
      </c>
      <c r="Y6" s="70">
        <v>32.299999999999997</v>
      </c>
      <c r="Z6" s="70">
        <v>584430208</v>
      </c>
      <c r="AA6" s="70">
        <v>56.1</v>
      </c>
      <c r="AB6" s="67">
        <f>'S29 LOVO'!$Z6/'S29 LOVO'!$Z$15*100</f>
        <v>12.526275269232412</v>
      </c>
      <c r="AC6" s="67">
        <f t="shared" si="8"/>
        <v>25.052550538464825</v>
      </c>
      <c r="AD6" s="67">
        <f t="shared" si="9"/>
        <v>25.052550538464825</v>
      </c>
      <c r="AE6" s="67">
        <f t="shared" si="10"/>
        <v>0</v>
      </c>
      <c r="AF6" s="67">
        <f t="shared" si="11"/>
        <v>0</v>
      </c>
      <c r="AG6" s="67">
        <f t="shared" si="12"/>
        <v>0</v>
      </c>
      <c r="AH6" s="87">
        <f>AVERAGE('S29 LOVO'!$P6,'S29 LOVO'!$Y6)</f>
        <v>31.799999999999997</v>
      </c>
      <c r="AI6" s="67">
        <f>AVERAGE('S29 LOVO'!$S6,'S29 LOVO'!$AB6)</f>
        <v>10.085317528192572</v>
      </c>
      <c r="AJ6" s="67">
        <f>STDEV('S29 LOVO'!$S6,'S29 LOVO'!$AB6)</f>
        <v>3.4520355425581317</v>
      </c>
      <c r="AK6" s="90">
        <f t="shared" si="13"/>
        <v>0.34228327793431251</v>
      </c>
    </row>
    <row r="7" spans="1:37" ht="20.100000000000001" customHeight="1" x14ac:dyDescent="0.25">
      <c r="A7" s="62">
        <v>1057.3599999999999</v>
      </c>
      <c r="B7" s="61">
        <f t="shared" si="0"/>
        <v>-3.0000000000200089E-2</v>
      </c>
      <c r="C7" s="66"/>
      <c r="D7" s="83" t="str">
        <f t="shared" si="1"/>
        <v/>
      </c>
      <c r="E7" s="84"/>
      <c r="F7" s="67" t="str">
        <f t="shared" si="2"/>
        <v/>
      </c>
      <c r="G7" s="67">
        <v>3</v>
      </c>
      <c r="H7" s="67">
        <v>2</v>
      </c>
      <c r="I7" s="67">
        <v>1</v>
      </c>
      <c r="J7" s="67"/>
      <c r="K7" s="67"/>
      <c r="L7" s="64">
        <v>1057.3900000000001</v>
      </c>
      <c r="M7" s="64">
        <v>528.19000000000005</v>
      </c>
      <c r="N7" s="64">
        <v>351.79</v>
      </c>
      <c r="O7" s="79" t="s">
        <v>26</v>
      </c>
      <c r="P7" s="70">
        <v>31.9</v>
      </c>
      <c r="Q7" s="70">
        <v>90150024</v>
      </c>
      <c r="R7" s="70">
        <v>12</v>
      </c>
      <c r="S7" s="67">
        <f>'S29 LOVO'!$Q7/'S29 LOVO'!$Q$15*100</f>
        <v>3.9400198012973937</v>
      </c>
      <c r="T7" s="67">
        <f t="shared" si="3"/>
        <v>11.820059403892181</v>
      </c>
      <c r="U7" s="67">
        <f t="shared" si="4"/>
        <v>7.8800396025947874</v>
      </c>
      <c r="V7" s="67">
        <f t="shared" si="5"/>
        <v>3.9400198012973937</v>
      </c>
      <c r="W7" s="67">
        <f t="shared" si="6"/>
        <v>0</v>
      </c>
      <c r="X7" s="67">
        <f t="shared" si="7"/>
        <v>0</v>
      </c>
      <c r="Y7" s="70">
        <v>32.9</v>
      </c>
      <c r="Z7" s="70">
        <v>323555872</v>
      </c>
      <c r="AA7" s="70">
        <v>16.100000000000001</v>
      </c>
      <c r="AB7" s="67">
        <f>'S29 LOVO'!$Z7/'S29 LOVO'!$Z$15*100</f>
        <v>6.9348741084385006</v>
      </c>
      <c r="AC7" s="67">
        <f t="shared" si="8"/>
        <v>20.804622325315503</v>
      </c>
      <c r="AD7" s="67">
        <f t="shared" si="9"/>
        <v>13.869748216877001</v>
      </c>
      <c r="AE7" s="67">
        <f t="shared" si="10"/>
        <v>6.9348741084385006</v>
      </c>
      <c r="AF7" s="67">
        <f t="shared" si="11"/>
        <v>0</v>
      </c>
      <c r="AG7" s="67">
        <f t="shared" si="12"/>
        <v>0</v>
      </c>
      <c r="AH7" s="87">
        <f>AVERAGE('S29 LOVO'!$P7,'S29 LOVO'!$Y7)</f>
        <v>32.4</v>
      </c>
      <c r="AI7" s="67">
        <f>AVERAGE('S29 LOVO'!$S7,'S29 LOVO'!$AB7)</f>
        <v>5.4374469548679469</v>
      </c>
      <c r="AJ7" s="67">
        <f>STDEV('S29 LOVO'!$S7,'S29 LOVO'!$AB7)</f>
        <v>2.1176817892452164</v>
      </c>
      <c r="AK7" s="90">
        <f t="shared" si="13"/>
        <v>0.389462519234203</v>
      </c>
    </row>
    <row r="8" spans="1:37" ht="20.100000000000001" customHeight="1" x14ac:dyDescent="0.25">
      <c r="A8" s="62">
        <v>1227.44</v>
      </c>
      <c r="B8" s="61">
        <f t="shared" si="0"/>
        <v>-1.999999999998181E-2</v>
      </c>
      <c r="C8" s="61"/>
      <c r="D8" s="83" t="str">
        <f t="shared" si="1"/>
        <v/>
      </c>
      <c r="E8" s="84"/>
      <c r="F8" s="67" t="str">
        <f t="shared" si="2"/>
        <v/>
      </c>
      <c r="G8" s="67">
        <v>1</v>
      </c>
      <c r="H8" s="67">
        <v>3</v>
      </c>
      <c r="I8" s="67">
        <v>1</v>
      </c>
      <c r="J8" s="67">
        <v>1</v>
      </c>
      <c r="K8" s="67"/>
      <c r="L8" s="64">
        <v>1227.46</v>
      </c>
      <c r="M8" s="64">
        <v>613.23</v>
      </c>
      <c r="N8" s="64">
        <v>408.48</v>
      </c>
      <c r="O8" s="79" t="s">
        <v>27</v>
      </c>
      <c r="P8" s="70">
        <v>34</v>
      </c>
      <c r="Q8" s="70">
        <v>83116336</v>
      </c>
      <c r="R8" s="70">
        <v>8.4</v>
      </c>
      <c r="S8" s="67">
        <f>'S29 LOVO'!$Q8/'S29 LOVO'!$Q$15*100</f>
        <v>3.6326114527854969</v>
      </c>
      <c r="T8" s="67">
        <f t="shared" si="3"/>
        <v>3.6326114527854969</v>
      </c>
      <c r="U8" s="67">
        <f t="shared" si="4"/>
        <v>10.897834358356491</v>
      </c>
      <c r="V8" s="67">
        <f t="shared" si="5"/>
        <v>3.6326114527854969</v>
      </c>
      <c r="W8" s="67">
        <f t="shared" si="6"/>
        <v>3.6326114527854969</v>
      </c>
      <c r="X8" s="67">
        <f t="shared" si="7"/>
        <v>0</v>
      </c>
      <c r="Y8" s="70">
        <v>34.700000000000003</v>
      </c>
      <c r="Z8" s="70">
        <v>77227424</v>
      </c>
      <c r="AA8" s="70">
        <v>6.6</v>
      </c>
      <c r="AB8" s="67">
        <f>'S29 LOVO'!$Z8/'S29 LOVO'!$Z$15*100</f>
        <v>1.6552395104082736</v>
      </c>
      <c r="AC8" s="67">
        <f t="shared" si="8"/>
        <v>1.6552395104082736</v>
      </c>
      <c r="AD8" s="67">
        <f t="shared" si="9"/>
        <v>4.9657185312248204</v>
      </c>
      <c r="AE8" s="67">
        <f t="shared" si="10"/>
        <v>1.6552395104082736</v>
      </c>
      <c r="AF8" s="67">
        <f t="shared" si="11"/>
        <v>1.6552395104082736</v>
      </c>
      <c r="AG8" s="67">
        <f t="shared" si="12"/>
        <v>0</v>
      </c>
      <c r="AH8" s="87">
        <f>AVERAGE('S29 LOVO'!$P8,'S29 LOVO'!$Y8)</f>
        <v>34.35</v>
      </c>
      <c r="AI8" s="67">
        <f>AVERAGE('S29 LOVO'!$S8,'S29 LOVO'!$AB8)</f>
        <v>2.6439254815968853</v>
      </c>
      <c r="AJ8" s="67">
        <f>STDEV('S29 LOVO'!$S8,'S29 LOVO'!$AB8)</f>
        <v>1.39821310938295</v>
      </c>
      <c r="AK8" s="90">
        <f t="shared" si="13"/>
        <v>0.5288398327090722</v>
      </c>
    </row>
    <row r="9" spans="1:37" ht="20.100000000000001" customHeight="1" x14ac:dyDescent="0.25">
      <c r="A9" s="62">
        <v>1040.42</v>
      </c>
      <c r="B9" s="61">
        <f t="shared" si="0"/>
        <v>3.999999999996362E-2</v>
      </c>
      <c r="C9" s="61"/>
      <c r="D9" s="83" t="str">
        <f t="shared" si="1"/>
        <v/>
      </c>
      <c r="E9" s="84"/>
      <c r="F9" s="67" t="str">
        <f t="shared" si="2"/>
        <v/>
      </c>
      <c r="G9" s="67">
        <v>2</v>
      </c>
      <c r="H9" s="67">
        <v>2</v>
      </c>
      <c r="I9" s="67"/>
      <c r="J9" s="67">
        <v>1</v>
      </c>
      <c r="K9" s="67"/>
      <c r="L9" s="64">
        <v>1040.3800000000001</v>
      </c>
      <c r="M9" s="64">
        <v>519.69000000000005</v>
      </c>
      <c r="N9" s="64">
        <v>346.12</v>
      </c>
      <c r="O9" s="79" t="s">
        <v>20</v>
      </c>
      <c r="P9" s="70">
        <v>43.7</v>
      </c>
      <c r="Q9" s="70">
        <v>325563200</v>
      </c>
      <c r="R9" s="70">
        <v>20.7</v>
      </c>
      <c r="S9" s="67">
        <f>'S29 LOVO'!$Q9/'S29 LOVO'!$Q$15*100</f>
        <v>14.22878661212274</v>
      </c>
      <c r="T9" s="67">
        <f t="shared" si="3"/>
        <v>28.457573224245479</v>
      </c>
      <c r="U9" s="67">
        <f t="shared" si="4"/>
        <v>28.457573224245479</v>
      </c>
      <c r="V9" s="67">
        <f t="shared" si="5"/>
        <v>0</v>
      </c>
      <c r="W9" s="67">
        <f t="shared" si="6"/>
        <v>14.22878661212274</v>
      </c>
      <c r="X9" s="67">
        <f t="shared" si="7"/>
        <v>0</v>
      </c>
      <c r="Y9" s="70">
        <v>44.2</v>
      </c>
      <c r="Z9" s="70">
        <v>620595328</v>
      </c>
      <c r="AA9" s="70">
        <v>33.4</v>
      </c>
      <c r="AB9" s="67">
        <f>'S29 LOVO'!$Z9/'S29 LOVO'!$Z$15*100</f>
        <v>13.301413586971153</v>
      </c>
      <c r="AC9" s="67">
        <f t="shared" si="8"/>
        <v>26.602827173942305</v>
      </c>
      <c r="AD9" s="67">
        <f t="shared" si="9"/>
        <v>26.602827173942305</v>
      </c>
      <c r="AE9" s="67">
        <f t="shared" si="10"/>
        <v>0</v>
      </c>
      <c r="AF9" s="67">
        <f t="shared" si="11"/>
        <v>13.301413586971153</v>
      </c>
      <c r="AG9" s="67">
        <f t="shared" si="12"/>
        <v>0</v>
      </c>
      <c r="AH9" s="87">
        <f>AVERAGE('S29 LOVO'!$P9,'S29 LOVO'!$Y9)</f>
        <v>43.95</v>
      </c>
      <c r="AI9" s="67">
        <f>AVERAGE('S29 LOVO'!$S9,'S29 LOVO'!$AB9)</f>
        <v>13.765100099546945</v>
      </c>
      <c r="AJ9" s="67">
        <f>STDEV('S29 LOVO'!$S9,'S29 LOVO'!$AB9)</f>
        <v>0.65575175477416969</v>
      </c>
      <c r="AK9" s="90">
        <f t="shared" si="13"/>
        <v>4.7638720389381883E-2</v>
      </c>
    </row>
    <row r="10" spans="1:37" ht="20.100000000000001" customHeight="1" x14ac:dyDescent="0.25">
      <c r="A10" s="62">
        <v>1040.3900000000001</v>
      </c>
      <c r="B10" s="64">
        <f t="shared" si="0"/>
        <v>9.9999999999909051E-3</v>
      </c>
      <c r="C10" s="84"/>
      <c r="D10" s="67" t="str">
        <f t="shared" si="1"/>
        <v/>
      </c>
      <c r="E10" s="79"/>
      <c r="F10" s="67" t="str">
        <f t="shared" si="2"/>
        <v/>
      </c>
      <c r="G10" s="67">
        <v>2</v>
      </c>
      <c r="H10" s="67">
        <v>2</v>
      </c>
      <c r="I10" s="67"/>
      <c r="J10" s="67">
        <v>1</v>
      </c>
      <c r="K10" s="67"/>
      <c r="L10" s="64">
        <v>1040.3800000000001</v>
      </c>
      <c r="M10" s="64">
        <v>519.69000000000005</v>
      </c>
      <c r="N10" s="64">
        <v>346.12</v>
      </c>
      <c r="O10" s="79" t="s">
        <v>20</v>
      </c>
      <c r="P10" s="70">
        <v>50.7</v>
      </c>
      <c r="Q10" s="70">
        <v>313531744</v>
      </c>
      <c r="R10" s="70">
        <v>28.7</v>
      </c>
      <c r="S10" s="67">
        <f>'S29 LOVO'!$Q10/'S29 LOVO'!$Q$15*100</f>
        <v>13.702950092340579</v>
      </c>
      <c r="T10" s="67">
        <f t="shared" si="3"/>
        <v>27.405900184681158</v>
      </c>
      <c r="U10" s="67">
        <f t="shared" si="4"/>
        <v>27.405900184681158</v>
      </c>
      <c r="V10" s="67">
        <f t="shared" si="5"/>
        <v>0</v>
      </c>
      <c r="W10" s="67">
        <f t="shared" si="6"/>
        <v>13.702950092340579</v>
      </c>
      <c r="X10" s="67">
        <f t="shared" si="7"/>
        <v>0</v>
      </c>
      <c r="Y10" s="70">
        <v>51.1</v>
      </c>
      <c r="Z10" s="70">
        <v>675434048</v>
      </c>
      <c r="AA10" s="70">
        <v>46.3</v>
      </c>
      <c r="AB10" s="67">
        <f>'S29 LOVO'!$Z10/'S29 LOVO'!$Z$15*100</f>
        <v>14.476789008585842</v>
      </c>
      <c r="AC10" s="67">
        <f t="shared" si="8"/>
        <v>28.953578017171683</v>
      </c>
      <c r="AD10" s="67">
        <f t="shared" si="9"/>
        <v>28.953578017171683</v>
      </c>
      <c r="AE10" s="67">
        <f t="shared" si="10"/>
        <v>0</v>
      </c>
      <c r="AF10" s="67">
        <f t="shared" si="11"/>
        <v>14.476789008585842</v>
      </c>
      <c r="AG10" s="67">
        <f t="shared" si="12"/>
        <v>0</v>
      </c>
      <c r="AH10" s="87">
        <f>AVERAGE('S29 LOVO'!$P10,'S29 LOVO'!$Y10)</f>
        <v>50.900000000000006</v>
      </c>
      <c r="AI10" s="67">
        <f>AVERAGE('S29 LOVO'!$S10,'S29 LOVO'!$AB10)</f>
        <v>14.089869550463209</v>
      </c>
      <c r="AJ10" s="67">
        <f>STDEV('S29 LOVO'!$S10,'S29 LOVO'!$AB10)</f>
        <v>0.54718674522307387</v>
      </c>
      <c r="AK10" s="90">
        <f t="shared" si="13"/>
        <v>3.8835472767388746E-2</v>
      </c>
    </row>
    <row r="11" spans="1:37" ht="20.100000000000001" customHeight="1" x14ac:dyDescent="0.25">
      <c r="A11" s="65">
        <v>1331.42</v>
      </c>
      <c r="B11" s="64">
        <f t="shared" si="0"/>
        <v>-4.9999999999954525E-2</v>
      </c>
      <c r="C11" s="70">
        <v>665.27</v>
      </c>
      <c r="D11" s="67">
        <f t="shared" si="1"/>
        <v>3.999999999996362E-2</v>
      </c>
      <c r="E11" s="79"/>
      <c r="F11" s="67" t="str">
        <f t="shared" si="2"/>
        <v/>
      </c>
      <c r="G11" s="67">
        <v>2</v>
      </c>
      <c r="H11" s="67">
        <v>2</v>
      </c>
      <c r="I11" s="67"/>
      <c r="J11" s="67">
        <v>2</v>
      </c>
      <c r="K11" s="67"/>
      <c r="L11" s="64">
        <v>1331.47</v>
      </c>
      <c r="M11" s="64">
        <v>665.23</v>
      </c>
      <c r="N11" s="64">
        <v>443.15</v>
      </c>
      <c r="O11" s="79" t="s">
        <v>22</v>
      </c>
      <c r="P11" s="70">
        <v>56.4</v>
      </c>
      <c r="Q11" s="70">
        <v>476906112</v>
      </c>
      <c r="R11" s="70">
        <v>36.5</v>
      </c>
      <c r="S11" s="67">
        <f>'S29 LOVO'!$Q11/'S29 LOVO'!$Q$15*100</f>
        <v>20.843250409337134</v>
      </c>
      <c r="T11" s="67">
        <f t="shared" si="3"/>
        <v>41.686500818674268</v>
      </c>
      <c r="U11" s="67">
        <f t="shared" si="4"/>
        <v>41.686500818674268</v>
      </c>
      <c r="V11" s="67">
        <f t="shared" si="5"/>
        <v>0</v>
      </c>
      <c r="W11" s="67">
        <f t="shared" si="6"/>
        <v>41.686500818674268</v>
      </c>
      <c r="X11" s="67">
        <f t="shared" si="7"/>
        <v>0</v>
      </c>
      <c r="Y11" s="70">
        <v>56.6</v>
      </c>
      <c r="Z11" s="70">
        <v>916006336</v>
      </c>
      <c r="AA11" s="70">
        <v>56.8</v>
      </c>
      <c r="AB11" s="67">
        <f>'S29 LOVO'!$Z11/'S29 LOVO'!$Z$15*100</f>
        <v>19.633050030666784</v>
      </c>
      <c r="AC11" s="67">
        <f t="shared" si="8"/>
        <v>39.266100061333567</v>
      </c>
      <c r="AD11" s="67">
        <f t="shared" si="9"/>
        <v>39.266100061333567</v>
      </c>
      <c r="AE11" s="67">
        <f t="shared" si="10"/>
        <v>0</v>
      </c>
      <c r="AF11" s="67">
        <f t="shared" si="11"/>
        <v>39.266100061333567</v>
      </c>
      <c r="AG11" s="67">
        <f t="shared" si="12"/>
        <v>0</v>
      </c>
      <c r="AH11" s="87">
        <f>AVERAGE('S29 LOVO'!$P11,'S29 LOVO'!$Y11)</f>
        <v>56.5</v>
      </c>
      <c r="AI11" s="67">
        <f>AVERAGE('S29 LOVO'!$S11,'S29 LOVO'!$AB11)</f>
        <v>20.238150220001959</v>
      </c>
      <c r="AJ11" s="67">
        <f>STDEV('S29 LOVO'!$S11,'S29 LOVO'!$AB11)</f>
        <v>0.85574089435233258</v>
      </c>
      <c r="AK11" s="90">
        <f t="shared" si="13"/>
        <v>4.2283552846968137E-2</v>
      </c>
    </row>
    <row r="12" spans="1:37" ht="20.100000000000001" customHeight="1" x14ac:dyDescent="0.25">
      <c r="A12" s="65"/>
      <c r="B12" s="64" t="str">
        <f t="shared" si="0"/>
        <v/>
      </c>
      <c r="C12" s="70">
        <v>949.36</v>
      </c>
      <c r="D12" s="67">
        <f t="shared" si="1"/>
        <v>1.999999999998181E-2</v>
      </c>
      <c r="E12" s="79"/>
      <c r="F12" s="67" t="str">
        <f t="shared" si="2"/>
        <v/>
      </c>
      <c r="G12" s="67">
        <v>3</v>
      </c>
      <c r="H12" s="67">
        <v>4</v>
      </c>
      <c r="I12" s="67"/>
      <c r="J12" s="67">
        <v>2</v>
      </c>
      <c r="K12" s="67"/>
      <c r="L12" s="70">
        <v>1899.69</v>
      </c>
      <c r="M12" s="70">
        <v>949.34</v>
      </c>
      <c r="N12" s="70">
        <v>632.55999999999995</v>
      </c>
      <c r="O12" s="79" t="s">
        <v>29</v>
      </c>
      <c r="P12" s="70">
        <v>68.400000000000006</v>
      </c>
      <c r="Q12" s="70">
        <v>139346688</v>
      </c>
      <c r="R12" s="70">
        <v>9.1</v>
      </c>
      <c r="S12" s="67">
        <f>'S29 LOVO'!$Q12/'S29 LOVO'!$Q$15*100</f>
        <v>6.0901670970737616</v>
      </c>
      <c r="T12" s="67">
        <f t="shared" si="3"/>
        <v>18.270501291221287</v>
      </c>
      <c r="U12" s="67">
        <f t="shared" si="4"/>
        <v>24.360668388295046</v>
      </c>
      <c r="V12" s="67">
        <f t="shared" si="5"/>
        <v>0</v>
      </c>
      <c r="W12" s="67">
        <f t="shared" si="6"/>
        <v>12.180334194147523</v>
      </c>
      <c r="X12" s="67">
        <f t="shared" si="7"/>
        <v>0</v>
      </c>
      <c r="Y12" s="70">
        <v>68.400000000000006</v>
      </c>
      <c r="Z12" s="70">
        <v>207637024</v>
      </c>
      <c r="AA12" s="70">
        <v>14.8</v>
      </c>
      <c r="AB12" s="67">
        <f>'S29 LOVO'!$Z12/'S29 LOVO'!$Z$15*100</f>
        <v>4.4503492172468553</v>
      </c>
      <c r="AC12" s="67">
        <f t="shared" si="8"/>
        <v>13.351047651740565</v>
      </c>
      <c r="AD12" s="67">
        <f t="shared" si="9"/>
        <v>17.801396868987421</v>
      </c>
      <c r="AE12" s="67">
        <f t="shared" si="10"/>
        <v>0</v>
      </c>
      <c r="AF12" s="67">
        <f t="shared" si="11"/>
        <v>8.9006984344937106</v>
      </c>
      <c r="AG12" s="67">
        <f t="shared" si="12"/>
        <v>0</v>
      </c>
      <c r="AH12" s="87">
        <f>AVERAGE('S29 LOVO'!$P12,'S29 LOVO'!$Y12)</f>
        <v>68.400000000000006</v>
      </c>
      <c r="AI12" s="67">
        <f>AVERAGE('S29 LOVO'!$S12,'S29 LOVO'!$AB12)</f>
        <v>5.270258157160308</v>
      </c>
      <c r="AJ12" s="67">
        <f>STDEV('S29 LOVO'!$S12,'S29 LOVO'!$AB12)</f>
        <v>1.1595263427365561</v>
      </c>
      <c r="AK12" s="90">
        <f t="shared" si="13"/>
        <v>0.2200131963481132</v>
      </c>
    </row>
    <row r="13" spans="1:37" ht="20.100000000000001" customHeight="1" x14ac:dyDescent="0.25">
      <c r="A13" s="65"/>
      <c r="B13" s="64" t="str">
        <f t="shared" si="0"/>
        <v/>
      </c>
      <c r="C13" s="84">
        <v>1030.3900000000001</v>
      </c>
      <c r="D13" s="67">
        <f t="shared" si="1"/>
        <v>2.0000000000209184E-2</v>
      </c>
      <c r="E13" s="79"/>
      <c r="F13" s="67" t="str">
        <f t="shared" si="2"/>
        <v/>
      </c>
      <c r="G13" s="67">
        <v>4</v>
      </c>
      <c r="H13" s="67">
        <v>4</v>
      </c>
      <c r="I13" s="67"/>
      <c r="J13" s="67">
        <v>2</v>
      </c>
      <c r="K13" s="67"/>
      <c r="L13" s="64">
        <v>2061.7399999999998</v>
      </c>
      <c r="M13" s="64">
        <v>1030.3699999999999</v>
      </c>
      <c r="N13" s="64">
        <v>686.57</v>
      </c>
      <c r="O13" s="79" t="s">
        <v>30</v>
      </c>
      <c r="P13" s="70">
        <v>69.7</v>
      </c>
      <c r="Q13" s="70">
        <v>105206368</v>
      </c>
      <c r="R13" s="70">
        <v>6.3</v>
      </c>
      <c r="S13" s="67">
        <f>'S29 LOVO'!$Q13/'S29 LOVO'!$Q$15*100</f>
        <v>4.5980594874004748</v>
      </c>
      <c r="T13" s="67">
        <f t="shared" si="3"/>
        <v>18.392237949601899</v>
      </c>
      <c r="U13" s="67">
        <f t="shared" si="4"/>
        <v>18.392237949601899</v>
      </c>
      <c r="V13" s="67">
        <f t="shared" si="5"/>
        <v>0</v>
      </c>
      <c r="W13" s="67">
        <f t="shared" si="6"/>
        <v>9.1961189748009495</v>
      </c>
      <c r="X13" s="67">
        <f t="shared" si="7"/>
        <v>0</v>
      </c>
      <c r="Y13" s="70">
        <v>69.8</v>
      </c>
      <c r="Z13" s="70">
        <v>144097056</v>
      </c>
      <c r="AA13" s="70">
        <v>7.4</v>
      </c>
      <c r="AB13" s="67">
        <f>'S29 LOVO'!$Z13/'S29 LOVO'!$Z$15*100</f>
        <v>3.0884772283057584</v>
      </c>
      <c r="AC13" s="67">
        <f t="shared" si="8"/>
        <v>12.353908913223034</v>
      </c>
      <c r="AD13" s="67">
        <f t="shared" si="9"/>
        <v>12.353908913223034</v>
      </c>
      <c r="AE13" s="67">
        <f t="shared" si="10"/>
        <v>0</v>
      </c>
      <c r="AF13" s="67">
        <f t="shared" si="11"/>
        <v>6.1769544566115169</v>
      </c>
      <c r="AG13" s="67">
        <f t="shared" si="12"/>
        <v>0</v>
      </c>
      <c r="AH13" s="87">
        <f>AVERAGE('S29 LOVO'!$P13,'S29 LOVO'!$Y13)</f>
        <v>69.75</v>
      </c>
      <c r="AI13" s="67">
        <f>AVERAGE('S29 LOVO'!$S13,'S29 LOVO'!$AB13)</f>
        <v>3.8432683578531166</v>
      </c>
      <c r="AJ13" s="67">
        <f>STDEV('S29 LOVO'!$S13,'S29 LOVO'!$AB13)</f>
        <v>1.06743585216478</v>
      </c>
      <c r="AK13" s="90">
        <f t="shared" si="13"/>
        <v>0.27774169086674422</v>
      </c>
    </row>
    <row r="14" spans="1:37" ht="20.100000000000001" customHeight="1" x14ac:dyDescent="0.25">
      <c r="A14" s="91"/>
      <c r="B14" s="92" t="str">
        <f t="shared" si="0"/>
        <v/>
      </c>
      <c r="C14" s="134">
        <v>1175.9000000000001</v>
      </c>
      <c r="D14" s="94">
        <f t="shared" si="1"/>
        <v>-9.9999999999909051E-3</v>
      </c>
      <c r="E14" s="134"/>
      <c r="F14" s="94" t="str">
        <f t="shared" si="2"/>
        <v/>
      </c>
      <c r="G14" s="94">
        <v>4</v>
      </c>
      <c r="H14" s="94">
        <v>4</v>
      </c>
      <c r="I14" s="94"/>
      <c r="J14" s="94">
        <v>3</v>
      </c>
      <c r="K14" s="94"/>
      <c r="L14" s="92">
        <v>2352.83</v>
      </c>
      <c r="M14" s="92">
        <v>1175.9100000000001</v>
      </c>
      <c r="N14" s="92">
        <v>783.61</v>
      </c>
      <c r="O14" s="95" t="s">
        <v>23</v>
      </c>
      <c r="P14" s="96">
        <v>78.3</v>
      </c>
      <c r="Q14" s="96">
        <v>448983648</v>
      </c>
      <c r="R14" s="96">
        <v>27.2</v>
      </c>
      <c r="S14" s="94">
        <f>'S29 LOVO'!$Q14/'S29 LOVO'!$Q$15*100</f>
        <v>19.622895092947939</v>
      </c>
      <c r="T14" s="94">
        <f t="shared" si="3"/>
        <v>78.491580371791756</v>
      </c>
      <c r="U14" s="94">
        <f t="shared" si="4"/>
        <v>78.491580371791756</v>
      </c>
      <c r="V14" s="94">
        <f t="shared" si="5"/>
        <v>0</v>
      </c>
      <c r="W14" s="94">
        <f t="shared" si="6"/>
        <v>58.868685278843813</v>
      </c>
      <c r="X14" s="94">
        <f t="shared" si="7"/>
        <v>0</v>
      </c>
      <c r="Y14" s="96">
        <v>78.3</v>
      </c>
      <c r="Z14" s="96">
        <v>876428864</v>
      </c>
      <c r="AA14" s="96">
        <v>40.799999999999997</v>
      </c>
      <c r="AB14" s="94">
        <f>'S29 LOVO'!$Z14/'S29 LOVO'!$Z$15*100</f>
        <v>18.784773706229533</v>
      </c>
      <c r="AC14" s="94">
        <f t="shared" si="8"/>
        <v>75.139094824918132</v>
      </c>
      <c r="AD14" s="94">
        <f t="shared" si="9"/>
        <v>75.139094824918132</v>
      </c>
      <c r="AE14" s="94">
        <f t="shared" si="10"/>
        <v>0</v>
      </c>
      <c r="AF14" s="94">
        <f t="shared" si="11"/>
        <v>56.354321118688603</v>
      </c>
      <c r="AG14" s="94">
        <f t="shared" si="12"/>
        <v>0</v>
      </c>
      <c r="AH14" s="98">
        <f>AVERAGE('S29 LOVO'!$P14,'S29 LOVO'!$Y14)</f>
        <v>78.3</v>
      </c>
      <c r="AI14" s="94">
        <f>AVERAGE('S29 LOVO'!$S14,'S29 LOVO'!$AB14)</f>
        <v>19.203834399588736</v>
      </c>
      <c r="AJ14" s="94">
        <f>STDEV('S29 LOVO'!$S14,'S29 LOVO'!$AB14)</f>
        <v>0.59264131600605763</v>
      </c>
      <c r="AK14" s="99">
        <f t="shared" si="13"/>
        <v>3.0860572095890885E-2</v>
      </c>
    </row>
    <row r="15" spans="1:37" ht="20.100000000000001" customHeight="1" x14ac:dyDescent="0.25">
      <c r="A15" s="61"/>
      <c r="B15" s="61"/>
      <c r="C15" s="61"/>
      <c r="D15" s="83"/>
      <c r="E15" s="84"/>
      <c r="F15" s="83"/>
      <c r="G15" s="83"/>
      <c r="H15" s="83"/>
      <c r="I15" s="83"/>
      <c r="J15" s="83"/>
      <c r="K15" s="83"/>
      <c r="L15" s="61"/>
      <c r="M15" s="61"/>
      <c r="N15" s="61"/>
      <c r="O15" s="84"/>
      <c r="P15" s="84"/>
      <c r="Q15" s="84">
        <f>SUM(Q5:Q14)</f>
        <v>2288060176</v>
      </c>
      <c r="R15" s="84"/>
      <c r="S15" s="83">
        <f>SUM(S5:S14)</f>
        <v>100</v>
      </c>
      <c r="T15" s="83">
        <f>SUM(T5:T14)/100</f>
        <v>2.4914258443874076</v>
      </c>
      <c r="U15" s="83">
        <f>SUM(U5:U14)/100</f>
        <v>2.5855795464008811</v>
      </c>
      <c r="V15" s="83">
        <f>SUM(V5:V14)/100</f>
        <v>7.5726312540828913E-2</v>
      </c>
      <c r="W15" s="83">
        <f>SUM(W5:W14)/100</f>
        <v>1.6488978775879888</v>
      </c>
      <c r="X15" s="83">
        <f>SUM(X5:X14)/100</f>
        <v>0</v>
      </c>
      <c r="Y15" s="84"/>
      <c r="Z15" s="88">
        <f>SUM(Z5:Z14)</f>
        <v>4665634400</v>
      </c>
      <c r="AA15" s="84"/>
      <c r="AB15" s="83">
        <f>SUM(AB5:AB14)</f>
        <v>100</v>
      </c>
      <c r="AC15" s="83">
        <f>SUM(AC5:AC14)/100</f>
        <v>2.4832772735043278</v>
      </c>
      <c r="AD15" s="83">
        <f>SUM(AD5:AD14)/100</f>
        <v>2.4915368148005768</v>
      </c>
      <c r="AE15" s="83">
        <f>SUM(AE5:AE14)/100</f>
        <v>8.590113618846773E-2</v>
      </c>
      <c r="AF15" s="83">
        <f>SUM(AF5:AF14)/100</f>
        <v>1.5042903284492244</v>
      </c>
      <c r="AG15" s="83">
        <f>SUM(AG5:AG14)/100</f>
        <v>0</v>
      </c>
      <c r="AH15" s="88"/>
      <c r="AI15" s="83"/>
      <c r="AJ15" s="83"/>
      <c r="AK15" s="85"/>
    </row>
    <row r="19" spans="19:24" x14ac:dyDescent="0.25">
      <c r="T19" s="54" t="s">
        <v>12</v>
      </c>
      <c r="U19" s="54" t="s">
        <v>13</v>
      </c>
      <c r="V19" s="54" t="s">
        <v>14</v>
      </c>
      <c r="W19" s="54" t="s">
        <v>15</v>
      </c>
      <c r="X19" s="54" t="s">
        <v>16</v>
      </c>
    </row>
    <row r="20" spans="19:24" x14ac:dyDescent="0.25">
      <c r="S20" s="140"/>
    </row>
  </sheetData>
  <mergeCells count="2">
    <mergeCell ref="P3:X3"/>
    <mergeCell ref="Y3:AG3"/>
  </mergeCells>
  <pageMargins left="0.7" right="0.7" top="0.75" bottom="0.75" header="0.3" footer="0.3"/>
  <pageSetup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AK102"/>
  <sheetViews>
    <sheetView zoomScale="60" zoomScaleNormal="60" workbookViewId="0"/>
  </sheetViews>
  <sheetFormatPr defaultColWidth="9.140625" defaultRowHeight="20.100000000000001" customHeight="1" x14ac:dyDescent="0.25"/>
  <cols>
    <col min="1" max="11" width="8.7109375" style="70" customWidth="1"/>
    <col min="12" max="14" width="8.7109375" style="60" customWidth="1"/>
    <col min="15" max="34" width="8.7109375" style="70" customWidth="1"/>
    <col min="35" max="35" width="8.7109375" style="156" customWidth="1"/>
    <col min="36" max="37" width="8.7109375" style="70" customWidth="1"/>
    <col min="38" max="16384" width="9.140625" style="70"/>
  </cols>
  <sheetData>
    <row r="1" spans="1:37" ht="20.100000000000001" customHeight="1" x14ac:dyDescent="0.25">
      <c r="A1" s="60" t="s">
        <v>214</v>
      </c>
    </row>
    <row r="3" spans="1:37" s="247" customFormat="1" ht="20.100000000000001" customHeight="1" x14ac:dyDescent="0.25">
      <c r="A3" s="254"/>
      <c r="B3" s="255"/>
      <c r="C3" s="255"/>
      <c r="D3" s="255"/>
      <c r="E3" s="255"/>
      <c r="F3" s="255"/>
      <c r="G3" s="255"/>
      <c r="H3" s="255"/>
      <c r="I3" s="255"/>
      <c r="J3" s="255"/>
      <c r="K3" s="255"/>
      <c r="L3" s="255"/>
      <c r="M3" s="255"/>
      <c r="N3" s="255"/>
      <c r="O3" s="255"/>
      <c r="P3" s="277" t="s">
        <v>99</v>
      </c>
      <c r="Q3" s="277"/>
      <c r="R3" s="277"/>
      <c r="S3" s="277"/>
      <c r="T3" s="277"/>
      <c r="U3" s="277"/>
      <c r="V3" s="277"/>
      <c r="W3" s="277"/>
      <c r="X3" s="277"/>
      <c r="Y3" s="277" t="s">
        <v>100</v>
      </c>
      <c r="Z3" s="277"/>
      <c r="AA3" s="277"/>
      <c r="AB3" s="277"/>
      <c r="AC3" s="277"/>
      <c r="AD3" s="277"/>
      <c r="AE3" s="277"/>
      <c r="AF3" s="277"/>
      <c r="AG3" s="277"/>
      <c r="AH3" s="255"/>
      <c r="AI3" s="255"/>
      <c r="AJ3" s="255"/>
      <c r="AK3" s="256"/>
    </row>
    <row r="4" spans="1:37" s="247" customFormat="1" ht="20.100000000000001" customHeight="1" x14ac:dyDescent="0.25">
      <c r="A4" s="257" t="s">
        <v>0</v>
      </c>
      <c r="B4" s="253" t="s">
        <v>1</v>
      </c>
      <c r="C4" s="253" t="s">
        <v>2</v>
      </c>
      <c r="D4" s="253" t="s">
        <v>3</v>
      </c>
      <c r="E4" s="253" t="s">
        <v>4</v>
      </c>
      <c r="F4" s="253" t="s">
        <v>5</v>
      </c>
      <c r="G4" s="253" t="s">
        <v>6</v>
      </c>
      <c r="H4" s="253" t="s">
        <v>7</v>
      </c>
      <c r="I4" s="253" t="s">
        <v>8</v>
      </c>
      <c r="J4" s="253" t="s">
        <v>9</v>
      </c>
      <c r="K4" s="253" t="s">
        <v>10</v>
      </c>
      <c r="L4" s="253" t="s">
        <v>101</v>
      </c>
      <c r="M4" s="253" t="s">
        <v>102</v>
      </c>
      <c r="N4" s="253" t="s">
        <v>103</v>
      </c>
      <c r="O4" s="253" t="s">
        <v>11</v>
      </c>
      <c r="P4" s="253" t="s">
        <v>104</v>
      </c>
      <c r="Q4" s="253" t="s">
        <v>105</v>
      </c>
      <c r="R4" s="253" t="s">
        <v>94</v>
      </c>
      <c r="S4" s="253" t="s">
        <v>106</v>
      </c>
      <c r="T4" s="253" t="s">
        <v>6</v>
      </c>
      <c r="U4" s="253" t="s">
        <v>7</v>
      </c>
      <c r="V4" s="253" t="s">
        <v>8</v>
      </c>
      <c r="W4" s="253" t="s">
        <v>9</v>
      </c>
      <c r="X4" s="253" t="s">
        <v>10</v>
      </c>
      <c r="Y4" s="253" t="s">
        <v>104</v>
      </c>
      <c r="Z4" s="253" t="s">
        <v>105</v>
      </c>
      <c r="AA4" s="253" t="s">
        <v>94</v>
      </c>
      <c r="AB4" s="253" t="s">
        <v>106</v>
      </c>
      <c r="AC4" s="253" t="s">
        <v>6</v>
      </c>
      <c r="AD4" s="253" t="s">
        <v>7</v>
      </c>
      <c r="AE4" s="253" t="s">
        <v>8</v>
      </c>
      <c r="AF4" s="253" t="s">
        <v>9</v>
      </c>
      <c r="AG4" s="253" t="s">
        <v>10</v>
      </c>
      <c r="AH4" s="253" t="s">
        <v>107</v>
      </c>
      <c r="AI4" s="253" t="s">
        <v>108</v>
      </c>
      <c r="AJ4" s="253" t="s">
        <v>17</v>
      </c>
      <c r="AK4" s="258" t="s">
        <v>33</v>
      </c>
    </row>
    <row r="5" spans="1:37" ht="20.100000000000001" customHeight="1" x14ac:dyDescent="0.25">
      <c r="A5" s="158">
        <v>675.27</v>
      </c>
      <c r="B5" s="152">
        <f t="shared" ref="B5:B45" si="0">IF(A5, A5-L5,"")</f>
        <v>2.3469999999974789E-2</v>
      </c>
      <c r="C5" s="132"/>
      <c r="D5" s="157" t="str">
        <f t="shared" ref="D5:D45" si="1">IF(C5, C5-M5,"")</f>
        <v/>
      </c>
      <c r="E5" s="132"/>
      <c r="F5" s="132" t="str">
        <f>IF(E5, E5-N5,"")</f>
        <v/>
      </c>
      <c r="G5" s="132">
        <v>1</v>
      </c>
      <c r="H5" s="132">
        <v>1</v>
      </c>
      <c r="I5" s="132"/>
      <c r="J5" s="132">
        <v>1</v>
      </c>
      <c r="K5" s="132"/>
      <c r="L5" s="60">
        <v>675.24653000000001</v>
      </c>
      <c r="M5" s="60">
        <v>337.11963000000003</v>
      </c>
      <c r="N5" s="60">
        <v>224.41066333333336</v>
      </c>
      <c r="O5" s="70" t="s">
        <v>18</v>
      </c>
      <c r="P5" s="70">
        <v>23.2</v>
      </c>
      <c r="Q5" s="70">
        <v>1425174528</v>
      </c>
      <c r="R5" s="70">
        <v>50.8</v>
      </c>
      <c r="S5" s="124">
        <f>'S30 LS411N'!$Q5/'S30 LS411N'!$Q$46*100</f>
        <v>5.2739655423058096</v>
      </c>
      <c r="T5" s="124">
        <f t="shared" ref="T5:T45" si="2">$S5*G5</f>
        <v>5.2739655423058096</v>
      </c>
      <c r="U5" s="124">
        <f t="shared" ref="U5:U45" si="3">$S5*H5</f>
        <v>5.2739655423058096</v>
      </c>
      <c r="V5" s="124">
        <f t="shared" ref="V5:V45" si="4">$S5*I5</f>
        <v>0</v>
      </c>
      <c r="W5" s="124">
        <f t="shared" ref="W5:W45" si="5">$S5*J5</f>
        <v>5.2739655423058096</v>
      </c>
      <c r="X5" s="124">
        <f t="shared" ref="X5:X45" si="6">$S5*K5</f>
        <v>0</v>
      </c>
      <c r="Y5" s="70">
        <v>22.7</v>
      </c>
      <c r="Z5" s="70">
        <v>103817784</v>
      </c>
      <c r="AA5" s="70">
        <v>90</v>
      </c>
      <c r="AB5" s="124">
        <f>'S30 LS411N'!$Z5/'S30 LS411N'!$Z$46*100</f>
        <v>1.4539887628434156</v>
      </c>
      <c r="AC5" s="124">
        <f t="shared" ref="AC5:AC45" si="7">$AB5*G5</f>
        <v>1.4539887628434156</v>
      </c>
      <c r="AD5" s="124">
        <f t="shared" ref="AD5:AD45" si="8">$AB5*H5</f>
        <v>1.4539887628434156</v>
      </c>
      <c r="AE5" s="124">
        <f t="shared" ref="AE5:AE45" si="9">$AB5*I5</f>
        <v>0</v>
      </c>
      <c r="AF5" s="124">
        <f t="shared" ref="AF5:AF45" si="10">$AB5*J5</f>
        <v>1.4539887628434156</v>
      </c>
      <c r="AG5" s="124">
        <f t="shared" ref="AG5:AG45" si="11">$AB5*K5</f>
        <v>0</v>
      </c>
      <c r="AH5" s="124">
        <f>AVERAGE('S30 LS411N'!$P5,'S30 LS411N'!$Y5)</f>
        <v>22.95</v>
      </c>
      <c r="AI5" s="156">
        <f>AVERAGE('S30 LS411N'!$S5,'S30 LS411N'!$AB5)</f>
        <v>3.3639771525746127</v>
      </c>
      <c r="AJ5" s="70">
        <f>STDEV('S30 LS411N'!$S5,'S30 LS411N'!$AB5)</f>
        <v>2.7011314847330072</v>
      </c>
      <c r="AK5" s="133">
        <f>'S30 LS411N'!$AJ5/'S30 LS411N'!$AI5*100</f>
        <v>80.295773788644851</v>
      </c>
    </row>
    <row r="6" spans="1:37" ht="20.100000000000001" customHeight="1" x14ac:dyDescent="0.25">
      <c r="A6" s="158">
        <v>895.39</v>
      </c>
      <c r="B6" s="152">
        <f t="shared" si="0"/>
        <v>4.8769999999876745E-2</v>
      </c>
      <c r="C6" s="132"/>
      <c r="D6" s="157" t="str">
        <f t="shared" si="1"/>
        <v/>
      </c>
      <c r="E6" s="132"/>
      <c r="F6" s="132" t="str">
        <f t="shared" ref="F6:F45" si="12">IF(E6, E6-N6,"")</f>
        <v/>
      </c>
      <c r="G6" s="132">
        <v>2</v>
      </c>
      <c r="H6" s="132">
        <v>2</v>
      </c>
      <c r="I6" s="132">
        <v>1</v>
      </c>
      <c r="J6" s="132"/>
      <c r="K6" s="132"/>
      <c r="L6" s="60">
        <v>895.34123000000011</v>
      </c>
      <c r="M6" s="60">
        <v>447.16698000000008</v>
      </c>
      <c r="N6" s="60">
        <v>297.77556333333342</v>
      </c>
      <c r="O6" s="70" t="s">
        <v>45</v>
      </c>
      <c r="P6" s="70">
        <v>25.2</v>
      </c>
      <c r="Q6" s="70">
        <v>137574272</v>
      </c>
      <c r="R6" s="70">
        <v>6.3</v>
      </c>
      <c r="S6" s="124">
        <f>'S30 LS411N'!$Q6/'S30 LS411N'!$Q$46*100</f>
        <v>0.50910394185476693</v>
      </c>
      <c r="T6" s="124">
        <f t="shared" si="2"/>
        <v>1.0182078837095339</v>
      </c>
      <c r="U6" s="124">
        <f t="shared" si="3"/>
        <v>1.0182078837095339</v>
      </c>
      <c r="V6" s="124">
        <f t="shared" si="4"/>
        <v>0.50910394185476693</v>
      </c>
      <c r="W6" s="124">
        <f t="shared" si="5"/>
        <v>0</v>
      </c>
      <c r="X6" s="124">
        <f t="shared" si="6"/>
        <v>0</v>
      </c>
      <c r="Y6" s="70">
        <v>25</v>
      </c>
      <c r="Z6" s="70">
        <v>33731392</v>
      </c>
      <c r="AA6" s="70">
        <v>24.9</v>
      </c>
      <c r="AB6" s="124">
        <f>'S30 LS411N'!$Z6/'S30 LS411N'!$Z$46*100</f>
        <v>0.47241486991348508</v>
      </c>
      <c r="AC6" s="124">
        <f t="shared" si="7"/>
        <v>0.94482973982697016</v>
      </c>
      <c r="AD6" s="124">
        <f t="shared" si="8"/>
        <v>0.94482973982697016</v>
      </c>
      <c r="AE6" s="124">
        <f t="shared" si="9"/>
        <v>0.47241486991348508</v>
      </c>
      <c r="AF6" s="124">
        <f t="shared" si="10"/>
        <v>0</v>
      </c>
      <c r="AG6" s="124">
        <f t="shared" si="11"/>
        <v>0</v>
      </c>
      <c r="AH6" s="124">
        <f>AVERAGE('S30 LS411N'!$P6,'S30 LS411N'!$Y6)</f>
        <v>25.1</v>
      </c>
      <c r="AI6" s="249">
        <f>AVERAGE('S30 LS411N'!$S6,'S30 LS411N'!$AB6)</f>
        <v>0.49075940588412603</v>
      </c>
      <c r="AJ6" s="78">
        <f>STDEV('S30 LS411N'!$S6,'S30 LS411N'!$AB6)</f>
        <v>2.5943091565121486E-2</v>
      </c>
      <c r="AK6" s="133">
        <f>'S30 LS411N'!$AJ6/'S30 LS411N'!$AI6*100</f>
        <v>5.2863157086890249</v>
      </c>
    </row>
    <row r="7" spans="1:37" ht="20.100000000000001" customHeight="1" x14ac:dyDescent="0.25">
      <c r="A7" s="158">
        <v>966.38</v>
      </c>
      <c r="B7" s="152">
        <f t="shared" si="0"/>
        <v>3.8069999999947868E-2</v>
      </c>
      <c r="C7" s="132">
        <v>482.67</v>
      </c>
      <c r="D7" s="157">
        <f t="shared" si="1"/>
        <v>2.6699999999664215E-3</v>
      </c>
      <c r="E7" s="132"/>
      <c r="F7" s="132" t="str">
        <f t="shared" si="12"/>
        <v/>
      </c>
      <c r="G7" s="132">
        <v>1</v>
      </c>
      <c r="H7" s="132">
        <v>1</v>
      </c>
      <c r="I7" s="132"/>
      <c r="J7" s="132">
        <v>2</v>
      </c>
      <c r="K7" s="132"/>
      <c r="L7" s="60">
        <v>966.34193000000005</v>
      </c>
      <c r="M7" s="60">
        <v>482.66733000000005</v>
      </c>
      <c r="N7" s="60">
        <v>321.44246333333336</v>
      </c>
      <c r="O7" s="70" t="s">
        <v>19</v>
      </c>
      <c r="P7" s="70">
        <v>27.4</v>
      </c>
      <c r="Q7" s="70">
        <v>5352788992</v>
      </c>
      <c r="R7" s="70">
        <v>121.8</v>
      </c>
      <c r="S7" s="124">
        <f>'S30 LS411N'!$Q7/'S30 LS411N'!$Q$46*100</f>
        <v>19.808398300984681</v>
      </c>
      <c r="T7" s="124">
        <f t="shared" si="2"/>
        <v>19.808398300984681</v>
      </c>
      <c r="U7" s="124">
        <f t="shared" si="3"/>
        <v>19.808398300984681</v>
      </c>
      <c r="V7" s="124">
        <f t="shared" si="4"/>
        <v>0</v>
      </c>
      <c r="W7" s="124">
        <f t="shared" si="5"/>
        <v>39.616796601969362</v>
      </c>
      <c r="X7" s="124">
        <f t="shared" si="6"/>
        <v>0</v>
      </c>
      <c r="Y7" s="70">
        <v>27.3</v>
      </c>
      <c r="Z7" s="70">
        <v>1255077888</v>
      </c>
      <c r="AA7" s="70">
        <v>1022</v>
      </c>
      <c r="AB7" s="124">
        <f>'S30 LS411N'!$Z7/'S30 LS411N'!$Z$46*100</f>
        <v>17.577616043560003</v>
      </c>
      <c r="AC7" s="124">
        <f t="shared" si="7"/>
        <v>17.577616043560003</v>
      </c>
      <c r="AD7" s="124">
        <f t="shared" si="8"/>
        <v>17.577616043560003</v>
      </c>
      <c r="AE7" s="124">
        <f t="shared" si="9"/>
        <v>0</v>
      </c>
      <c r="AF7" s="124">
        <f t="shared" si="10"/>
        <v>35.155232087120005</v>
      </c>
      <c r="AG7" s="124">
        <f t="shared" si="11"/>
        <v>0</v>
      </c>
      <c r="AH7" s="124">
        <f>AVERAGE('S30 LS411N'!$P7,'S30 LS411N'!$Y7)</f>
        <v>27.35</v>
      </c>
      <c r="AI7" s="156">
        <f>AVERAGE('S30 LS411N'!$S7,'S30 LS411N'!$AB7)</f>
        <v>18.693007172272342</v>
      </c>
      <c r="AJ7" s="77">
        <f>STDEV('S30 LS411N'!$S7,'S30 LS411N'!$AB7)</f>
        <v>1.5774012615756245</v>
      </c>
      <c r="AK7" s="133">
        <f>'S30 LS411N'!$AJ7/'S30 LS411N'!$AI7*100</f>
        <v>8.4384564079952362</v>
      </c>
    </row>
    <row r="8" spans="1:37" ht="20.100000000000001" customHeight="1" x14ac:dyDescent="0.25">
      <c r="A8" s="174">
        <v>749.3</v>
      </c>
      <c r="B8" s="152">
        <f t="shared" si="0"/>
        <v>1.6669999999862739E-2</v>
      </c>
      <c r="C8" s="153"/>
      <c r="D8" s="157" t="str">
        <f t="shared" si="1"/>
        <v/>
      </c>
      <c r="E8" s="132"/>
      <c r="F8" s="132" t="str">
        <f t="shared" si="12"/>
        <v/>
      </c>
      <c r="G8" s="132">
        <v>2</v>
      </c>
      <c r="H8" s="132">
        <v>2</v>
      </c>
      <c r="I8" s="132"/>
      <c r="J8" s="132"/>
      <c r="K8" s="132"/>
      <c r="L8" s="60">
        <v>749.28333000000009</v>
      </c>
      <c r="M8" s="60">
        <v>374.13803000000007</v>
      </c>
      <c r="N8" s="60">
        <v>249.08959666666672</v>
      </c>
      <c r="O8" s="70" t="s">
        <v>25</v>
      </c>
      <c r="P8" s="70">
        <v>32</v>
      </c>
      <c r="Q8" s="70">
        <v>289959872</v>
      </c>
      <c r="R8" s="70">
        <v>16.600000000000001</v>
      </c>
      <c r="S8" s="124">
        <f>'S30 LS411N'!$Q8/'S30 LS411N'!$Q$46*100</f>
        <v>1.073018317079691</v>
      </c>
      <c r="T8" s="124">
        <f t="shared" si="2"/>
        <v>2.146036634159382</v>
      </c>
      <c r="U8" s="124">
        <f t="shared" si="3"/>
        <v>2.146036634159382</v>
      </c>
      <c r="V8" s="124">
        <f t="shared" si="4"/>
        <v>0</v>
      </c>
      <c r="W8" s="124">
        <f t="shared" si="5"/>
        <v>0</v>
      </c>
      <c r="X8" s="124">
        <f t="shared" si="6"/>
        <v>0</v>
      </c>
      <c r="Y8" s="70">
        <v>32</v>
      </c>
      <c r="Z8" s="70">
        <v>95213016</v>
      </c>
      <c r="AA8" s="70">
        <v>62.4</v>
      </c>
      <c r="AB8" s="124">
        <f>'S30 LS411N'!$Z8/'S30 LS411N'!$Z$46*100</f>
        <v>1.3334772714897321</v>
      </c>
      <c r="AC8" s="124">
        <f t="shared" si="7"/>
        <v>2.6669545429794641</v>
      </c>
      <c r="AD8" s="124">
        <f t="shared" si="8"/>
        <v>2.6669545429794641</v>
      </c>
      <c r="AE8" s="124">
        <f t="shared" si="9"/>
        <v>0</v>
      </c>
      <c r="AF8" s="124">
        <f t="shared" si="10"/>
        <v>0</v>
      </c>
      <c r="AG8" s="124">
        <f t="shared" si="11"/>
        <v>0</v>
      </c>
      <c r="AH8" s="124">
        <f>AVERAGE('S30 LS411N'!$P8,'S30 LS411N'!$Y8)</f>
        <v>32</v>
      </c>
      <c r="AI8" s="156">
        <f>AVERAGE('S30 LS411N'!$S8,'S30 LS411N'!$AB8)</f>
        <v>1.2032477942847115</v>
      </c>
      <c r="AJ8" s="70">
        <f>STDEV('S30 LS411N'!$S8,'S30 LS411N'!$AB8)</f>
        <v>0.18417229288409831</v>
      </c>
      <c r="AK8" s="133">
        <f>'S30 LS411N'!$AJ8/'S30 LS411N'!$AI8*100</f>
        <v>15.306264741052967</v>
      </c>
    </row>
    <row r="9" spans="1:37" ht="20.100000000000001" customHeight="1" x14ac:dyDescent="0.25">
      <c r="A9" s="174">
        <v>1186.3900000000001</v>
      </c>
      <c r="B9" s="154">
        <f t="shared" si="0"/>
        <v>-4.6629999999822758E-2</v>
      </c>
      <c r="C9" s="153"/>
      <c r="D9" s="157" t="str">
        <f t="shared" si="1"/>
        <v/>
      </c>
      <c r="E9" s="153"/>
      <c r="F9" s="132" t="str">
        <f t="shared" si="12"/>
        <v/>
      </c>
      <c r="G9" s="132">
        <v>2</v>
      </c>
      <c r="H9" s="132">
        <v>2</v>
      </c>
      <c r="I9" s="132">
        <v>1</v>
      </c>
      <c r="J9" s="132">
        <v>1</v>
      </c>
      <c r="K9" s="132"/>
      <c r="L9" s="64">
        <v>1186.4366299999999</v>
      </c>
      <c r="M9" s="64">
        <v>592.71467999999993</v>
      </c>
      <c r="N9" s="64">
        <v>394.80736333333329</v>
      </c>
      <c r="O9" s="70" t="s">
        <v>34</v>
      </c>
      <c r="P9" s="70">
        <v>37.6</v>
      </c>
      <c r="Q9" s="70">
        <v>150002640</v>
      </c>
      <c r="R9" s="70">
        <v>6.8</v>
      </c>
      <c r="S9" s="124">
        <f>'S30 LS411N'!$Q9/'S30 LS411N'!$Q$46*100</f>
        <v>0.55509605249898419</v>
      </c>
      <c r="T9" s="124">
        <f t="shared" si="2"/>
        <v>1.1101921049979684</v>
      </c>
      <c r="U9" s="124">
        <f t="shared" si="3"/>
        <v>1.1101921049979684</v>
      </c>
      <c r="V9" s="124">
        <f t="shared" si="4"/>
        <v>0.55509605249898419</v>
      </c>
      <c r="W9" s="124">
        <f t="shared" si="5"/>
        <v>0.55509605249898419</v>
      </c>
      <c r="X9" s="124">
        <f t="shared" si="6"/>
        <v>0</v>
      </c>
      <c r="Y9" s="79">
        <v>37.799999999999997</v>
      </c>
      <c r="Z9" s="79">
        <v>48172588</v>
      </c>
      <c r="AA9" s="79">
        <v>12.2</v>
      </c>
      <c r="AB9" s="67">
        <f>'S30 LS411N'!$Z9/'S30 LS411N'!$Z$46*100</f>
        <v>0.67466669900299137</v>
      </c>
      <c r="AC9" s="124">
        <f t="shared" si="7"/>
        <v>1.3493333980059827</v>
      </c>
      <c r="AD9" s="124">
        <f t="shared" si="8"/>
        <v>1.3493333980059827</v>
      </c>
      <c r="AE9" s="124">
        <f t="shared" si="9"/>
        <v>0.67466669900299137</v>
      </c>
      <c r="AF9" s="124">
        <f t="shared" si="10"/>
        <v>0.67466669900299137</v>
      </c>
      <c r="AG9" s="124">
        <f t="shared" si="11"/>
        <v>0</v>
      </c>
      <c r="AH9" s="67">
        <f>AVERAGE('S30 LS411N'!$P9,'S30 LS411N'!$Y9)</f>
        <v>37.700000000000003</v>
      </c>
      <c r="AI9" s="138">
        <f>AVERAGE('S30 LS411N'!$S9,'S30 LS411N'!$AB9)</f>
        <v>0.61488137575098778</v>
      </c>
      <c r="AJ9" s="67">
        <f>STDEV('S30 LS411N'!$S9,'S30 LS411N'!$AB9)</f>
        <v>8.4549214973843018E-2</v>
      </c>
      <c r="AK9" s="133">
        <f>'S30 LS411N'!$AJ9/'S30 LS411N'!$AI9*100</f>
        <v>13.75049209623214</v>
      </c>
    </row>
    <row r="10" spans="1:37" ht="20.100000000000001" customHeight="1" x14ac:dyDescent="0.25">
      <c r="A10" s="174">
        <v>829.24</v>
      </c>
      <c r="B10" s="154">
        <f t="shared" si="0"/>
        <v>-1.300000001265289E-4</v>
      </c>
      <c r="C10" s="153"/>
      <c r="D10" s="157" t="str">
        <f t="shared" si="1"/>
        <v/>
      </c>
      <c r="E10" s="153"/>
      <c r="F10" s="132" t="str">
        <f t="shared" si="12"/>
        <v/>
      </c>
      <c r="G10" s="132">
        <v>2</v>
      </c>
      <c r="H10" s="132">
        <v>2</v>
      </c>
      <c r="I10" s="132"/>
      <c r="J10" s="132"/>
      <c r="K10" s="132">
        <v>1</v>
      </c>
      <c r="L10" s="64">
        <v>829.24013000000014</v>
      </c>
      <c r="M10" s="64">
        <v>414.11643000000009</v>
      </c>
      <c r="N10" s="64">
        <v>275.74186333333341</v>
      </c>
      <c r="O10" s="70" t="s">
        <v>58</v>
      </c>
      <c r="P10" s="70">
        <v>39.5</v>
      </c>
      <c r="Q10" s="70">
        <v>187079072</v>
      </c>
      <c r="R10" s="70">
        <v>10.199999999999999</v>
      </c>
      <c r="S10" s="124">
        <f>'S30 LS411N'!$Q10/'S30 LS411N'!$Q$46*100</f>
        <v>0.69230017799935561</v>
      </c>
      <c r="T10" s="124">
        <f t="shared" si="2"/>
        <v>1.3846003559987112</v>
      </c>
      <c r="U10" s="124">
        <f t="shared" si="3"/>
        <v>1.3846003559987112</v>
      </c>
      <c r="V10" s="124">
        <f t="shared" si="4"/>
        <v>0</v>
      </c>
      <c r="W10" s="124">
        <f t="shared" si="5"/>
        <v>0</v>
      </c>
      <c r="X10" s="124">
        <f t="shared" si="6"/>
        <v>0.69230017799935561</v>
      </c>
      <c r="Y10" s="79">
        <v>39.700000000000003</v>
      </c>
      <c r="Z10" s="79">
        <v>48932248</v>
      </c>
      <c r="AA10" s="79">
        <v>53.5</v>
      </c>
      <c r="AB10" s="67">
        <f>'S30 LS411N'!$Z10/'S30 LS411N'!$Z$46*100</f>
        <v>0.68530588875473586</v>
      </c>
      <c r="AC10" s="124">
        <f t="shared" si="7"/>
        <v>1.3706117775094717</v>
      </c>
      <c r="AD10" s="124">
        <f t="shared" si="8"/>
        <v>1.3706117775094717</v>
      </c>
      <c r="AE10" s="124">
        <f t="shared" si="9"/>
        <v>0</v>
      </c>
      <c r="AF10" s="124">
        <f t="shared" si="10"/>
        <v>0</v>
      </c>
      <c r="AG10" s="124">
        <f t="shared" si="11"/>
        <v>0.68530588875473586</v>
      </c>
      <c r="AH10" s="67">
        <f>AVERAGE('S30 LS411N'!$P10,'S30 LS411N'!$Y10)</f>
        <v>39.6</v>
      </c>
      <c r="AI10" s="138">
        <f>AVERAGE('S30 LS411N'!$S10,'S30 LS411N'!$AB10)</f>
        <v>0.68880303337704574</v>
      </c>
      <c r="AJ10" s="67">
        <f>STDEV('S30 LS411N'!$S10,'S30 LS411N'!$AB10)</f>
        <v>4.9457093544507643E-3</v>
      </c>
      <c r="AK10" s="133">
        <f>'S30 LS411N'!$AJ10/'S30 LS411N'!$AI10*100</f>
        <v>0.71801503692616864</v>
      </c>
    </row>
    <row r="11" spans="1:37" ht="20.100000000000001" customHeight="1" x14ac:dyDescent="0.25">
      <c r="A11" s="174">
        <v>1040.3900000000001</v>
      </c>
      <c r="B11" s="154">
        <f t="shared" si="0"/>
        <v>1.1270000000195068E-2</v>
      </c>
      <c r="C11" s="153"/>
      <c r="D11" s="157" t="str">
        <f>IF(C11, C11-M11,"")</f>
        <v/>
      </c>
      <c r="E11" s="153"/>
      <c r="F11" s="132" t="str">
        <f t="shared" si="12"/>
        <v/>
      </c>
      <c r="G11" s="132">
        <v>2</v>
      </c>
      <c r="H11" s="132">
        <v>2</v>
      </c>
      <c r="I11" s="132"/>
      <c r="J11" s="132">
        <v>1</v>
      </c>
      <c r="K11" s="132"/>
      <c r="L11" s="64">
        <v>1040.3787299999999</v>
      </c>
      <c r="M11" s="64">
        <v>519.68573000000004</v>
      </c>
      <c r="N11" s="64">
        <v>346.12139666666667</v>
      </c>
      <c r="O11" s="125" t="s">
        <v>20</v>
      </c>
      <c r="P11" s="70">
        <v>39.700000000000003</v>
      </c>
      <c r="Q11" s="70">
        <v>562141312</v>
      </c>
      <c r="R11" s="70">
        <v>16.399999999999999</v>
      </c>
      <c r="S11" s="124">
        <f>'S30 LS411N'!$Q11/'S30 LS411N'!$Q$46*100</f>
        <v>2.0802462092520497</v>
      </c>
      <c r="T11" s="124">
        <f t="shared" si="2"/>
        <v>4.1604924185040995</v>
      </c>
      <c r="U11" s="124">
        <f t="shared" si="3"/>
        <v>4.1604924185040995</v>
      </c>
      <c r="V11" s="124">
        <f t="shared" si="4"/>
        <v>0</v>
      </c>
      <c r="W11" s="124">
        <f t="shared" si="5"/>
        <v>2.0802462092520497</v>
      </c>
      <c r="X11" s="124">
        <f t="shared" si="6"/>
        <v>0</v>
      </c>
      <c r="Y11" s="70">
        <v>39.9</v>
      </c>
      <c r="Z11" s="70">
        <v>116067144</v>
      </c>
      <c r="AA11" s="70">
        <v>50.2</v>
      </c>
      <c r="AB11" s="67">
        <f>'S30 LS411N'!$Z11/'S30 LS411N'!$Z$46*100</f>
        <v>1.6255434917713962</v>
      </c>
      <c r="AC11" s="124">
        <f t="shared" si="7"/>
        <v>3.2510869835427925</v>
      </c>
      <c r="AD11" s="124">
        <f t="shared" si="8"/>
        <v>3.2510869835427925</v>
      </c>
      <c r="AE11" s="124">
        <f t="shared" si="9"/>
        <v>0</v>
      </c>
      <c r="AF11" s="124">
        <f t="shared" si="10"/>
        <v>1.6255434917713962</v>
      </c>
      <c r="AG11" s="124">
        <f t="shared" si="11"/>
        <v>0</v>
      </c>
      <c r="AH11" s="67">
        <f>AVERAGE('S30 LS411N'!$P11,'S30 LS411N'!$Y11)</f>
        <v>39.799999999999997</v>
      </c>
      <c r="AI11" s="156">
        <f>AVERAGE('S30 LS411N'!$S11,'S30 LS411N'!$AB11)</f>
        <v>1.8528948505117229</v>
      </c>
      <c r="AJ11" s="67">
        <f>STDEV('S30 LS411N'!$S11,'S30 LS411N'!$AB11)</f>
        <v>0.32152337495452182</v>
      </c>
      <c r="AK11" s="133">
        <f>'S30 LS411N'!$AJ11/'S30 LS411N'!$AI11*100</f>
        <v>17.352488991251995</v>
      </c>
    </row>
    <row r="12" spans="1:37" ht="20.100000000000001" customHeight="1" x14ac:dyDescent="0.25">
      <c r="A12" s="174">
        <v>1348.43</v>
      </c>
      <c r="B12" s="154">
        <f t="shared" si="0"/>
        <v>-5.9429999999792926E-2</v>
      </c>
      <c r="C12" s="153">
        <v>673.77</v>
      </c>
      <c r="D12" s="157">
        <f t="shared" si="1"/>
        <v>2.8920000000084656E-2</v>
      </c>
      <c r="E12" s="163"/>
      <c r="F12" s="132" t="str">
        <f t="shared" si="12"/>
        <v/>
      </c>
      <c r="G12" s="132">
        <v>3</v>
      </c>
      <c r="H12" s="132">
        <v>2</v>
      </c>
      <c r="I12" s="132">
        <v>1</v>
      </c>
      <c r="J12" s="132">
        <v>1</v>
      </c>
      <c r="K12" s="132"/>
      <c r="L12" s="64">
        <v>1348.4894299999999</v>
      </c>
      <c r="M12" s="64">
        <v>673.7410799999999</v>
      </c>
      <c r="N12" s="64">
        <v>448.82496333333324</v>
      </c>
      <c r="O12" s="79" t="s">
        <v>68</v>
      </c>
      <c r="P12" s="70">
        <v>40.200000000000003</v>
      </c>
      <c r="Q12" s="70">
        <v>204197456</v>
      </c>
      <c r="R12" s="70">
        <v>12.4</v>
      </c>
      <c r="S12" s="124">
        <f>'S30 LS411N'!$Q12/'S30 LS411N'!$Q$46*100</f>
        <v>0.75564804563396359</v>
      </c>
      <c r="T12" s="124">
        <f t="shared" si="2"/>
        <v>2.2669441369018908</v>
      </c>
      <c r="U12" s="124">
        <f t="shared" si="3"/>
        <v>1.5112960912679272</v>
      </c>
      <c r="V12" s="124">
        <f t="shared" si="4"/>
        <v>0.75564804563396359</v>
      </c>
      <c r="W12" s="124">
        <f t="shared" si="5"/>
        <v>0.75564804563396359</v>
      </c>
      <c r="X12" s="124">
        <f t="shared" si="6"/>
        <v>0</v>
      </c>
      <c r="Y12" s="79">
        <v>40.6</v>
      </c>
      <c r="Z12" s="79">
        <v>24730114</v>
      </c>
      <c r="AA12" s="79">
        <v>7.8</v>
      </c>
      <c r="AB12" s="67">
        <f>'S30 LS411N'!$Z12/'S30 LS411N'!$Z$46*100</f>
        <v>0.34635017695847403</v>
      </c>
      <c r="AC12" s="124">
        <f t="shared" si="7"/>
        <v>1.0390505308754221</v>
      </c>
      <c r="AD12" s="124">
        <f t="shared" si="8"/>
        <v>0.69270035391694806</v>
      </c>
      <c r="AE12" s="124">
        <f t="shared" si="9"/>
        <v>0.34635017695847403</v>
      </c>
      <c r="AF12" s="124">
        <f t="shared" si="10"/>
        <v>0.34635017695847403</v>
      </c>
      <c r="AG12" s="124">
        <f t="shared" si="11"/>
        <v>0</v>
      </c>
      <c r="AH12" s="67">
        <f>AVERAGE('S30 LS411N'!$P12,'S30 LS411N'!$Y12)</f>
        <v>40.400000000000006</v>
      </c>
      <c r="AI12" s="156">
        <f>AVERAGE('S30 LS411N'!$S12,'S30 LS411N'!$AB12)</f>
        <v>0.55099911129621881</v>
      </c>
      <c r="AJ12" s="67">
        <f>STDEV('S30 LS411N'!$S12,'S30 LS411N'!$AB12)</f>
        <v>0.28941729846563968</v>
      </c>
      <c r="AK12" s="133">
        <f>'S30 LS411N'!$AJ12/'S30 LS411N'!$AI12*100</f>
        <v>52.52591021150451</v>
      </c>
    </row>
    <row r="13" spans="1:37" ht="20.100000000000001" customHeight="1" x14ac:dyDescent="0.25">
      <c r="A13" s="174">
        <v>1266.33</v>
      </c>
      <c r="B13" s="154">
        <f t="shared" si="0"/>
        <v>-6.3429999999925712E-2</v>
      </c>
      <c r="C13" s="153">
        <v>632.72</v>
      </c>
      <c r="D13" s="157">
        <f t="shared" si="1"/>
        <v>2.6920000000131949E-2</v>
      </c>
      <c r="E13" s="157"/>
      <c r="F13" s="132" t="str">
        <f t="shared" si="12"/>
        <v/>
      </c>
      <c r="G13" s="132">
        <v>2</v>
      </c>
      <c r="H13" s="132">
        <v>2</v>
      </c>
      <c r="I13" s="132">
        <v>1</v>
      </c>
      <c r="J13" s="132">
        <v>1</v>
      </c>
      <c r="K13" s="132">
        <v>1</v>
      </c>
      <c r="L13" s="64">
        <v>1266.3934299999999</v>
      </c>
      <c r="M13" s="64">
        <v>632.6930799999999</v>
      </c>
      <c r="N13" s="64">
        <v>421.45962999999989</v>
      </c>
      <c r="O13" s="79" t="s">
        <v>69</v>
      </c>
      <c r="P13" s="70">
        <v>42.3</v>
      </c>
      <c r="Q13" s="70">
        <v>540807744</v>
      </c>
      <c r="R13" s="70">
        <v>21</v>
      </c>
      <c r="S13" s="67">
        <f>'S30 LS411N'!$Q13/'S30 LS411N'!$Q$46*100</f>
        <v>2.0012997361598517</v>
      </c>
      <c r="T13" s="124">
        <f t="shared" si="2"/>
        <v>4.0025994723197034</v>
      </c>
      <c r="U13" s="124">
        <f t="shared" si="3"/>
        <v>4.0025994723197034</v>
      </c>
      <c r="V13" s="124">
        <f t="shared" si="4"/>
        <v>2.0012997361598517</v>
      </c>
      <c r="W13" s="124">
        <f t="shared" si="5"/>
        <v>2.0012997361598517</v>
      </c>
      <c r="X13" s="124">
        <f t="shared" si="6"/>
        <v>2.0012997361598517</v>
      </c>
      <c r="Y13" s="79">
        <v>42.4</v>
      </c>
      <c r="Z13" s="79">
        <v>113516968</v>
      </c>
      <c r="AA13" s="79">
        <v>63.4</v>
      </c>
      <c r="AB13" s="67">
        <f>'S30 LS411N'!$Z13/'S30 LS411N'!$Z$46*100</f>
        <v>1.5898277684684121</v>
      </c>
      <c r="AC13" s="124">
        <f t="shared" si="7"/>
        <v>3.1796555369368242</v>
      </c>
      <c r="AD13" s="124">
        <f t="shared" si="8"/>
        <v>3.1796555369368242</v>
      </c>
      <c r="AE13" s="124">
        <f t="shared" si="9"/>
        <v>1.5898277684684121</v>
      </c>
      <c r="AF13" s="124">
        <f t="shared" si="10"/>
        <v>1.5898277684684121</v>
      </c>
      <c r="AG13" s="124">
        <f t="shared" si="11"/>
        <v>1.5898277684684121</v>
      </c>
      <c r="AH13" s="67">
        <f>AVERAGE('S30 LS411N'!$P13,'S30 LS411N'!$Y13)</f>
        <v>42.349999999999994</v>
      </c>
      <c r="AI13" s="138">
        <f>AVERAGE('S30 LS411N'!$S13,'S30 LS411N'!$AB13)</f>
        <v>1.7955637523141319</v>
      </c>
      <c r="AJ13" s="67">
        <f>STDEV('S30 LS411N'!$S13,'S30 LS411N'!$AB13)</f>
        <v>0.29095461862278771</v>
      </c>
      <c r="AK13" s="133">
        <f>'S30 LS411N'!$AJ13/'S30 LS411N'!$AI13*100</f>
        <v>16.204081768068878</v>
      </c>
    </row>
    <row r="14" spans="1:37" ht="20.100000000000001" customHeight="1" x14ac:dyDescent="0.25">
      <c r="A14" s="174">
        <v>1040.3900000000001</v>
      </c>
      <c r="B14" s="154">
        <f t="shared" si="0"/>
        <v>1.1270000000195068E-2</v>
      </c>
      <c r="C14" s="153"/>
      <c r="D14" s="157" t="str">
        <f t="shared" si="1"/>
        <v/>
      </c>
      <c r="E14" s="153"/>
      <c r="F14" s="132" t="str">
        <f t="shared" si="12"/>
        <v/>
      </c>
      <c r="G14" s="132">
        <v>2</v>
      </c>
      <c r="H14" s="132">
        <v>2</v>
      </c>
      <c r="I14" s="132"/>
      <c r="J14" s="132">
        <v>1</v>
      </c>
      <c r="K14" s="132"/>
      <c r="L14" s="64">
        <v>1040.3787299999999</v>
      </c>
      <c r="M14" s="64">
        <v>519.68573000000004</v>
      </c>
      <c r="N14" s="64">
        <v>346.12139666666667</v>
      </c>
      <c r="O14" s="125" t="s">
        <v>20</v>
      </c>
      <c r="P14" s="70">
        <v>43.7</v>
      </c>
      <c r="Q14" s="70">
        <v>2350571776</v>
      </c>
      <c r="R14" s="70">
        <v>82.2</v>
      </c>
      <c r="S14" s="124">
        <f>'S30 LS411N'!$Q14/'S30 LS411N'!$Q$46*100</f>
        <v>8.6984676667899077</v>
      </c>
      <c r="T14" s="124">
        <f t="shared" si="2"/>
        <v>17.396935333579815</v>
      </c>
      <c r="U14" s="124">
        <f t="shared" si="3"/>
        <v>17.396935333579815</v>
      </c>
      <c r="V14" s="124">
        <f t="shared" si="4"/>
        <v>0</v>
      </c>
      <c r="W14" s="124">
        <f t="shared" si="5"/>
        <v>8.6984676667899077</v>
      </c>
      <c r="X14" s="124">
        <f t="shared" si="6"/>
        <v>0</v>
      </c>
      <c r="Y14" s="70">
        <v>43.9</v>
      </c>
      <c r="Z14" s="70">
        <v>713207744</v>
      </c>
      <c r="AA14" s="70">
        <v>349.5</v>
      </c>
      <c r="AB14" s="67">
        <f>'S30 LS411N'!$Z14/'S30 LS411N'!$Z$46*100</f>
        <v>9.9886166453803682</v>
      </c>
      <c r="AC14" s="124">
        <f t="shared" si="7"/>
        <v>19.977233290760736</v>
      </c>
      <c r="AD14" s="124">
        <f t="shared" si="8"/>
        <v>19.977233290760736</v>
      </c>
      <c r="AE14" s="124">
        <f t="shared" si="9"/>
        <v>0</v>
      </c>
      <c r="AF14" s="124">
        <f t="shared" si="10"/>
        <v>9.9886166453803682</v>
      </c>
      <c r="AG14" s="124">
        <f t="shared" si="11"/>
        <v>0</v>
      </c>
      <c r="AH14" s="67">
        <f>AVERAGE('S30 LS411N'!$P14,'S30 LS411N'!$Y14)</f>
        <v>43.8</v>
      </c>
      <c r="AI14" s="138">
        <f>AVERAGE('S30 LS411N'!$S14,'S30 LS411N'!$AB14)</f>
        <v>9.3435421560851388</v>
      </c>
      <c r="AJ14" s="67">
        <f>STDEV('S30 LS411N'!$S14,'S30 LS411N'!$AB14)</f>
        <v>0.91227309150221259</v>
      </c>
      <c r="AK14" s="133">
        <f>'S30 LS411N'!$AJ14/'S30 LS411N'!$AI14*100</f>
        <v>9.7636750202713998</v>
      </c>
    </row>
    <row r="15" spans="1:37" ht="20.100000000000001" customHeight="1" x14ac:dyDescent="0.25">
      <c r="A15" s="174">
        <v>1340.39</v>
      </c>
      <c r="B15" s="154">
        <f t="shared" si="0"/>
        <v>-4.0229999999837673E-2</v>
      </c>
      <c r="C15" s="153"/>
      <c r="D15" s="157" t="str">
        <f t="shared" si="1"/>
        <v/>
      </c>
      <c r="E15" s="153"/>
      <c r="F15" s="132" t="str">
        <f t="shared" si="12"/>
        <v/>
      </c>
      <c r="G15" s="132">
        <v>3</v>
      </c>
      <c r="H15" s="132">
        <v>3</v>
      </c>
      <c r="I15" s="132">
        <v>1</v>
      </c>
      <c r="J15" s="132"/>
      <c r="K15" s="132">
        <v>1</v>
      </c>
      <c r="L15" s="64">
        <v>1340.4302299999999</v>
      </c>
      <c r="M15" s="64">
        <v>669.71147999999994</v>
      </c>
      <c r="N15" s="64">
        <v>446.13856333333325</v>
      </c>
      <c r="O15" s="79" t="s">
        <v>59</v>
      </c>
      <c r="P15" s="70">
        <v>43.8</v>
      </c>
      <c r="Q15" s="70">
        <v>111138168</v>
      </c>
      <c r="R15" s="70">
        <v>7.4</v>
      </c>
      <c r="S15" s="124">
        <f>'S30 LS411N'!$Q15/'S30 LS411N'!$Q$46*100</f>
        <v>0.4112751504824777</v>
      </c>
      <c r="T15" s="124">
        <f t="shared" si="2"/>
        <v>1.2338254514474332</v>
      </c>
      <c r="U15" s="124">
        <f t="shared" si="3"/>
        <v>1.2338254514474332</v>
      </c>
      <c r="V15" s="124">
        <f t="shared" si="4"/>
        <v>0.4112751504824777</v>
      </c>
      <c r="W15" s="124">
        <f t="shared" si="5"/>
        <v>0</v>
      </c>
      <c r="X15" s="124">
        <f t="shared" si="6"/>
        <v>0.4112751504824777</v>
      </c>
      <c r="Y15" s="79">
        <v>44</v>
      </c>
      <c r="Z15" s="79">
        <v>45005104</v>
      </c>
      <c r="AA15" s="79">
        <v>14.6</v>
      </c>
      <c r="AB15" s="67">
        <f>'S30 LS411N'!$Z15/'S30 LS411N'!$Z$46*100</f>
        <v>0.63030545408866812</v>
      </c>
      <c r="AC15" s="124">
        <f t="shared" si="7"/>
        <v>1.8909163622660043</v>
      </c>
      <c r="AD15" s="124">
        <f t="shared" si="8"/>
        <v>1.8909163622660043</v>
      </c>
      <c r="AE15" s="124">
        <f t="shared" si="9"/>
        <v>0.63030545408866812</v>
      </c>
      <c r="AF15" s="124">
        <f t="shared" si="10"/>
        <v>0</v>
      </c>
      <c r="AG15" s="124">
        <f t="shared" si="11"/>
        <v>0.63030545408866812</v>
      </c>
      <c r="AH15" s="67">
        <f>AVERAGE('S30 LS411N'!$P15,'S30 LS411N'!$Y15)</f>
        <v>43.9</v>
      </c>
      <c r="AI15" s="138">
        <f>AVERAGE('S30 LS411N'!$S15,'S30 LS411N'!$AB15)</f>
        <v>0.52079030228557288</v>
      </c>
      <c r="AJ15" s="67">
        <f>STDEV('S30 LS411N'!$S15,'S30 LS411N'!$AB15)</f>
        <v>0.15487781296528555</v>
      </c>
      <c r="AK15" s="133">
        <f>'S30 LS411N'!$AJ15/'S30 LS411N'!$AI15*100</f>
        <v>29.738997113728711</v>
      </c>
    </row>
    <row r="16" spans="1:37" ht="20.100000000000001" customHeight="1" x14ac:dyDescent="0.25">
      <c r="A16" s="174">
        <v>1397.44</v>
      </c>
      <c r="B16" s="154">
        <f t="shared" si="0"/>
        <v>-1.1729999999715801E-2</v>
      </c>
      <c r="C16" s="153"/>
      <c r="D16" s="157" t="str">
        <f t="shared" si="1"/>
        <v/>
      </c>
      <c r="E16" s="153"/>
      <c r="F16" s="132" t="str">
        <f t="shared" si="12"/>
        <v/>
      </c>
      <c r="G16" s="132">
        <v>3</v>
      </c>
      <c r="H16" s="132">
        <v>4</v>
      </c>
      <c r="I16" s="132"/>
      <c r="J16" s="132"/>
      <c r="K16" s="132">
        <v>1</v>
      </c>
      <c r="L16" s="64">
        <v>1397.4517299999998</v>
      </c>
      <c r="M16" s="64">
        <v>698.22222999999985</v>
      </c>
      <c r="N16" s="64">
        <v>465.1457299999999</v>
      </c>
      <c r="O16" s="79" t="s">
        <v>35</v>
      </c>
      <c r="P16" s="70">
        <v>44.7</v>
      </c>
      <c r="Q16" s="70">
        <v>198508272</v>
      </c>
      <c r="R16" s="70">
        <v>10</v>
      </c>
      <c r="S16" s="124">
        <f>'S30 LS411N'!$Q16/'S30 LS411N'!$Q$46*100</f>
        <v>0.73459479230228641</v>
      </c>
      <c r="T16" s="124">
        <f t="shared" si="2"/>
        <v>2.2037843769068592</v>
      </c>
      <c r="U16" s="124">
        <f t="shared" si="3"/>
        <v>2.9383791692091457</v>
      </c>
      <c r="V16" s="124">
        <f t="shared" si="4"/>
        <v>0</v>
      </c>
      <c r="W16" s="124">
        <f t="shared" si="5"/>
        <v>0</v>
      </c>
      <c r="X16" s="124">
        <f t="shared" si="6"/>
        <v>0.73459479230228641</v>
      </c>
      <c r="Y16" s="79">
        <v>44.9</v>
      </c>
      <c r="Z16" s="79">
        <v>26047310</v>
      </c>
      <c r="AA16" s="79">
        <v>9.1</v>
      </c>
      <c r="AB16" s="67">
        <f>'S30 LS411N'!$Z16/'S30 LS411N'!$Z$46*100</f>
        <v>0.36479776954494553</v>
      </c>
      <c r="AC16" s="124">
        <f t="shared" si="7"/>
        <v>1.0943933086348365</v>
      </c>
      <c r="AD16" s="124">
        <f t="shared" si="8"/>
        <v>1.4591910781797821</v>
      </c>
      <c r="AE16" s="124">
        <f t="shared" si="9"/>
        <v>0</v>
      </c>
      <c r="AF16" s="124">
        <f t="shared" si="10"/>
        <v>0</v>
      </c>
      <c r="AG16" s="124">
        <f t="shared" si="11"/>
        <v>0.36479776954494553</v>
      </c>
      <c r="AH16" s="67">
        <f>AVERAGE('S30 LS411N'!$P16,'S30 LS411N'!$Y16)</f>
        <v>44.8</v>
      </c>
      <c r="AI16" s="138">
        <f>AVERAGE('S30 LS411N'!$S16,'S30 LS411N'!$AB16)</f>
        <v>0.549696280923616</v>
      </c>
      <c r="AJ16" s="67">
        <f>STDEV('S30 LS411N'!$S16,'S30 LS411N'!$AB16)</f>
        <v>0.26148598245431154</v>
      </c>
      <c r="AK16" s="133">
        <f>'S30 LS411N'!$AJ16/'S30 LS411N'!$AI16*100</f>
        <v>47.569174383889781</v>
      </c>
    </row>
    <row r="17" spans="1:37" ht="20.100000000000001" customHeight="1" x14ac:dyDescent="0.25">
      <c r="A17" s="174">
        <v>1040.4000000000001</v>
      </c>
      <c r="B17" s="154">
        <f t="shared" si="0"/>
        <v>2.1270000000185973E-2</v>
      </c>
      <c r="C17" s="153"/>
      <c r="D17" s="157" t="str">
        <f t="shared" si="1"/>
        <v/>
      </c>
      <c r="E17" s="153"/>
      <c r="F17" s="132" t="str">
        <f t="shared" si="12"/>
        <v/>
      </c>
      <c r="G17" s="132">
        <v>2</v>
      </c>
      <c r="H17" s="132">
        <v>2</v>
      </c>
      <c r="I17" s="132"/>
      <c r="J17" s="132">
        <v>1</v>
      </c>
      <c r="K17" s="132"/>
      <c r="L17" s="64">
        <v>1040.3787299999999</v>
      </c>
      <c r="M17" s="64">
        <v>519.68573000000004</v>
      </c>
      <c r="N17" s="64">
        <v>346.12139666666667</v>
      </c>
      <c r="O17" s="125" t="s">
        <v>20</v>
      </c>
      <c r="P17" s="70">
        <v>45.4</v>
      </c>
      <c r="Q17" s="70">
        <v>180944784</v>
      </c>
      <c r="R17" s="70">
        <v>5.9</v>
      </c>
      <c r="S17" s="124">
        <f>'S30 LS411N'!$Q17/'S30 LS411N'!$Q$46*100</f>
        <v>0.66959978383501351</v>
      </c>
      <c r="T17" s="124">
        <f t="shared" si="2"/>
        <v>1.339199567670027</v>
      </c>
      <c r="U17" s="124">
        <f t="shared" si="3"/>
        <v>1.339199567670027</v>
      </c>
      <c r="V17" s="124">
        <f t="shared" si="4"/>
        <v>0</v>
      </c>
      <c r="W17" s="124">
        <f t="shared" si="5"/>
        <v>0.66959978383501351</v>
      </c>
      <c r="X17" s="124">
        <f t="shared" si="6"/>
        <v>0</v>
      </c>
      <c r="Y17" s="79">
        <v>45.7</v>
      </c>
      <c r="Z17" s="79">
        <v>42520760</v>
      </c>
      <c r="AA17" s="79">
        <v>11.4</v>
      </c>
      <c r="AB17" s="67">
        <f>'S30 LS411N'!$Z17/'S30 LS411N'!$Z$46*100</f>
        <v>0.59551172107046513</v>
      </c>
      <c r="AC17" s="124">
        <f t="shared" si="7"/>
        <v>1.1910234421409303</v>
      </c>
      <c r="AD17" s="124">
        <f t="shared" si="8"/>
        <v>1.1910234421409303</v>
      </c>
      <c r="AE17" s="124">
        <f t="shared" si="9"/>
        <v>0</v>
      </c>
      <c r="AF17" s="124">
        <f t="shared" si="10"/>
        <v>0.59551172107046513</v>
      </c>
      <c r="AG17" s="124">
        <f t="shared" si="11"/>
        <v>0</v>
      </c>
      <c r="AH17" s="67">
        <f>AVERAGE('S30 LS411N'!$P17,'S30 LS411N'!$Y17)</f>
        <v>45.55</v>
      </c>
      <c r="AI17" s="138">
        <f>AVERAGE('S30 LS411N'!$S17,'S30 LS411N'!$AB17)</f>
        <v>0.63255575245273932</v>
      </c>
      <c r="AJ17" s="67">
        <f>STDEV('S30 LS411N'!$S17,'S30 LS411N'!$AB17)</f>
        <v>5.2388171585786708E-2</v>
      </c>
      <c r="AK17" s="133">
        <f>'S30 LS411N'!$AJ17/'S30 LS411N'!$AI17*100</f>
        <v>8.2819848499758653</v>
      </c>
    </row>
    <row r="18" spans="1:37" ht="20.100000000000001" customHeight="1" x14ac:dyDescent="0.25">
      <c r="A18" s="174"/>
      <c r="B18" s="154" t="str">
        <f t="shared" si="0"/>
        <v/>
      </c>
      <c r="C18" s="153">
        <v>888.3</v>
      </c>
      <c r="D18" s="157">
        <f t="shared" si="1"/>
        <v>1.1870000000044456E-2</v>
      </c>
      <c r="E18" s="157"/>
      <c r="F18" s="132" t="str">
        <f t="shared" si="12"/>
        <v/>
      </c>
      <c r="G18" s="132">
        <v>3</v>
      </c>
      <c r="H18" s="132">
        <v>3</v>
      </c>
      <c r="I18" s="132">
        <v>2</v>
      </c>
      <c r="J18" s="132">
        <v>1</v>
      </c>
      <c r="K18" s="132">
        <v>1</v>
      </c>
      <c r="L18" s="64">
        <v>1777.5835299999999</v>
      </c>
      <c r="M18" s="64">
        <v>888.28812999999991</v>
      </c>
      <c r="N18" s="64">
        <v>591.85632999999996</v>
      </c>
      <c r="O18" s="79" t="s">
        <v>70</v>
      </c>
      <c r="P18" s="70">
        <v>45.8</v>
      </c>
      <c r="Q18" s="70">
        <v>188509728</v>
      </c>
      <c r="R18" s="70">
        <v>9</v>
      </c>
      <c r="S18" s="124">
        <f>'S30 LS411N'!$Q18/'S30 LS411N'!$Q$46*100</f>
        <v>0.69759442814111294</v>
      </c>
      <c r="T18" s="124">
        <f t="shared" si="2"/>
        <v>2.0927832844233389</v>
      </c>
      <c r="U18" s="124">
        <f t="shared" si="3"/>
        <v>2.0927832844233389</v>
      </c>
      <c r="V18" s="124">
        <f t="shared" si="4"/>
        <v>1.3951888562822259</v>
      </c>
      <c r="W18" s="124">
        <f t="shared" si="5"/>
        <v>0.69759442814111294</v>
      </c>
      <c r="X18" s="124">
        <f t="shared" si="6"/>
        <v>0.69759442814111294</v>
      </c>
      <c r="Y18" s="79">
        <v>46.1</v>
      </c>
      <c r="Z18" s="79">
        <v>37472016</v>
      </c>
      <c r="AA18" s="79">
        <v>33.700000000000003</v>
      </c>
      <c r="AB18" s="67">
        <f>'S30 LS411N'!$Z18/'S30 LS411N'!$Z$46*100</f>
        <v>0.52480305479347045</v>
      </c>
      <c r="AC18" s="124">
        <f t="shared" si="7"/>
        <v>1.5744091643804112</v>
      </c>
      <c r="AD18" s="124">
        <f t="shared" si="8"/>
        <v>1.5744091643804112</v>
      </c>
      <c r="AE18" s="124">
        <f t="shared" si="9"/>
        <v>1.0496061095869409</v>
      </c>
      <c r="AF18" s="124">
        <f t="shared" si="10"/>
        <v>0.52480305479347045</v>
      </c>
      <c r="AG18" s="124">
        <f t="shared" si="11"/>
        <v>0.52480305479347045</v>
      </c>
      <c r="AH18" s="67">
        <f>AVERAGE('S30 LS411N'!$P18,'S30 LS411N'!$Y18)</f>
        <v>45.95</v>
      </c>
      <c r="AI18" s="138">
        <f>AVERAGE('S30 LS411N'!$S18,'S30 LS411N'!$AB18)</f>
        <v>0.6111987414672917</v>
      </c>
      <c r="AJ18" s="67">
        <f>STDEV('S30 LS411N'!$S18,'S30 LS411N'!$AB18)</f>
        <v>0.12218195182465431</v>
      </c>
      <c r="AK18" s="133">
        <f>'S30 LS411N'!$AJ18/'S30 LS411N'!$AI18*100</f>
        <v>19.990543751993783</v>
      </c>
    </row>
    <row r="19" spans="1:37" ht="20.100000000000001" customHeight="1" x14ac:dyDescent="0.25">
      <c r="A19" s="174">
        <v>1120.33</v>
      </c>
      <c r="B19" s="154">
        <f t="shared" si="0"/>
        <v>-5.5300000001352601E-3</v>
      </c>
      <c r="C19" s="153">
        <v>559.64</v>
      </c>
      <c r="D19" s="157">
        <f t="shared" si="1"/>
        <v>-2.4130000000013752E-2</v>
      </c>
      <c r="E19" s="157"/>
      <c r="F19" s="132" t="str">
        <f t="shared" si="12"/>
        <v/>
      </c>
      <c r="G19" s="132">
        <v>2</v>
      </c>
      <c r="H19" s="132">
        <v>2</v>
      </c>
      <c r="I19" s="132"/>
      <c r="J19" s="132">
        <v>1</v>
      </c>
      <c r="K19" s="132">
        <v>1</v>
      </c>
      <c r="L19" s="60">
        <v>1120.3355300000001</v>
      </c>
      <c r="M19" s="60">
        <v>559.66413</v>
      </c>
      <c r="N19" s="60">
        <v>372.77366333333339</v>
      </c>
      <c r="O19" s="70" t="s">
        <v>49</v>
      </c>
      <c r="P19" s="70">
        <v>48.5</v>
      </c>
      <c r="Q19" s="70">
        <v>3975457536</v>
      </c>
      <c r="R19" s="70">
        <v>147.19999999999999</v>
      </c>
      <c r="S19" s="67">
        <f>'S30 LS411N'!$Q19/'S30 LS411N'!$Q$46*100</f>
        <v>14.711479645364497</v>
      </c>
      <c r="T19" s="124">
        <f t="shared" si="2"/>
        <v>29.422959290728993</v>
      </c>
      <c r="U19" s="124">
        <f t="shared" si="3"/>
        <v>29.422959290728993</v>
      </c>
      <c r="V19" s="124">
        <f t="shared" si="4"/>
        <v>0</v>
      </c>
      <c r="W19" s="124">
        <f t="shared" si="5"/>
        <v>14.711479645364497</v>
      </c>
      <c r="X19" s="124">
        <f t="shared" si="6"/>
        <v>14.711479645364497</v>
      </c>
      <c r="Y19" s="79">
        <v>48.8</v>
      </c>
      <c r="Z19" s="79">
        <v>887007552</v>
      </c>
      <c r="AA19" s="79">
        <v>460.8</v>
      </c>
      <c r="AB19" s="67">
        <f>'S30 LS411N'!$Z19/'S30 LS411N'!$Z$46*100</f>
        <v>12.422717606506096</v>
      </c>
      <c r="AC19" s="124">
        <f t="shared" si="7"/>
        <v>24.845435213012191</v>
      </c>
      <c r="AD19" s="124">
        <f t="shared" si="8"/>
        <v>24.845435213012191</v>
      </c>
      <c r="AE19" s="124">
        <f t="shared" si="9"/>
        <v>0</v>
      </c>
      <c r="AF19" s="124">
        <f t="shared" si="10"/>
        <v>12.422717606506096</v>
      </c>
      <c r="AG19" s="124">
        <f t="shared" si="11"/>
        <v>12.422717606506096</v>
      </c>
      <c r="AH19" s="67">
        <f>AVERAGE('S30 LS411N'!$P19,'S30 LS411N'!$Y19)</f>
        <v>48.65</v>
      </c>
      <c r="AI19" s="138">
        <f>AVERAGE('S30 LS411N'!$S19,'S30 LS411N'!$AB19)</f>
        <v>13.567098625935296</v>
      </c>
      <c r="AJ19" s="67">
        <f>STDEV('S30 LS411N'!$S19,'S30 LS411N'!$AB19)</f>
        <v>1.6183991581991237</v>
      </c>
      <c r="AK19" s="133">
        <f>'S30 LS411N'!$AJ19/'S30 LS411N'!$AI19*100</f>
        <v>11.928852312648045</v>
      </c>
    </row>
    <row r="20" spans="1:37" ht="20.100000000000001" customHeight="1" x14ac:dyDescent="0.25">
      <c r="A20" s="174">
        <v>1114.4000000000001</v>
      </c>
      <c r="B20" s="154">
        <f t="shared" si="0"/>
        <v>-1.5529999999898791E-2</v>
      </c>
      <c r="C20" s="153"/>
      <c r="D20" s="157" t="str">
        <f t="shared" si="1"/>
        <v/>
      </c>
      <c r="E20" s="157"/>
      <c r="F20" s="132" t="str">
        <f t="shared" si="12"/>
        <v/>
      </c>
      <c r="G20" s="132">
        <v>3</v>
      </c>
      <c r="H20" s="132">
        <v>3</v>
      </c>
      <c r="I20" s="132"/>
      <c r="J20" s="132"/>
      <c r="K20" s="132"/>
      <c r="L20" s="64">
        <v>1114.41553</v>
      </c>
      <c r="M20" s="64">
        <v>556.70412999999996</v>
      </c>
      <c r="N20" s="64">
        <v>370.80032999999997</v>
      </c>
      <c r="O20" s="79" t="s">
        <v>53</v>
      </c>
      <c r="P20" s="70">
        <v>48.7</v>
      </c>
      <c r="Q20" s="70">
        <v>361228128</v>
      </c>
      <c r="R20" s="70">
        <v>20</v>
      </c>
      <c r="S20" s="124">
        <f>'S30 LS411N'!$Q20/'S30 LS411N'!$Q$46*100</f>
        <v>1.3367518591965968</v>
      </c>
      <c r="T20" s="124">
        <f t="shared" si="2"/>
        <v>4.0102555775897901</v>
      </c>
      <c r="U20" s="124">
        <f t="shared" si="3"/>
        <v>4.0102555775897901</v>
      </c>
      <c r="V20" s="124">
        <f t="shared" si="4"/>
        <v>0</v>
      </c>
      <c r="W20" s="124">
        <f t="shared" si="5"/>
        <v>0</v>
      </c>
      <c r="X20" s="124">
        <f t="shared" si="6"/>
        <v>0</v>
      </c>
      <c r="Y20" s="79">
        <v>49.1</v>
      </c>
      <c r="Z20" s="79">
        <v>63068320</v>
      </c>
      <c r="AA20" s="79">
        <v>52</v>
      </c>
      <c r="AB20" s="67">
        <f>'S30 LS411N'!$Z20/'S30 LS411N'!$Z$46*100</f>
        <v>0.88328439539234105</v>
      </c>
      <c r="AC20" s="124">
        <f t="shared" si="7"/>
        <v>2.6498531861770234</v>
      </c>
      <c r="AD20" s="124">
        <f t="shared" si="8"/>
        <v>2.6498531861770234</v>
      </c>
      <c r="AE20" s="124">
        <f t="shared" si="9"/>
        <v>0</v>
      </c>
      <c r="AF20" s="124">
        <f t="shared" si="10"/>
        <v>0</v>
      </c>
      <c r="AG20" s="124">
        <f t="shared" si="11"/>
        <v>0</v>
      </c>
      <c r="AH20" s="67">
        <f>AVERAGE('S30 LS411N'!$P20,'S30 LS411N'!$Y20)</f>
        <v>48.900000000000006</v>
      </c>
      <c r="AI20" s="138">
        <f>AVERAGE('S30 LS411N'!$S20,'S30 LS411N'!$AB20)</f>
        <v>1.1100181272944689</v>
      </c>
      <c r="AJ20" s="67">
        <f>STDEV('S30 LS411N'!$S20,'S30 LS411N'!$AB20)</f>
        <v>0.32064991870345411</v>
      </c>
      <c r="AK20" s="133">
        <f>'S30 LS411N'!$AJ20/'S30 LS411N'!$AI20*100</f>
        <v>28.886908314281172</v>
      </c>
    </row>
    <row r="21" spans="1:37" ht="20.100000000000001" customHeight="1" x14ac:dyDescent="0.25">
      <c r="A21" s="174">
        <v>1631.45</v>
      </c>
      <c r="B21" s="154">
        <f t="shared" si="0"/>
        <v>-7.562999999981912E-2</v>
      </c>
      <c r="C21" s="153">
        <v>815.27</v>
      </c>
      <c r="D21" s="157">
        <f t="shared" si="1"/>
        <v>1.0820000000080654E-2</v>
      </c>
      <c r="E21" s="153"/>
      <c r="F21" s="132" t="str">
        <f t="shared" si="12"/>
        <v/>
      </c>
      <c r="G21" s="132">
        <v>3</v>
      </c>
      <c r="H21" s="132">
        <v>3</v>
      </c>
      <c r="I21" s="132">
        <v>1</v>
      </c>
      <c r="J21" s="132">
        <v>1</v>
      </c>
      <c r="K21" s="132">
        <v>1</v>
      </c>
      <c r="L21" s="63">
        <v>1631.5256299999999</v>
      </c>
      <c r="M21" s="63">
        <v>815.2591799999999</v>
      </c>
      <c r="N21" s="63">
        <v>543.17036333333328</v>
      </c>
      <c r="O21" s="125" t="s">
        <v>63</v>
      </c>
      <c r="P21" s="70">
        <v>50</v>
      </c>
      <c r="Q21" s="70">
        <v>407381408</v>
      </c>
      <c r="R21" s="70">
        <v>24.5</v>
      </c>
      <c r="S21" s="124">
        <f>'S30 LS411N'!$Q21/'S30 LS411N'!$Q$46*100</f>
        <v>1.5075455434802887</v>
      </c>
      <c r="T21" s="124">
        <f t="shared" si="2"/>
        <v>4.5226366304408661</v>
      </c>
      <c r="U21" s="124">
        <f t="shared" si="3"/>
        <v>4.5226366304408661</v>
      </c>
      <c r="V21" s="124">
        <f t="shared" si="4"/>
        <v>1.5075455434802887</v>
      </c>
      <c r="W21" s="124">
        <f t="shared" si="5"/>
        <v>1.5075455434802887</v>
      </c>
      <c r="X21" s="124">
        <f t="shared" si="6"/>
        <v>1.5075455434802887</v>
      </c>
      <c r="Y21" s="79">
        <v>50.3</v>
      </c>
      <c r="Z21" s="79">
        <v>70233784</v>
      </c>
      <c r="AA21" s="79">
        <v>52.8</v>
      </c>
      <c r="AB21" s="67">
        <f>'S30 LS411N'!$Z21/'S30 LS411N'!$Z$46*100</f>
        <v>0.98363814727514975</v>
      </c>
      <c r="AC21" s="124">
        <f t="shared" si="7"/>
        <v>2.9509144418254492</v>
      </c>
      <c r="AD21" s="124">
        <f t="shared" si="8"/>
        <v>2.9509144418254492</v>
      </c>
      <c r="AE21" s="124">
        <f t="shared" si="9"/>
        <v>0.98363814727514975</v>
      </c>
      <c r="AF21" s="124">
        <f t="shared" si="10"/>
        <v>0.98363814727514975</v>
      </c>
      <c r="AG21" s="124">
        <f t="shared" si="11"/>
        <v>0.98363814727514975</v>
      </c>
      <c r="AH21" s="67">
        <f>AVERAGE('S30 LS411N'!$P21,'S30 LS411N'!$Y21)</f>
        <v>50.15</v>
      </c>
      <c r="AI21" s="162">
        <f>AVERAGE('S30 LS411N'!$S21,'S30 LS411N'!$AB21)</f>
        <v>1.2455918453777193</v>
      </c>
      <c r="AJ21" s="124">
        <f>STDEV('S30 LS411N'!$S21,'S30 LS411N'!$AB21)</f>
        <v>0.37045847257044079</v>
      </c>
      <c r="AK21" s="133">
        <f>'S30 LS411N'!$AJ21/'S30 LS411N'!$AI21*100</f>
        <v>29.74156212929454</v>
      </c>
    </row>
    <row r="22" spans="1:37" ht="20.100000000000001" customHeight="1" x14ac:dyDescent="0.25">
      <c r="A22" s="174">
        <v>1405.49</v>
      </c>
      <c r="B22" s="154">
        <f t="shared" si="0"/>
        <v>-2.0929999999907523E-2</v>
      </c>
      <c r="C22" s="153">
        <v>702.27</v>
      </c>
      <c r="D22" s="157">
        <f t="shared" si="1"/>
        <v>1.8170000000054642E-2</v>
      </c>
      <c r="E22" s="153"/>
      <c r="F22" s="132" t="str">
        <f t="shared" si="12"/>
        <v/>
      </c>
      <c r="G22" s="132">
        <v>3</v>
      </c>
      <c r="H22" s="132">
        <v>3</v>
      </c>
      <c r="I22" s="132"/>
      <c r="J22" s="132">
        <v>1</v>
      </c>
      <c r="K22" s="132"/>
      <c r="L22" s="64">
        <v>1405.5109299999999</v>
      </c>
      <c r="M22" s="64">
        <v>702.25182999999993</v>
      </c>
      <c r="N22" s="64">
        <v>467.83212999999995</v>
      </c>
      <c r="O22" s="79" t="s">
        <v>50</v>
      </c>
      <c r="P22" s="70">
        <v>50.2</v>
      </c>
      <c r="Q22" s="70">
        <v>224838400</v>
      </c>
      <c r="R22" s="70">
        <v>8.5</v>
      </c>
      <c r="S22" s="67">
        <f>'S30 LS411N'!$Q22/'S30 LS411N'!$Q$46*100</f>
        <v>0.83203141151507476</v>
      </c>
      <c r="T22" s="124">
        <f t="shared" si="2"/>
        <v>2.4960942345452244</v>
      </c>
      <c r="U22" s="124">
        <f t="shared" si="3"/>
        <v>2.4960942345452244</v>
      </c>
      <c r="V22" s="124">
        <f t="shared" si="4"/>
        <v>0</v>
      </c>
      <c r="W22" s="124">
        <f t="shared" si="5"/>
        <v>0.83203141151507476</v>
      </c>
      <c r="X22" s="124">
        <f t="shared" si="6"/>
        <v>0</v>
      </c>
      <c r="Y22" s="79">
        <v>50.6</v>
      </c>
      <c r="Z22" s="79">
        <v>47677360</v>
      </c>
      <c r="AA22" s="79">
        <v>27</v>
      </c>
      <c r="AB22" s="67">
        <f>'S30 LS411N'!$Z22/'S30 LS411N'!$Z$46*100</f>
        <v>0.66773093213047352</v>
      </c>
      <c r="AC22" s="124">
        <f t="shared" si="7"/>
        <v>2.0031927963914207</v>
      </c>
      <c r="AD22" s="124">
        <f t="shared" si="8"/>
        <v>2.0031927963914207</v>
      </c>
      <c r="AE22" s="124">
        <f t="shared" si="9"/>
        <v>0</v>
      </c>
      <c r="AF22" s="124">
        <f t="shared" si="10"/>
        <v>0.66773093213047352</v>
      </c>
      <c r="AG22" s="124">
        <f t="shared" si="11"/>
        <v>0</v>
      </c>
      <c r="AH22" s="67">
        <f>AVERAGE('S30 LS411N'!$P22,'S30 LS411N'!$Y22)</f>
        <v>50.400000000000006</v>
      </c>
      <c r="AI22" s="138">
        <f>AVERAGE('S30 LS411N'!$S22,'S30 LS411N'!$AB22)</f>
        <v>0.74988117182277414</v>
      </c>
      <c r="AJ22" s="67">
        <f>STDEV('S30 LS411N'!$S22,'S30 LS411N'!$AB22)</f>
        <v>0.11617798312505233</v>
      </c>
      <c r="AK22" s="133">
        <f>'S30 LS411N'!$AJ22/'S30 LS411N'!$AI22*100</f>
        <v>15.492852399887921</v>
      </c>
    </row>
    <row r="23" spans="1:37" ht="20.100000000000001" customHeight="1" x14ac:dyDescent="0.25">
      <c r="A23" s="174">
        <v>1040.42</v>
      </c>
      <c r="B23" s="154">
        <f t="shared" si="0"/>
        <v>4.1270000000167784E-2</v>
      </c>
      <c r="C23" s="153"/>
      <c r="D23" s="157" t="str">
        <f t="shared" si="1"/>
        <v/>
      </c>
      <c r="E23" s="153"/>
      <c r="F23" s="132" t="str">
        <f t="shared" si="12"/>
        <v/>
      </c>
      <c r="G23" s="132">
        <v>2</v>
      </c>
      <c r="H23" s="132">
        <v>2</v>
      </c>
      <c r="I23" s="132"/>
      <c r="J23" s="132">
        <v>1</v>
      </c>
      <c r="K23" s="132"/>
      <c r="L23" s="64">
        <v>1040.3787299999999</v>
      </c>
      <c r="M23" s="64">
        <v>519.68573000000004</v>
      </c>
      <c r="N23" s="64">
        <v>346.12139666666667</v>
      </c>
      <c r="O23" s="125" t="s">
        <v>20</v>
      </c>
      <c r="P23" s="70">
        <v>50.7</v>
      </c>
      <c r="Q23" s="70">
        <v>448519808</v>
      </c>
      <c r="R23" s="70">
        <v>13.1</v>
      </c>
      <c r="S23" s="67">
        <f>'S30 LS411N'!$Q23/'S30 LS411N'!$Q$46*100</f>
        <v>1.6597812871053625</v>
      </c>
      <c r="T23" s="124">
        <f t="shared" si="2"/>
        <v>3.3195625742107251</v>
      </c>
      <c r="U23" s="124">
        <f t="shared" si="3"/>
        <v>3.3195625742107251</v>
      </c>
      <c r="V23" s="124">
        <f t="shared" si="4"/>
        <v>0</v>
      </c>
      <c r="W23" s="124">
        <f t="shared" si="5"/>
        <v>1.6597812871053625</v>
      </c>
      <c r="X23" s="124">
        <f t="shared" si="6"/>
        <v>0</v>
      </c>
      <c r="Y23" s="70">
        <v>51.1</v>
      </c>
      <c r="Z23" s="70">
        <v>110508232</v>
      </c>
      <c r="AA23" s="70">
        <v>31.9</v>
      </c>
      <c r="AB23" s="67">
        <f>'S30 LS411N'!$Z23/'S30 LS411N'!$Z$46*100</f>
        <v>1.5476898209433285</v>
      </c>
      <c r="AC23" s="124">
        <f t="shared" si="7"/>
        <v>3.095379641886657</v>
      </c>
      <c r="AD23" s="124">
        <f t="shared" si="8"/>
        <v>3.095379641886657</v>
      </c>
      <c r="AE23" s="124">
        <f t="shared" si="9"/>
        <v>0</v>
      </c>
      <c r="AF23" s="124">
        <f t="shared" si="10"/>
        <v>1.5476898209433285</v>
      </c>
      <c r="AG23" s="124">
        <f t="shared" si="11"/>
        <v>0</v>
      </c>
      <c r="AH23" s="67">
        <f>AVERAGE('S30 LS411N'!$P23,'S30 LS411N'!$Y23)</f>
        <v>50.900000000000006</v>
      </c>
      <c r="AI23" s="138">
        <f>AVERAGE('S30 LS411N'!$S23,'S30 LS411N'!$AB23)</f>
        <v>1.6037355540243454</v>
      </c>
      <c r="AJ23" s="67">
        <f>STDEV('S30 LS411N'!$S23,'S30 LS411N'!$AB23)</f>
        <v>7.9260635836316692E-2</v>
      </c>
      <c r="AK23" s="133">
        <f>'S30 LS411N'!$AJ23/'S30 LS411N'!$AI23*100</f>
        <v>4.9422509613522898</v>
      </c>
    </row>
    <row r="24" spans="1:37" ht="20.100000000000001" customHeight="1" x14ac:dyDescent="0.25">
      <c r="A24" s="174">
        <v>1551.55</v>
      </c>
      <c r="B24" s="154">
        <f t="shared" si="0"/>
        <v>-1.8829999999979918E-2</v>
      </c>
      <c r="C24" s="153">
        <v>775.2</v>
      </c>
      <c r="D24" s="157">
        <f t="shared" si="1"/>
        <v>-8.0779999999890606E-2</v>
      </c>
      <c r="E24" s="153"/>
      <c r="F24" s="132" t="str">
        <f t="shared" si="12"/>
        <v/>
      </c>
      <c r="G24" s="132">
        <v>3</v>
      </c>
      <c r="H24" s="132">
        <v>3</v>
      </c>
      <c r="I24" s="132">
        <v>1</v>
      </c>
      <c r="J24" s="132">
        <v>1</v>
      </c>
      <c r="K24" s="132"/>
      <c r="L24" s="63">
        <v>1551.5688299999999</v>
      </c>
      <c r="M24" s="63">
        <v>775.28077999999994</v>
      </c>
      <c r="N24" s="63">
        <v>516.51809666666657</v>
      </c>
      <c r="O24" s="125" t="s">
        <v>62</v>
      </c>
      <c r="P24" s="70">
        <v>51.4</v>
      </c>
      <c r="Q24" s="70">
        <v>109018592</v>
      </c>
      <c r="R24" s="70">
        <v>6.2</v>
      </c>
      <c r="S24" s="124">
        <f>'S30 LS411N'!$Q24/'S30 LS411N'!$Q$46*100</f>
        <v>0.40343150006024792</v>
      </c>
      <c r="T24" s="124">
        <f t="shared" si="2"/>
        <v>1.2102945001807437</v>
      </c>
      <c r="U24" s="124">
        <f t="shared" si="3"/>
        <v>1.2102945001807437</v>
      </c>
      <c r="V24" s="124">
        <f t="shared" si="4"/>
        <v>0.40343150006024792</v>
      </c>
      <c r="W24" s="124">
        <f t="shared" si="5"/>
        <v>0.40343150006024792</v>
      </c>
      <c r="X24" s="124">
        <f t="shared" si="6"/>
        <v>0</v>
      </c>
      <c r="Y24" s="79">
        <v>51.7</v>
      </c>
      <c r="Z24" s="79">
        <v>27499638</v>
      </c>
      <c r="AA24" s="79">
        <v>13.4</v>
      </c>
      <c r="AB24" s="67">
        <f>'S30 LS411N'!$Z24/'S30 LS411N'!$Z$46*100</f>
        <v>0.38513791273238684</v>
      </c>
      <c r="AC24" s="124">
        <f t="shared" si="7"/>
        <v>1.1554137381971605</v>
      </c>
      <c r="AD24" s="124">
        <f t="shared" si="8"/>
        <v>1.1554137381971605</v>
      </c>
      <c r="AE24" s="124">
        <f t="shared" si="9"/>
        <v>0.38513791273238684</v>
      </c>
      <c r="AF24" s="124">
        <f t="shared" si="10"/>
        <v>0.38513791273238684</v>
      </c>
      <c r="AG24" s="124">
        <f t="shared" si="11"/>
        <v>0</v>
      </c>
      <c r="AH24" s="67">
        <f>AVERAGE('S30 LS411N'!$P24,'S30 LS411N'!$Y24)</f>
        <v>51.55</v>
      </c>
      <c r="AI24" s="162">
        <f>AVERAGE('S30 LS411N'!$S24,'S30 LS411N'!$AB24)</f>
        <v>0.39428470639631741</v>
      </c>
      <c r="AJ24" s="124">
        <f>STDEV('S30 LS411N'!$S24,'S30 LS411N'!$AB24)</f>
        <v>1.2935519651758858E-2</v>
      </c>
      <c r="AK24" s="133">
        <f>'S30 LS411N'!$AJ24/'S30 LS411N'!$AI24*100</f>
        <v>3.2807561241689784</v>
      </c>
    </row>
    <row r="25" spans="1:37" ht="20.100000000000001" customHeight="1" x14ac:dyDescent="0.25">
      <c r="A25" s="174">
        <v>1194.32</v>
      </c>
      <c r="B25" s="154">
        <f t="shared" si="0"/>
        <v>-5.2329999999983556E-2</v>
      </c>
      <c r="C25" s="153"/>
      <c r="D25" s="157" t="str">
        <f t="shared" si="1"/>
        <v/>
      </c>
      <c r="E25" s="153"/>
      <c r="F25" s="132" t="str">
        <f t="shared" si="12"/>
        <v/>
      </c>
      <c r="G25" s="132">
        <v>3</v>
      </c>
      <c r="H25" s="132">
        <v>3</v>
      </c>
      <c r="I25" s="132"/>
      <c r="J25" s="132"/>
      <c r="K25" s="132">
        <v>1</v>
      </c>
      <c r="L25" s="63">
        <v>1194.3723299999999</v>
      </c>
      <c r="M25" s="63">
        <v>596.68252999999993</v>
      </c>
      <c r="N25" s="63">
        <v>397.45259666666658</v>
      </c>
      <c r="O25" s="125" t="s">
        <v>61</v>
      </c>
      <c r="P25" s="70">
        <v>51.5</v>
      </c>
      <c r="Q25" s="70">
        <v>222547984</v>
      </c>
      <c r="R25" s="70">
        <v>7.1</v>
      </c>
      <c r="S25" s="67">
        <f>'S30 LS411N'!$Q25/'S30 LS411N'!$Q$46*100</f>
        <v>0.82355555482228249</v>
      </c>
      <c r="T25" s="124">
        <f t="shared" si="2"/>
        <v>2.4706666644668474</v>
      </c>
      <c r="U25" s="124">
        <f t="shared" si="3"/>
        <v>2.4706666644668474</v>
      </c>
      <c r="V25" s="124">
        <f t="shared" si="4"/>
        <v>0</v>
      </c>
      <c r="W25" s="124">
        <f t="shared" si="5"/>
        <v>0</v>
      </c>
      <c r="X25" s="124">
        <f t="shared" si="6"/>
        <v>0.82355555482228249</v>
      </c>
      <c r="Y25" s="79">
        <v>51.8</v>
      </c>
      <c r="Z25" s="79">
        <v>40275456</v>
      </c>
      <c r="AA25" s="79">
        <v>24.9</v>
      </c>
      <c r="AB25" s="67">
        <f>'S30 LS411N'!$Z25/'S30 LS411N'!$Z$46*100</f>
        <v>0.56406579090914166</v>
      </c>
      <c r="AC25" s="124">
        <f t="shared" si="7"/>
        <v>1.6921973727274251</v>
      </c>
      <c r="AD25" s="124">
        <f t="shared" si="8"/>
        <v>1.6921973727274251</v>
      </c>
      <c r="AE25" s="124">
        <f t="shared" si="9"/>
        <v>0</v>
      </c>
      <c r="AF25" s="124">
        <f t="shared" si="10"/>
        <v>0</v>
      </c>
      <c r="AG25" s="124">
        <f t="shared" si="11"/>
        <v>0.56406579090914166</v>
      </c>
      <c r="AH25" s="67">
        <f>AVERAGE('S30 LS411N'!$P25,'S30 LS411N'!$Y25)</f>
        <v>51.65</v>
      </c>
      <c r="AI25" s="138">
        <f>AVERAGE('S30 LS411N'!$S25,'S30 LS411N'!$AB25)</f>
        <v>0.69381067286571207</v>
      </c>
      <c r="AJ25" s="67">
        <f>STDEV('S30 LS411N'!$S25,'S30 LS411N'!$AB25)</f>
        <v>0.1834869717114781</v>
      </c>
      <c r="AK25" s="133">
        <f>'S30 LS411N'!$AJ25/'S30 LS411N'!$AI25*100</f>
        <v>26.446259604742668</v>
      </c>
    </row>
    <row r="26" spans="1:37" ht="20.100000000000001" customHeight="1" x14ac:dyDescent="0.25">
      <c r="A26" s="175"/>
      <c r="B26" s="154"/>
      <c r="C26" s="163">
        <v>742.27</v>
      </c>
      <c r="D26" s="157">
        <f>IF(C26, C26-M26,"")</f>
        <v>3.9770000000089567E-2</v>
      </c>
      <c r="E26" s="157"/>
      <c r="F26" s="132" t="str">
        <f t="shared" si="12"/>
        <v/>
      </c>
      <c r="G26" s="132">
        <v>3</v>
      </c>
      <c r="H26" s="132">
        <v>3</v>
      </c>
      <c r="I26" s="132"/>
      <c r="J26" s="132">
        <v>1</v>
      </c>
      <c r="K26" s="132">
        <v>1</v>
      </c>
      <c r="L26" s="63">
        <v>1485.4677299999998</v>
      </c>
      <c r="M26" s="63">
        <v>742.23022999999989</v>
      </c>
      <c r="N26" s="63">
        <v>494.48439666666656</v>
      </c>
      <c r="O26" s="125" t="s">
        <v>57</v>
      </c>
      <c r="P26" s="70">
        <v>53.7</v>
      </c>
      <c r="Q26" s="70">
        <v>234571456</v>
      </c>
      <c r="R26" s="70">
        <v>12.8</v>
      </c>
      <c r="S26" s="124">
        <f>'S30 LS411N'!$Q26/'S30 LS411N'!$Q$46*100</f>
        <v>0.86804931736227564</v>
      </c>
      <c r="T26" s="124">
        <f t="shared" si="2"/>
        <v>2.6041479520868269</v>
      </c>
      <c r="U26" s="124">
        <f t="shared" si="3"/>
        <v>2.6041479520868269</v>
      </c>
      <c r="V26" s="124">
        <f t="shared" si="4"/>
        <v>0</v>
      </c>
      <c r="W26" s="124">
        <f t="shared" si="5"/>
        <v>0.86804931736227564</v>
      </c>
      <c r="X26" s="124">
        <f t="shared" si="6"/>
        <v>0.86804931736227564</v>
      </c>
      <c r="Y26" s="79">
        <v>54.3</v>
      </c>
      <c r="Z26" s="79">
        <v>16412841</v>
      </c>
      <c r="AA26" s="79">
        <v>18.7</v>
      </c>
      <c r="AB26" s="67">
        <f>'S30 LS411N'!$Z26/'S30 LS411N'!$Z$46*100</f>
        <v>0.2298651103970365</v>
      </c>
      <c r="AC26" s="124">
        <f t="shared" si="7"/>
        <v>0.6895953311911095</v>
      </c>
      <c r="AD26" s="124">
        <f t="shared" si="8"/>
        <v>0.6895953311911095</v>
      </c>
      <c r="AE26" s="124">
        <f t="shared" si="9"/>
        <v>0</v>
      </c>
      <c r="AF26" s="124">
        <f t="shared" si="10"/>
        <v>0.2298651103970365</v>
      </c>
      <c r="AG26" s="124">
        <f t="shared" si="11"/>
        <v>0.2298651103970365</v>
      </c>
      <c r="AH26" s="67">
        <f>AVERAGE('S30 LS411N'!$P26,'S30 LS411N'!$Y26)</f>
        <v>54</v>
      </c>
      <c r="AI26" s="162">
        <f>AVERAGE('S30 LS411N'!$S26,'S30 LS411N'!$AB26)</f>
        <v>0.54895721387965613</v>
      </c>
      <c r="AJ26" s="124">
        <f>STDEV('S30 LS411N'!$S26,'S30 LS411N'!$AB26)</f>
        <v>0.45126438039127953</v>
      </c>
      <c r="AK26" s="133">
        <f>'S30 LS411N'!$AJ26/'S30 LS411N'!$AI26*100</f>
        <v>82.203925730759579</v>
      </c>
    </row>
    <row r="27" spans="1:37" ht="20.100000000000001" customHeight="1" x14ac:dyDescent="0.25">
      <c r="A27" s="174"/>
      <c r="B27" s="154" t="str">
        <f t="shared" si="0"/>
        <v/>
      </c>
      <c r="C27" s="153">
        <v>636.66999999999996</v>
      </c>
      <c r="D27" s="157">
        <f t="shared" si="1"/>
        <v>9.0699999999515057E-3</v>
      </c>
      <c r="E27" s="153"/>
      <c r="F27" s="132" t="str">
        <f t="shared" si="12"/>
        <v/>
      </c>
      <c r="G27" s="132">
        <v>3</v>
      </c>
      <c r="H27" s="132">
        <v>3</v>
      </c>
      <c r="I27" s="132"/>
      <c r="J27" s="132"/>
      <c r="K27" s="132">
        <v>2</v>
      </c>
      <c r="L27" s="63">
        <v>1274.3291300000001</v>
      </c>
      <c r="M27" s="63">
        <v>636.66093000000001</v>
      </c>
      <c r="N27" s="63">
        <v>424.1048633333333</v>
      </c>
      <c r="O27" s="125" t="s">
        <v>71</v>
      </c>
      <c r="P27" s="70">
        <v>53.9</v>
      </c>
      <c r="Q27" s="70">
        <v>160772736</v>
      </c>
      <c r="R27" s="70">
        <v>26.5</v>
      </c>
      <c r="S27" s="124">
        <f>'S30 LS411N'!$Q27/'S30 LS411N'!$Q$46*100</f>
        <v>0.59495160287219828</v>
      </c>
      <c r="T27" s="124">
        <f t="shared" si="2"/>
        <v>1.7848548086165947</v>
      </c>
      <c r="U27" s="124">
        <f t="shared" si="3"/>
        <v>1.7848548086165947</v>
      </c>
      <c r="V27" s="124">
        <f t="shared" si="4"/>
        <v>0</v>
      </c>
      <c r="W27" s="124">
        <f t="shared" si="5"/>
        <v>0</v>
      </c>
      <c r="X27" s="124">
        <f t="shared" si="6"/>
        <v>1.1899032057443966</v>
      </c>
      <c r="Y27" s="79">
        <v>54.5</v>
      </c>
      <c r="Z27" s="79">
        <v>38311248</v>
      </c>
      <c r="AA27" s="79">
        <v>32.799999999999997</v>
      </c>
      <c r="AB27" s="67">
        <f>'S30 LS411N'!$Z27/'S30 LS411N'!$Z$46*100</f>
        <v>0.53655666626930976</v>
      </c>
      <c r="AC27" s="124">
        <f t="shared" si="7"/>
        <v>1.6096699988079293</v>
      </c>
      <c r="AD27" s="124">
        <f t="shared" si="8"/>
        <v>1.6096699988079293</v>
      </c>
      <c r="AE27" s="124">
        <f t="shared" si="9"/>
        <v>0</v>
      </c>
      <c r="AF27" s="124">
        <f t="shared" si="10"/>
        <v>0</v>
      </c>
      <c r="AG27" s="124">
        <f t="shared" si="11"/>
        <v>1.0731133325386195</v>
      </c>
      <c r="AH27" s="67">
        <f>AVERAGE('S30 LS411N'!$P27,'S30 LS411N'!$Y27)</f>
        <v>54.2</v>
      </c>
      <c r="AI27" s="162">
        <f>AVERAGE('S30 LS411N'!$S27,'S30 LS411N'!$AB27)</f>
        <v>0.56575413457075396</v>
      </c>
      <c r="AJ27" s="124">
        <f>STDEV('S30 LS411N'!$S27,'S30 LS411N'!$AB27)</f>
        <v>4.1291455658861012E-2</v>
      </c>
      <c r="AK27" s="133">
        <f>'S30 LS411N'!$AJ27/'S30 LS411N'!$AI27*100</f>
        <v>7.2984805829460626</v>
      </c>
    </row>
    <row r="28" spans="1:37" ht="20.100000000000001" customHeight="1" x14ac:dyDescent="0.25">
      <c r="A28" s="175">
        <v>1040.4100000000001</v>
      </c>
      <c r="B28" s="154">
        <f t="shared" si="0"/>
        <v>3.1270000000176879E-2</v>
      </c>
      <c r="C28" s="160"/>
      <c r="D28" s="157" t="str">
        <f t="shared" si="1"/>
        <v/>
      </c>
      <c r="E28" s="163"/>
      <c r="F28" s="132" t="str">
        <f t="shared" si="12"/>
        <v/>
      </c>
      <c r="G28" s="132">
        <v>2</v>
      </c>
      <c r="H28" s="132">
        <v>2</v>
      </c>
      <c r="I28" s="132"/>
      <c r="J28" s="132">
        <v>1</v>
      </c>
      <c r="K28" s="132"/>
      <c r="L28" s="64">
        <v>1040.3787299999999</v>
      </c>
      <c r="M28" s="64">
        <v>519.68573000000004</v>
      </c>
      <c r="N28" s="64">
        <v>346.12139666666667</v>
      </c>
      <c r="O28" s="125" t="s">
        <v>20</v>
      </c>
      <c r="P28" s="70">
        <v>54.3</v>
      </c>
      <c r="Q28" s="70">
        <v>1145502720</v>
      </c>
      <c r="R28" s="70">
        <v>45.8</v>
      </c>
      <c r="S28" s="124">
        <f>'S30 LS411N'!$Q28/'S30 LS411N'!$Q$46*100</f>
        <v>4.239018979924948</v>
      </c>
      <c r="T28" s="124">
        <f t="shared" si="2"/>
        <v>8.4780379598498961</v>
      </c>
      <c r="U28" s="124">
        <f t="shared" si="3"/>
        <v>8.4780379598498961</v>
      </c>
      <c r="V28" s="124">
        <f t="shared" si="4"/>
        <v>0</v>
      </c>
      <c r="W28" s="124">
        <f t="shared" si="5"/>
        <v>4.239018979924948</v>
      </c>
      <c r="X28" s="124">
        <f t="shared" si="6"/>
        <v>0</v>
      </c>
      <c r="Y28" s="70">
        <v>55</v>
      </c>
      <c r="Z28" s="70">
        <v>288982848</v>
      </c>
      <c r="AA28" s="70">
        <v>120.3</v>
      </c>
      <c r="AB28" s="67">
        <f>'S30 LS411N'!$Z28/'S30 LS411N'!$Z$46*100</f>
        <v>4.0472624001152528</v>
      </c>
      <c r="AC28" s="124">
        <f t="shared" si="7"/>
        <v>8.0945248002305057</v>
      </c>
      <c r="AD28" s="124">
        <f t="shared" si="8"/>
        <v>8.0945248002305057</v>
      </c>
      <c r="AE28" s="124">
        <f t="shared" si="9"/>
        <v>0</v>
      </c>
      <c r="AF28" s="124">
        <f t="shared" si="10"/>
        <v>4.0472624001152528</v>
      </c>
      <c r="AG28" s="124">
        <f t="shared" si="11"/>
        <v>0</v>
      </c>
      <c r="AH28" s="67">
        <f>AVERAGE('S30 LS411N'!$P28,'S30 LS411N'!$Y28)</f>
        <v>54.65</v>
      </c>
      <c r="AI28" s="162">
        <f>AVERAGE('S30 LS411N'!$S28,'S30 LS411N'!$AB28)</f>
        <v>4.1431406900201004</v>
      </c>
      <c r="AJ28" s="124">
        <f>STDEV('S30 LS411N'!$S28,'S30 LS411N'!$AB28)</f>
        <v>0.13559237792057488</v>
      </c>
      <c r="AK28" s="133">
        <f>'S30 LS411N'!$AJ28/'S30 LS411N'!$AI28*100</f>
        <v>3.2726954758545035</v>
      </c>
    </row>
    <row r="29" spans="1:37" ht="20.100000000000001" customHeight="1" x14ac:dyDescent="0.25">
      <c r="A29" s="174"/>
      <c r="B29" s="154" t="str">
        <f t="shared" si="0"/>
        <v/>
      </c>
      <c r="C29" s="153">
        <v>636.65</v>
      </c>
      <c r="D29" s="157">
        <f t="shared" si="1"/>
        <v>-1.0930000000030304E-2</v>
      </c>
      <c r="E29" s="153"/>
      <c r="F29" s="132" t="str">
        <f t="shared" si="12"/>
        <v/>
      </c>
      <c r="G29" s="132">
        <v>3</v>
      </c>
      <c r="H29" s="132">
        <v>3</v>
      </c>
      <c r="I29" s="132"/>
      <c r="J29" s="132"/>
      <c r="K29" s="132">
        <v>2</v>
      </c>
      <c r="L29" s="63">
        <v>1274.3291300000001</v>
      </c>
      <c r="M29" s="63">
        <v>636.66093000000001</v>
      </c>
      <c r="N29" s="63">
        <v>424.1048633333333</v>
      </c>
      <c r="O29" s="125" t="s">
        <v>71</v>
      </c>
      <c r="P29" s="70">
        <v>55</v>
      </c>
      <c r="Q29" s="70">
        <v>94982024</v>
      </c>
      <c r="R29" s="70">
        <v>13.9</v>
      </c>
      <c r="S29" s="124">
        <f>'S30 LS411N'!$Q29/'S30 LS411N'!$Q$46*100</f>
        <v>0.35148812434743665</v>
      </c>
      <c r="T29" s="124">
        <f t="shared" si="2"/>
        <v>1.05446437304231</v>
      </c>
      <c r="U29" s="124">
        <f t="shared" si="3"/>
        <v>1.05446437304231</v>
      </c>
      <c r="V29" s="124">
        <f t="shared" si="4"/>
        <v>0</v>
      </c>
      <c r="W29" s="124">
        <f t="shared" si="5"/>
        <v>0</v>
      </c>
      <c r="X29" s="124">
        <f t="shared" si="6"/>
        <v>0.7029762486948733</v>
      </c>
      <c r="Y29" s="79">
        <v>55.7</v>
      </c>
      <c r="Z29" s="79">
        <v>31693902</v>
      </c>
      <c r="AA29" s="79">
        <v>26.5</v>
      </c>
      <c r="AB29" s="67">
        <f>'S30 LS411N'!$Z29/'S30 LS411N'!$Z$46*100</f>
        <v>0.4438794162535819</v>
      </c>
      <c r="AC29" s="124">
        <f t="shared" si="7"/>
        <v>1.3316382487607457</v>
      </c>
      <c r="AD29" s="124">
        <f t="shared" si="8"/>
        <v>1.3316382487607457</v>
      </c>
      <c r="AE29" s="124">
        <f t="shared" si="9"/>
        <v>0</v>
      </c>
      <c r="AF29" s="124">
        <f t="shared" si="10"/>
        <v>0</v>
      </c>
      <c r="AG29" s="124">
        <f t="shared" si="11"/>
        <v>0.88775883250716381</v>
      </c>
      <c r="AH29" s="67">
        <f>AVERAGE('S30 LS411N'!$P29,'S30 LS411N'!$Y29)</f>
        <v>55.35</v>
      </c>
      <c r="AI29" s="162">
        <f>AVERAGE('S30 LS411N'!$S29,'S30 LS411N'!$AB29)</f>
        <v>0.39768377030050928</v>
      </c>
      <c r="AJ29" s="124">
        <f>STDEV('S30 LS411N'!$S29,'S30 LS411N'!$AB29)</f>
        <v>6.5330509029421002E-2</v>
      </c>
      <c r="AK29" s="133">
        <f>'S30 LS411N'!$AJ29/'S30 LS411N'!$AI29*100</f>
        <v>16.427753383059631</v>
      </c>
    </row>
    <row r="30" spans="1:37" ht="20.100000000000001" customHeight="1" x14ac:dyDescent="0.25">
      <c r="A30" s="175">
        <v>1331.42</v>
      </c>
      <c r="B30" s="154">
        <f t="shared" si="0"/>
        <v>-5.4129999999759093E-2</v>
      </c>
      <c r="C30" s="160">
        <v>665.23</v>
      </c>
      <c r="D30" s="157">
        <f t="shared" si="1"/>
        <v>-3.4299999998665953E-3</v>
      </c>
      <c r="E30" s="163"/>
      <c r="F30" s="132" t="str">
        <f t="shared" si="12"/>
        <v/>
      </c>
      <c r="G30" s="132">
        <v>2</v>
      </c>
      <c r="H30" s="132">
        <v>2</v>
      </c>
      <c r="I30" s="132"/>
      <c r="J30" s="132">
        <v>2</v>
      </c>
      <c r="K30" s="132"/>
      <c r="L30" s="63">
        <v>1331.4741299999998</v>
      </c>
      <c r="M30" s="63">
        <v>665.23342999999988</v>
      </c>
      <c r="N30" s="63">
        <v>443.15319666666659</v>
      </c>
      <c r="O30" s="125" t="s">
        <v>22</v>
      </c>
      <c r="P30" s="70">
        <v>56.2</v>
      </c>
      <c r="Q30" s="70">
        <v>1553983744</v>
      </c>
      <c r="R30" s="70">
        <v>47.8</v>
      </c>
      <c r="S30" s="124">
        <f>'S30 LS411N'!$Q30/'S30 LS411N'!$Q$46*100</f>
        <v>5.7506337351262085</v>
      </c>
      <c r="T30" s="124">
        <f t="shared" si="2"/>
        <v>11.501267470252417</v>
      </c>
      <c r="U30" s="124">
        <f t="shared" si="3"/>
        <v>11.501267470252417</v>
      </c>
      <c r="V30" s="124">
        <f t="shared" si="4"/>
        <v>0</v>
      </c>
      <c r="W30" s="124">
        <f t="shared" si="5"/>
        <v>11.501267470252417</v>
      </c>
      <c r="X30" s="124">
        <f t="shared" si="6"/>
        <v>0</v>
      </c>
      <c r="Y30" s="79">
        <v>56.7</v>
      </c>
      <c r="Z30" s="79">
        <v>989096064</v>
      </c>
      <c r="AA30" s="79">
        <v>724.1</v>
      </c>
      <c r="AB30" s="67">
        <f>'S30 LS411N'!$Z30/'S30 LS411N'!$Z$46*100</f>
        <v>13.852487570228353</v>
      </c>
      <c r="AC30" s="124">
        <f t="shared" si="7"/>
        <v>27.704975140456707</v>
      </c>
      <c r="AD30" s="124">
        <f t="shared" si="8"/>
        <v>27.704975140456707</v>
      </c>
      <c r="AE30" s="124">
        <f t="shared" si="9"/>
        <v>0</v>
      </c>
      <c r="AF30" s="124">
        <f t="shared" si="10"/>
        <v>27.704975140456707</v>
      </c>
      <c r="AG30" s="124">
        <f t="shared" si="11"/>
        <v>0</v>
      </c>
      <c r="AH30" s="67">
        <f>AVERAGE('S30 LS411N'!$P30,'S30 LS411N'!$Y30)</f>
        <v>56.45</v>
      </c>
      <c r="AI30" s="162">
        <f>AVERAGE('S30 LS411N'!$S30,'S30 LS411N'!$AB30)</f>
        <v>9.8015606526772814</v>
      </c>
      <c r="AJ30" s="124">
        <f>STDEV('S30 LS411N'!$S30,'S30 LS411N'!$AB30)</f>
        <v>5.7288757869829601</v>
      </c>
      <c r="AK30" s="133">
        <f>'S30 LS411N'!$AJ30/'S30 LS411N'!$AI30*100</f>
        <v>58.448608236874264</v>
      </c>
    </row>
    <row r="31" spans="1:37" ht="20.100000000000001" customHeight="1" x14ac:dyDescent="0.25">
      <c r="A31" s="174"/>
      <c r="B31" s="154" t="str">
        <f t="shared" si="0"/>
        <v/>
      </c>
      <c r="C31" s="163">
        <v>815.38</v>
      </c>
      <c r="D31" s="157">
        <f t="shared" si="1"/>
        <v>0.1208200000000943</v>
      </c>
      <c r="E31" s="163"/>
      <c r="F31" s="132" t="str">
        <f t="shared" si="12"/>
        <v/>
      </c>
      <c r="G31" s="132">
        <v>3</v>
      </c>
      <c r="H31" s="132">
        <v>3</v>
      </c>
      <c r="I31" s="132">
        <v>1</v>
      </c>
      <c r="J31" s="132">
        <v>1</v>
      </c>
      <c r="K31" s="132">
        <v>1</v>
      </c>
      <c r="L31" s="63">
        <v>1631.5256299999999</v>
      </c>
      <c r="M31" s="63">
        <v>815.2591799999999</v>
      </c>
      <c r="N31" s="63">
        <v>543.17036333333328</v>
      </c>
      <c r="O31" s="125" t="s">
        <v>63</v>
      </c>
      <c r="P31" s="70">
        <v>57.1</v>
      </c>
      <c r="Q31" s="70">
        <v>98953080</v>
      </c>
      <c r="R31" s="70">
        <v>9.4</v>
      </c>
      <c r="S31" s="124">
        <f>'S30 LS411N'!$Q31/'S30 LS411N'!$Q$46*100</f>
        <v>0.36618331577775021</v>
      </c>
      <c r="T31" s="124">
        <f t="shared" si="2"/>
        <v>1.0985499473332507</v>
      </c>
      <c r="U31" s="124">
        <f t="shared" si="3"/>
        <v>1.0985499473332507</v>
      </c>
      <c r="V31" s="124">
        <f t="shared" si="4"/>
        <v>0.36618331577775021</v>
      </c>
      <c r="W31" s="124">
        <f t="shared" si="5"/>
        <v>0.36618331577775021</v>
      </c>
      <c r="X31" s="124">
        <f t="shared" si="6"/>
        <v>0.36618331577775021</v>
      </c>
      <c r="Y31" s="79">
        <v>57.5</v>
      </c>
      <c r="Z31" s="79">
        <v>60176376</v>
      </c>
      <c r="AA31" s="79">
        <v>45.7</v>
      </c>
      <c r="AB31" s="67">
        <f>'S30 LS411N'!$Z31/'S30 LS411N'!$Z$46*100</f>
        <v>0.84278214311182198</v>
      </c>
      <c r="AC31" s="124">
        <f t="shared" si="7"/>
        <v>2.5283464293354658</v>
      </c>
      <c r="AD31" s="124">
        <f t="shared" si="8"/>
        <v>2.5283464293354658</v>
      </c>
      <c r="AE31" s="124">
        <f t="shared" si="9"/>
        <v>0.84278214311182198</v>
      </c>
      <c r="AF31" s="124">
        <f t="shared" si="10"/>
        <v>0.84278214311182198</v>
      </c>
      <c r="AG31" s="124">
        <f t="shared" si="11"/>
        <v>0.84278214311182198</v>
      </c>
      <c r="AH31" s="67">
        <f>AVERAGE('S30 LS411N'!$P31,'S30 LS411N'!$Y31)</f>
        <v>57.3</v>
      </c>
      <c r="AI31" s="162">
        <f>AVERAGE('S30 LS411N'!$S31,'S30 LS411N'!$AB31)</f>
        <v>0.60448272944478609</v>
      </c>
      <c r="AJ31" s="124">
        <f>STDEV('S30 LS411N'!$S31,'S30 LS411N'!$AB31)</f>
        <v>0.3370062627134785</v>
      </c>
      <c r="AK31" s="133">
        <f>'S30 LS411N'!$AJ31/'S30 LS411N'!$AI31*100</f>
        <v>55.751181348558433</v>
      </c>
    </row>
    <row r="32" spans="1:37" ht="20.100000000000001" customHeight="1" x14ac:dyDescent="0.25">
      <c r="A32" s="175">
        <v>1405.49</v>
      </c>
      <c r="B32" s="154">
        <f t="shared" si="0"/>
        <v>-2.0929999999907523E-2</v>
      </c>
      <c r="C32" s="163">
        <v>702.23</v>
      </c>
      <c r="D32" s="157">
        <f t="shared" si="1"/>
        <v>-2.1829999999908978E-2</v>
      </c>
      <c r="E32" s="157"/>
      <c r="F32" s="132" t="str">
        <f t="shared" si="12"/>
        <v/>
      </c>
      <c r="G32" s="132">
        <v>3</v>
      </c>
      <c r="H32" s="132">
        <v>3</v>
      </c>
      <c r="I32" s="132"/>
      <c r="J32" s="132">
        <v>1</v>
      </c>
      <c r="K32" s="132"/>
      <c r="L32" s="63">
        <v>1405.5109299999999</v>
      </c>
      <c r="M32" s="63">
        <v>702.25182999999993</v>
      </c>
      <c r="N32" s="63">
        <v>467.83212999999995</v>
      </c>
      <c r="O32" s="125" t="s">
        <v>50</v>
      </c>
      <c r="P32" s="70">
        <v>60.4</v>
      </c>
      <c r="Q32" s="70">
        <v>313229184</v>
      </c>
      <c r="R32" s="70">
        <v>13.4</v>
      </c>
      <c r="S32" s="67">
        <f>'S30 LS411N'!$Q32/'S30 LS411N'!$Q$46*100</f>
        <v>1.1591281564502998</v>
      </c>
      <c r="T32" s="124">
        <f t="shared" si="2"/>
        <v>3.4773844693508993</v>
      </c>
      <c r="U32" s="124">
        <f t="shared" si="3"/>
        <v>3.4773844693508993</v>
      </c>
      <c r="V32" s="124">
        <f t="shared" si="4"/>
        <v>0</v>
      </c>
      <c r="W32" s="124">
        <f t="shared" si="5"/>
        <v>1.1591281564502998</v>
      </c>
      <c r="X32" s="124">
        <f t="shared" si="6"/>
        <v>0</v>
      </c>
      <c r="Y32" s="79">
        <v>60.7</v>
      </c>
      <c r="Z32" s="79">
        <v>143603600</v>
      </c>
      <c r="AA32" s="79">
        <v>66.3</v>
      </c>
      <c r="AB32" s="67">
        <f>'S30 LS411N'!$Z32/'S30 LS411N'!$Z$46*100</f>
        <v>2.0111970479341066</v>
      </c>
      <c r="AC32" s="124">
        <f t="shared" si="7"/>
        <v>6.0335911438023198</v>
      </c>
      <c r="AD32" s="124">
        <f t="shared" si="8"/>
        <v>6.0335911438023198</v>
      </c>
      <c r="AE32" s="124">
        <f t="shared" si="9"/>
        <v>0</v>
      </c>
      <c r="AF32" s="124">
        <f t="shared" si="10"/>
        <v>2.0111970479341066</v>
      </c>
      <c r="AG32" s="124">
        <f t="shared" si="11"/>
        <v>0</v>
      </c>
      <c r="AH32" s="67">
        <f>AVERAGE('S30 LS411N'!$P32,'S30 LS411N'!$Y32)</f>
        <v>60.55</v>
      </c>
      <c r="AI32" s="138">
        <f>AVERAGE('S30 LS411N'!$S32,'S30 LS411N'!$AB32)</f>
        <v>1.5851626021922032</v>
      </c>
      <c r="AJ32" s="67">
        <f>STDEV('S30 LS411N'!$S32,'S30 LS411N'!$AB32)</f>
        <v>0.60250369120630443</v>
      </c>
      <c r="AK32" s="133">
        <f>'S30 LS411N'!$AJ32/'S30 LS411N'!$AI32*100</f>
        <v>38.008951912760935</v>
      </c>
    </row>
    <row r="33" spans="1:37" ht="20.100000000000001" customHeight="1" x14ac:dyDescent="0.25">
      <c r="A33" s="174">
        <v>1194.3900000000001</v>
      </c>
      <c r="B33" s="154">
        <f t="shared" si="0"/>
        <v>1.7670000000180153E-2</v>
      </c>
      <c r="C33" s="153"/>
      <c r="D33" s="157" t="str">
        <f t="shared" si="1"/>
        <v/>
      </c>
      <c r="E33" s="153"/>
      <c r="F33" s="132" t="str">
        <f t="shared" si="12"/>
        <v/>
      </c>
      <c r="G33" s="132">
        <v>3</v>
      </c>
      <c r="H33" s="132">
        <v>3</v>
      </c>
      <c r="I33" s="132"/>
      <c r="J33" s="132"/>
      <c r="K33" s="132">
        <v>1</v>
      </c>
      <c r="L33" s="63">
        <v>1194.3723299999999</v>
      </c>
      <c r="M33" s="63">
        <v>596.68252999999993</v>
      </c>
      <c r="N33" s="63">
        <v>397.45259666666658</v>
      </c>
      <c r="O33" s="125" t="s">
        <v>61</v>
      </c>
      <c r="P33" s="70">
        <v>61.6</v>
      </c>
      <c r="Q33" s="70">
        <v>348375648</v>
      </c>
      <c r="R33" s="70">
        <v>11.7</v>
      </c>
      <c r="S33" s="67">
        <f>'S30 LS411N'!$Q33/'S30 LS411N'!$Q$46*100</f>
        <v>1.2891902901947301</v>
      </c>
      <c r="T33" s="124">
        <f t="shared" si="2"/>
        <v>3.8675708705841902</v>
      </c>
      <c r="U33" s="124">
        <f t="shared" si="3"/>
        <v>3.8675708705841902</v>
      </c>
      <c r="V33" s="124">
        <f t="shared" si="4"/>
        <v>0</v>
      </c>
      <c r="W33" s="124">
        <f t="shared" si="5"/>
        <v>0</v>
      </c>
      <c r="X33" s="124">
        <f t="shared" si="6"/>
        <v>1.2891902901947301</v>
      </c>
      <c r="Y33" s="79">
        <v>61.8</v>
      </c>
      <c r="Z33" s="79">
        <v>77818152</v>
      </c>
      <c r="AA33" s="79">
        <v>43.1</v>
      </c>
      <c r="AB33" s="67">
        <f>'S30 LS411N'!$Z33/'S30 LS411N'!$Z$46*100</f>
        <v>1.0898587331939282</v>
      </c>
      <c r="AC33" s="124">
        <f t="shared" si="7"/>
        <v>3.2695761995817847</v>
      </c>
      <c r="AD33" s="124">
        <f t="shared" si="8"/>
        <v>3.2695761995817847</v>
      </c>
      <c r="AE33" s="124">
        <f t="shared" si="9"/>
        <v>0</v>
      </c>
      <c r="AF33" s="124">
        <f t="shared" si="10"/>
        <v>0</v>
      </c>
      <c r="AG33" s="124">
        <f t="shared" si="11"/>
        <v>1.0898587331939282</v>
      </c>
      <c r="AH33" s="67">
        <f>AVERAGE('S30 LS411N'!$P33,'S30 LS411N'!$Y33)</f>
        <v>61.7</v>
      </c>
      <c r="AI33" s="138">
        <f>AVERAGE('S30 LS411N'!$S33,'S30 LS411N'!$AB33)</f>
        <v>1.1895245116943292</v>
      </c>
      <c r="AJ33" s="67">
        <f>STDEV('S30 LS411N'!$S33,'S30 LS411N'!$AB33)</f>
        <v>0.1409486956597398</v>
      </c>
      <c r="AK33" s="133">
        <f>'S30 LS411N'!$AJ33/'S30 LS411N'!$AI33*100</f>
        <v>11.849162776727987</v>
      </c>
    </row>
    <row r="34" spans="1:37" ht="20.100000000000001" customHeight="1" x14ac:dyDescent="0.25">
      <c r="A34" s="175">
        <v>1696.65</v>
      </c>
      <c r="B34" s="154">
        <f t="shared" si="0"/>
        <v>4.3670000000247455E-2</v>
      </c>
      <c r="C34" s="160">
        <v>847.85</v>
      </c>
      <c r="D34" s="157">
        <f t="shared" si="1"/>
        <v>5.0470000000132131E-2</v>
      </c>
      <c r="E34" s="163"/>
      <c r="F34" s="132" t="str">
        <f t="shared" si="12"/>
        <v/>
      </c>
      <c r="G34" s="132">
        <v>3</v>
      </c>
      <c r="H34" s="132">
        <v>3</v>
      </c>
      <c r="I34" s="132"/>
      <c r="J34" s="132">
        <v>2</v>
      </c>
      <c r="K34" s="132"/>
      <c r="L34" s="63">
        <v>1696.6063299999998</v>
      </c>
      <c r="M34" s="63">
        <v>847.79952999999989</v>
      </c>
      <c r="N34" s="63">
        <v>564.86392999999987</v>
      </c>
      <c r="O34" s="125" t="s">
        <v>24</v>
      </c>
      <c r="P34" s="70">
        <v>61.6</v>
      </c>
      <c r="Q34" s="70">
        <v>793390208</v>
      </c>
      <c r="R34" s="70">
        <v>39.700000000000003</v>
      </c>
      <c r="S34" s="67">
        <f>'S30 LS411N'!$Q34/'S30 LS411N'!$Q$46*100</f>
        <v>2.9360001434117962</v>
      </c>
      <c r="T34" s="124">
        <f t="shared" si="2"/>
        <v>8.8080004302353885</v>
      </c>
      <c r="U34" s="124">
        <f t="shared" si="3"/>
        <v>8.8080004302353885</v>
      </c>
      <c r="V34" s="124">
        <f t="shared" si="4"/>
        <v>0</v>
      </c>
      <c r="W34" s="124">
        <f t="shared" si="5"/>
        <v>5.8720002868235923</v>
      </c>
      <c r="X34" s="124">
        <f t="shared" si="6"/>
        <v>0</v>
      </c>
      <c r="Y34" s="79">
        <v>61.9</v>
      </c>
      <c r="Z34" s="79">
        <v>298533152</v>
      </c>
      <c r="AA34" s="79">
        <v>181.5</v>
      </c>
      <c r="AB34" s="67">
        <f>'S30 LS411N'!$Z34/'S30 LS411N'!$Z$46*100</f>
        <v>4.1810163116583707</v>
      </c>
      <c r="AC34" s="124">
        <f t="shared" si="7"/>
        <v>12.543048934975111</v>
      </c>
      <c r="AD34" s="124">
        <f t="shared" si="8"/>
        <v>12.543048934975111</v>
      </c>
      <c r="AE34" s="124">
        <f t="shared" si="9"/>
        <v>0</v>
      </c>
      <c r="AF34" s="124">
        <f t="shared" si="10"/>
        <v>8.3620326233167415</v>
      </c>
      <c r="AG34" s="124">
        <f t="shared" si="11"/>
        <v>0</v>
      </c>
      <c r="AH34" s="67">
        <f>AVERAGE('S30 LS411N'!$P34,'S30 LS411N'!$Y34)</f>
        <v>61.75</v>
      </c>
      <c r="AI34" s="138">
        <f>AVERAGE('S30 LS411N'!$S34,'S30 LS411N'!$AB34)</f>
        <v>3.5585082275350834</v>
      </c>
      <c r="AJ34" s="67">
        <f>STDEV('S30 LS411N'!$S34,'S30 LS411N'!$AB34)</f>
        <v>0.88035937525404506</v>
      </c>
      <c r="AK34" s="133">
        <f>'S30 LS411N'!$AJ34/'S30 LS411N'!$AI34*100</f>
        <v>24.739562731427338</v>
      </c>
    </row>
    <row r="35" spans="1:37" ht="20.100000000000001" customHeight="1" x14ac:dyDescent="0.25">
      <c r="A35" s="174">
        <v>1485.42</v>
      </c>
      <c r="B35" s="154">
        <f t="shared" si="0"/>
        <v>-4.7729999999774009E-2</v>
      </c>
      <c r="C35" s="153">
        <v>742.2</v>
      </c>
      <c r="D35" s="157">
        <f t="shared" si="1"/>
        <v>-3.0229999999846768E-2</v>
      </c>
      <c r="E35" s="153"/>
      <c r="F35" s="132" t="str">
        <f t="shared" si="12"/>
        <v/>
      </c>
      <c r="G35" s="132">
        <v>3</v>
      </c>
      <c r="H35" s="132">
        <v>3</v>
      </c>
      <c r="I35" s="132"/>
      <c r="J35" s="132">
        <v>1</v>
      </c>
      <c r="K35" s="132">
        <v>1</v>
      </c>
      <c r="L35" s="63">
        <v>1485.4677299999998</v>
      </c>
      <c r="M35" s="63">
        <v>742.23022999999989</v>
      </c>
      <c r="N35" s="63">
        <v>494.48439666666656</v>
      </c>
      <c r="O35" s="125" t="s">
        <v>57</v>
      </c>
      <c r="P35" s="70">
        <v>63.7</v>
      </c>
      <c r="Q35" s="70">
        <v>236614832</v>
      </c>
      <c r="R35" s="70">
        <v>13.9</v>
      </c>
      <c r="S35" s="67">
        <f>'S30 LS411N'!$Q35/'S30 LS411N'!$Q$46*100</f>
        <v>0.87561098395275128</v>
      </c>
      <c r="T35" s="124">
        <f t="shared" si="2"/>
        <v>2.6268329518582538</v>
      </c>
      <c r="U35" s="124">
        <f t="shared" si="3"/>
        <v>2.6268329518582538</v>
      </c>
      <c r="V35" s="124">
        <f t="shared" si="4"/>
        <v>0</v>
      </c>
      <c r="W35" s="124">
        <f t="shared" si="5"/>
        <v>0.87561098395275128</v>
      </c>
      <c r="X35" s="124">
        <f t="shared" si="6"/>
        <v>0.87561098395275128</v>
      </c>
      <c r="Y35" s="79">
        <v>63.7</v>
      </c>
      <c r="Z35" s="79">
        <v>219448688</v>
      </c>
      <c r="AA35" s="79">
        <v>127.4</v>
      </c>
      <c r="AB35" s="67">
        <f>'S30 LS411N'!$Z35/'S30 LS411N'!$Z$46*100</f>
        <v>3.0734226264426021</v>
      </c>
      <c r="AC35" s="124">
        <f t="shared" si="7"/>
        <v>9.2202678793278068</v>
      </c>
      <c r="AD35" s="124">
        <f t="shared" si="8"/>
        <v>9.2202678793278068</v>
      </c>
      <c r="AE35" s="124">
        <f t="shared" si="9"/>
        <v>0</v>
      </c>
      <c r="AF35" s="124">
        <f t="shared" si="10"/>
        <v>3.0734226264426021</v>
      </c>
      <c r="AG35" s="124">
        <f t="shared" si="11"/>
        <v>3.0734226264426021</v>
      </c>
      <c r="AH35" s="67">
        <f>AVERAGE('S30 LS411N'!$P35,'S30 LS411N'!$Y35)</f>
        <v>63.7</v>
      </c>
      <c r="AI35" s="138">
        <f>AVERAGE('S30 LS411N'!$S35,'S30 LS411N'!$AB35)</f>
        <v>1.9745168051976767</v>
      </c>
      <c r="AJ35" s="67">
        <f>STDEV('S30 LS411N'!$S35,'S30 LS411N'!$AB35)</f>
        <v>1.554087516175318</v>
      </c>
      <c r="AK35" s="133">
        <f>'S30 LS411N'!$AJ35/'S30 LS411N'!$AI35*100</f>
        <v>78.707231667229706</v>
      </c>
    </row>
    <row r="36" spans="1:37" ht="20.100000000000001" customHeight="1" x14ac:dyDescent="0.25">
      <c r="A36" s="174">
        <v>1485.37</v>
      </c>
      <c r="B36" s="154">
        <f t="shared" si="0"/>
        <v>-9.7729999999955908E-2</v>
      </c>
      <c r="C36" s="153">
        <v>742.2</v>
      </c>
      <c r="D36" s="157">
        <f t="shared" si="1"/>
        <v>-3.0229999999846768E-2</v>
      </c>
      <c r="E36" s="153"/>
      <c r="F36" s="132" t="str">
        <f t="shared" si="12"/>
        <v/>
      </c>
      <c r="G36" s="132">
        <v>3</v>
      </c>
      <c r="H36" s="132">
        <v>3</v>
      </c>
      <c r="I36" s="132"/>
      <c r="J36" s="132">
        <v>1</v>
      </c>
      <c r="K36" s="132">
        <v>1</v>
      </c>
      <c r="L36" s="63">
        <v>1485.4677299999998</v>
      </c>
      <c r="M36" s="63">
        <v>742.23022999999989</v>
      </c>
      <c r="N36" s="63">
        <v>494.48439666666656</v>
      </c>
      <c r="O36" s="125" t="s">
        <v>57</v>
      </c>
      <c r="P36" s="70">
        <v>66.099999999999994</v>
      </c>
      <c r="Q36" s="70">
        <v>676132544</v>
      </c>
      <c r="R36" s="70">
        <v>28.1</v>
      </c>
      <c r="S36" s="67">
        <f>'S30 LS411N'!$Q36/'S30 LS411N'!$Q$46*100</f>
        <v>2.5020793376736288</v>
      </c>
      <c r="T36" s="124">
        <f t="shared" si="2"/>
        <v>7.5062380130208863</v>
      </c>
      <c r="U36" s="124">
        <f t="shared" si="3"/>
        <v>7.5062380130208863</v>
      </c>
      <c r="V36" s="124">
        <f t="shared" si="4"/>
        <v>0</v>
      </c>
      <c r="W36" s="124">
        <f t="shared" si="5"/>
        <v>2.5020793376736288</v>
      </c>
      <c r="X36" s="124">
        <f t="shared" si="6"/>
        <v>2.5020793376736288</v>
      </c>
      <c r="Y36" s="79">
        <v>66.2</v>
      </c>
      <c r="Z36" s="79">
        <v>132376024</v>
      </c>
      <c r="AA36" s="79">
        <v>96.4</v>
      </c>
      <c r="AB36" s="67">
        <f>'S30 LS411N'!$Z36/'S30 LS411N'!$Z$46*100</f>
        <v>1.8539526076369568</v>
      </c>
      <c r="AC36" s="124">
        <f t="shared" si="7"/>
        <v>5.5618578229108699</v>
      </c>
      <c r="AD36" s="124">
        <f t="shared" si="8"/>
        <v>5.5618578229108699</v>
      </c>
      <c r="AE36" s="124">
        <f t="shared" si="9"/>
        <v>0</v>
      </c>
      <c r="AF36" s="124">
        <f t="shared" si="10"/>
        <v>1.8539526076369568</v>
      </c>
      <c r="AG36" s="124">
        <f t="shared" si="11"/>
        <v>1.8539526076369568</v>
      </c>
      <c r="AH36" s="67">
        <f>AVERAGE('S30 LS411N'!$P36,'S30 LS411N'!$Y36)</f>
        <v>66.150000000000006</v>
      </c>
      <c r="AI36" s="138">
        <f>AVERAGE('S30 LS411N'!$S36,'S30 LS411N'!$AB36)</f>
        <v>2.1780159726552926</v>
      </c>
      <c r="AJ36" s="67">
        <f>STDEV('S30 LS411N'!$S36,'S30 LS411N'!$AB36)</f>
        <v>0.45829480587719684</v>
      </c>
      <c r="AK36" s="133">
        <f>'S30 LS411N'!$AJ36/'S30 LS411N'!$AI36*100</f>
        <v>21.041847793176384</v>
      </c>
    </row>
    <row r="37" spans="1:37" ht="20.100000000000001" customHeight="1" x14ac:dyDescent="0.25">
      <c r="A37" s="174"/>
      <c r="B37" s="154" t="str">
        <f t="shared" si="0"/>
        <v/>
      </c>
      <c r="C37" s="153">
        <v>819.26</v>
      </c>
      <c r="D37" s="157">
        <f t="shared" si="1"/>
        <v>3.2969999999977517E-2</v>
      </c>
      <c r="E37" s="157"/>
      <c r="F37" s="132" t="str">
        <f t="shared" si="12"/>
        <v/>
      </c>
      <c r="G37" s="132">
        <v>4</v>
      </c>
      <c r="H37" s="132">
        <v>4</v>
      </c>
      <c r="I37" s="132"/>
      <c r="J37" s="132"/>
      <c r="K37" s="132">
        <v>2</v>
      </c>
      <c r="L37" s="64">
        <v>1639.4613300000001</v>
      </c>
      <c r="M37" s="64">
        <v>819.22703000000001</v>
      </c>
      <c r="N37" s="64">
        <v>545.81559666666669</v>
      </c>
      <c r="O37" s="79" t="s">
        <v>72</v>
      </c>
      <c r="P37" s="70">
        <v>67.8</v>
      </c>
      <c r="Q37" s="70">
        <v>147275632</v>
      </c>
      <c r="R37" s="70">
        <v>8.3000000000000007</v>
      </c>
      <c r="S37" s="67">
        <f>'S30 LS411N'!$Q37/'S30 LS411N'!$Q$46*100</f>
        <v>0.54500455426979866</v>
      </c>
      <c r="T37" s="124">
        <f t="shared" si="2"/>
        <v>2.1800182170791946</v>
      </c>
      <c r="U37" s="124">
        <f t="shared" si="3"/>
        <v>2.1800182170791946</v>
      </c>
      <c r="V37" s="124">
        <f t="shared" si="4"/>
        <v>0</v>
      </c>
      <c r="W37" s="124">
        <f t="shared" si="5"/>
        <v>0</v>
      </c>
      <c r="X37" s="124">
        <f t="shared" si="6"/>
        <v>1.0900091085395973</v>
      </c>
      <c r="Y37" s="79">
        <v>67.8</v>
      </c>
      <c r="Z37" s="79">
        <v>19261008</v>
      </c>
      <c r="AA37" s="79">
        <v>18.3</v>
      </c>
      <c r="AB37" s="67">
        <f>'S30 LS411N'!$Z37/'S30 LS411N'!$Z$46*100</f>
        <v>0.2697542570648313</v>
      </c>
      <c r="AC37" s="124">
        <f t="shared" si="7"/>
        <v>1.0790170282593252</v>
      </c>
      <c r="AD37" s="124">
        <f t="shared" si="8"/>
        <v>1.0790170282593252</v>
      </c>
      <c r="AE37" s="124">
        <f t="shared" si="9"/>
        <v>0</v>
      </c>
      <c r="AF37" s="124">
        <f t="shared" si="10"/>
        <v>0</v>
      </c>
      <c r="AG37" s="124">
        <f t="shared" si="11"/>
        <v>0.53950851412966261</v>
      </c>
      <c r="AH37" s="67">
        <f>AVERAGE('S30 LS411N'!$P37,'S30 LS411N'!$Y37)</f>
        <v>67.8</v>
      </c>
      <c r="AI37" s="138">
        <f>AVERAGE('S30 LS411N'!$S37,'S30 LS411N'!$AB37)</f>
        <v>0.40737940566731501</v>
      </c>
      <c r="AJ37" s="67">
        <f>STDEV('S30 LS411N'!$S37,'S30 LS411N'!$AB37)</f>
        <v>0.19463135167724491</v>
      </c>
      <c r="AK37" s="133">
        <f>'S30 LS411N'!$AJ37/'S30 LS411N'!$AI37*100</f>
        <v>47.776433705190762</v>
      </c>
    </row>
    <row r="38" spans="1:37" ht="20.100000000000001" customHeight="1" x14ac:dyDescent="0.25">
      <c r="A38" s="174"/>
      <c r="B38" s="154" t="str">
        <f t="shared" si="0"/>
        <v/>
      </c>
      <c r="C38" s="153">
        <v>1070.3499999999999</v>
      </c>
      <c r="D38" s="157">
        <f t="shared" si="1"/>
        <v>5.9700000001612352E-3</v>
      </c>
      <c r="E38" s="157"/>
      <c r="F38" s="132" t="str">
        <f t="shared" si="12"/>
        <v/>
      </c>
      <c r="G38" s="132">
        <v>4</v>
      </c>
      <c r="H38" s="132">
        <v>4</v>
      </c>
      <c r="I38" s="132"/>
      <c r="J38" s="132">
        <v>2</v>
      </c>
      <c r="K38" s="132">
        <v>1</v>
      </c>
      <c r="L38" s="64">
        <v>2141.6953299999996</v>
      </c>
      <c r="M38" s="64">
        <v>1070.3440299999997</v>
      </c>
      <c r="N38" s="64">
        <v>713.22692999999981</v>
      </c>
      <c r="O38" s="79" t="s">
        <v>66</v>
      </c>
      <c r="P38" s="70">
        <v>68</v>
      </c>
      <c r="Q38" s="70">
        <v>152251344</v>
      </c>
      <c r="R38" s="70">
        <v>6.9</v>
      </c>
      <c r="S38" s="67">
        <f>'S30 LS411N'!$Q38/'S30 LS411N'!$Q$46*100</f>
        <v>0.56341755079820532</v>
      </c>
      <c r="T38" s="124">
        <f t="shared" si="2"/>
        <v>2.2536702031928213</v>
      </c>
      <c r="U38" s="124">
        <f t="shared" si="3"/>
        <v>2.2536702031928213</v>
      </c>
      <c r="V38" s="124">
        <f t="shared" si="4"/>
        <v>0</v>
      </c>
      <c r="W38" s="124">
        <f t="shared" si="5"/>
        <v>1.1268351015964106</v>
      </c>
      <c r="X38" s="124">
        <f t="shared" si="6"/>
        <v>0.56341755079820532</v>
      </c>
      <c r="Y38" s="79">
        <v>67.8</v>
      </c>
      <c r="Z38" s="79">
        <v>43844396</v>
      </c>
      <c r="AA38" s="79">
        <v>24</v>
      </c>
      <c r="AB38" s="67">
        <f>'S30 LS411N'!$Z38/'S30 LS411N'!$Z$46*100</f>
        <v>0.61404950714086526</v>
      </c>
      <c r="AC38" s="124">
        <f t="shared" si="7"/>
        <v>2.456198028563461</v>
      </c>
      <c r="AD38" s="124">
        <f t="shared" si="8"/>
        <v>2.456198028563461</v>
      </c>
      <c r="AE38" s="124">
        <f t="shared" si="9"/>
        <v>0</v>
      </c>
      <c r="AF38" s="124">
        <f t="shared" si="10"/>
        <v>1.2280990142817305</v>
      </c>
      <c r="AG38" s="124">
        <f t="shared" si="11"/>
        <v>0.61404950714086526</v>
      </c>
      <c r="AH38" s="67">
        <f>AVERAGE('S30 LS411N'!$P38,'S30 LS411N'!$Y38)</f>
        <v>67.900000000000006</v>
      </c>
      <c r="AI38" s="138">
        <f>AVERAGE('S30 LS411N'!$S38,'S30 LS411N'!$AB38)</f>
        <v>0.58873352896953524</v>
      </c>
      <c r="AJ38" s="67">
        <f>STDEV('S30 LS411N'!$S38,'S30 LS411N'!$AB38)</f>
        <v>3.5802199674636062E-2</v>
      </c>
      <c r="AK38" s="133">
        <f>'S30 LS411N'!$AJ38/'S30 LS411N'!$AI38*100</f>
        <v>6.0812231532491312</v>
      </c>
    </row>
    <row r="39" spans="1:37" ht="20.100000000000001" customHeight="1" x14ac:dyDescent="0.25">
      <c r="A39" s="175">
        <v>1696.65</v>
      </c>
      <c r="B39" s="154">
        <f t="shared" si="0"/>
        <v>4.3670000000247455E-2</v>
      </c>
      <c r="C39" s="160">
        <v>847.85</v>
      </c>
      <c r="D39" s="157">
        <f t="shared" si="1"/>
        <v>5.0470000000132131E-2</v>
      </c>
      <c r="E39" s="163"/>
      <c r="F39" s="132" t="str">
        <f t="shared" si="12"/>
        <v/>
      </c>
      <c r="G39" s="132">
        <v>3</v>
      </c>
      <c r="H39" s="132">
        <v>3</v>
      </c>
      <c r="I39" s="132"/>
      <c r="J39" s="132">
        <v>2</v>
      </c>
      <c r="K39" s="132"/>
      <c r="L39" s="63">
        <v>1696.6063299999998</v>
      </c>
      <c r="M39" s="63">
        <v>847.79952999999989</v>
      </c>
      <c r="N39" s="63">
        <v>564.86392999999987</v>
      </c>
      <c r="O39" s="125" t="s">
        <v>24</v>
      </c>
      <c r="P39" s="70">
        <v>69.5</v>
      </c>
      <c r="Q39" s="70">
        <v>887231808</v>
      </c>
      <c r="R39" s="70">
        <v>46.2</v>
      </c>
      <c r="S39" s="67">
        <f>'S30 LS411N'!$Q39/'S30 LS411N'!$Q$46*100</f>
        <v>3.2832680429646883</v>
      </c>
      <c r="T39" s="124">
        <f t="shared" si="2"/>
        <v>9.8498041288940641</v>
      </c>
      <c r="U39" s="124">
        <f t="shared" si="3"/>
        <v>9.8498041288940641</v>
      </c>
      <c r="V39" s="124">
        <f t="shared" si="4"/>
        <v>0</v>
      </c>
      <c r="W39" s="124">
        <f t="shared" si="5"/>
        <v>6.5665360859293767</v>
      </c>
      <c r="X39" s="124">
        <f t="shared" si="6"/>
        <v>0</v>
      </c>
      <c r="Y39" s="79">
        <v>69.5</v>
      </c>
      <c r="Z39" s="79">
        <v>157468368</v>
      </c>
      <c r="AA39" s="79">
        <v>100.4</v>
      </c>
      <c r="AB39" s="67">
        <f>'S30 LS411N'!$Z39/'S30 LS411N'!$Z$46*100</f>
        <v>2.2053758879624299</v>
      </c>
      <c r="AC39" s="124">
        <f t="shared" si="7"/>
        <v>6.6161276638872897</v>
      </c>
      <c r="AD39" s="124">
        <f t="shared" si="8"/>
        <v>6.6161276638872897</v>
      </c>
      <c r="AE39" s="124">
        <f t="shared" si="9"/>
        <v>0</v>
      </c>
      <c r="AF39" s="124">
        <f t="shared" si="10"/>
        <v>4.4107517759248598</v>
      </c>
      <c r="AG39" s="124">
        <f t="shared" si="11"/>
        <v>0</v>
      </c>
      <c r="AH39" s="67">
        <f>AVERAGE('S30 LS411N'!$P39,'S30 LS411N'!$Y39)</f>
        <v>69.5</v>
      </c>
      <c r="AI39" s="138">
        <f>AVERAGE('S30 LS411N'!$S39,'S30 LS411N'!$AB39)</f>
        <v>2.7443219654635591</v>
      </c>
      <c r="AJ39" s="67">
        <f>STDEV('S30 LS411N'!$S39,'S30 LS411N'!$AB39)</f>
        <v>0.76218485218987686</v>
      </c>
      <c r="AK39" s="133">
        <f>'S30 LS411N'!$AJ39/'S30 LS411N'!$AI39*100</f>
        <v>27.773157150718355</v>
      </c>
    </row>
    <row r="40" spans="1:37" ht="20.100000000000001" customHeight="1" x14ac:dyDescent="0.25">
      <c r="A40" s="175">
        <v>1405.49</v>
      </c>
      <c r="B40" s="154">
        <f t="shared" si="0"/>
        <v>-2.0929999999907523E-2</v>
      </c>
      <c r="C40" s="163">
        <v>702.23</v>
      </c>
      <c r="D40" s="157">
        <f t="shared" si="1"/>
        <v>-2.1829999999908978E-2</v>
      </c>
      <c r="E40" s="157"/>
      <c r="F40" s="132" t="str">
        <f t="shared" si="12"/>
        <v/>
      </c>
      <c r="G40" s="132">
        <v>3</v>
      </c>
      <c r="H40" s="132">
        <v>3</v>
      </c>
      <c r="I40" s="132"/>
      <c r="J40" s="132">
        <v>1</v>
      </c>
      <c r="K40" s="132"/>
      <c r="L40" s="63">
        <v>1405.5109299999999</v>
      </c>
      <c r="M40" s="63">
        <v>702.25182999999993</v>
      </c>
      <c r="N40" s="63">
        <v>467.83212999999995</v>
      </c>
      <c r="O40" s="125" t="s">
        <v>50</v>
      </c>
      <c r="P40" s="70">
        <v>69.900000000000006</v>
      </c>
      <c r="Q40" s="70">
        <v>401690688</v>
      </c>
      <c r="R40" s="70">
        <v>12.8</v>
      </c>
      <c r="S40" s="67">
        <f>'S30 LS411N'!$Q40/'S30 LS411N'!$Q$46*100</f>
        <v>1.4864866060650739</v>
      </c>
      <c r="T40" s="124">
        <f t="shared" si="2"/>
        <v>4.4594598181952216</v>
      </c>
      <c r="U40" s="124">
        <f t="shared" si="3"/>
        <v>4.4594598181952216</v>
      </c>
      <c r="V40" s="124">
        <f t="shared" si="4"/>
        <v>0</v>
      </c>
      <c r="W40" s="124">
        <f t="shared" si="5"/>
        <v>1.4864866060650739</v>
      </c>
      <c r="X40" s="124">
        <f t="shared" si="6"/>
        <v>0</v>
      </c>
      <c r="Y40" s="79">
        <v>70</v>
      </c>
      <c r="Z40" s="79">
        <v>37854576</v>
      </c>
      <c r="AA40" s="79">
        <v>24</v>
      </c>
      <c r="AB40" s="67">
        <f>'S30 LS411N'!$Z40/'S30 LS411N'!$Z$46*100</f>
        <v>0.53016088386361682</v>
      </c>
      <c r="AC40" s="124">
        <f t="shared" si="7"/>
        <v>1.5904826515908503</v>
      </c>
      <c r="AD40" s="124">
        <f t="shared" si="8"/>
        <v>1.5904826515908503</v>
      </c>
      <c r="AE40" s="124">
        <f t="shared" si="9"/>
        <v>0</v>
      </c>
      <c r="AF40" s="124">
        <f t="shared" si="10"/>
        <v>0.53016088386361682</v>
      </c>
      <c r="AG40" s="124">
        <f t="shared" si="11"/>
        <v>0</v>
      </c>
      <c r="AH40" s="67">
        <f>AVERAGE('S30 LS411N'!$P40,'S30 LS411N'!$Y40)</f>
        <v>69.95</v>
      </c>
      <c r="AI40" s="138">
        <f>AVERAGE('S30 LS411N'!$S40,'S30 LS411N'!$AB40)</f>
        <v>1.0083237449643454</v>
      </c>
      <c r="AJ40" s="67">
        <f>STDEV('S30 LS411N'!$S40,'S30 LS411N'!$AB40)</f>
        <v>0.67622440319177257</v>
      </c>
      <c r="AK40" s="133">
        <f>'S30 LS411N'!$AJ40/'S30 LS411N'!$AI40*100</f>
        <v>67.064214898131155</v>
      </c>
    </row>
    <row r="41" spans="1:37" ht="20.100000000000001" customHeight="1" x14ac:dyDescent="0.25">
      <c r="A41" s="175">
        <v>1696.65</v>
      </c>
      <c r="B41" s="154">
        <f t="shared" si="0"/>
        <v>4.3670000000247455E-2</v>
      </c>
      <c r="C41" s="160">
        <v>847.85</v>
      </c>
      <c r="D41" s="157">
        <f t="shared" si="1"/>
        <v>5.0470000000132131E-2</v>
      </c>
      <c r="E41" s="163"/>
      <c r="F41" s="132" t="str">
        <f t="shared" si="12"/>
        <v/>
      </c>
      <c r="G41" s="132">
        <v>3</v>
      </c>
      <c r="H41" s="132">
        <v>3</v>
      </c>
      <c r="I41" s="132"/>
      <c r="J41" s="132">
        <v>2</v>
      </c>
      <c r="K41" s="132"/>
      <c r="L41" s="63">
        <v>1696.6063299999998</v>
      </c>
      <c r="M41" s="63">
        <v>847.79952999999989</v>
      </c>
      <c r="N41" s="63">
        <v>564.86392999999987</v>
      </c>
      <c r="O41" s="125" t="s">
        <v>24</v>
      </c>
      <c r="P41" s="70">
        <v>73.8</v>
      </c>
      <c r="Q41" s="70">
        <v>735844992</v>
      </c>
      <c r="R41" s="70">
        <v>31</v>
      </c>
      <c r="S41" s="67">
        <f>'S30 LS411N'!$Q41/'S30 LS411N'!$Q$46*100</f>
        <v>2.7230497430601663</v>
      </c>
      <c r="T41" s="124">
        <f t="shared" si="2"/>
        <v>8.1691492291804995</v>
      </c>
      <c r="U41" s="124">
        <f t="shared" si="3"/>
        <v>8.1691492291804995</v>
      </c>
      <c r="V41" s="124">
        <f t="shared" si="4"/>
        <v>0</v>
      </c>
      <c r="W41" s="124">
        <f t="shared" si="5"/>
        <v>5.4460994861203327</v>
      </c>
      <c r="X41" s="124">
        <f t="shared" si="6"/>
        <v>0</v>
      </c>
      <c r="Y41" s="79">
        <v>73.599999999999994</v>
      </c>
      <c r="Z41" s="79">
        <v>253883648</v>
      </c>
      <c r="AA41" s="79">
        <v>137.5</v>
      </c>
      <c r="AB41" s="67">
        <f>'S30 LS411N'!$Z41/'S30 LS411N'!$Z$46*100</f>
        <v>3.5556911064648928</v>
      </c>
      <c r="AC41" s="124">
        <f t="shared" si="7"/>
        <v>10.667073319394678</v>
      </c>
      <c r="AD41" s="124">
        <f t="shared" si="8"/>
        <v>10.667073319394678</v>
      </c>
      <c r="AE41" s="124">
        <f t="shared" si="9"/>
        <v>0</v>
      </c>
      <c r="AF41" s="124">
        <f t="shared" si="10"/>
        <v>7.1113822129297857</v>
      </c>
      <c r="AG41" s="124">
        <f t="shared" si="11"/>
        <v>0</v>
      </c>
      <c r="AH41" s="67">
        <f>AVERAGE('S30 LS411N'!$P41,'S30 LS411N'!$Y41)</f>
        <v>73.699999999999989</v>
      </c>
      <c r="AI41" s="138">
        <f>AVERAGE('S30 LS411N'!$S41,'S30 LS411N'!$AB41)</f>
        <v>3.1393704247625296</v>
      </c>
      <c r="AJ41" s="67">
        <f>STDEV('S30 LS411N'!$S41,'S30 LS411N'!$AB41)</f>
        <v>0.58876635435989333</v>
      </c>
      <c r="AK41" s="133">
        <f>'S30 LS411N'!$AJ41/'S30 LS411N'!$AI41*100</f>
        <v>18.754281104130271</v>
      </c>
    </row>
    <row r="42" spans="1:37" ht="20.100000000000001" customHeight="1" x14ac:dyDescent="0.25">
      <c r="A42" s="174"/>
      <c r="B42" s="154" t="str">
        <f t="shared" si="0"/>
        <v/>
      </c>
      <c r="C42" s="163">
        <v>884.84</v>
      </c>
      <c r="D42" s="157">
        <f t="shared" si="1"/>
        <v>2.2070000000098844E-2</v>
      </c>
      <c r="E42" s="163"/>
      <c r="F42" s="132" t="str">
        <f t="shared" si="12"/>
        <v/>
      </c>
      <c r="G42" s="132">
        <v>4</v>
      </c>
      <c r="H42" s="132">
        <v>4</v>
      </c>
      <c r="I42" s="132"/>
      <c r="J42" s="132">
        <v>1</v>
      </c>
      <c r="K42" s="132"/>
      <c r="L42" s="64">
        <v>1770.6431299999999</v>
      </c>
      <c r="M42" s="64">
        <v>884.81792999999993</v>
      </c>
      <c r="N42" s="63">
        <v>589.54286333333323</v>
      </c>
      <c r="O42" s="125" t="s">
        <v>73</v>
      </c>
      <c r="P42" s="70">
        <v>73.8</v>
      </c>
      <c r="Q42" s="70">
        <v>262516512</v>
      </c>
      <c r="R42" s="70">
        <v>11.3</v>
      </c>
      <c r="S42" s="67">
        <f>'S30 LS411N'!$Q42/'S30 LS411N'!$Q$46*100</f>
        <v>0.97146209911373704</v>
      </c>
      <c r="T42" s="124">
        <f t="shared" si="2"/>
        <v>3.8858483964549482</v>
      </c>
      <c r="U42" s="124">
        <f t="shared" si="3"/>
        <v>3.8858483964549482</v>
      </c>
      <c r="V42" s="124">
        <f t="shared" si="4"/>
        <v>0</v>
      </c>
      <c r="W42" s="124">
        <f t="shared" si="5"/>
        <v>0.97146209911373704</v>
      </c>
      <c r="X42" s="124">
        <f t="shared" si="6"/>
        <v>0</v>
      </c>
      <c r="Y42" s="79">
        <v>74</v>
      </c>
      <c r="Z42" s="79">
        <v>13013864</v>
      </c>
      <c r="AA42" s="79">
        <v>9.8000000000000007</v>
      </c>
      <c r="AB42" s="67">
        <f>'S30 LS411N'!$Z42/'S30 LS411N'!$Z$46*100</f>
        <v>0.18226175986546259</v>
      </c>
      <c r="AC42" s="124">
        <f t="shared" si="7"/>
        <v>0.72904703946185034</v>
      </c>
      <c r="AD42" s="124">
        <f t="shared" si="8"/>
        <v>0.72904703946185034</v>
      </c>
      <c r="AE42" s="124">
        <f t="shared" si="9"/>
        <v>0</v>
      </c>
      <c r="AF42" s="124">
        <f t="shared" si="10"/>
        <v>0.18226175986546259</v>
      </c>
      <c r="AG42" s="124">
        <f t="shared" si="11"/>
        <v>0</v>
      </c>
      <c r="AH42" s="67">
        <f>AVERAGE('S30 LS411N'!$P42,'S30 LS411N'!$Y42)</f>
        <v>73.900000000000006</v>
      </c>
      <c r="AI42" s="138">
        <f>AVERAGE('S30 LS411N'!$S42,'S30 LS411N'!$AB42)</f>
        <v>0.5768619294895998</v>
      </c>
      <c r="AJ42" s="67">
        <f>STDEV('S30 LS411N'!$S42,'S30 LS411N'!$AB42)</f>
        <v>0.55804891159717862</v>
      </c>
      <c r="AK42" s="133">
        <f>'S30 LS411N'!$AJ42/'S30 LS411N'!$AI42*100</f>
        <v>96.738731240408484</v>
      </c>
    </row>
    <row r="43" spans="1:37" ht="20.100000000000001" customHeight="1" x14ac:dyDescent="0.25">
      <c r="A43" s="174"/>
      <c r="B43" s="154" t="str">
        <f t="shared" si="0"/>
        <v/>
      </c>
      <c r="C43" s="153">
        <v>924.82</v>
      </c>
      <c r="D43" s="157">
        <f t="shared" si="1"/>
        <v>2.3670000000151958E-2</v>
      </c>
      <c r="E43" s="153"/>
      <c r="F43" s="132" t="str">
        <f t="shared" si="12"/>
        <v/>
      </c>
      <c r="G43" s="132">
        <v>4</v>
      </c>
      <c r="H43" s="132">
        <v>4</v>
      </c>
      <c r="I43" s="132"/>
      <c r="J43" s="132">
        <v>1</v>
      </c>
      <c r="K43" s="132">
        <v>1</v>
      </c>
      <c r="L43" s="64">
        <v>1850.5999299999999</v>
      </c>
      <c r="M43" s="64">
        <v>924.7963299999999</v>
      </c>
      <c r="N43" s="64">
        <v>616.19512999999995</v>
      </c>
      <c r="O43" s="79" t="s">
        <v>64</v>
      </c>
      <c r="P43" s="70">
        <v>75.3</v>
      </c>
      <c r="Q43" s="70">
        <v>502239520</v>
      </c>
      <c r="R43" s="70">
        <v>12.8</v>
      </c>
      <c r="S43" s="67">
        <f>'S30 LS411N'!$Q43/'S30 LS411N'!$Q$46*100</f>
        <v>1.8585751221510811</v>
      </c>
      <c r="T43" s="124">
        <f t="shared" si="2"/>
        <v>7.4343004886043245</v>
      </c>
      <c r="U43" s="124">
        <f t="shared" si="3"/>
        <v>7.4343004886043245</v>
      </c>
      <c r="V43" s="124">
        <f t="shared" si="4"/>
        <v>0</v>
      </c>
      <c r="W43" s="124">
        <f t="shared" si="5"/>
        <v>1.8585751221510811</v>
      </c>
      <c r="X43" s="124">
        <f t="shared" si="6"/>
        <v>1.8585751221510811</v>
      </c>
      <c r="Y43" s="70">
        <v>75.5</v>
      </c>
      <c r="Z43" s="70">
        <v>108000256</v>
      </c>
      <c r="AA43" s="70">
        <v>39.9</v>
      </c>
      <c r="AB43" s="67">
        <f>'S30 LS411N'!$Z43/'S30 LS411N'!$Z$46*100</f>
        <v>1.5125651170536658</v>
      </c>
      <c r="AC43" s="124">
        <f t="shared" si="7"/>
        <v>6.0502604682146632</v>
      </c>
      <c r="AD43" s="124">
        <f t="shared" si="8"/>
        <v>6.0502604682146632</v>
      </c>
      <c r="AE43" s="124">
        <f t="shared" si="9"/>
        <v>0</v>
      </c>
      <c r="AF43" s="124">
        <f t="shared" si="10"/>
        <v>1.5125651170536658</v>
      </c>
      <c r="AG43" s="124">
        <f t="shared" si="11"/>
        <v>1.5125651170536658</v>
      </c>
      <c r="AH43" s="67">
        <f>AVERAGE('S30 LS411N'!$P43,'S30 LS411N'!$Y43)</f>
        <v>75.400000000000006</v>
      </c>
      <c r="AI43" s="138">
        <f>AVERAGE('S30 LS411N'!$S43,'S30 LS411N'!$AB43)</f>
        <v>1.6855701196023736</v>
      </c>
      <c r="AJ43" s="67">
        <f>STDEV('S30 LS411N'!$S43,'S30 LS411N'!$AB43)</f>
        <v>0.24466602096277251</v>
      </c>
      <c r="AK43" s="133">
        <f>'S30 LS411N'!$AJ43/'S30 LS411N'!$AI43*100</f>
        <v>14.515327373060535</v>
      </c>
    </row>
    <row r="44" spans="1:37" ht="20.100000000000001" customHeight="1" x14ac:dyDescent="0.25">
      <c r="A44" s="174"/>
      <c r="B44" s="154" t="str">
        <f t="shared" si="0"/>
        <v/>
      </c>
      <c r="C44" s="163">
        <v>1030.42</v>
      </c>
      <c r="D44" s="157">
        <f t="shared" si="1"/>
        <v>5.437000000029002E-2</v>
      </c>
      <c r="E44" s="163"/>
      <c r="F44" s="132" t="str">
        <f t="shared" si="12"/>
        <v/>
      </c>
      <c r="G44" s="132">
        <v>4</v>
      </c>
      <c r="H44" s="132">
        <v>4</v>
      </c>
      <c r="I44" s="132"/>
      <c r="J44" s="132">
        <v>2</v>
      </c>
      <c r="K44" s="132"/>
      <c r="L44" s="64">
        <v>2061.7385299999996</v>
      </c>
      <c r="M44" s="60">
        <v>1030.3656299999998</v>
      </c>
      <c r="N44" s="60">
        <v>686.57466333333321</v>
      </c>
      <c r="O44" s="79" t="s">
        <v>30</v>
      </c>
      <c r="P44" s="79">
        <v>79.7</v>
      </c>
      <c r="Q44" s="79">
        <v>420865664</v>
      </c>
      <c r="R44" s="79">
        <v>16.5</v>
      </c>
      <c r="S44" s="67">
        <f>'S30 LS411N'!$Q44/'S30 LS411N'!$Q$46*100</f>
        <v>1.5574450470922636</v>
      </c>
      <c r="T44" s="124">
        <f t="shared" si="2"/>
        <v>6.2297801883690544</v>
      </c>
      <c r="U44" s="124">
        <f t="shared" si="3"/>
        <v>6.2297801883690544</v>
      </c>
      <c r="V44" s="124">
        <f t="shared" si="4"/>
        <v>0</v>
      </c>
      <c r="W44" s="124">
        <f t="shared" si="5"/>
        <v>3.1148900941845272</v>
      </c>
      <c r="X44" s="124">
        <f t="shared" si="6"/>
        <v>0</v>
      </c>
      <c r="Y44" s="79">
        <v>79.2</v>
      </c>
      <c r="Z44" s="79">
        <v>182357584</v>
      </c>
      <c r="AA44" s="79">
        <v>105</v>
      </c>
      <c r="AB44" s="67">
        <f>'S30 LS411N'!$Z44/'S30 LS411N'!$Z$46*100</f>
        <v>2.5539543201507198</v>
      </c>
      <c r="AC44" s="124">
        <f t="shared" si="7"/>
        <v>10.215817280602879</v>
      </c>
      <c r="AD44" s="124">
        <f t="shared" si="8"/>
        <v>10.215817280602879</v>
      </c>
      <c r="AE44" s="124">
        <f t="shared" si="9"/>
        <v>0</v>
      </c>
      <c r="AF44" s="124">
        <f t="shared" si="10"/>
        <v>5.1079086403014395</v>
      </c>
      <c r="AG44" s="124">
        <f t="shared" si="11"/>
        <v>0</v>
      </c>
      <c r="AH44" s="67">
        <f>AVERAGE('S30 LS411N'!$P44,'S30 LS411N'!$Y44)</f>
        <v>79.45</v>
      </c>
      <c r="AI44" s="138">
        <f>AVERAGE('S30 LS411N'!$S44,'S30 LS411N'!$AB44)</f>
        <v>2.0556996836214916</v>
      </c>
      <c r="AJ44" s="67">
        <f>STDEV('S30 LS411N'!$S44,'S30 LS411N'!$AB44)</f>
        <v>0.70463846449491307</v>
      </c>
      <c r="AK44" s="133">
        <f>'S30 LS411N'!$AJ44/'S30 LS411N'!$AI44*100</f>
        <v>34.277305683754513</v>
      </c>
    </row>
    <row r="45" spans="1:37" ht="20.100000000000001" customHeight="1" x14ac:dyDescent="0.25">
      <c r="A45" s="176"/>
      <c r="B45" s="177" t="str">
        <f t="shared" si="0"/>
        <v/>
      </c>
      <c r="C45" s="259">
        <v>1030.42</v>
      </c>
      <c r="D45" s="178">
        <f t="shared" si="1"/>
        <v>5.437000000029002E-2</v>
      </c>
      <c r="E45" s="259"/>
      <c r="F45" s="260" t="str">
        <f t="shared" si="12"/>
        <v/>
      </c>
      <c r="G45" s="260">
        <v>4</v>
      </c>
      <c r="H45" s="260">
        <v>4</v>
      </c>
      <c r="I45" s="260"/>
      <c r="J45" s="260">
        <v>2</v>
      </c>
      <c r="K45" s="260"/>
      <c r="L45" s="92">
        <v>2061.7385299999996</v>
      </c>
      <c r="M45" s="119">
        <v>1030.3656299999998</v>
      </c>
      <c r="N45" s="119">
        <v>686.57466333333321</v>
      </c>
      <c r="O45" s="95" t="s">
        <v>30</v>
      </c>
      <c r="P45" s="96">
        <v>80.2</v>
      </c>
      <c r="Q45" s="96">
        <v>228011120</v>
      </c>
      <c r="R45" s="96">
        <v>10.6</v>
      </c>
      <c r="S45" s="94">
        <f>'S30 LS411N'!$Q45/'S30 LS411N'!$Q$46*100</f>
        <v>0.84377230052665864</v>
      </c>
      <c r="T45" s="179">
        <f t="shared" si="2"/>
        <v>3.3750892021066345</v>
      </c>
      <c r="U45" s="179">
        <f t="shared" si="3"/>
        <v>3.3750892021066345</v>
      </c>
      <c r="V45" s="179">
        <f t="shared" si="4"/>
        <v>0</v>
      </c>
      <c r="W45" s="179">
        <f t="shared" si="5"/>
        <v>1.6875446010533173</v>
      </c>
      <c r="X45" s="179">
        <f t="shared" si="6"/>
        <v>0</v>
      </c>
      <c r="Y45" s="95">
        <v>80.3</v>
      </c>
      <c r="Z45" s="95">
        <v>78286376</v>
      </c>
      <c r="AA45" s="95">
        <v>34.700000000000003</v>
      </c>
      <c r="AB45" s="94">
        <f>'S30 LS411N'!$Z45/'S30 LS411N'!$Z$46*100</f>
        <v>1.0964163036627181</v>
      </c>
      <c r="AC45" s="179">
        <f t="shared" si="7"/>
        <v>4.3856652146508726</v>
      </c>
      <c r="AD45" s="179">
        <f t="shared" si="8"/>
        <v>4.3856652146508726</v>
      </c>
      <c r="AE45" s="179">
        <f t="shared" si="9"/>
        <v>0</v>
      </c>
      <c r="AF45" s="179">
        <f t="shared" si="10"/>
        <v>2.1928326073254363</v>
      </c>
      <c r="AG45" s="179">
        <f t="shared" si="11"/>
        <v>0</v>
      </c>
      <c r="AH45" s="94">
        <f>AVERAGE('S30 LS411N'!$P45,'S30 LS411N'!$Y45)</f>
        <v>80.25</v>
      </c>
      <c r="AI45" s="150">
        <f>AVERAGE('S30 LS411N'!$S45,'S30 LS411N'!$AB45)</f>
        <v>0.97009430209468839</v>
      </c>
      <c r="AJ45" s="94">
        <f>STDEV('S30 LS411N'!$S45,'S30 LS411N'!$AB45)</f>
        <v>0.17864628784362241</v>
      </c>
      <c r="AK45" s="136">
        <f>'S30 LS411N'!$AJ45/'S30 LS411N'!$AI45*100</f>
        <v>18.415352760847906</v>
      </c>
    </row>
    <row r="46" spans="1:37" ht="20.100000000000001" customHeight="1" x14ac:dyDescent="0.25">
      <c r="A46" s="64"/>
      <c r="B46" s="64"/>
      <c r="C46" s="64"/>
      <c r="D46" s="67"/>
      <c r="E46" s="79"/>
      <c r="F46" s="67"/>
      <c r="G46" s="67"/>
      <c r="H46" s="67"/>
      <c r="I46" s="67"/>
      <c r="J46" s="67"/>
      <c r="K46" s="67"/>
      <c r="L46" s="64"/>
      <c r="M46" s="64"/>
      <c r="N46" s="64"/>
      <c r="O46" s="79"/>
      <c r="P46" s="79"/>
      <c r="Q46" s="79">
        <f>SUM(Q5:Q45)</f>
        <v>27022825928</v>
      </c>
      <c r="R46" s="79"/>
      <c r="S46" s="67">
        <f>SUM(S5:S45)</f>
        <v>100</v>
      </c>
      <c r="T46" s="67">
        <f>SUM(T5:T45)/100</f>
        <v>2.1353490345438018</v>
      </c>
      <c r="U46" s="67">
        <f>SUM(U5:U45)/100</f>
        <v>2.1351385020104852</v>
      </c>
      <c r="V46" s="67">
        <f>SUM(V5:V45)/100</f>
        <v>7.9047721422305567E-2</v>
      </c>
      <c r="W46" s="67">
        <f>SUM(W5:W45)/100</f>
        <v>1.2910475049854304</v>
      </c>
      <c r="X46" s="67">
        <f>SUM(X5:X45)/100</f>
        <v>0.32885639509641446</v>
      </c>
      <c r="Y46" s="79"/>
      <c r="Z46" s="79">
        <f>SUM(Z5:Z45)</f>
        <v>7140205389</v>
      </c>
      <c r="AA46" s="79"/>
      <c r="AB46" s="67">
        <f>SUM(AB5:AB45)</f>
        <v>100.00000000000003</v>
      </c>
      <c r="AC46" s="67">
        <f>SUM(AC5:AC45)/100</f>
        <v>2.1933026989848683</v>
      </c>
      <c r="AD46" s="67">
        <f>SUM(AD5:AD45)/100</f>
        <v>2.1934871749107332</v>
      </c>
      <c r="AE46" s="67">
        <f>SUM(AE5:AE45)/100</f>
        <v>6.9747292811383296E-2</v>
      </c>
      <c r="AF46" s="67">
        <f>SUM(AF5:AF45)/100</f>
        <v>1.3836290653795367</v>
      </c>
      <c r="AG46" s="67">
        <f>SUM(AG5:AG45)/100</f>
        <v>0.29482338004492936</v>
      </c>
      <c r="AH46" s="67"/>
      <c r="AI46" s="138">
        <f>SUM(AI5:AI45)</f>
        <v>99.999999999999986</v>
      </c>
      <c r="AJ46" s="67"/>
    </row>
    <row r="49" spans="1:24" ht="20.100000000000001" customHeight="1" x14ac:dyDescent="0.25">
      <c r="A49" s="250"/>
      <c r="B49" s="154"/>
      <c r="C49" s="250"/>
      <c r="D49" s="157"/>
      <c r="E49" s="157"/>
      <c r="F49" s="157"/>
      <c r="G49" s="157"/>
      <c r="H49" s="157"/>
      <c r="I49" s="157"/>
      <c r="J49" s="157"/>
      <c r="K49" s="157"/>
      <c r="T49" s="84"/>
      <c r="U49" s="84"/>
      <c r="V49" s="84"/>
      <c r="W49" s="84"/>
      <c r="X49" s="84"/>
    </row>
    <row r="50" spans="1:24" ht="20.100000000000001" customHeight="1" x14ac:dyDescent="0.25">
      <c r="A50" s="248"/>
      <c r="B50" s="152"/>
      <c r="C50" s="233"/>
      <c r="D50" s="132"/>
      <c r="E50" s="132"/>
      <c r="F50" s="132"/>
      <c r="G50" s="132"/>
      <c r="H50" s="132"/>
      <c r="I50" s="132"/>
      <c r="J50" s="132"/>
      <c r="K50" s="132"/>
    </row>
    <row r="51" spans="1:24" ht="20.100000000000001" customHeight="1" x14ac:dyDescent="0.25">
      <c r="A51" s="248"/>
      <c r="B51" s="152"/>
      <c r="C51" s="233"/>
      <c r="D51" s="132"/>
      <c r="E51" s="132"/>
      <c r="F51" s="132"/>
      <c r="G51" s="132"/>
      <c r="H51" s="132"/>
      <c r="I51" s="132"/>
      <c r="J51" s="132"/>
      <c r="K51" s="132"/>
      <c r="N51" s="70"/>
    </row>
    <row r="52" spans="1:24" ht="20.100000000000001" customHeight="1" x14ac:dyDescent="0.25">
      <c r="A52" s="248"/>
      <c r="B52" s="152"/>
      <c r="C52" s="233"/>
      <c r="D52" s="132"/>
      <c r="E52" s="132"/>
      <c r="F52" s="132"/>
      <c r="G52" s="132"/>
      <c r="H52" s="132"/>
      <c r="I52" s="132"/>
      <c r="J52" s="132"/>
      <c r="K52" s="132"/>
      <c r="N52" s="70"/>
    </row>
    <row r="53" spans="1:24" ht="20.100000000000001" customHeight="1" x14ac:dyDescent="0.25">
      <c r="A53" s="250"/>
      <c r="B53" s="152"/>
      <c r="C53" s="250"/>
      <c r="D53" s="153"/>
      <c r="E53" s="132"/>
      <c r="F53" s="132"/>
      <c r="G53" s="132"/>
      <c r="H53" s="132"/>
      <c r="I53" s="132"/>
      <c r="J53" s="132"/>
      <c r="K53" s="132"/>
      <c r="N53" s="70"/>
    </row>
    <row r="54" spans="1:24" ht="20.100000000000001" customHeight="1" x14ac:dyDescent="0.25">
      <c r="A54" s="250"/>
      <c r="B54" s="154"/>
      <c r="C54" s="250"/>
      <c r="D54" s="157"/>
      <c r="E54" s="157"/>
      <c r="F54" s="157"/>
      <c r="G54" s="157"/>
      <c r="H54" s="157"/>
      <c r="I54" s="157"/>
      <c r="J54" s="157"/>
      <c r="K54" s="157"/>
      <c r="N54" s="70"/>
    </row>
    <row r="55" spans="1:24" ht="20.100000000000001" customHeight="1" x14ac:dyDescent="0.25">
      <c r="A55" s="250"/>
      <c r="B55" s="152"/>
      <c r="C55" s="250"/>
      <c r="D55" s="153"/>
      <c r="E55" s="132"/>
      <c r="F55" s="132"/>
      <c r="G55" s="132"/>
      <c r="H55" s="132"/>
      <c r="I55" s="132"/>
      <c r="J55" s="132"/>
      <c r="K55" s="132"/>
      <c r="N55" s="70"/>
    </row>
    <row r="56" spans="1:24" ht="20.100000000000001" customHeight="1" x14ac:dyDescent="0.25">
      <c r="A56" s="250"/>
      <c r="B56" s="154"/>
      <c r="C56" s="250"/>
      <c r="D56" s="157"/>
      <c r="E56" s="153"/>
      <c r="F56" s="157"/>
      <c r="G56" s="157"/>
      <c r="H56" s="157"/>
      <c r="I56" s="157"/>
      <c r="J56" s="157"/>
      <c r="K56" s="157"/>
      <c r="N56" s="70"/>
    </row>
    <row r="57" spans="1:24" ht="20.100000000000001" customHeight="1" x14ac:dyDescent="0.25">
      <c r="A57" s="250"/>
      <c r="B57" s="154"/>
      <c r="C57" s="250"/>
      <c r="D57" s="157"/>
      <c r="E57" s="153"/>
      <c r="F57" s="157"/>
      <c r="G57" s="157"/>
      <c r="H57" s="157"/>
      <c r="I57" s="157"/>
      <c r="J57" s="157"/>
      <c r="K57" s="157"/>
      <c r="N57" s="70"/>
    </row>
    <row r="58" spans="1:24" ht="20.100000000000001" customHeight="1" x14ac:dyDescent="0.25">
      <c r="A58" s="250"/>
      <c r="B58" s="154"/>
      <c r="C58" s="250"/>
      <c r="D58" s="157"/>
      <c r="E58" s="153"/>
      <c r="F58" s="157"/>
      <c r="G58" s="157"/>
      <c r="H58" s="157"/>
      <c r="I58" s="157"/>
      <c r="J58" s="157"/>
      <c r="K58" s="157"/>
      <c r="N58" s="70"/>
    </row>
    <row r="59" spans="1:24" ht="20.100000000000001" customHeight="1" x14ac:dyDescent="0.25">
      <c r="A59" s="250"/>
      <c r="B59" s="154"/>
      <c r="C59" s="250"/>
      <c r="D59" s="157"/>
      <c r="E59" s="153"/>
      <c r="F59" s="157"/>
      <c r="G59" s="157"/>
      <c r="H59" s="157"/>
      <c r="I59" s="157"/>
      <c r="J59" s="157"/>
      <c r="K59" s="157"/>
      <c r="N59" s="70"/>
    </row>
    <row r="60" spans="1:24" ht="20.100000000000001" customHeight="1" x14ac:dyDescent="0.25">
      <c r="B60" s="160"/>
      <c r="C60" s="251"/>
      <c r="D60" s="159"/>
      <c r="E60" s="163"/>
      <c r="F60" s="159"/>
      <c r="G60" s="159"/>
      <c r="H60" s="159"/>
      <c r="I60" s="159"/>
      <c r="J60" s="159"/>
      <c r="K60" s="159"/>
      <c r="N60" s="70"/>
    </row>
    <row r="61" spans="1:24" ht="20.100000000000001" customHeight="1" x14ac:dyDescent="0.25">
      <c r="A61" s="250"/>
      <c r="B61" s="154"/>
      <c r="C61" s="250"/>
      <c r="D61" s="157"/>
      <c r="E61" s="157"/>
      <c r="F61" s="157"/>
      <c r="G61" s="157"/>
      <c r="H61" s="157"/>
      <c r="I61" s="157"/>
      <c r="J61" s="157"/>
      <c r="K61" s="157"/>
      <c r="N61" s="70"/>
    </row>
    <row r="62" spans="1:24" ht="20.100000000000001" customHeight="1" x14ac:dyDescent="0.25">
      <c r="B62" s="154"/>
      <c r="C62" s="250"/>
      <c r="D62" s="157"/>
      <c r="E62" s="153"/>
      <c r="F62" s="157"/>
      <c r="G62" s="157"/>
      <c r="H62" s="157"/>
      <c r="I62" s="157"/>
      <c r="J62" s="157"/>
      <c r="K62" s="157"/>
      <c r="N62" s="70"/>
    </row>
    <row r="63" spans="1:24" ht="20.100000000000001" customHeight="1" x14ac:dyDescent="0.25">
      <c r="A63" s="250"/>
      <c r="B63" s="154"/>
      <c r="C63" s="250"/>
      <c r="D63" s="157"/>
      <c r="E63" s="153"/>
      <c r="F63" s="157"/>
      <c r="G63" s="157"/>
      <c r="H63" s="157"/>
      <c r="I63" s="157"/>
      <c r="J63" s="157"/>
      <c r="K63" s="157"/>
      <c r="N63" s="70"/>
    </row>
    <row r="64" spans="1:24" ht="20.100000000000001" customHeight="1" x14ac:dyDescent="0.25">
      <c r="A64" s="250"/>
      <c r="B64" s="154"/>
      <c r="C64" s="250"/>
      <c r="D64" s="157"/>
      <c r="E64" s="153"/>
      <c r="F64" s="157"/>
      <c r="G64" s="157"/>
      <c r="H64" s="157"/>
      <c r="I64" s="157"/>
      <c r="J64" s="157"/>
      <c r="K64" s="157"/>
      <c r="N64" s="70"/>
    </row>
    <row r="65" spans="1:14" ht="20.100000000000001" customHeight="1" x14ac:dyDescent="0.25">
      <c r="A65" s="250"/>
      <c r="B65" s="154"/>
      <c r="C65" s="250"/>
      <c r="D65" s="157"/>
      <c r="E65" s="153"/>
      <c r="F65" s="157"/>
      <c r="G65" s="157"/>
      <c r="H65" s="157"/>
      <c r="I65" s="157"/>
      <c r="J65" s="157"/>
      <c r="K65" s="157"/>
      <c r="N65" s="70"/>
    </row>
    <row r="66" spans="1:14" ht="20.100000000000001" customHeight="1" x14ac:dyDescent="0.25">
      <c r="A66" s="250"/>
      <c r="B66" s="154"/>
      <c r="C66" s="250"/>
      <c r="D66" s="157"/>
      <c r="E66" s="153"/>
      <c r="F66" s="157"/>
      <c r="G66" s="157"/>
      <c r="H66" s="157"/>
      <c r="I66" s="157"/>
      <c r="J66" s="157"/>
      <c r="K66" s="157"/>
      <c r="N66" s="70"/>
    </row>
    <row r="67" spans="1:14" ht="20.100000000000001" customHeight="1" x14ac:dyDescent="0.25">
      <c r="A67" s="250"/>
      <c r="B67" s="154"/>
      <c r="C67" s="250"/>
      <c r="D67" s="157"/>
      <c r="E67" s="157"/>
      <c r="F67" s="157"/>
      <c r="G67" s="157"/>
      <c r="H67" s="157"/>
      <c r="I67" s="157"/>
      <c r="J67" s="157"/>
      <c r="K67" s="157"/>
      <c r="L67" s="70"/>
      <c r="M67" s="70"/>
      <c r="N67" s="70"/>
    </row>
    <row r="68" spans="1:14" ht="20.100000000000001" customHeight="1" x14ac:dyDescent="0.25">
      <c r="A68" s="250"/>
      <c r="B68" s="154"/>
      <c r="C68" s="250"/>
      <c r="D68" s="157"/>
      <c r="E68" s="157"/>
      <c r="F68" s="157"/>
      <c r="G68" s="157"/>
      <c r="H68" s="157"/>
      <c r="I68" s="157"/>
      <c r="J68" s="157"/>
      <c r="K68" s="157"/>
      <c r="L68" s="70"/>
      <c r="M68" s="70"/>
      <c r="N68" s="70"/>
    </row>
    <row r="69" spans="1:14" ht="20.100000000000001" customHeight="1" x14ac:dyDescent="0.25">
      <c r="A69" s="250"/>
      <c r="B69" s="154"/>
      <c r="C69" s="250"/>
      <c r="D69" s="157"/>
      <c r="E69" s="157"/>
      <c r="F69" s="157"/>
      <c r="G69" s="157"/>
      <c r="H69" s="157"/>
      <c r="I69" s="157"/>
      <c r="J69" s="157"/>
      <c r="K69" s="157"/>
      <c r="L69" s="70"/>
      <c r="M69" s="70"/>
      <c r="N69" s="70"/>
    </row>
    <row r="70" spans="1:14" ht="20.100000000000001" customHeight="1" x14ac:dyDescent="0.25">
      <c r="A70" s="250"/>
      <c r="B70" s="154"/>
      <c r="C70" s="250"/>
      <c r="D70" s="157"/>
      <c r="E70" s="153"/>
      <c r="F70" s="157"/>
      <c r="G70" s="157"/>
      <c r="H70" s="157"/>
      <c r="I70" s="157"/>
      <c r="J70" s="157"/>
      <c r="K70" s="157"/>
      <c r="L70" s="70"/>
      <c r="M70" s="70"/>
      <c r="N70" s="70"/>
    </row>
    <row r="71" spans="1:14" ht="20.100000000000001" customHeight="1" x14ac:dyDescent="0.25">
      <c r="A71" s="250"/>
      <c r="B71" s="154"/>
      <c r="C71" s="250"/>
      <c r="D71" s="157"/>
      <c r="E71" s="153"/>
      <c r="F71" s="157"/>
      <c r="G71" s="157"/>
      <c r="H71" s="157"/>
      <c r="I71" s="157"/>
      <c r="J71" s="157"/>
      <c r="K71" s="157"/>
      <c r="L71" s="70"/>
      <c r="M71" s="70"/>
      <c r="N71" s="70"/>
    </row>
    <row r="72" spans="1:14" ht="20.100000000000001" customHeight="1" x14ac:dyDescent="0.25">
      <c r="A72" s="250"/>
      <c r="B72" s="154"/>
      <c r="C72" s="250"/>
      <c r="D72" s="157"/>
      <c r="E72" s="153"/>
      <c r="F72" s="157"/>
      <c r="G72" s="157"/>
      <c r="H72" s="157"/>
      <c r="I72" s="157"/>
      <c r="J72" s="157"/>
      <c r="K72" s="157"/>
      <c r="L72" s="70"/>
      <c r="M72" s="70"/>
      <c r="N72" s="70"/>
    </row>
    <row r="73" spans="1:14" ht="20.100000000000001" customHeight="1" x14ac:dyDescent="0.25">
      <c r="A73" s="250"/>
      <c r="B73" s="154"/>
      <c r="C73" s="250"/>
      <c r="D73" s="157"/>
      <c r="E73" s="153"/>
      <c r="F73" s="157"/>
      <c r="G73" s="157"/>
      <c r="H73" s="157"/>
      <c r="I73" s="157"/>
      <c r="J73" s="157"/>
      <c r="K73" s="157"/>
      <c r="L73" s="70"/>
      <c r="M73" s="70"/>
      <c r="N73" s="70"/>
    </row>
    <row r="74" spans="1:14" ht="20.100000000000001" customHeight="1" x14ac:dyDescent="0.25">
      <c r="A74" s="250"/>
      <c r="B74" s="154"/>
      <c r="C74" s="250"/>
      <c r="D74" s="157"/>
      <c r="E74" s="157"/>
      <c r="F74" s="157"/>
      <c r="G74" s="157"/>
      <c r="H74" s="157"/>
      <c r="I74" s="157"/>
      <c r="J74" s="157"/>
      <c r="K74" s="157"/>
      <c r="L74" s="70"/>
      <c r="M74" s="70"/>
      <c r="N74" s="70"/>
    </row>
    <row r="75" spans="1:14" ht="20.100000000000001" customHeight="1" x14ac:dyDescent="0.25">
      <c r="A75" s="250"/>
      <c r="B75" s="154"/>
      <c r="C75" s="250"/>
      <c r="D75" s="157"/>
      <c r="E75" s="157"/>
      <c r="F75" s="157"/>
      <c r="G75" s="157"/>
      <c r="H75" s="157"/>
      <c r="I75" s="157"/>
      <c r="J75" s="157"/>
      <c r="K75" s="157"/>
      <c r="L75" s="70"/>
      <c r="M75" s="70"/>
      <c r="N75" s="70"/>
    </row>
    <row r="76" spans="1:14" ht="20.100000000000001" customHeight="1" x14ac:dyDescent="0.25">
      <c r="A76" s="250"/>
      <c r="B76" s="154"/>
      <c r="C76" s="250"/>
      <c r="D76" s="157"/>
      <c r="E76" s="153"/>
      <c r="F76" s="157"/>
      <c r="G76" s="157"/>
      <c r="H76" s="157"/>
      <c r="I76" s="157"/>
      <c r="J76" s="157"/>
      <c r="K76" s="157"/>
      <c r="L76" s="70"/>
      <c r="M76" s="70"/>
      <c r="N76" s="70"/>
    </row>
    <row r="77" spans="1:14" ht="20.100000000000001" customHeight="1" x14ac:dyDescent="0.25">
      <c r="A77" s="250"/>
      <c r="B77" s="154"/>
      <c r="C77" s="250"/>
      <c r="D77" s="157"/>
      <c r="E77" s="157"/>
      <c r="F77" s="157"/>
      <c r="G77" s="157"/>
      <c r="H77" s="157"/>
      <c r="I77" s="157"/>
      <c r="J77" s="157"/>
      <c r="K77" s="157"/>
      <c r="L77" s="70"/>
      <c r="M77" s="70"/>
      <c r="N77" s="70"/>
    </row>
    <row r="78" spans="1:14" ht="20.100000000000001" customHeight="1" x14ac:dyDescent="0.25">
      <c r="A78" s="180"/>
      <c r="B78" s="160"/>
      <c r="C78" s="252"/>
      <c r="D78" s="159"/>
      <c r="E78" s="163"/>
      <c r="F78" s="159"/>
      <c r="G78" s="159"/>
      <c r="H78" s="159"/>
      <c r="I78" s="159"/>
      <c r="J78" s="159"/>
      <c r="K78" s="159"/>
      <c r="L78" s="70"/>
      <c r="M78" s="70"/>
      <c r="N78" s="70"/>
    </row>
    <row r="79" spans="1:14" ht="20.100000000000001" customHeight="1" x14ac:dyDescent="0.25">
      <c r="A79" s="180"/>
      <c r="B79" s="160"/>
      <c r="C79" s="252"/>
      <c r="D79" s="159"/>
      <c r="E79" s="163"/>
      <c r="F79" s="159"/>
      <c r="G79" s="159"/>
      <c r="H79" s="159"/>
      <c r="I79" s="159"/>
      <c r="J79" s="159"/>
      <c r="K79" s="159"/>
      <c r="L79" s="70"/>
      <c r="M79" s="70"/>
      <c r="N79" s="70"/>
    </row>
    <row r="80" spans="1:14" ht="20.100000000000001" customHeight="1" x14ac:dyDescent="0.25">
      <c r="A80" s="180"/>
      <c r="B80" s="160"/>
      <c r="C80" s="251"/>
      <c r="D80" s="159"/>
      <c r="E80" s="157"/>
      <c r="F80" s="157"/>
      <c r="G80" s="157"/>
      <c r="H80" s="157"/>
      <c r="I80" s="157"/>
      <c r="J80" s="157"/>
      <c r="K80" s="157"/>
      <c r="L80" s="70"/>
      <c r="M80" s="70"/>
      <c r="N80" s="70"/>
    </row>
    <row r="81" spans="1:14" ht="20.100000000000001" customHeight="1" x14ac:dyDescent="0.25">
      <c r="A81" s="250"/>
      <c r="B81" s="154"/>
      <c r="C81" s="250"/>
      <c r="D81" s="157"/>
      <c r="E81" s="153"/>
      <c r="F81" s="157"/>
      <c r="G81" s="157"/>
      <c r="H81" s="157"/>
      <c r="I81" s="157"/>
      <c r="J81" s="157"/>
      <c r="K81" s="157"/>
      <c r="L81" s="70"/>
      <c r="M81" s="70"/>
      <c r="N81" s="70"/>
    </row>
    <row r="82" spans="1:14" ht="20.100000000000001" customHeight="1" x14ac:dyDescent="0.25">
      <c r="A82" s="250"/>
      <c r="B82" s="154"/>
      <c r="C82" s="250"/>
      <c r="D82" s="157"/>
      <c r="E82" s="153"/>
      <c r="F82" s="157"/>
      <c r="G82" s="157"/>
      <c r="H82" s="157"/>
      <c r="I82" s="157"/>
      <c r="J82" s="157"/>
      <c r="K82" s="157"/>
      <c r="L82" s="70"/>
      <c r="M82" s="70"/>
      <c r="N82" s="70"/>
    </row>
    <row r="83" spans="1:14" ht="20.100000000000001" customHeight="1" x14ac:dyDescent="0.25">
      <c r="A83" s="250"/>
      <c r="B83" s="154"/>
      <c r="C83" s="250"/>
      <c r="D83" s="157"/>
      <c r="E83" s="153"/>
      <c r="F83" s="157"/>
      <c r="G83" s="157"/>
      <c r="H83" s="157"/>
      <c r="I83" s="157"/>
      <c r="J83" s="157"/>
      <c r="K83" s="157"/>
      <c r="L83" s="70"/>
      <c r="M83" s="70"/>
      <c r="N83" s="70"/>
    </row>
    <row r="84" spans="1:14" ht="20.100000000000001" customHeight="1" x14ac:dyDescent="0.25">
      <c r="A84" s="250"/>
      <c r="B84" s="160"/>
      <c r="C84" s="252"/>
      <c r="D84" s="159"/>
      <c r="E84" s="163"/>
      <c r="F84" s="159"/>
      <c r="G84" s="159"/>
      <c r="H84" s="159"/>
      <c r="I84" s="159"/>
      <c r="J84" s="159"/>
      <c r="K84" s="159"/>
      <c r="L84" s="70"/>
      <c r="M84" s="70"/>
      <c r="N84" s="70"/>
    </row>
    <row r="85" spans="1:14" ht="20.100000000000001" customHeight="1" x14ac:dyDescent="0.25">
      <c r="A85" s="250"/>
      <c r="B85" s="160"/>
      <c r="C85" s="251"/>
      <c r="D85" s="159"/>
      <c r="E85" s="163"/>
      <c r="F85" s="159"/>
      <c r="G85" s="159"/>
      <c r="H85" s="159"/>
      <c r="I85" s="159"/>
      <c r="J85" s="159"/>
      <c r="K85" s="159"/>
      <c r="L85" s="70"/>
      <c r="M85" s="70"/>
      <c r="N85" s="70"/>
    </row>
    <row r="86" spans="1:14" ht="20.100000000000001" customHeight="1" x14ac:dyDescent="0.25">
      <c r="A86" s="250"/>
      <c r="B86" s="160"/>
      <c r="C86" s="251"/>
      <c r="D86" s="159"/>
      <c r="E86" s="163"/>
      <c r="F86" s="159"/>
      <c r="G86" s="159"/>
      <c r="H86" s="159"/>
      <c r="I86" s="159"/>
      <c r="J86" s="159"/>
      <c r="K86" s="159"/>
      <c r="L86" s="70"/>
      <c r="M86" s="70"/>
      <c r="N86" s="70"/>
    </row>
    <row r="87" spans="1:14" ht="20.100000000000001" customHeight="1" x14ac:dyDescent="0.25">
      <c r="A87" s="250"/>
      <c r="B87" s="154"/>
      <c r="C87" s="250"/>
      <c r="D87" s="157"/>
      <c r="E87" s="153"/>
      <c r="F87" s="157"/>
      <c r="G87" s="157"/>
      <c r="H87" s="157"/>
      <c r="I87" s="157"/>
      <c r="J87" s="157"/>
      <c r="K87" s="157"/>
      <c r="L87" s="70"/>
      <c r="M87" s="70"/>
      <c r="N87" s="70"/>
    </row>
    <row r="88" spans="1:14" ht="20.100000000000001" customHeight="1" x14ac:dyDescent="0.25">
      <c r="A88" s="250"/>
      <c r="B88" s="160"/>
      <c r="C88" s="251"/>
      <c r="D88" s="159"/>
      <c r="E88" s="163"/>
      <c r="F88" s="159"/>
      <c r="G88" s="159"/>
      <c r="H88" s="159"/>
      <c r="I88" s="159"/>
      <c r="J88" s="159"/>
      <c r="K88" s="159"/>
      <c r="L88" s="70"/>
      <c r="M88" s="70"/>
      <c r="N88" s="70"/>
    </row>
    <row r="89" spans="1:14" ht="20.100000000000001" customHeight="1" x14ac:dyDescent="0.25">
      <c r="A89" s="250"/>
      <c r="B89" s="154"/>
      <c r="C89" s="250"/>
      <c r="D89" s="157"/>
      <c r="E89" s="157"/>
      <c r="F89" s="157"/>
      <c r="G89" s="157"/>
      <c r="H89" s="157"/>
      <c r="I89" s="157"/>
      <c r="J89" s="157"/>
      <c r="K89" s="157"/>
      <c r="L89" s="70"/>
      <c r="M89" s="70"/>
      <c r="N89" s="70"/>
    </row>
    <row r="90" spans="1:14" ht="20.100000000000001" customHeight="1" x14ac:dyDescent="0.25">
      <c r="A90" s="250"/>
      <c r="B90" s="154"/>
      <c r="C90" s="250"/>
      <c r="D90" s="157"/>
      <c r="E90" s="157"/>
      <c r="F90" s="157"/>
      <c r="G90" s="157"/>
      <c r="H90" s="157"/>
      <c r="I90" s="157"/>
      <c r="J90" s="157"/>
      <c r="K90" s="157"/>
      <c r="L90" s="70"/>
      <c r="M90" s="70"/>
      <c r="N90" s="70"/>
    </row>
    <row r="91" spans="1:14" ht="20.100000000000001" customHeight="1" x14ac:dyDescent="0.25">
      <c r="A91" s="250"/>
      <c r="B91" s="154"/>
      <c r="C91" s="250"/>
      <c r="D91" s="157"/>
      <c r="E91" s="157"/>
      <c r="F91" s="157"/>
      <c r="G91" s="157"/>
      <c r="H91" s="157"/>
      <c r="I91" s="157"/>
      <c r="J91" s="157"/>
      <c r="K91" s="157"/>
      <c r="L91" s="70"/>
      <c r="M91" s="70"/>
      <c r="N91" s="70"/>
    </row>
    <row r="92" spans="1:14" ht="20.100000000000001" customHeight="1" x14ac:dyDescent="0.25">
      <c r="A92" s="250"/>
      <c r="B92" s="154"/>
      <c r="C92" s="250"/>
      <c r="D92" s="157"/>
      <c r="E92" s="157"/>
      <c r="F92" s="157"/>
      <c r="G92" s="157"/>
      <c r="H92" s="157"/>
      <c r="I92" s="157"/>
      <c r="J92" s="157"/>
      <c r="K92" s="157"/>
      <c r="L92" s="70"/>
      <c r="M92" s="70"/>
      <c r="N92" s="70"/>
    </row>
    <row r="93" spans="1:14" ht="20.100000000000001" customHeight="1" x14ac:dyDescent="0.25">
      <c r="A93" s="250"/>
      <c r="B93" s="154"/>
      <c r="C93" s="250"/>
      <c r="D93" s="157"/>
      <c r="E93" s="157"/>
      <c r="F93" s="157"/>
      <c r="G93" s="157"/>
      <c r="H93" s="157"/>
      <c r="I93" s="157"/>
      <c r="J93" s="157"/>
      <c r="K93" s="157"/>
      <c r="L93" s="70"/>
      <c r="M93" s="70"/>
      <c r="N93" s="70"/>
    </row>
    <row r="94" spans="1:14" ht="20.100000000000001" customHeight="1" x14ac:dyDescent="0.25">
      <c r="A94" s="250"/>
      <c r="B94" s="154"/>
      <c r="C94" s="250"/>
      <c r="D94" s="157"/>
      <c r="E94" s="157"/>
      <c r="F94" s="157"/>
      <c r="G94" s="157"/>
      <c r="H94" s="157"/>
      <c r="I94" s="157"/>
      <c r="J94" s="157"/>
      <c r="K94" s="157"/>
      <c r="L94" s="70"/>
      <c r="M94" s="70"/>
      <c r="N94" s="70"/>
    </row>
    <row r="95" spans="1:14" ht="20.100000000000001" customHeight="1" x14ac:dyDescent="0.25">
      <c r="A95" s="250"/>
      <c r="B95" s="154"/>
      <c r="C95" s="250"/>
      <c r="D95" s="157"/>
      <c r="E95" s="157"/>
      <c r="F95" s="157"/>
      <c r="G95" s="157"/>
      <c r="H95" s="157"/>
      <c r="I95" s="157"/>
      <c r="J95" s="157"/>
      <c r="K95" s="157"/>
      <c r="L95" s="70"/>
      <c r="M95" s="70"/>
      <c r="N95" s="70"/>
    </row>
    <row r="96" spans="1:14" ht="20.100000000000001" customHeight="1" x14ac:dyDescent="0.25">
      <c r="A96" s="250"/>
      <c r="B96" s="154"/>
      <c r="C96" s="250"/>
      <c r="D96" s="157"/>
      <c r="E96" s="157"/>
      <c r="F96" s="157"/>
      <c r="G96" s="157"/>
      <c r="H96" s="157"/>
      <c r="I96" s="157"/>
      <c r="J96" s="157"/>
      <c r="K96" s="157"/>
      <c r="L96" s="70"/>
      <c r="M96" s="70"/>
      <c r="N96" s="70"/>
    </row>
    <row r="97" spans="1:14" ht="20.100000000000001" customHeight="1" x14ac:dyDescent="0.25">
      <c r="A97" s="250"/>
      <c r="B97" s="154"/>
      <c r="C97" s="250"/>
      <c r="D97" s="157"/>
      <c r="E97" s="157"/>
      <c r="F97" s="157"/>
      <c r="G97" s="157"/>
      <c r="H97" s="157"/>
      <c r="I97" s="157"/>
      <c r="J97" s="157"/>
      <c r="K97" s="157"/>
      <c r="L97" s="70"/>
      <c r="M97" s="70"/>
      <c r="N97" s="70"/>
    </row>
    <row r="98" spans="1:14" ht="20.100000000000001" customHeight="1" x14ac:dyDescent="0.25">
      <c r="A98" s="250"/>
      <c r="B98" s="154"/>
      <c r="C98" s="250"/>
      <c r="D98" s="157"/>
      <c r="E98" s="157"/>
      <c r="F98" s="157"/>
      <c r="G98" s="157"/>
      <c r="H98" s="157"/>
      <c r="I98" s="157"/>
      <c r="J98" s="157"/>
      <c r="K98" s="157"/>
      <c r="L98" s="70"/>
      <c r="M98" s="70"/>
      <c r="N98" s="70"/>
    </row>
    <row r="99" spans="1:14" ht="20.100000000000001" customHeight="1" x14ac:dyDescent="0.25">
      <c r="A99" s="250"/>
      <c r="B99" s="154"/>
      <c r="C99" s="250"/>
      <c r="D99" s="157"/>
      <c r="E99" s="157"/>
      <c r="F99" s="157"/>
      <c r="G99" s="157"/>
      <c r="H99" s="157"/>
      <c r="I99" s="157"/>
      <c r="J99" s="157"/>
      <c r="K99" s="157"/>
      <c r="L99" s="70"/>
      <c r="M99" s="70"/>
      <c r="N99" s="70"/>
    </row>
    <row r="100" spans="1:14" ht="20.100000000000001" customHeight="1" x14ac:dyDescent="0.25">
      <c r="A100" s="250"/>
      <c r="B100" s="154"/>
      <c r="C100" s="250"/>
      <c r="D100" s="157"/>
      <c r="E100" s="157"/>
      <c r="F100" s="157"/>
      <c r="G100" s="157"/>
      <c r="H100" s="157"/>
      <c r="I100" s="157"/>
      <c r="J100" s="157"/>
      <c r="K100" s="157"/>
      <c r="L100" s="70"/>
      <c r="M100" s="70"/>
      <c r="N100" s="70"/>
    </row>
    <row r="101" spans="1:14" ht="20.100000000000001" customHeight="1" x14ac:dyDescent="0.25">
      <c r="A101" s="250"/>
      <c r="B101" s="154"/>
      <c r="C101" s="250"/>
      <c r="D101" s="157"/>
      <c r="E101" s="157"/>
      <c r="F101" s="157"/>
      <c r="G101" s="157"/>
      <c r="H101" s="157"/>
      <c r="I101" s="157"/>
      <c r="J101" s="157"/>
      <c r="K101" s="157"/>
      <c r="L101" s="70"/>
      <c r="M101" s="70"/>
      <c r="N101" s="70"/>
    </row>
    <row r="102" spans="1:14" ht="20.100000000000001" customHeight="1" x14ac:dyDescent="0.25">
      <c r="L102" s="70"/>
      <c r="M102" s="70"/>
      <c r="N102" s="70"/>
    </row>
  </sheetData>
  <mergeCells count="2">
    <mergeCell ref="P3:X3"/>
    <mergeCell ref="Y3:AG3"/>
  </mergeCells>
  <pageMargins left="0.7" right="0.7" top="0.75" bottom="0.75" header="0.3" footer="0.3"/>
  <pageSetup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AK54"/>
  <sheetViews>
    <sheetView zoomScale="60" zoomScaleNormal="60" workbookViewId="0">
      <selection activeCell="X28" sqref="X28"/>
    </sheetView>
  </sheetViews>
  <sheetFormatPr defaultColWidth="9.140625" defaultRowHeight="15" x14ac:dyDescent="0.25"/>
  <cols>
    <col min="1" max="1" width="8.7109375" style="237" customWidth="1"/>
    <col min="2" max="33" width="8.7109375" style="23" customWidth="1"/>
    <col min="34" max="34" width="8.7109375" style="238" customWidth="1"/>
    <col min="35" max="37" width="8.7109375" style="23" customWidth="1"/>
    <col min="38" max="16384" width="9.140625" style="23"/>
  </cols>
  <sheetData>
    <row r="1" spans="1:37" x14ac:dyDescent="0.25">
      <c r="A1" s="60" t="s">
        <v>215</v>
      </c>
    </row>
    <row r="3" spans="1:37" ht="20.100000000000001" customHeight="1" x14ac:dyDescent="0.25">
      <c r="A3" s="100"/>
      <c r="B3" s="101"/>
      <c r="C3" s="101"/>
      <c r="D3" s="101"/>
      <c r="E3" s="101"/>
      <c r="F3" s="101"/>
      <c r="G3" s="101"/>
      <c r="H3" s="101"/>
      <c r="I3" s="101"/>
      <c r="J3" s="101"/>
      <c r="K3" s="101"/>
      <c r="L3" s="101"/>
      <c r="M3" s="101"/>
      <c r="N3" s="101"/>
      <c r="O3" s="101"/>
      <c r="P3" s="277" t="s">
        <v>99</v>
      </c>
      <c r="Q3" s="277"/>
      <c r="R3" s="277"/>
      <c r="S3" s="277"/>
      <c r="T3" s="277"/>
      <c r="U3" s="277"/>
      <c r="V3" s="277"/>
      <c r="W3" s="277"/>
      <c r="X3" s="277"/>
      <c r="Y3" s="277" t="s">
        <v>100</v>
      </c>
      <c r="Z3" s="277"/>
      <c r="AA3" s="277"/>
      <c r="AB3" s="277"/>
      <c r="AC3" s="277"/>
      <c r="AD3" s="277"/>
      <c r="AE3" s="277"/>
      <c r="AF3" s="277"/>
      <c r="AG3" s="277"/>
      <c r="AH3" s="102"/>
      <c r="AI3" s="101"/>
      <c r="AJ3" s="101"/>
      <c r="AK3" s="103"/>
    </row>
    <row r="4" spans="1:37" ht="20.100000000000001" customHeight="1" x14ac:dyDescent="0.25">
      <c r="A4" s="105" t="s">
        <v>0</v>
      </c>
      <c r="B4" s="104" t="s">
        <v>1</v>
      </c>
      <c r="C4" s="104" t="s">
        <v>2</v>
      </c>
      <c r="D4" s="104" t="s">
        <v>3</v>
      </c>
      <c r="E4" s="104" t="s">
        <v>4</v>
      </c>
      <c r="F4" s="104" t="s">
        <v>5</v>
      </c>
      <c r="G4" s="104" t="s">
        <v>6</v>
      </c>
      <c r="H4" s="104" t="s">
        <v>7</v>
      </c>
      <c r="I4" s="104" t="s">
        <v>8</v>
      </c>
      <c r="J4" s="104" t="s">
        <v>9</v>
      </c>
      <c r="K4" s="104" t="s">
        <v>10</v>
      </c>
      <c r="L4" s="104" t="s">
        <v>101</v>
      </c>
      <c r="M4" s="104" t="s">
        <v>102</v>
      </c>
      <c r="N4" s="104" t="s">
        <v>103</v>
      </c>
      <c r="O4" s="104" t="s">
        <v>11</v>
      </c>
      <c r="P4" s="104" t="s">
        <v>104</v>
      </c>
      <c r="Q4" s="104" t="s">
        <v>105</v>
      </c>
      <c r="R4" s="104" t="s">
        <v>94</v>
      </c>
      <c r="S4" s="104" t="s">
        <v>106</v>
      </c>
      <c r="T4" s="104" t="s">
        <v>6</v>
      </c>
      <c r="U4" s="104" t="s">
        <v>7</v>
      </c>
      <c r="V4" s="104" t="s">
        <v>8</v>
      </c>
      <c r="W4" s="104" t="s">
        <v>9</v>
      </c>
      <c r="X4" s="104" t="s">
        <v>10</v>
      </c>
      <c r="Y4" s="104" t="s">
        <v>104</v>
      </c>
      <c r="Z4" s="104" t="s">
        <v>105</v>
      </c>
      <c r="AA4" s="104" t="s">
        <v>94</v>
      </c>
      <c r="AB4" s="104" t="s">
        <v>106</v>
      </c>
      <c r="AC4" s="104" t="s">
        <v>6</v>
      </c>
      <c r="AD4" s="104" t="s">
        <v>7</v>
      </c>
      <c r="AE4" s="104" t="s">
        <v>8</v>
      </c>
      <c r="AF4" s="104" t="s">
        <v>9</v>
      </c>
      <c r="AG4" s="104" t="s">
        <v>10</v>
      </c>
      <c r="AH4" s="106" t="s">
        <v>107</v>
      </c>
      <c r="AI4" s="104" t="s">
        <v>108</v>
      </c>
      <c r="AJ4" s="104" t="s">
        <v>17</v>
      </c>
      <c r="AK4" s="107" t="s">
        <v>33</v>
      </c>
    </row>
    <row r="5" spans="1:37" ht="20.100000000000001" customHeight="1" x14ac:dyDescent="0.25">
      <c r="A5" s="65">
        <v>675.27</v>
      </c>
      <c r="B5" s="64">
        <f>IF(A5, A5-L5,"")</f>
        <v>1.999999999998181E-2</v>
      </c>
      <c r="C5" s="64"/>
      <c r="D5" s="67" t="str">
        <f>IF(C5, C5-M5,"")</f>
        <v/>
      </c>
      <c r="E5" s="79"/>
      <c r="F5" s="67"/>
      <c r="G5" s="67">
        <v>1</v>
      </c>
      <c r="H5" s="67">
        <v>1</v>
      </c>
      <c r="I5" s="67"/>
      <c r="J5" s="67">
        <v>1</v>
      </c>
      <c r="K5" s="67"/>
      <c r="L5" s="64">
        <v>675.25</v>
      </c>
      <c r="M5" s="64">
        <v>337.12</v>
      </c>
      <c r="N5" s="64">
        <v>224.41</v>
      </c>
      <c r="O5" s="79" t="s">
        <v>18</v>
      </c>
      <c r="P5" s="70">
        <v>24</v>
      </c>
      <c r="Q5" s="70">
        <v>54338740</v>
      </c>
      <c r="R5" s="70">
        <v>20.7</v>
      </c>
      <c r="S5" s="67">
        <f>'S31 RKO '!$Q5/'S31 RKO '!$Q$10*100</f>
        <v>4.2997479539134575</v>
      </c>
      <c r="T5" s="67">
        <f t="shared" ref="T5:X9" si="0">$S5*G5</f>
        <v>4.2997479539134575</v>
      </c>
      <c r="U5" s="67">
        <f t="shared" si="0"/>
        <v>4.2997479539134575</v>
      </c>
      <c r="V5" s="67">
        <f t="shared" si="0"/>
        <v>0</v>
      </c>
      <c r="W5" s="67">
        <f t="shared" si="0"/>
        <v>4.2997479539134575</v>
      </c>
      <c r="X5" s="67">
        <f t="shared" si="0"/>
        <v>0</v>
      </c>
      <c r="Y5" s="70">
        <v>23.5</v>
      </c>
      <c r="Z5" s="70">
        <v>124997336</v>
      </c>
      <c r="AA5" s="70">
        <v>11.8</v>
      </c>
      <c r="AB5" s="67">
        <f>'S31 RKO '!$Z5/'S31 RKO '!$Z$10*100</f>
        <v>3.6610584218708011</v>
      </c>
      <c r="AC5" s="64">
        <f t="shared" ref="AC5:AG9" si="1">$AB5*G5</f>
        <v>3.6610584218708011</v>
      </c>
      <c r="AD5" s="64">
        <f t="shared" si="1"/>
        <v>3.6610584218708011</v>
      </c>
      <c r="AE5" s="64">
        <f t="shared" si="1"/>
        <v>0</v>
      </c>
      <c r="AF5" s="64">
        <f t="shared" si="1"/>
        <v>3.6610584218708011</v>
      </c>
      <c r="AG5" s="64">
        <f t="shared" si="1"/>
        <v>0</v>
      </c>
      <c r="AH5" s="87">
        <f>AVERAGE('S31 RKO '!$P5,'S31 RKO '!$Y5)</f>
        <v>23.75</v>
      </c>
      <c r="AI5" s="67">
        <f>AVERAGE('S31 RKO '!$S5,'S31 RKO '!$AB5)</f>
        <v>3.9804031878921293</v>
      </c>
      <c r="AJ5" s="67">
        <f>STDEV('S31 RKO '!$S5,'S31 RKO '!$AB5)</f>
        <v>0.4516216991802251</v>
      </c>
      <c r="AK5" s="90">
        <f>'S31 RKO '!$AJ5/'S31 RKO '!$AI5</f>
        <v>0.11346129471356062</v>
      </c>
    </row>
    <row r="6" spans="1:37" ht="20.100000000000001" customHeight="1" x14ac:dyDescent="0.25">
      <c r="A6" s="65">
        <v>966.32</v>
      </c>
      <c r="B6" s="64">
        <f>IF(A6, A6-L6,"")</f>
        <v>-1.999999999998181E-2</v>
      </c>
      <c r="C6" s="79">
        <v>482.66</v>
      </c>
      <c r="D6" s="67">
        <f>IF(C6, C6-M6,"")</f>
        <v>-9.9999999999909051E-3</v>
      </c>
      <c r="E6" s="79"/>
      <c r="F6" s="67"/>
      <c r="G6" s="67">
        <v>1</v>
      </c>
      <c r="H6" s="67">
        <v>1</v>
      </c>
      <c r="I6" s="67"/>
      <c r="J6" s="67">
        <v>2</v>
      </c>
      <c r="K6" s="67"/>
      <c r="L6" s="64">
        <v>966.34</v>
      </c>
      <c r="M6" s="64">
        <v>482.67</v>
      </c>
      <c r="N6" s="64">
        <v>321.44</v>
      </c>
      <c r="O6" s="79" t="s">
        <v>19</v>
      </c>
      <c r="P6" s="70">
        <v>28.9</v>
      </c>
      <c r="Q6" s="70">
        <v>403518112</v>
      </c>
      <c r="R6" s="70">
        <v>88.8</v>
      </c>
      <c r="S6" s="67">
        <f>'S31 RKO '!$Q6/'S31 RKO '!$Q$10*100</f>
        <v>31.92981980147168</v>
      </c>
      <c r="T6" s="67">
        <f t="shared" si="0"/>
        <v>31.92981980147168</v>
      </c>
      <c r="U6" s="67">
        <f t="shared" si="0"/>
        <v>31.92981980147168</v>
      </c>
      <c r="V6" s="67">
        <f t="shared" si="0"/>
        <v>0</v>
      </c>
      <c r="W6" s="67">
        <f t="shared" si="0"/>
        <v>63.859639602943361</v>
      </c>
      <c r="X6" s="67">
        <f t="shared" si="0"/>
        <v>0</v>
      </c>
      <c r="Y6" s="70">
        <v>28.1</v>
      </c>
      <c r="Z6" s="70">
        <v>1005677952</v>
      </c>
      <c r="AA6" s="70">
        <v>54.5</v>
      </c>
      <c r="AB6" s="67">
        <f>'S31 RKO '!$Z6/'S31 RKO '!$Z$10*100</f>
        <v>29.455393640224294</v>
      </c>
      <c r="AC6" s="64">
        <f t="shared" si="1"/>
        <v>29.455393640224294</v>
      </c>
      <c r="AD6" s="64">
        <f t="shared" si="1"/>
        <v>29.455393640224294</v>
      </c>
      <c r="AE6" s="64">
        <f t="shared" si="1"/>
        <v>0</v>
      </c>
      <c r="AF6" s="64">
        <f t="shared" si="1"/>
        <v>58.910787280448588</v>
      </c>
      <c r="AG6" s="64">
        <f t="shared" si="1"/>
        <v>0</v>
      </c>
      <c r="AH6" s="87">
        <f>AVERAGE('S31 RKO '!$P6,'S31 RKO '!$Y6)</f>
        <v>28.5</v>
      </c>
      <c r="AI6" s="67">
        <f>AVERAGE('S31 RKO '!$S6,'S31 RKO '!$AB6)</f>
        <v>30.692606720847987</v>
      </c>
      <c r="AJ6" s="67">
        <f>STDEV('S31 RKO '!$S6,'S31 RKO '!$AB6)</f>
        <v>1.7496835181634245</v>
      </c>
      <c r="AK6" s="90">
        <f>'S31 RKO '!$AJ6/'S31 RKO '!$AI6</f>
        <v>5.7006677017594272E-2</v>
      </c>
    </row>
    <row r="7" spans="1:37" ht="20.100000000000001" customHeight="1" x14ac:dyDescent="0.25">
      <c r="A7" s="65">
        <v>878.33</v>
      </c>
      <c r="B7" s="64">
        <f>IF(A7, A7-L7,"")</f>
        <v>0</v>
      </c>
      <c r="C7" s="79"/>
      <c r="D7" s="67" t="str">
        <f>IF(C7, C7-M7,"")</f>
        <v/>
      </c>
      <c r="E7" s="79"/>
      <c r="F7" s="67"/>
      <c r="G7" s="67">
        <v>1</v>
      </c>
      <c r="H7" s="67">
        <v>2</v>
      </c>
      <c r="I7" s="67"/>
      <c r="J7" s="67">
        <v>1</v>
      </c>
      <c r="K7" s="67"/>
      <c r="L7" s="70">
        <v>878.33</v>
      </c>
      <c r="M7" s="70">
        <v>438.66</v>
      </c>
      <c r="N7" s="70">
        <v>292.10000000000002</v>
      </c>
      <c r="O7" s="79" t="s">
        <v>48</v>
      </c>
      <c r="P7" s="70">
        <v>35.700000000000003</v>
      </c>
      <c r="Q7" s="70">
        <v>34153524</v>
      </c>
      <c r="R7" s="70">
        <v>16.100000000000001</v>
      </c>
      <c r="S7" s="67">
        <f>'S31 RKO '!$Q7/'S31 RKO '!$Q$10*100</f>
        <v>2.7025202450026291</v>
      </c>
      <c r="T7" s="67">
        <f t="shared" si="0"/>
        <v>2.7025202450026291</v>
      </c>
      <c r="U7" s="67">
        <f t="shared" si="0"/>
        <v>5.4050404900052582</v>
      </c>
      <c r="V7" s="67">
        <f t="shared" si="0"/>
        <v>0</v>
      </c>
      <c r="W7" s="67">
        <f t="shared" si="0"/>
        <v>2.7025202450026291</v>
      </c>
      <c r="X7" s="67">
        <f t="shared" si="0"/>
        <v>0</v>
      </c>
      <c r="Y7" s="70">
        <v>35.4</v>
      </c>
      <c r="Z7" s="70">
        <v>85207872</v>
      </c>
      <c r="AA7" s="70">
        <v>11.1</v>
      </c>
      <c r="AB7" s="67">
        <f>'S31 RKO '!$Z7/'S31 RKO '!$Z$10*100</f>
        <v>2.4956611666930981</v>
      </c>
      <c r="AC7" s="64">
        <f t="shared" si="1"/>
        <v>2.4956611666930981</v>
      </c>
      <c r="AD7" s="64">
        <f t="shared" si="1"/>
        <v>4.9913223333861962</v>
      </c>
      <c r="AE7" s="64">
        <f t="shared" si="1"/>
        <v>0</v>
      </c>
      <c r="AF7" s="64">
        <f t="shared" si="1"/>
        <v>2.4956611666930981</v>
      </c>
      <c r="AG7" s="64">
        <f t="shared" si="1"/>
        <v>0</v>
      </c>
      <c r="AH7" s="87">
        <f>AVERAGE('S31 RKO '!$P7,'S31 RKO '!$Y7)</f>
        <v>35.549999999999997</v>
      </c>
      <c r="AI7" s="67">
        <f>AVERAGE('S31 RKO '!$S7,'S31 RKO '!$AB7)</f>
        <v>2.5990907058478636</v>
      </c>
      <c r="AJ7" s="67">
        <f>STDEV('S31 RKO '!$S7,'S31 RKO '!$AB7)</f>
        <v>0.14627145702266842</v>
      </c>
      <c r="AK7" s="90">
        <f>'S31 RKO '!$AJ7/'S31 RKO '!$AI7</f>
        <v>5.62779346998405E-2</v>
      </c>
    </row>
    <row r="8" spans="1:37" ht="20.100000000000001" customHeight="1" x14ac:dyDescent="0.25">
      <c r="A8" s="65">
        <v>1040.4000000000001</v>
      </c>
      <c r="B8" s="64">
        <f>IF(A8, A8-L8,"")</f>
        <v>1.999999999998181E-2</v>
      </c>
      <c r="C8" s="79"/>
      <c r="D8" s="67" t="str">
        <f>IF(C8, C8-M8,"")</f>
        <v/>
      </c>
      <c r="E8" s="79"/>
      <c r="F8" s="67"/>
      <c r="G8" s="67">
        <v>2</v>
      </c>
      <c r="H8" s="67">
        <v>2</v>
      </c>
      <c r="I8" s="67"/>
      <c r="J8" s="67">
        <v>1</v>
      </c>
      <c r="K8" s="67"/>
      <c r="L8" s="64">
        <v>1040.3800000000001</v>
      </c>
      <c r="M8" s="64">
        <v>519.69000000000005</v>
      </c>
      <c r="N8" s="64">
        <v>346.12</v>
      </c>
      <c r="O8" s="79" t="s">
        <v>20</v>
      </c>
      <c r="P8" s="70">
        <v>44.5</v>
      </c>
      <c r="Q8" s="70">
        <v>212540096</v>
      </c>
      <c r="R8" s="70">
        <v>63.6</v>
      </c>
      <c r="S8" s="67">
        <f>'S31 RKO '!$Q8/'S31 RKO '!$Q$10*100</f>
        <v>16.817998409616596</v>
      </c>
      <c r="T8" s="67">
        <f t="shared" si="0"/>
        <v>33.635996819233192</v>
      </c>
      <c r="U8" s="67">
        <f t="shared" si="0"/>
        <v>33.635996819233192</v>
      </c>
      <c r="V8" s="67">
        <f t="shared" si="0"/>
        <v>0</v>
      </c>
      <c r="W8" s="67">
        <f t="shared" si="0"/>
        <v>16.817998409616596</v>
      </c>
      <c r="X8" s="67">
        <f t="shared" si="0"/>
        <v>0</v>
      </c>
      <c r="Y8" s="70">
        <v>44.3</v>
      </c>
      <c r="Z8" s="70">
        <v>570109568</v>
      </c>
      <c r="AA8" s="70">
        <v>63.2</v>
      </c>
      <c r="AB8" s="67">
        <f>'S31 RKO '!$Z8/'S31 RKO '!$Z$10*100</f>
        <v>16.697991350115846</v>
      </c>
      <c r="AC8" s="64">
        <f t="shared" si="1"/>
        <v>33.395982700231691</v>
      </c>
      <c r="AD8" s="64">
        <f t="shared" si="1"/>
        <v>33.395982700231691</v>
      </c>
      <c r="AE8" s="64">
        <f t="shared" si="1"/>
        <v>0</v>
      </c>
      <c r="AF8" s="64">
        <f t="shared" si="1"/>
        <v>16.697991350115846</v>
      </c>
      <c r="AG8" s="64">
        <f t="shared" si="1"/>
        <v>0</v>
      </c>
      <c r="AH8" s="87">
        <f>AVERAGE('S31 RKO '!$P8,'S31 RKO '!$Y8)</f>
        <v>44.4</v>
      </c>
      <c r="AI8" s="67">
        <f>AVERAGE('S31 RKO '!$S8,'S31 RKO '!$AB8)</f>
        <v>16.757994879866221</v>
      </c>
      <c r="AJ8" s="67">
        <f>STDEV('S31 RKO '!$S8,'S31 RKO '!$AB8)</f>
        <v>8.4857805563238034E-2</v>
      </c>
      <c r="AK8" s="90">
        <f>'S31 RKO '!$AJ8/'S31 RKO '!$AI8</f>
        <v>5.0637206999740681E-3</v>
      </c>
    </row>
    <row r="9" spans="1:37" ht="20.100000000000001" customHeight="1" x14ac:dyDescent="0.25">
      <c r="A9" s="91">
        <v>1331.44</v>
      </c>
      <c r="B9" s="92">
        <f>IF(A9, A9-L9,"")</f>
        <v>-2.9999999999972715E-2</v>
      </c>
      <c r="C9" s="95">
        <v>665.26</v>
      </c>
      <c r="D9" s="94">
        <f>IF(C9, C9-M9,"")</f>
        <v>2.9999999999972715E-2</v>
      </c>
      <c r="E9" s="95"/>
      <c r="F9" s="94"/>
      <c r="G9" s="94">
        <v>2</v>
      </c>
      <c r="H9" s="94">
        <v>2</v>
      </c>
      <c r="I9" s="94"/>
      <c r="J9" s="94">
        <v>2</v>
      </c>
      <c r="K9" s="94"/>
      <c r="L9" s="92">
        <v>1331.47</v>
      </c>
      <c r="M9" s="92">
        <v>665.23</v>
      </c>
      <c r="N9" s="92">
        <v>443.15</v>
      </c>
      <c r="O9" s="95" t="s">
        <v>22</v>
      </c>
      <c r="P9" s="96">
        <v>57.9</v>
      </c>
      <c r="Q9" s="96">
        <v>559215232</v>
      </c>
      <c r="R9" s="96">
        <v>207.1</v>
      </c>
      <c r="S9" s="94">
        <f>'S31 RKO '!$Q9/'S31 RKO '!$Q$10*100</f>
        <v>44.249913589995629</v>
      </c>
      <c r="T9" s="94">
        <f t="shared" si="0"/>
        <v>88.499827179991257</v>
      </c>
      <c r="U9" s="94">
        <f t="shared" si="0"/>
        <v>88.499827179991257</v>
      </c>
      <c r="V9" s="94">
        <f t="shared" si="0"/>
        <v>0</v>
      </c>
      <c r="W9" s="94">
        <f t="shared" si="0"/>
        <v>88.499827179991257</v>
      </c>
      <c r="X9" s="94">
        <f t="shared" si="0"/>
        <v>0</v>
      </c>
      <c r="Y9" s="96">
        <v>57.4</v>
      </c>
      <c r="Z9" s="96">
        <v>1628247680</v>
      </c>
      <c r="AA9" s="96">
        <v>164.8</v>
      </c>
      <c r="AB9" s="94">
        <f>'S31 RKO '!$Z9/'S31 RKO '!$Z$10*100</f>
        <v>47.689895421095954</v>
      </c>
      <c r="AC9" s="92">
        <f t="shared" si="1"/>
        <v>95.379790842191909</v>
      </c>
      <c r="AD9" s="92">
        <f t="shared" si="1"/>
        <v>95.379790842191909</v>
      </c>
      <c r="AE9" s="92">
        <f t="shared" si="1"/>
        <v>0</v>
      </c>
      <c r="AF9" s="92">
        <f t="shared" si="1"/>
        <v>95.379790842191909</v>
      </c>
      <c r="AG9" s="92">
        <f t="shared" si="1"/>
        <v>0</v>
      </c>
      <c r="AH9" s="98">
        <f>AVERAGE('S31 RKO '!$P9,'S31 RKO '!$Y9)</f>
        <v>57.65</v>
      </c>
      <c r="AI9" s="94">
        <f>AVERAGE('S31 RKO '!$S9,'S31 RKO '!$AB9)</f>
        <v>45.969904505545792</v>
      </c>
      <c r="AJ9" s="94">
        <f>STDEV('S31 RKO '!$S9,'S31 RKO '!$AB9)</f>
        <v>2.4324344799295572</v>
      </c>
      <c r="AK9" s="99">
        <f>'S31 RKO '!$AJ9/'S31 RKO '!$AI9</f>
        <v>5.2913629168755597E-2</v>
      </c>
    </row>
    <row r="10" spans="1:37" ht="20.100000000000001" customHeight="1" x14ac:dyDescent="0.25">
      <c r="A10" s="64"/>
      <c r="B10" s="64"/>
      <c r="C10" s="64"/>
      <c r="D10" s="67"/>
      <c r="E10" s="79"/>
      <c r="F10" s="67"/>
      <c r="G10" s="67"/>
      <c r="H10" s="67"/>
      <c r="I10" s="67"/>
      <c r="J10" s="67"/>
      <c r="K10" s="67"/>
      <c r="L10" s="64"/>
      <c r="M10" s="64"/>
      <c r="N10" s="64"/>
      <c r="O10" s="79"/>
      <c r="P10" s="79"/>
      <c r="Q10" s="79">
        <f>SUM(Q5:Q9)</f>
        <v>1263765704</v>
      </c>
      <c r="R10" s="79"/>
      <c r="S10" s="67">
        <f>SUM(S5:S9)</f>
        <v>100</v>
      </c>
      <c r="T10" s="67">
        <f>SUM(T5:T9)/100</f>
        <v>1.6106791199961221</v>
      </c>
      <c r="U10" s="67">
        <f>SUM(U5:U9)/100</f>
        <v>1.6377043224461485</v>
      </c>
      <c r="V10" s="67">
        <f>SUM(V5:V9)/100</f>
        <v>0</v>
      </c>
      <c r="W10" s="67">
        <f>SUM(W5:W9)/100</f>
        <v>1.7617973339146729</v>
      </c>
      <c r="X10" s="67">
        <f>SUM(X5:X9)/100</f>
        <v>0</v>
      </c>
      <c r="Y10" s="79"/>
      <c r="Z10" s="201">
        <f>SUM(Z5:Z9)</f>
        <v>3414240408</v>
      </c>
      <c r="AA10" s="79"/>
      <c r="AB10" s="67">
        <f>SUM(AB5:AB9)</f>
        <v>99.999999999999986</v>
      </c>
      <c r="AC10" s="64">
        <f>SUM(AC5:AC9)/100</f>
        <v>1.6438788677121179</v>
      </c>
      <c r="AD10" s="64">
        <f>SUM(AD5:AD9)/100</f>
        <v>1.668835479379049</v>
      </c>
      <c r="AE10" s="64">
        <f>SUM(AE5:AE9)/100</f>
        <v>0</v>
      </c>
      <c r="AF10" s="64">
        <f>SUM(AF5:AF9)/100</f>
        <v>1.7714528906132023</v>
      </c>
      <c r="AG10" s="64">
        <f>SUM(AG5:AG9)/100</f>
        <v>0</v>
      </c>
      <c r="AH10" s="87"/>
      <c r="AI10" s="67"/>
      <c r="AJ10" s="67"/>
      <c r="AK10" s="70"/>
    </row>
    <row r="12" spans="1:37" x14ac:dyDescent="0.25">
      <c r="S12" s="22"/>
      <c r="T12" s="22"/>
      <c r="U12" s="22"/>
      <c r="V12" s="22"/>
      <c r="W12" s="22"/>
      <c r="X12" s="22"/>
      <c r="Y12" s="22"/>
    </row>
    <row r="13" spans="1:37" x14ac:dyDescent="0.25">
      <c r="S13" s="22"/>
      <c r="T13" s="261"/>
      <c r="U13" s="261"/>
      <c r="V13" s="261"/>
      <c r="W13" s="261"/>
      <c r="X13" s="261"/>
      <c r="Y13" s="22"/>
    </row>
    <row r="14" spans="1:37" x14ac:dyDescent="0.25">
      <c r="S14" s="53"/>
      <c r="T14" s="25"/>
      <c r="U14" s="25"/>
      <c r="V14" s="25"/>
      <c r="W14" s="25"/>
      <c r="X14" s="25"/>
      <c r="Y14" s="22"/>
    </row>
    <row r="15" spans="1:37" x14ac:dyDescent="0.25">
      <c r="S15" s="22"/>
      <c r="T15" s="22"/>
      <c r="U15" s="22"/>
      <c r="V15" s="22"/>
      <c r="W15" s="22"/>
      <c r="X15" s="22"/>
      <c r="Y15" s="22"/>
    </row>
    <row r="16" spans="1:37" x14ac:dyDescent="0.25">
      <c r="F16" s="22"/>
      <c r="G16" s="22"/>
      <c r="H16" s="22"/>
      <c r="I16" s="22"/>
      <c r="J16" s="22"/>
      <c r="K16" s="22"/>
      <c r="L16" s="22"/>
      <c r="M16" s="1"/>
      <c r="N16" s="1"/>
      <c r="O16" s="3"/>
      <c r="S16" s="22"/>
      <c r="T16" s="22"/>
      <c r="U16" s="22"/>
      <c r="V16" s="22"/>
      <c r="W16" s="22"/>
      <c r="X16" s="22"/>
      <c r="Y16" s="22"/>
    </row>
    <row r="17" spans="1:34" x14ac:dyDescent="0.25">
      <c r="F17" s="22"/>
      <c r="G17" s="22"/>
      <c r="H17" s="22"/>
      <c r="I17" s="22"/>
      <c r="J17" s="22"/>
      <c r="K17" s="22"/>
      <c r="L17" s="22"/>
      <c r="M17" s="22"/>
      <c r="N17" s="22"/>
      <c r="O17" s="3"/>
    </row>
    <row r="18" spans="1:34" x14ac:dyDescent="0.25">
      <c r="F18" s="22"/>
      <c r="G18" s="22"/>
      <c r="H18" s="22"/>
      <c r="I18" s="22"/>
      <c r="J18" s="22"/>
      <c r="K18" s="22"/>
      <c r="L18" s="22"/>
      <c r="M18" s="22"/>
      <c r="N18" s="22"/>
      <c r="O18" s="3"/>
    </row>
    <row r="19" spans="1:34" x14ac:dyDescent="0.25">
      <c r="A19" s="23"/>
      <c r="F19" s="22"/>
      <c r="G19" s="22"/>
      <c r="H19" s="22"/>
      <c r="I19" s="22"/>
      <c r="J19" s="22"/>
      <c r="K19" s="22"/>
      <c r="L19" s="22"/>
      <c r="M19" s="22"/>
      <c r="N19" s="22"/>
      <c r="O19" s="3"/>
      <c r="AH19" s="23"/>
    </row>
    <row r="20" spans="1:34" x14ac:dyDescent="0.25">
      <c r="A20" s="23"/>
      <c r="F20" s="22"/>
      <c r="G20" s="22"/>
      <c r="H20" s="22"/>
      <c r="I20" s="22"/>
      <c r="J20" s="22"/>
      <c r="K20" s="22"/>
      <c r="L20" s="22"/>
      <c r="M20" s="1"/>
      <c r="N20" s="1"/>
      <c r="O20" s="3"/>
      <c r="AH20" s="23"/>
    </row>
    <row r="21" spans="1:34" x14ac:dyDescent="0.25">
      <c r="A21" s="23"/>
      <c r="F21" s="22"/>
      <c r="G21" s="22"/>
      <c r="H21" s="22"/>
      <c r="I21" s="22"/>
      <c r="J21" s="22"/>
      <c r="K21" s="22"/>
      <c r="L21" s="22"/>
      <c r="M21" s="1"/>
      <c r="N21" s="18"/>
      <c r="O21" s="3"/>
      <c r="AH21" s="23"/>
    </row>
    <row r="22" spans="1:34" x14ac:dyDescent="0.25">
      <c r="A22" s="23"/>
      <c r="F22" s="22"/>
      <c r="G22" s="22"/>
      <c r="H22" s="22"/>
      <c r="I22" s="22"/>
      <c r="J22" s="22"/>
      <c r="K22" s="22"/>
      <c r="L22" s="1"/>
      <c r="M22" s="1"/>
      <c r="N22" s="18"/>
      <c r="O22" s="3"/>
      <c r="AH22" s="23"/>
    </row>
    <row r="23" spans="1:34" x14ac:dyDescent="0.25">
      <c r="A23" s="23"/>
      <c r="F23" s="22"/>
      <c r="G23" s="22"/>
      <c r="H23" s="22"/>
      <c r="I23" s="22"/>
      <c r="J23" s="22"/>
      <c r="K23" s="22"/>
      <c r="L23" s="22"/>
      <c r="M23" s="1"/>
      <c r="N23" s="18"/>
      <c r="O23" s="3"/>
      <c r="AH23" s="23"/>
    </row>
    <row r="24" spans="1:34" x14ac:dyDescent="0.25">
      <c r="A24" s="23"/>
      <c r="F24" s="22"/>
      <c r="G24" s="22"/>
      <c r="H24" s="22"/>
      <c r="I24" s="22"/>
      <c r="J24" s="22"/>
      <c r="K24" s="22"/>
      <c r="L24" s="22"/>
      <c r="M24" s="1"/>
      <c r="N24" s="18"/>
      <c r="O24" s="3"/>
      <c r="AH24" s="23"/>
    </row>
    <row r="25" spans="1:34" x14ac:dyDescent="0.25">
      <c r="A25" s="23"/>
      <c r="F25" s="22"/>
      <c r="G25" s="22"/>
      <c r="H25" s="22"/>
      <c r="I25" s="22"/>
      <c r="J25" s="22"/>
      <c r="K25" s="22"/>
      <c r="L25" s="22"/>
      <c r="M25" s="1"/>
      <c r="N25" s="18"/>
      <c r="O25" s="3"/>
      <c r="AH25" s="23"/>
    </row>
    <row r="26" spans="1:34" x14ac:dyDescent="0.25">
      <c r="A26" s="23"/>
      <c r="F26" s="22"/>
      <c r="G26" s="22"/>
      <c r="H26" s="22"/>
      <c r="I26" s="22"/>
      <c r="J26" s="22"/>
      <c r="K26" s="22"/>
      <c r="L26" s="22"/>
      <c r="M26" s="1"/>
      <c r="N26" s="1"/>
      <c r="O26" s="3"/>
      <c r="AH26" s="23"/>
    </row>
    <row r="27" spans="1:34" x14ac:dyDescent="0.25">
      <c r="A27" s="23"/>
      <c r="F27" s="22"/>
      <c r="G27" s="22"/>
      <c r="H27" s="22"/>
      <c r="I27" s="22"/>
      <c r="J27" s="22"/>
      <c r="K27" s="22"/>
      <c r="L27" s="22"/>
      <c r="M27" s="1"/>
      <c r="N27" s="18"/>
      <c r="O27" s="3"/>
      <c r="AH27" s="23"/>
    </row>
    <row r="28" spans="1:34" x14ac:dyDescent="0.25">
      <c r="A28" s="23"/>
      <c r="F28" s="22"/>
      <c r="G28" s="22"/>
      <c r="H28" s="22"/>
      <c r="I28" s="22"/>
      <c r="J28" s="22"/>
      <c r="K28" s="22"/>
      <c r="L28" s="22"/>
      <c r="M28" s="22"/>
      <c r="N28" s="22"/>
      <c r="O28" s="3"/>
      <c r="AH28" s="23"/>
    </row>
    <row r="29" spans="1:34" x14ac:dyDescent="0.25">
      <c r="A29" s="23"/>
      <c r="F29" s="22"/>
      <c r="G29" s="22"/>
      <c r="H29" s="22"/>
      <c r="I29" s="22"/>
      <c r="J29" s="22"/>
      <c r="K29" s="22"/>
      <c r="L29" s="1"/>
      <c r="M29" s="1"/>
      <c r="N29" s="22"/>
      <c r="O29" s="3"/>
      <c r="AH29" s="23"/>
    </row>
    <row r="30" spans="1:34" x14ac:dyDescent="0.25">
      <c r="A30" s="23"/>
      <c r="F30" s="22"/>
      <c r="G30" s="22"/>
      <c r="H30" s="22"/>
      <c r="I30" s="22"/>
      <c r="J30" s="22"/>
      <c r="K30" s="22"/>
      <c r="L30" s="1"/>
      <c r="M30" s="1"/>
      <c r="N30" s="22"/>
      <c r="O30" s="3"/>
      <c r="AH30" s="23"/>
    </row>
    <row r="31" spans="1:34" x14ac:dyDescent="0.25">
      <c r="A31" s="23"/>
      <c r="F31" s="22"/>
      <c r="G31" s="22"/>
      <c r="H31" s="22"/>
      <c r="I31" s="22"/>
      <c r="J31" s="22"/>
      <c r="K31" s="22"/>
      <c r="L31" s="1"/>
      <c r="M31" s="1"/>
      <c r="N31" s="22"/>
      <c r="O31" s="3"/>
      <c r="AH31" s="23"/>
    </row>
    <row r="32" spans="1:34" x14ac:dyDescent="0.25">
      <c r="A32" s="23"/>
      <c r="F32" s="22"/>
      <c r="G32" s="22"/>
      <c r="H32" s="22"/>
      <c r="I32" s="22"/>
      <c r="J32" s="22"/>
      <c r="K32" s="22"/>
      <c r="L32" s="22"/>
      <c r="M32" s="22"/>
      <c r="N32" s="22"/>
      <c r="O32" s="3"/>
      <c r="AH32" s="23"/>
    </row>
    <row r="33" spans="1:34" x14ac:dyDescent="0.25">
      <c r="A33" s="23"/>
      <c r="F33" s="22"/>
      <c r="G33" s="22"/>
      <c r="H33" s="22"/>
      <c r="I33" s="22"/>
      <c r="J33" s="22"/>
      <c r="K33" s="22"/>
      <c r="L33" s="22"/>
      <c r="M33" s="1"/>
      <c r="N33" s="18"/>
      <c r="O33" s="3"/>
      <c r="AH33" s="23"/>
    </row>
    <row r="34" spans="1:34" x14ac:dyDescent="0.25">
      <c r="A34" s="23"/>
      <c r="F34" s="22"/>
      <c r="G34" s="22"/>
      <c r="H34" s="22"/>
      <c r="I34" s="22"/>
      <c r="J34" s="22"/>
      <c r="K34" s="22"/>
      <c r="L34" s="1"/>
      <c r="M34" s="1"/>
      <c r="N34" s="22"/>
      <c r="O34" s="3"/>
      <c r="AH34" s="23"/>
    </row>
    <row r="35" spans="1:34" x14ac:dyDescent="0.25">
      <c r="A35" s="23"/>
      <c r="F35" s="22"/>
      <c r="G35" s="22"/>
      <c r="H35" s="22"/>
      <c r="I35" s="22"/>
      <c r="J35" s="22"/>
      <c r="K35" s="22"/>
      <c r="L35" s="1"/>
      <c r="M35" s="1"/>
      <c r="N35" s="22"/>
      <c r="O35" s="3"/>
      <c r="AH35" s="23"/>
    </row>
    <row r="36" spans="1:34" x14ac:dyDescent="0.25">
      <c r="A36" s="23"/>
      <c r="F36" s="22"/>
      <c r="G36" s="22"/>
      <c r="H36" s="22"/>
      <c r="I36" s="22"/>
      <c r="J36" s="22"/>
      <c r="K36" s="22"/>
      <c r="L36" s="1"/>
      <c r="M36" s="1"/>
      <c r="N36" s="22"/>
      <c r="O36" s="3"/>
      <c r="AH36" s="23"/>
    </row>
    <row r="37" spans="1:34" x14ac:dyDescent="0.25">
      <c r="A37" s="23"/>
      <c r="F37" s="22"/>
      <c r="G37" s="22"/>
      <c r="H37" s="22"/>
      <c r="I37" s="22"/>
      <c r="J37" s="22"/>
      <c r="K37" s="22"/>
      <c r="L37" s="1"/>
      <c r="M37" s="1"/>
      <c r="N37" s="22"/>
      <c r="O37" s="3"/>
      <c r="AH37" s="23"/>
    </row>
    <row r="38" spans="1:34" x14ac:dyDescent="0.25">
      <c r="A38" s="23"/>
      <c r="F38" s="22"/>
      <c r="G38" s="22"/>
      <c r="H38" s="22"/>
      <c r="I38" s="22"/>
      <c r="J38" s="22"/>
      <c r="K38" s="22"/>
      <c r="L38" s="1"/>
      <c r="M38" s="1"/>
      <c r="N38" s="18"/>
      <c r="O38" s="3"/>
      <c r="AH38" s="23"/>
    </row>
    <row r="39" spans="1:34" x14ac:dyDescent="0.25">
      <c r="A39" s="23"/>
      <c r="F39" s="22"/>
      <c r="G39" s="22"/>
      <c r="H39" s="22"/>
      <c r="I39" s="22"/>
      <c r="J39" s="22"/>
      <c r="K39" s="22"/>
      <c r="L39" s="1"/>
      <c r="M39" s="1"/>
      <c r="N39" s="22"/>
      <c r="O39" s="3"/>
      <c r="AH39" s="23"/>
    </row>
    <row r="40" spans="1:34" x14ac:dyDescent="0.25">
      <c r="A40" s="23"/>
      <c r="F40" s="22"/>
      <c r="G40" s="22"/>
      <c r="H40" s="22"/>
      <c r="I40" s="22"/>
      <c r="J40" s="22"/>
      <c r="K40" s="22"/>
      <c r="L40" s="1"/>
      <c r="M40" s="1"/>
      <c r="N40" s="22"/>
      <c r="O40" s="3"/>
      <c r="AH40" s="23"/>
    </row>
    <row r="41" spans="1:34" x14ac:dyDescent="0.25">
      <c r="A41" s="23"/>
      <c r="F41" s="22"/>
      <c r="G41" s="22"/>
      <c r="H41" s="22"/>
      <c r="I41" s="22"/>
      <c r="J41" s="22"/>
      <c r="K41" s="22"/>
      <c r="L41" s="1"/>
      <c r="M41" s="1"/>
      <c r="N41" s="22"/>
      <c r="O41" s="22"/>
      <c r="AH41" s="23"/>
    </row>
    <row r="42" spans="1:34" x14ac:dyDescent="0.25">
      <c r="A42" s="23"/>
      <c r="F42" s="22"/>
      <c r="G42" s="22"/>
      <c r="H42" s="22"/>
      <c r="I42" s="22"/>
      <c r="J42" s="22"/>
      <c r="K42" s="22"/>
      <c r="L42" s="1"/>
      <c r="M42" s="1"/>
      <c r="N42" s="22"/>
      <c r="O42" s="22"/>
      <c r="AH42" s="23"/>
    </row>
    <row r="43" spans="1:34" x14ac:dyDescent="0.25">
      <c r="A43" s="23"/>
      <c r="F43" s="22"/>
      <c r="G43" s="22"/>
      <c r="H43" s="22"/>
      <c r="I43" s="22"/>
      <c r="J43" s="22"/>
      <c r="K43" s="22"/>
      <c r="L43" s="1"/>
      <c r="M43" s="1"/>
      <c r="N43" s="18"/>
      <c r="O43" s="3"/>
      <c r="AH43" s="23"/>
    </row>
    <row r="44" spans="1:34" x14ac:dyDescent="0.25">
      <c r="A44" s="23"/>
      <c r="F44" s="22"/>
      <c r="G44" s="22"/>
      <c r="H44" s="22"/>
      <c r="I44" s="22"/>
      <c r="J44" s="22"/>
      <c r="K44" s="22"/>
      <c r="L44" s="1"/>
      <c r="M44" s="1"/>
      <c r="N44" s="18"/>
      <c r="O44" s="3"/>
      <c r="AH44" s="23"/>
    </row>
    <row r="45" spans="1:34" x14ac:dyDescent="0.25">
      <c r="A45" s="23"/>
      <c r="F45" s="22"/>
      <c r="G45" s="22"/>
      <c r="H45" s="22"/>
      <c r="I45" s="22"/>
      <c r="J45" s="22"/>
      <c r="K45" s="22"/>
      <c r="L45" s="1"/>
      <c r="M45" s="1"/>
      <c r="N45" s="22"/>
      <c r="O45" s="3"/>
      <c r="AH45" s="23"/>
    </row>
    <row r="46" spans="1:34" x14ac:dyDescent="0.25">
      <c r="A46" s="23"/>
      <c r="F46" s="22"/>
      <c r="G46" s="22"/>
      <c r="H46" s="22"/>
      <c r="I46" s="22"/>
      <c r="J46" s="22"/>
      <c r="K46" s="22"/>
      <c r="L46" s="1"/>
      <c r="M46" s="1"/>
      <c r="N46" s="18"/>
      <c r="O46" s="3"/>
      <c r="AH46" s="23"/>
    </row>
    <row r="47" spans="1:34" x14ac:dyDescent="0.25">
      <c r="A47" s="23"/>
      <c r="F47" s="22"/>
      <c r="G47" s="22"/>
      <c r="H47" s="22"/>
      <c r="I47" s="22"/>
      <c r="J47" s="22"/>
      <c r="K47" s="22"/>
      <c r="L47" s="1"/>
      <c r="M47" s="1"/>
      <c r="N47" s="18"/>
      <c r="O47" s="3"/>
      <c r="AH47" s="23"/>
    </row>
    <row r="48" spans="1:34" x14ac:dyDescent="0.25">
      <c r="A48" s="23"/>
      <c r="F48" s="22"/>
      <c r="G48" s="22"/>
      <c r="H48" s="22"/>
      <c r="I48" s="22"/>
      <c r="J48" s="22"/>
      <c r="K48" s="22"/>
      <c r="L48" s="1"/>
      <c r="M48" s="1"/>
      <c r="N48" s="18"/>
      <c r="O48" s="3"/>
      <c r="AH48" s="23"/>
    </row>
    <row r="49" spans="1:34" x14ac:dyDescent="0.25">
      <c r="A49" s="23"/>
      <c r="F49" s="22"/>
      <c r="G49" s="22"/>
      <c r="H49" s="22"/>
      <c r="I49" s="22"/>
      <c r="J49" s="22"/>
      <c r="K49" s="22"/>
      <c r="L49" s="22"/>
      <c r="M49" s="22"/>
      <c r="N49" s="22"/>
      <c r="O49" s="22"/>
      <c r="AH49" s="23"/>
    </row>
    <row r="50" spans="1:34" x14ac:dyDescent="0.25">
      <c r="A50" s="23"/>
      <c r="F50" s="22"/>
      <c r="G50" s="22"/>
      <c r="H50" s="22"/>
      <c r="I50" s="22"/>
      <c r="J50" s="22"/>
      <c r="K50" s="22"/>
      <c r="L50" s="22"/>
      <c r="M50" s="22"/>
      <c r="N50" s="22"/>
      <c r="O50" s="22"/>
      <c r="AH50" s="23"/>
    </row>
    <row r="51" spans="1:34" x14ac:dyDescent="0.25">
      <c r="A51" s="23"/>
      <c r="F51" s="22"/>
      <c r="G51" s="22"/>
      <c r="H51" s="22"/>
      <c r="I51" s="22"/>
      <c r="J51" s="22"/>
      <c r="K51" s="22"/>
      <c r="L51" s="22"/>
      <c r="M51" s="22"/>
      <c r="N51" s="22"/>
      <c r="O51" s="22"/>
      <c r="AH51" s="23"/>
    </row>
    <row r="52" spans="1:34" x14ac:dyDescent="0.25">
      <c r="A52" s="23"/>
      <c r="F52" s="22"/>
      <c r="G52" s="22"/>
      <c r="H52" s="22"/>
      <c r="I52" s="22"/>
      <c r="J52" s="22"/>
      <c r="K52" s="22"/>
      <c r="L52" s="22"/>
      <c r="M52" s="22"/>
      <c r="N52" s="22"/>
      <c r="O52" s="22"/>
      <c r="AH52" s="23"/>
    </row>
    <row r="53" spans="1:34" x14ac:dyDescent="0.25">
      <c r="A53" s="23"/>
      <c r="F53" s="22"/>
      <c r="G53" s="22"/>
      <c r="H53" s="22"/>
      <c r="I53" s="22"/>
      <c r="J53" s="22"/>
      <c r="K53" s="22"/>
      <c r="L53" s="22"/>
      <c r="M53" s="22"/>
      <c r="N53" s="22"/>
      <c r="O53" s="22"/>
      <c r="AH53" s="23"/>
    </row>
    <row r="54" spans="1:34" x14ac:dyDescent="0.25">
      <c r="A54" s="23"/>
      <c r="F54" s="22"/>
      <c r="G54" s="22"/>
      <c r="H54" s="22"/>
      <c r="I54" s="22"/>
      <c r="J54" s="22"/>
      <c r="K54" s="22"/>
      <c r="L54" s="22"/>
      <c r="M54" s="22"/>
      <c r="N54" s="22"/>
      <c r="O54" s="22"/>
      <c r="AH54" s="23"/>
    </row>
  </sheetData>
  <mergeCells count="2">
    <mergeCell ref="P3:X3"/>
    <mergeCell ref="Y3:AG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31</vt:i4>
      </vt:variant>
    </vt:vector>
  </HeadingPairs>
  <TitlesOfParts>
    <vt:vector size="31" baseType="lpstr">
      <vt:lpstr>S1 MSAC</vt:lpstr>
      <vt:lpstr>S2 Fetuin_standard</vt:lpstr>
      <vt:lpstr>S3 C10</vt:lpstr>
      <vt:lpstr>S4 COLO205 </vt:lpstr>
      <vt:lpstr>S5 HT29</vt:lpstr>
      <vt:lpstr>S6 HT29_Vumc </vt:lpstr>
      <vt:lpstr>S7 WiDr</vt:lpstr>
      <vt:lpstr>S8 KM12</vt:lpstr>
      <vt:lpstr>S9 T84 </vt:lpstr>
      <vt:lpstr>S10 LS174T</vt:lpstr>
      <vt:lpstr>S11 LS180</vt:lpstr>
      <vt:lpstr>S12 SW1116</vt:lpstr>
      <vt:lpstr>S13 SW1463</vt:lpstr>
      <vt:lpstr>S14 SW948</vt:lpstr>
      <vt:lpstr>S15 SW1398</vt:lpstr>
      <vt:lpstr>S16 SW48</vt:lpstr>
      <vt:lpstr>S17 SW480</vt:lpstr>
      <vt:lpstr>S18 SW480_Vumc </vt:lpstr>
      <vt:lpstr>S19 SW620</vt:lpstr>
      <vt:lpstr>S20 SW837</vt:lpstr>
      <vt:lpstr>S21 CaCo-2</vt:lpstr>
      <vt:lpstr>S22 Co115 </vt:lpstr>
      <vt:lpstr>S23 Colo320</vt:lpstr>
      <vt:lpstr>S24 DLD-1</vt:lpstr>
      <vt:lpstr>S25 HCT116</vt:lpstr>
      <vt:lpstr>S26 HCT116 Vumc</vt:lpstr>
      <vt:lpstr>S27 HCT 15</vt:lpstr>
      <vt:lpstr>S28 HCT 8 </vt:lpstr>
      <vt:lpstr>S29 LOVO</vt:lpstr>
      <vt:lpstr>S30 LS411N</vt:lpstr>
      <vt:lpstr>S31 RKO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Madunic, K. (CPM)</dc:creator>
  <cp:lastModifiedBy>Madunic, K. (CPM)</cp:lastModifiedBy>
  <dcterms:created xsi:type="dcterms:W3CDTF">2019-01-23T10:11:22Z</dcterms:created>
  <dcterms:modified xsi:type="dcterms:W3CDTF">2019-11-29T09:58:37Z</dcterms:modified>
</cp:coreProperties>
</file>