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rojekt Inzucht\Manuskripte\Pulcher\Pulcher_inbreeding_mating\NAWI\Revision\Final\"/>
    </mc:Choice>
  </mc:AlternateContent>
  <bookViews>
    <workbookView xWindow="0" yWindow="0" windowWidth="28800" windowHeight="14100"/>
  </bookViews>
  <sheets>
    <sheet name="read first" sheetId="2" r:id="rId1"/>
    <sheet name="data" sheetId="1" r:id="rId2"/>
    <sheet name="data_revers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41" i="3" l="1"/>
  <c r="AJ41" i="3"/>
  <c r="AB41" i="3"/>
  <c r="T41" i="3"/>
  <c r="S41" i="3"/>
  <c r="K41" i="3"/>
  <c r="AJ31" i="3"/>
  <c r="AB31" i="3"/>
  <c r="T31" i="3"/>
  <c r="S31" i="3"/>
  <c r="K31" i="3"/>
  <c r="AQ30" i="3"/>
  <c r="AJ30" i="3"/>
  <c r="AB30" i="3"/>
  <c r="T30" i="3"/>
  <c r="S30" i="3"/>
  <c r="K30" i="3"/>
  <c r="AQ38" i="3"/>
  <c r="AJ38" i="3"/>
  <c r="AB38" i="3"/>
  <c r="T38" i="3"/>
  <c r="S38" i="3"/>
  <c r="K38" i="3"/>
  <c r="AQ26" i="3"/>
  <c r="AJ26" i="3"/>
  <c r="AB26" i="3"/>
  <c r="T26" i="3"/>
  <c r="S26" i="3"/>
  <c r="K26" i="3"/>
  <c r="AQ36" i="3"/>
  <c r="AJ36" i="3"/>
  <c r="AB36" i="3"/>
  <c r="T36" i="3"/>
  <c r="S36" i="3"/>
  <c r="K36" i="3"/>
  <c r="AQ21" i="3"/>
  <c r="AJ21" i="3"/>
  <c r="AB21" i="3"/>
  <c r="T21" i="3"/>
  <c r="S21" i="3"/>
  <c r="K21" i="3"/>
  <c r="AJ9" i="3"/>
  <c r="AB9" i="3"/>
  <c r="T9" i="3"/>
  <c r="S9" i="3"/>
  <c r="K9" i="3"/>
  <c r="AJ7" i="3"/>
  <c r="AB7" i="3"/>
  <c r="T7" i="3"/>
  <c r="S7" i="3"/>
  <c r="K7" i="3"/>
  <c r="AQ33" i="3"/>
  <c r="AJ33" i="3"/>
  <c r="AB33" i="3"/>
  <c r="T33" i="3"/>
  <c r="S33" i="3"/>
  <c r="K33" i="3"/>
  <c r="AQ32" i="3"/>
  <c r="AJ32" i="3"/>
  <c r="AB32" i="3"/>
  <c r="T32" i="3"/>
  <c r="S32" i="3"/>
  <c r="K32" i="3"/>
  <c r="AQ3" i="3"/>
  <c r="AJ3" i="3"/>
  <c r="AB3" i="3"/>
  <c r="T3" i="3"/>
  <c r="S3" i="3"/>
  <c r="K3" i="3"/>
  <c r="AQ40" i="3"/>
  <c r="AJ40" i="3"/>
  <c r="AB40" i="3"/>
  <c r="T40" i="3"/>
  <c r="S40" i="3"/>
  <c r="K40" i="3"/>
  <c r="AQ22" i="3"/>
  <c r="AJ22" i="3"/>
  <c r="AB22" i="3"/>
  <c r="T22" i="3"/>
  <c r="S22" i="3"/>
  <c r="K22" i="3"/>
  <c r="AQ34" i="3"/>
  <c r="AJ34" i="3"/>
  <c r="AB34" i="3"/>
  <c r="T34" i="3"/>
  <c r="S34" i="3"/>
  <c r="K34" i="3"/>
  <c r="AQ24" i="3"/>
  <c r="AJ24" i="3"/>
  <c r="AB24" i="3"/>
  <c r="T24" i="3"/>
  <c r="S24" i="3"/>
  <c r="K24" i="3"/>
  <c r="AQ29" i="3"/>
  <c r="AJ29" i="3"/>
  <c r="AB29" i="3"/>
  <c r="T29" i="3"/>
  <c r="S29" i="3"/>
  <c r="K29" i="3"/>
  <c r="AQ8" i="3"/>
  <c r="AJ8" i="3"/>
  <c r="AB8" i="3"/>
  <c r="T8" i="3"/>
  <c r="S8" i="3"/>
  <c r="K8" i="3"/>
  <c r="AQ28" i="3"/>
  <c r="AJ28" i="3"/>
  <c r="AB28" i="3"/>
  <c r="T28" i="3"/>
  <c r="S28" i="3"/>
  <c r="K28" i="3"/>
  <c r="AQ35" i="3"/>
  <c r="AJ35" i="3"/>
  <c r="AB35" i="3"/>
  <c r="T35" i="3"/>
  <c r="S35" i="3"/>
  <c r="K35" i="3"/>
  <c r="AQ13" i="3"/>
  <c r="AJ13" i="3"/>
  <c r="AB13" i="3"/>
  <c r="T13" i="3"/>
  <c r="S13" i="3"/>
  <c r="K13" i="3"/>
  <c r="AQ25" i="3"/>
  <c r="AJ25" i="3"/>
  <c r="AB25" i="3"/>
  <c r="T25" i="3"/>
  <c r="S25" i="3"/>
  <c r="K25" i="3"/>
  <c r="AQ23" i="3"/>
  <c r="AJ23" i="3"/>
  <c r="AB23" i="3"/>
  <c r="T23" i="3"/>
  <c r="S23" i="3"/>
  <c r="K23" i="3"/>
  <c r="AQ37" i="3"/>
  <c r="AJ37" i="3"/>
  <c r="AB37" i="3"/>
  <c r="T37" i="3"/>
  <c r="S37" i="3"/>
  <c r="K37" i="3"/>
  <c r="AQ19" i="3"/>
  <c r="AJ19" i="3"/>
  <c r="AB19" i="3"/>
  <c r="T19" i="3"/>
  <c r="S19" i="3"/>
  <c r="K19" i="3"/>
  <c r="AJ11" i="3"/>
  <c r="AB11" i="3"/>
  <c r="T11" i="3"/>
  <c r="S11" i="3"/>
  <c r="K11" i="3"/>
  <c r="AQ20" i="3"/>
  <c r="AJ20" i="3"/>
  <c r="AB20" i="3"/>
  <c r="T20" i="3"/>
  <c r="S20" i="3"/>
  <c r="K20" i="3"/>
  <c r="AJ27" i="3"/>
  <c r="AB27" i="3"/>
  <c r="T27" i="3"/>
  <c r="S27" i="3"/>
  <c r="K27" i="3"/>
  <c r="AJ18" i="3"/>
  <c r="AB18" i="3"/>
  <c r="T18" i="3"/>
  <c r="S18" i="3"/>
  <c r="K18" i="3"/>
  <c r="AQ15" i="3"/>
  <c r="AJ15" i="3"/>
  <c r="AB15" i="3"/>
  <c r="T15" i="3"/>
  <c r="S15" i="3"/>
  <c r="K15" i="3"/>
  <c r="AQ17" i="3"/>
  <c r="AJ17" i="3"/>
  <c r="AB17" i="3"/>
  <c r="T17" i="3"/>
  <c r="S17" i="3"/>
  <c r="K17" i="3"/>
  <c r="AQ16" i="3"/>
  <c r="AJ16" i="3"/>
  <c r="AB16" i="3"/>
  <c r="T16" i="3"/>
  <c r="S16" i="3"/>
  <c r="K16" i="3"/>
  <c r="AQ14" i="3"/>
  <c r="AJ14" i="3"/>
  <c r="AB14" i="3"/>
  <c r="T14" i="3"/>
  <c r="S14" i="3"/>
  <c r="K14" i="3"/>
  <c r="AQ12" i="3"/>
  <c r="AJ12" i="3"/>
  <c r="AB12" i="3"/>
  <c r="T12" i="3"/>
  <c r="S12" i="3"/>
  <c r="K12" i="3"/>
  <c r="AQ10" i="3"/>
  <c r="AJ10" i="3"/>
  <c r="AB10" i="3"/>
  <c r="T10" i="3"/>
  <c r="S10" i="3"/>
  <c r="K10" i="3"/>
  <c r="AQ5" i="3"/>
  <c r="AJ5" i="3"/>
  <c r="AB5" i="3"/>
  <c r="T5" i="3"/>
  <c r="S5" i="3"/>
  <c r="K5" i="3"/>
  <c r="AQ6" i="3"/>
  <c r="AJ6" i="3"/>
  <c r="AB6" i="3"/>
  <c r="T6" i="3"/>
  <c r="S6" i="3"/>
  <c r="K6" i="3"/>
  <c r="AQ39" i="3"/>
  <c r="AJ39" i="3"/>
  <c r="AB39" i="3"/>
  <c r="T39" i="3"/>
  <c r="S39" i="3"/>
  <c r="K39" i="3"/>
  <c r="AQ4" i="3"/>
  <c r="AJ4" i="3"/>
  <c r="AB4" i="3"/>
  <c r="T4" i="3"/>
  <c r="S4" i="3"/>
  <c r="K4" i="3"/>
  <c r="AQ2" i="3"/>
  <c r="AJ2" i="3"/>
  <c r="AB2" i="3"/>
  <c r="T2" i="3"/>
  <c r="S2" i="3"/>
  <c r="K2" i="3"/>
  <c r="W4" i="1" l="1"/>
  <c r="W5" i="1"/>
  <c r="W6" i="1"/>
  <c r="W7" i="1"/>
  <c r="W8" i="1"/>
  <c r="W9" i="1"/>
  <c r="W10" i="1"/>
  <c r="W12" i="1"/>
  <c r="W13" i="1"/>
  <c r="W15" i="1"/>
  <c r="W16" i="1"/>
  <c r="W17" i="1"/>
  <c r="W18" i="1"/>
  <c r="W19" i="1"/>
  <c r="W21" i="1"/>
  <c r="W22" i="1"/>
  <c r="W24" i="1"/>
  <c r="W25" i="1"/>
  <c r="W27" i="1"/>
  <c r="W28" i="1"/>
  <c r="W29" i="1"/>
  <c r="W30" i="1"/>
  <c r="W31" i="1"/>
  <c r="W33" i="1"/>
  <c r="W34" i="1"/>
  <c r="W35" i="1"/>
  <c r="W36" i="1"/>
  <c r="W37" i="1"/>
  <c r="W39" i="1"/>
  <c r="W40" i="1"/>
  <c r="W41" i="1"/>
  <c r="W42" i="1"/>
  <c r="W43" i="1"/>
  <c r="W45" i="1"/>
  <c r="W46" i="1"/>
  <c r="W47" i="1"/>
  <c r="W48" i="1"/>
  <c r="W49" i="1"/>
  <c r="W51" i="1"/>
  <c r="W52" i="1"/>
  <c r="W53" i="1"/>
  <c r="W54" i="1"/>
  <c r="W55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2" i="1"/>
  <c r="W73" i="1"/>
  <c r="W74" i="1"/>
  <c r="W75" i="1"/>
  <c r="W76" i="1"/>
  <c r="W78" i="1"/>
  <c r="W79" i="1"/>
  <c r="W80" i="1"/>
  <c r="W81" i="1"/>
  <c r="W82" i="1"/>
  <c r="W84" i="1"/>
  <c r="W85" i="1"/>
  <c r="W86" i="1"/>
  <c r="W87" i="1"/>
  <c r="W88" i="1"/>
  <c r="W90" i="1"/>
  <c r="W91" i="1"/>
  <c r="W92" i="1"/>
  <c r="W93" i="1"/>
  <c r="W94" i="1"/>
  <c r="W95" i="1"/>
  <c r="W96" i="1"/>
  <c r="W97" i="1"/>
  <c r="W99" i="1"/>
  <c r="W100" i="1"/>
  <c r="W102" i="1"/>
  <c r="W103" i="1"/>
  <c r="W104" i="1"/>
  <c r="W105" i="1"/>
  <c r="W106" i="1"/>
  <c r="W108" i="1"/>
  <c r="W109" i="1"/>
  <c r="W110" i="1"/>
  <c r="W111" i="1"/>
  <c r="W112" i="1"/>
  <c r="W114" i="1"/>
  <c r="W115" i="1"/>
  <c r="W117" i="1"/>
  <c r="W118" i="1"/>
  <c r="W119" i="1"/>
  <c r="W120" i="1"/>
  <c r="W121" i="1"/>
  <c r="W3" i="1"/>
  <c r="I121" i="1"/>
  <c r="AE120" i="1"/>
  <c r="I120" i="1"/>
  <c r="I112" i="1"/>
  <c r="AE111" i="1"/>
  <c r="I111" i="1"/>
  <c r="I106" i="1"/>
  <c r="AE105" i="1"/>
  <c r="I105" i="1"/>
  <c r="I97" i="1"/>
  <c r="AE96" i="1"/>
  <c r="I96" i="1"/>
  <c r="I94" i="1"/>
  <c r="AE93" i="1"/>
  <c r="I93" i="1"/>
  <c r="I88" i="1"/>
  <c r="AE87" i="1"/>
  <c r="I87" i="1"/>
  <c r="I82" i="1"/>
  <c r="AE81" i="1"/>
  <c r="I81" i="1"/>
  <c r="I76" i="1"/>
  <c r="AE75" i="1"/>
  <c r="I75" i="1"/>
  <c r="AE70" i="1"/>
  <c r="I70" i="1"/>
  <c r="I69" i="1"/>
  <c r="I61" i="1"/>
  <c r="AE60" i="1"/>
  <c r="I60" i="1"/>
  <c r="I55" i="1"/>
  <c r="I54" i="1"/>
  <c r="I49" i="1"/>
  <c r="AE48" i="1"/>
  <c r="I48" i="1"/>
  <c r="I43" i="1"/>
  <c r="AE42" i="1"/>
  <c r="I42" i="1"/>
  <c r="I37" i="1"/>
  <c r="AE36" i="1"/>
  <c r="I36" i="1"/>
  <c r="I31" i="1"/>
  <c r="AE30" i="1"/>
  <c r="I30" i="1"/>
  <c r="I19" i="1"/>
  <c r="AE18" i="1"/>
  <c r="I18" i="1"/>
  <c r="AE10" i="1"/>
  <c r="I10" i="1"/>
  <c r="I9" i="1"/>
  <c r="I7" i="1"/>
  <c r="AE6" i="1"/>
  <c r="I6" i="1"/>
  <c r="AE119" i="1"/>
  <c r="I119" i="1"/>
  <c r="AE110" i="1"/>
  <c r="I110" i="1"/>
  <c r="AE104" i="1"/>
  <c r="I104" i="1"/>
  <c r="AE95" i="1"/>
  <c r="I95" i="1"/>
  <c r="AE92" i="1"/>
  <c r="I92" i="1"/>
  <c r="AE86" i="1"/>
  <c r="I86" i="1"/>
  <c r="AE80" i="1"/>
  <c r="I80" i="1"/>
  <c r="AE74" i="1"/>
  <c r="I74" i="1"/>
  <c r="AE68" i="1"/>
  <c r="I68" i="1"/>
  <c r="AE59" i="1"/>
  <c r="I59" i="1"/>
  <c r="I53" i="1"/>
  <c r="AE47" i="1"/>
  <c r="I47" i="1"/>
  <c r="AE41" i="1"/>
  <c r="I41" i="1"/>
  <c r="AE35" i="1"/>
  <c r="I35" i="1"/>
  <c r="AE29" i="1"/>
  <c r="I29" i="1"/>
  <c r="AE17" i="1"/>
  <c r="I17" i="1"/>
  <c r="AE8" i="1"/>
  <c r="I8" i="1"/>
  <c r="AE5" i="1"/>
  <c r="I5" i="1"/>
  <c r="AE118" i="1"/>
  <c r="I118" i="1"/>
  <c r="I117" i="1"/>
  <c r="AE115" i="1"/>
  <c r="I115" i="1"/>
  <c r="I114" i="1"/>
  <c r="I109" i="1"/>
  <c r="AE108" i="1"/>
  <c r="I108" i="1"/>
  <c r="I103" i="1"/>
  <c r="AE102" i="1"/>
  <c r="I102" i="1"/>
  <c r="I100" i="1"/>
  <c r="AE99" i="1"/>
  <c r="I99" i="1"/>
  <c r="I91" i="1"/>
  <c r="I90" i="1"/>
  <c r="AE85" i="1"/>
  <c r="I85" i="1"/>
  <c r="I84" i="1"/>
  <c r="I79" i="1"/>
  <c r="I78" i="1"/>
  <c r="I73" i="1"/>
  <c r="AE72" i="1"/>
  <c r="I72" i="1"/>
  <c r="AE67" i="1"/>
  <c r="I67" i="1"/>
  <c r="I66" i="1"/>
  <c r="I64" i="1"/>
  <c r="AE63" i="1"/>
  <c r="I63" i="1"/>
  <c r="AE58" i="1"/>
  <c r="I58" i="1"/>
  <c r="I57" i="1"/>
  <c r="I52" i="1"/>
  <c r="AE51" i="1"/>
  <c r="I51" i="1"/>
  <c r="I46" i="1"/>
  <c r="AE45" i="1"/>
  <c r="I45" i="1"/>
  <c r="I40" i="1"/>
  <c r="AE39" i="1"/>
  <c r="I39" i="1"/>
  <c r="I34" i="1"/>
  <c r="AE33" i="1"/>
  <c r="I33" i="1"/>
  <c r="I28" i="1"/>
  <c r="I27" i="1"/>
  <c r="I25" i="1"/>
  <c r="I24" i="1"/>
  <c r="I22" i="1"/>
  <c r="AE21" i="1"/>
  <c r="I21" i="1"/>
  <c r="I16" i="1"/>
  <c r="I15" i="1"/>
  <c r="AE13" i="1"/>
  <c r="I13" i="1"/>
  <c r="I12" i="1"/>
  <c r="AE4" i="1"/>
  <c r="I4" i="1"/>
  <c r="I3" i="1"/>
  <c r="AE116" i="1"/>
  <c r="I116" i="1"/>
  <c r="AE113" i="1"/>
  <c r="I113" i="1"/>
  <c r="AE107" i="1"/>
  <c r="I107" i="1"/>
  <c r="AE101" i="1"/>
  <c r="I101" i="1"/>
  <c r="AE98" i="1"/>
  <c r="I98" i="1"/>
  <c r="AE89" i="1"/>
  <c r="I89" i="1"/>
  <c r="I83" i="1"/>
  <c r="AE77" i="1"/>
  <c r="I77" i="1"/>
  <c r="AE71" i="1"/>
  <c r="I71" i="1"/>
  <c r="AE65" i="1"/>
  <c r="I65" i="1"/>
  <c r="AE62" i="1"/>
  <c r="I62" i="1"/>
  <c r="I56" i="1"/>
  <c r="I50" i="1"/>
  <c r="AE44" i="1"/>
  <c r="I44" i="1"/>
  <c r="AE38" i="1"/>
  <c r="I38" i="1"/>
  <c r="AE32" i="1"/>
  <c r="I32" i="1"/>
  <c r="AE26" i="1"/>
  <c r="I26" i="1"/>
  <c r="AE23" i="1"/>
  <c r="I23" i="1"/>
  <c r="AE20" i="1"/>
  <c r="I20" i="1"/>
  <c r="I14" i="1"/>
  <c r="I11" i="1"/>
  <c r="AE2" i="1"/>
  <c r="I2" i="1"/>
</calcChain>
</file>

<file path=xl/sharedStrings.xml><?xml version="1.0" encoding="utf-8"?>
<sst xmlns="http://schemas.openxmlformats.org/spreadsheetml/2006/main" count="2234" uniqueCount="166">
  <si>
    <t>Trial</t>
  </si>
  <si>
    <t>Tank</t>
  </si>
  <si>
    <t>ID_M</t>
  </si>
  <si>
    <t>Group</t>
  </si>
  <si>
    <t>Sex</t>
  </si>
  <si>
    <t>Original_Tank</t>
  </si>
  <si>
    <t>Weight</t>
  </si>
  <si>
    <t>SL</t>
  </si>
  <si>
    <t>BCI</t>
  </si>
  <si>
    <t>Kin_Nonkin</t>
  </si>
  <si>
    <t>Family_F</t>
  </si>
  <si>
    <t>Family_M</t>
  </si>
  <si>
    <t>LAB_mouth</t>
  </si>
  <si>
    <t>LAB_belly</t>
  </si>
  <si>
    <t>shaked S</t>
  </si>
  <si>
    <t>standing S</t>
  </si>
  <si>
    <t>attack_F_Kin</t>
  </si>
  <si>
    <t>attack_F_Nonkin</t>
  </si>
  <si>
    <t>attack_F</t>
  </si>
  <si>
    <t>attack_M</t>
  </si>
  <si>
    <t>attack_F_yes_no</t>
  </si>
  <si>
    <t>attack_M_yes_no</t>
  </si>
  <si>
    <t>Courtship</t>
  </si>
  <si>
    <t>Choice</t>
  </si>
  <si>
    <t>Choice_yes_no</t>
  </si>
  <si>
    <t>Days_till_Choice</t>
  </si>
  <si>
    <t>Days_till_Eggs</t>
  </si>
  <si>
    <t>N_Eggs</t>
  </si>
  <si>
    <t>Days_till_babys</t>
  </si>
  <si>
    <t>N_babys</t>
  </si>
  <si>
    <t>Survivalrate</t>
  </si>
  <si>
    <t xml:space="preserve"> </t>
  </si>
  <si>
    <t>7_A_1</t>
  </si>
  <si>
    <t>A</t>
  </si>
  <si>
    <t>M</t>
  </si>
  <si>
    <t>QR</t>
  </si>
  <si>
    <t>Kin</t>
  </si>
  <si>
    <t>13_A_1</t>
  </si>
  <si>
    <t>LZ</t>
  </si>
  <si>
    <t>Nonkin</t>
  </si>
  <si>
    <t>14_B_1</t>
  </si>
  <si>
    <t>B</t>
  </si>
  <si>
    <t>14_B_2</t>
  </si>
  <si>
    <t>13_A_3</t>
  </si>
  <si>
    <t>16_B_1</t>
  </si>
  <si>
    <t>LR</t>
  </si>
  <si>
    <t>47_A_2</t>
  </si>
  <si>
    <t>48_B_1</t>
  </si>
  <si>
    <t>18_A_1</t>
  </si>
  <si>
    <t>RU</t>
  </si>
  <si>
    <t>40_B_1</t>
  </si>
  <si>
    <t>38_B_1</t>
  </si>
  <si>
    <t>38_A_2</t>
  </si>
  <si>
    <t>22_A_1</t>
  </si>
  <si>
    <t>QU</t>
  </si>
  <si>
    <t>23_B_1</t>
  </si>
  <si>
    <t>28_A_2</t>
  </si>
  <si>
    <t>LN</t>
  </si>
  <si>
    <t>28_A_3</t>
  </si>
  <si>
    <t>29_B_1</t>
  </si>
  <si>
    <t>34_A_1</t>
  </si>
  <si>
    <t>OR</t>
  </si>
  <si>
    <t>35_B_1</t>
  </si>
  <si>
    <t>36_A_1</t>
  </si>
  <si>
    <t>UW</t>
  </si>
  <si>
    <t>39_A_1</t>
  </si>
  <si>
    <t>NQ</t>
  </si>
  <si>
    <t>41_B_1</t>
  </si>
  <si>
    <t>F</t>
  </si>
  <si>
    <t>NW</t>
  </si>
  <si>
    <t>no</t>
  </si>
  <si>
    <t>yes</t>
  </si>
  <si>
    <t>ZU</t>
  </si>
  <si>
    <t>LW</t>
  </si>
  <si>
    <t>LO</t>
  </si>
  <si>
    <t>7_A_2</t>
  </si>
  <si>
    <t>8_B_1</t>
  </si>
  <si>
    <t>13_A_2</t>
  </si>
  <si>
    <t>20_B_1</t>
  </si>
  <si>
    <t>28_A_1</t>
  </si>
  <si>
    <t>32_A_1</t>
  </si>
  <si>
    <t>37_B_1</t>
  </si>
  <si>
    <t>38_A_1</t>
  </si>
  <si>
    <t>47_A_1</t>
  </si>
  <si>
    <t>Variable</t>
  </si>
  <si>
    <t>Definition</t>
  </si>
  <si>
    <t>Number of trial (1=AH, 2=LG)</t>
  </si>
  <si>
    <t>Tank number during experiment</t>
  </si>
  <si>
    <t>Individual ID of males</t>
  </si>
  <si>
    <t>Feeding regime A or B</t>
  </si>
  <si>
    <t>Original breeding tank number</t>
  </si>
  <si>
    <t>Standard length in cm</t>
  </si>
  <si>
    <t>Body weight in g</t>
  </si>
  <si>
    <t>Body condition index</t>
  </si>
  <si>
    <t>Relatedness of females to males during trial</t>
  </si>
  <si>
    <t>Family Code of females</t>
  </si>
  <si>
    <t>Family Code of males</t>
  </si>
  <si>
    <t>LAB chromaticity of the mouth part</t>
  </si>
  <si>
    <t>LAB chromaticity of the belly</t>
  </si>
  <si>
    <t>Attack of males directed towards related females (average per day)</t>
  </si>
  <si>
    <t>Attack of males directed towards unrelated females (average per day)</t>
  </si>
  <si>
    <t>Attack of females directed towards the other female (average per day)</t>
  </si>
  <si>
    <t>Attack of females directed towards males (average per day)</t>
  </si>
  <si>
    <t>Attack of females directed towards the other female (binomial; yes/no)</t>
  </si>
  <si>
    <t>Attack of females directed towards males (binomial; yes/no)</t>
  </si>
  <si>
    <t>standing_S</t>
  </si>
  <si>
    <t>Sum of shaked S and standing S</t>
  </si>
  <si>
    <t>behavior counted as courtship behavior (average per day)</t>
  </si>
  <si>
    <t>Choice of male (related or unrelated female)</t>
  </si>
  <si>
    <t>If female was chosen or not (binomial; yes/no)</t>
  </si>
  <si>
    <t>Number of days until a choice was made</t>
  </si>
  <si>
    <t>Number of days until eggs were spawned</t>
  </si>
  <si>
    <t>Number of eggs</t>
  </si>
  <si>
    <t>Days until fry was seen outside of cave</t>
  </si>
  <si>
    <t>Number of fry</t>
  </si>
  <si>
    <t>Survival rate of offspring</t>
  </si>
  <si>
    <t>ID M</t>
  </si>
  <si>
    <t>Fam_M</t>
  </si>
  <si>
    <t>Fam_F</t>
  </si>
  <si>
    <t>M_SL</t>
  </si>
  <si>
    <t>M_Weight</t>
  </si>
  <si>
    <t>F1_SL</t>
  </si>
  <si>
    <t>F1_Weight</t>
  </si>
  <si>
    <t>F2_SL</t>
  </si>
  <si>
    <t>Diff_SL</t>
  </si>
  <si>
    <t>F2_Weight</t>
  </si>
  <si>
    <t>M_LAB mouth</t>
  </si>
  <si>
    <t>M_Lab belly</t>
  </si>
  <si>
    <t>F1_LAB mouth</t>
  </si>
  <si>
    <t>F1_LAB belly</t>
  </si>
  <si>
    <t>F2_LAB mouth</t>
  </si>
  <si>
    <t>F2_LAB belly</t>
  </si>
  <si>
    <t>Dif_LAB_belly</t>
  </si>
  <si>
    <t>Dif_LAB_mouth</t>
  </si>
  <si>
    <t>FY_LAB mouth</t>
  </si>
  <si>
    <t>FN_LAB mouth</t>
  </si>
  <si>
    <t>FY_LAB belly</t>
  </si>
  <si>
    <t>FN_LAB belly</t>
  </si>
  <si>
    <t>M_shaked_S</t>
  </si>
  <si>
    <t>F1_shaked_S</t>
  </si>
  <si>
    <t>F2_shaked_S</t>
  </si>
  <si>
    <t>Diff_Courtship_F</t>
  </si>
  <si>
    <t>M_standing S</t>
  </si>
  <si>
    <t>F1_standing S</t>
  </si>
  <si>
    <t>F2_standing S</t>
  </si>
  <si>
    <t>M_attack F Kin</t>
  </si>
  <si>
    <t>F2_attack F Kin</t>
  </si>
  <si>
    <t>M_attack F Nonkin</t>
  </si>
  <si>
    <t>F1_attack F Nonkin</t>
  </si>
  <si>
    <t>Diff_Attack_F</t>
  </si>
  <si>
    <t>Days till Choice</t>
  </si>
  <si>
    <t>Days till Eggs</t>
  </si>
  <si>
    <t>Days till babys</t>
  </si>
  <si>
    <t>NA</t>
  </si>
  <si>
    <t>data reverse additional variables</t>
  </si>
  <si>
    <t>Standard length in cm of males</t>
  </si>
  <si>
    <t>Body weight in g of males</t>
  </si>
  <si>
    <t>Standard length in cm of related females</t>
  </si>
  <si>
    <t>Body weight in g of related females</t>
  </si>
  <si>
    <t>Standard length in cm of unrelated females</t>
  </si>
  <si>
    <t>Body weight in g of unrelated females</t>
  </si>
  <si>
    <t>Difference in standard length of females</t>
  </si>
  <si>
    <t>LAB chromaticity of chosen females of the mouth part</t>
  </si>
  <si>
    <t>LAB chromaticity of not chosen females of the mouth part</t>
  </si>
  <si>
    <t>LAB chromaticity of chosen females of the belly</t>
  </si>
  <si>
    <t>LAB chromaticity of not chosen females of the belly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</si>
</sst>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2" fillId="0" borderId="1" xfId="0" applyFont="1" applyFill="1" applyBorder="1"/>
    <xf numFmtId="0" fontId="3" fillId="0" borderId="0" xfId="0" applyFont="1" applyFill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3" xfId="0" applyFont="1" applyFill="1" applyBorder="1"/>
    <xf numFmtId="165" fontId="0" fillId="0" borderId="0" xfId="0" applyNumberFormat="1" applyFill="1"/>
    <xf numFmtId="0" fontId="2" fillId="0" borderId="0" xfId="0" applyFont="1" applyFill="1"/>
    <xf numFmtId="0" fontId="1" fillId="0" borderId="0" xfId="0" applyFont="1"/>
  </cellXfs>
  <cellStyles count="1">
    <cellStyle name="Standard" xfId="0" builtinId="0"/>
  </cellStyles>
  <dxfs count="5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5" formatCode="0.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64" formatCode="0.0000000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2" displayName="Table2" ref="A1:AE121" totalsRowShown="0">
  <autoFilter ref="A1:AE121"/>
  <sortState ref="A2:AE121">
    <sortCondition ref="B1:B121"/>
  </sortState>
  <tableColumns count="31">
    <tableColumn id="1" name="Trial"/>
    <tableColumn id="2" name="Tank" dataDxfId="55"/>
    <tableColumn id="4" name="ID_M" dataDxfId="54"/>
    <tableColumn id="6" name="Group" dataDxfId="53"/>
    <tableColumn id="7" name="Sex" dataDxfId="52"/>
    <tableColumn id="8" name="Original_Tank" dataDxfId="51"/>
    <tableColumn id="9" name="Weight" dataDxfId="50"/>
    <tableColumn id="10" name="SL" dataDxfId="49"/>
    <tableColumn id="11" name="BCI" dataDxfId="48">
      <calculatedColumnFormula>(G2*100)/((H2)^3)</calculatedColumnFormula>
    </tableColumn>
    <tableColumn id="12" name="Kin_Nonkin" dataDxfId="47"/>
    <tableColumn id="14" name="Family_F" dataDxfId="46"/>
    <tableColumn id="15" name="Family_M" dataDxfId="45"/>
    <tableColumn id="18" name="LAB_mouth"/>
    <tableColumn id="21" name="LAB_belly"/>
    <tableColumn id="22" name="shaked S"/>
    <tableColumn id="3" name="standing S"/>
    <tableColumn id="24" name="attack_F_Kin"/>
    <tableColumn id="25" name="attack_F_Nonkin"/>
    <tableColumn id="26" name="attack_F"/>
    <tableColumn id="27" name="attack_M"/>
    <tableColumn id="28" name="attack_F_yes_no"/>
    <tableColumn id="29" name="attack_M_yes_no"/>
    <tableColumn id="30" name="Courtship">
      <calculatedColumnFormula>O2+#REF!</calculatedColumnFormula>
    </tableColumn>
    <tableColumn id="36" name="Choice"/>
    <tableColumn id="37" name="Choice_yes_no"/>
    <tableColumn id="38" name="Days_till_Choice"/>
    <tableColumn id="39" name="Days_till_Eggs"/>
    <tableColumn id="40" name="N_Eggs"/>
    <tableColumn id="41" name="Days_till_babys"/>
    <tableColumn id="42" name="N_babys"/>
    <tableColumn id="43" name="Survivalrate">
      <calculatedColumnFormula>AD2/AB2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" displayName="Table1" ref="A1:AQ41" totalsRowShown="0" headerRowDxfId="44" dataDxfId="43">
  <autoFilter ref="A1:AQ41"/>
  <sortState ref="A2:AQ41">
    <sortCondition ref="B1:B41"/>
  </sortState>
  <tableColumns count="43">
    <tableColumn id="1" name="Trial" dataDxfId="42"/>
    <tableColumn id="2" name="Tank" dataDxfId="41"/>
    <tableColumn id="5" name="ID M" dataDxfId="40"/>
    <tableColumn id="10" name="Fam_M" dataDxfId="39"/>
    <tableColumn id="73" name="Fam_F" dataDxfId="38"/>
    <tableColumn id="12" name="M_SL" dataDxfId="37"/>
    <tableColumn id="13" name="M_Weight" dataDxfId="36"/>
    <tableColumn id="14" name="F1_SL" dataDxfId="35"/>
    <tableColumn id="15" name="F1_Weight" dataDxfId="34"/>
    <tableColumn id="17" name="F2_SL" dataDxfId="33"/>
    <tableColumn id="18" name="Diff_SL" dataDxfId="32">
      <calculatedColumnFormula>H2-J2</calculatedColumnFormula>
    </tableColumn>
    <tableColumn id="19" name="F2_Weight" dataDxfId="31"/>
    <tableColumn id="22" name="M_LAB mouth" dataDxfId="30"/>
    <tableColumn id="25" name="M_Lab belly" dataDxfId="29"/>
    <tableColumn id="26" name="F1_LAB mouth" dataDxfId="28"/>
    <tableColumn id="29" name="F1_LAB belly" dataDxfId="27"/>
    <tableColumn id="30" name="F2_LAB mouth" dataDxfId="26"/>
    <tableColumn id="33" name="F2_LAB belly" dataDxfId="25"/>
    <tableColumn id="34" name="Dif_LAB_belly" dataDxfId="24">
      <calculatedColumnFormula>P2-R2</calculatedColumnFormula>
    </tableColumn>
    <tableColumn id="35" name="Dif_LAB_mouth" dataDxfId="23">
      <calculatedColumnFormula>O2-Q2</calculatedColumnFormula>
    </tableColumn>
    <tableColumn id="36" name="FY_LAB mouth" dataDxfId="22"/>
    <tableColumn id="37" name="FN_LAB mouth" dataDxfId="21"/>
    <tableColumn id="38" name="FY_LAB belly" dataDxfId="20"/>
    <tableColumn id="39" name="FN_LAB belly" dataDxfId="19"/>
    <tableColumn id="40" name="M_shaked_S" dataDxfId="18"/>
    <tableColumn id="41" name="F1_shaked_S" dataDxfId="17"/>
    <tableColumn id="42" name="F2_shaked_S" dataDxfId="16"/>
    <tableColumn id="75" name="Diff_Courtship_F" dataDxfId="15">
      <calculatedColumnFormula>Table1[[#This Row],[F1_shaked_S]]-Table1[[#This Row],[F2_shaked_S]]</calculatedColumnFormula>
    </tableColumn>
    <tableColumn id="43" name="M_standing S" dataDxfId="14"/>
    <tableColumn id="44" name="F1_standing S" dataDxfId="13"/>
    <tableColumn id="45" name="F2_standing S" dataDxfId="12"/>
    <tableColumn id="46" name="M_attack F Kin" dataDxfId="11"/>
    <tableColumn id="47" name="F2_attack F Kin" dataDxfId="10"/>
    <tableColumn id="48" name="M_attack F Nonkin" dataDxfId="9"/>
    <tableColumn id="49" name="F1_attack F Nonkin" dataDxfId="8"/>
    <tableColumn id="74" name="Diff_Attack_F" dataDxfId="7">
      <calculatedColumnFormula>Table1[[#This Row],[F2_attack F Kin]]-Table1[[#This Row],[F1_attack F Nonkin]]</calculatedColumnFormula>
    </tableColumn>
    <tableColumn id="65" name="Choice" dataDxfId="6"/>
    <tableColumn id="66" name="Days till Choice" dataDxfId="5"/>
    <tableColumn id="67" name="Days till Eggs" dataDxfId="4"/>
    <tableColumn id="68" name="N_Eggs" dataDxfId="3"/>
    <tableColumn id="69" name="Days till babys" dataDxfId="2"/>
    <tableColumn id="70" name="N_babys" dataDxfId="1"/>
    <tableColumn id="71" name="Survivalrate" dataDxfId="0">
      <calculatedColumnFormula>AP2/AN2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topLeftCell="A7" workbookViewId="0">
      <selection activeCell="F10" sqref="F10"/>
    </sheetView>
  </sheetViews>
  <sheetFormatPr baseColWidth="10" defaultColWidth="9.140625" defaultRowHeight="15" x14ac:dyDescent="0.25"/>
  <cols>
    <col min="1" max="1" width="17.85546875" style="5" customWidth="1"/>
    <col min="2" max="2" width="61" customWidth="1"/>
  </cols>
  <sheetData>
    <row r="1" spans="1:2" x14ac:dyDescent="0.25">
      <c r="A1" s="10" t="s">
        <v>84</v>
      </c>
      <c r="B1" s="11" t="s">
        <v>85</v>
      </c>
    </row>
    <row r="2" spans="1:2" x14ac:dyDescent="0.25">
      <c r="A2" s="6" t="s">
        <v>0</v>
      </c>
      <c r="B2" t="s">
        <v>86</v>
      </c>
    </row>
    <row r="3" spans="1:2" x14ac:dyDescent="0.25">
      <c r="A3" s="7" t="s">
        <v>1</v>
      </c>
      <c r="B3" t="s">
        <v>87</v>
      </c>
    </row>
    <row r="4" spans="1:2" x14ac:dyDescent="0.25">
      <c r="A4" s="7" t="s">
        <v>2</v>
      </c>
      <c r="B4" t="s">
        <v>88</v>
      </c>
    </row>
    <row r="5" spans="1:2" x14ac:dyDescent="0.25">
      <c r="A5" s="7" t="s">
        <v>3</v>
      </c>
      <c r="B5" t="s">
        <v>89</v>
      </c>
    </row>
    <row r="6" spans="1:2" x14ac:dyDescent="0.25">
      <c r="A6" s="7" t="s">
        <v>4</v>
      </c>
      <c r="B6" t="s">
        <v>4</v>
      </c>
    </row>
    <row r="7" spans="1:2" x14ac:dyDescent="0.25">
      <c r="A7" s="7" t="s">
        <v>5</v>
      </c>
      <c r="B7" t="s">
        <v>90</v>
      </c>
    </row>
    <row r="8" spans="1:2" x14ac:dyDescent="0.25">
      <c r="A8" s="7" t="s">
        <v>6</v>
      </c>
      <c r="B8" t="s">
        <v>92</v>
      </c>
    </row>
    <row r="9" spans="1:2" x14ac:dyDescent="0.25">
      <c r="A9" s="7" t="s">
        <v>7</v>
      </c>
      <c r="B9" t="s">
        <v>91</v>
      </c>
    </row>
    <row r="10" spans="1:2" x14ac:dyDescent="0.25">
      <c r="A10" s="7" t="s">
        <v>8</v>
      </c>
      <c r="B10" t="s">
        <v>93</v>
      </c>
    </row>
    <row r="11" spans="1:2" x14ac:dyDescent="0.25">
      <c r="A11" s="7" t="s">
        <v>9</v>
      </c>
      <c r="B11" t="s">
        <v>94</v>
      </c>
    </row>
    <row r="12" spans="1:2" x14ac:dyDescent="0.25">
      <c r="A12" s="7" t="s">
        <v>10</v>
      </c>
      <c r="B12" t="s">
        <v>95</v>
      </c>
    </row>
    <row r="13" spans="1:2" x14ac:dyDescent="0.25">
      <c r="A13" s="7" t="s">
        <v>11</v>
      </c>
      <c r="B13" t="s">
        <v>96</v>
      </c>
    </row>
    <row r="14" spans="1:2" x14ac:dyDescent="0.25">
      <c r="A14" s="7" t="s">
        <v>12</v>
      </c>
      <c r="B14" t="s">
        <v>97</v>
      </c>
    </row>
    <row r="15" spans="1:2" x14ac:dyDescent="0.25">
      <c r="A15" s="7" t="s">
        <v>13</v>
      </c>
      <c r="B15" t="s">
        <v>98</v>
      </c>
    </row>
    <row r="16" spans="1:2" x14ac:dyDescent="0.25">
      <c r="A16" s="7" t="s">
        <v>14</v>
      </c>
      <c r="B16" t="s">
        <v>107</v>
      </c>
    </row>
    <row r="17" spans="1:2" x14ac:dyDescent="0.25">
      <c r="A17" s="7" t="s">
        <v>105</v>
      </c>
      <c r="B17" t="s">
        <v>107</v>
      </c>
    </row>
    <row r="18" spans="1:2" x14ac:dyDescent="0.25">
      <c r="A18" s="7" t="s">
        <v>16</v>
      </c>
      <c r="B18" t="s">
        <v>99</v>
      </c>
    </row>
    <row r="19" spans="1:2" x14ac:dyDescent="0.25">
      <c r="A19" s="7" t="s">
        <v>17</v>
      </c>
      <c r="B19" t="s">
        <v>100</v>
      </c>
    </row>
    <row r="20" spans="1:2" x14ac:dyDescent="0.25">
      <c r="A20" s="7" t="s">
        <v>18</v>
      </c>
      <c r="B20" t="s">
        <v>101</v>
      </c>
    </row>
    <row r="21" spans="1:2" x14ac:dyDescent="0.25">
      <c r="A21" s="7" t="s">
        <v>19</v>
      </c>
      <c r="B21" t="s">
        <v>102</v>
      </c>
    </row>
    <row r="22" spans="1:2" x14ac:dyDescent="0.25">
      <c r="A22" s="7" t="s">
        <v>20</v>
      </c>
      <c r="B22" t="s">
        <v>103</v>
      </c>
    </row>
    <row r="23" spans="1:2" x14ac:dyDescent="0.25">
      <c r="A23" s="7" t="s">
        <v>21</v>
      </c>
      <c r="B23" t="s">
        <v>104</v>
      </c>
    </row>
    <row r="24" spans="1:2" x14ac:dyDescent="0.25">
      <c r="A24" s="7" t="s">
        <v>22</v>
      </c>
      <c r="B24" t="s">
        <v>106</v>
      </c>
    </row>
    <row r="25" spans="1:2" x14ac:dyDescent="0.25">
      <c r="A25" s="7" t="s">
        <v>23</v>
      </c>
      <c r="B25" t="s">
        <v>108</v>
      </c>
    </row>
    <row r="26" spans="1:2" x14ac:dyDescent="0.25">
      <c r="A26" s="7" t="s">
        <v>24</v>
      </c>
      <c r="B26" t="s">
        <v>109</v>
      </c>
    </row>
    <row r="27" spans="1:2" x14ac:dyDescent="0.25">
      <c r="A27" s="7" t="s">
        <v>25</v>
      </c>
      <c r="B27" t="s">
        <v>110</v>
      </c>
    </row>
    <row r="28" spans="1:2" x14ac:dyDescent="0.25">
      <c r="A28" s="7" t="s">
        <v>26</v>
      </c>
      <c r="B28" t="s">
        <v>111</v>
      </c>
    </row>
    <row r="29" spans="1:2" x14ac:dyDescent="0.25">
      <c r="A29" s="7" t="s">
        <v>27</v>
      </c>
      <c r="B29" t="s">
        <v>112</v>
      </c>
    </row>
    <row r="30" spans="1:2" x14ac:dyDescent="0.25">
      <c r="A30" s="7" t="s">
        <v>28</v>
      </c>
      <c r="B30" t="s">
        <v>113</v>
      </c>
    </row>
    <row r="31" spans="1:2" x14ac:dyDescent="0.25">
      <c r="A31" s="7" t="s">
        <v>29</v>
      </c>
      <c r="B31" t="s">
        <v>114</v>
      </c>
    </row>
    <row r="32" spans="1:2" x14ac:dyDescent="0.25">
      <c r="A32" s="8" t="s">
        <v>30</v>
      </c>
      <c r="B32" t="s">
        <v>115</v>
      </c>
    </row>
    <row r="33" spans="1:2" x14ac:dyDescent="0.25">
      <c r="A33" s="4" t="s">
        <v>154</v>
      </c>
    </row>
    <row r="34" spans="1:2" x14ac:dyDescent="0.25">
      <c r="A34" s="7" t="s">
        <v>119</v>
      </c>
      <c r="B34" t="s">
        <v>155</v>
      </c>
    </row>
    <row r="35" spans="1:2" x14ac:dyDescent="0.25">
      <c r="A35" s="7" t="s">
        <v>120</v>
      </c>
      <c r="B35" t="s">
        <v>156</v>
      </c>
    </row>
    <row r="36" spans="1:2" x14ac:dyDescent="0.25">
      <c r="A36" s="7" t="s">
        <v>121</v>
      </c>
      <c r="B36" t="s">
        <v>157</v>
      </c>
    </row>
    <row r="37" spans="1:2" x14ac:dyDescent="0.25">
      <c r="A37" s="7" t="s">
        <v>122</v>
      </c>
      <c r="B37" t="s">
        <v>158</v>
      </c>
    </row>
    <row r="38" spans="1:2" x14ac:dyDescent="0.25">
      <c r="A38" s="7" t="s">
        <v>123</v>
      </c>
      <c r="B38" t="s">
        <v>159</v>
      </c>
    </row>
    <row r="39" spans="1:2" x14ac:dyDescent="0.25">
      <c r="A39" s="7" t="s">
        <v>124</v>
      </c>
      <c r="B39" t="s">
        <v>161</v>
      </c>
    </row>
    <row r="40" spans="1:2" x14ac:dyDescent="0.25">
      <c r="A40" s="7" t="s">
        <v>125</v>
      </c>
      <c r="B40" t="s">
        <v>160</v>
      </c>
    </row>
    <row r="41" spans="1:2" x14ac:dyDescent="0.25">
      <c r="A41" s="7" t="s">
        <v>134</v>
      </c>
      <c r="B41" t="s">
        <v>162</v>
      </c>
    </row>
    <row r="42" spans="1:2" x14ac:dyDescent="0.25">
      <c r="A42" s="7" t="s">
        <v>135</v>
      </c>
      <c r="B42" t="s">
        <v>163</v>
      </c>
    </row>
    <row r="43" spans="1:2" x14ac:dyDescent="0.25">
      <c r="A43" s="7" t="s">
        <v>136</v>
      </c>
      <c r="B43" t="s">
        <v>164</v>
      </c>
    </row>
    <row r="44" spans="1:2" x14ac:dyDescent="0.25">
      <c r="A44" s="7" t="s">
        <v>137</v>
      </c>
      <c r="B44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1"/>
  <sheetViews>
    <sheetView topLeftCell="J1" workbookViewId="0">
      <selection activeCell="P1" sqref="P1"/>
    </sheetView>
  </sheetViews>
  <sheetFormatPr baseColWidth="10" defaultColWidth="9.140625" defaultRowHeight="15" x14ac:dyDescent="0.25"/>
  <cols>
    <col min="9" max="9" width="10.85546875" customWidth="1"/>
    <col min="11" max="11" width="12.140625" customWidth="1"/>
    <col min="12" max="12" width="11.140625" customWidth="1"/>
    <col min="13" max="13" width="11.85546875" customWidth="1"/>
    <col min="14" max="14" width="11.5703125" customWidth="1"/>
    <col min="15" max="16" width="10.85546875" customWidth="1"/>
    <col min="17" max="17" width="14.140625" customWidth="1"/>
    <col min="18" max="18" width="12.140625" customWidth="1"/>
    <col min="19" max="19" width="10.42578125" customWidth="1"/>
    <col min="20" max="20" width="12.28515625" customWidth="1"/>
    <col min="21" max="22" width="12.5703125" customWidth="1"/>
    <col min="23" max="23" width="12.42578125" customWidth="1"/>
    <col min="25" max="25" width="9.140625" customWidth="1"/>
    <col min="26" max="26" width="10.7109375" customWidth="1"/>
    <col min="27" max="27" width="11.140625" customWidth="1"/>
    <col min="29" max="29" width="10.140625" customWidth="1"/>
    <col min="30" max="30" width="9.42578125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1</v>
      </c>
      <c r="B2">
        <v>1</v>
      </c>
      <c r="C2" t="s">
        <v>32</v>
      </c>
      <c r="D2" t="s">
        <v>33</v>
      </c>
      <c r="E2" t="s">
        <v>34</v>
      </c>
      <c r="F2">
        <v>7</v>
      </c>
      <c r="G2">
        <v>2.2669999999999999</v>
      </c>
      <c r="H2">
        <v>4.5</v>
      </c>
      <c r="I2" s="1">
        <f t="shared" ref="I2:I33" si="0">(G2*100)/((H2)^3)</f>
        <v>2.4877914951989024</v>
      </c>
      <c r="J2" t="s">
        <v>31</v>
      </c>
      <c r="K2" t="s">
        <v>31</v>
      </c>
      <c r="L2" t="s">
        <v>35</v>
      </c>
      <c r="M2">
        <v>35.101440299667352</v>
      </c>
      <c r="N2">
        <v>12.231562087939182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36</v>
      </c>
      <c r="Y2" t="s">
        <v>31</v>
      </c>
      <c r="Z2">
        <v>2</v>
      </c>
      <c r="AA2" t="s">
        <v>31</v>
      </c>
      <c r="AB2">
        <v>94</v>
      </c>
      <c r="AC2" t="s">
        <v>31</v>
      </c>
      <c r="AD2">
        <v>68</v>
      </c>
      <c r="AE2">
        <f>AD2/AB2</f>
        <v>0.72340425531914898</v>
      </c>
    </row>
    <row r="3" spans="1:31" x14ac:dyDescent="0.25">
      <c r="A3">
        <v>1</v>
      </c>
      <c r="B3">
        <v>1</v>
      </c>
      <c r="C3" t="s">
        <v>32</v>
      </c>
      <c r="D3" t="s">
        <v>41</v>
      </c>
      <c r="E3" t="s">
        <v>68</v>
      </c>
      <c r="F3">
        <v>1</v>
      </c>
      <c r="G3">
        <v>1.5509999999999999</v>
      </c>
      <c r="H3" s="2">
        <v>3.6</v>
      </c>
      <c r="I3" s="1">
        <f t="shared" si="0"/>
        <v>3.324331275720164</v>
      </c>
      <c r="J3" t="s">
        <v>39</v>
      </c>
      <c r="K3" t="s">
        <v>69</v>
      </c>
      <c r="L3" t="s">
        <v>35</v>
      </c>
      <c r="M3">
        <v>51.194617772661303</v>
      </c>
      <c r="N3">
        <v>19.351284769291734</v>
      </c>
      <c r="O3">
        <v>8.5</v>
      </c>
      <c r="P3">
        <v>0</v>
      </c>
      <c r="Q3" t="s">
        <v>31</v>
      </c>
      <c r="R3" t="s">
        <v>31</v>
      </c>
      <c r="S3">
        <v>0</v>
      </c>
      <c r="T3">
        <v>0</v>
      </c>
      <c r="U3" t="s">
        <v>70</v>
      </c>
      <c r="V3" t="s">
        <v>70</v>
      </c>
      <c r="W3">
        <f>O3+Table2[[#This Row],[standing S]]</f>
        <v>8.5</v>
      </c>
      <c r="X3" t="s">
        <v>31</v>
      </c>
      <c r="Y3" t="s">
        <v>70</v>
      </c>
      <c r="Z3" t="s">
        <v>31</v>
      </c>
      <c r="AA3" t="s">
        <v>31</v>
      </c>
      <c r="AB3" t="s">
        <v>31</v>
      </c>
      <c r="AC3" t="s">
        <v>31</v>
      </c>
      <c r="AD3" t="s">
        <v>31</v>
      </c>
      <c r="AE3" t="s">
        <v>31</v>
      </c>
    </row>
    <row r="4" spans="1:31" x14ac:dyDescent="0.25">
      <c r="A4">
        <v>1</v>
      </c>
      <c r="B4">
        <v>1</v>
      </c>
      <c r="C4" t="s">
        <v>32</v>
      </c>
      <c r="D4" t="s">
        <v>41</v>
      </c>
      <c r="E4" t="s">
        <v>68</v>
      </c>
      <c r="F4">
        <v>8</v>
      </c>
      <c r="G4">
        <v>1.458</v>
      </c>
      <c r="H4" s="2">
        <v>3.6</v>
      </c>
      <c r="I4" s="1">
        <f t="shared" si="0"/>
        <v>3.1249999999999991</v>
      </c>
      <c r="J4" t="s">
        <v>36</v>
      </c>
      <c r="K4" t="s">
        <v>35</v>
      </c>
      <c r="L4" t="s">
        <v>35</v>
      </c>
      <c r="M4">
        <v>34.386689931490125</v>
      </c>
      <c r="N4">
        <v>7.174414416676961</v>
      </c>
      <c r="O4">
        <v>0</v>
      </c>
      <c r="P4">
        <v>0</v>
      </c>
      <c r="Q4" t="s">
        <v>31</v>
      </c>
      <c r="R4" t="s">
        <v>31</v>
      </c>
      <c r="S4">
        <v>0</v>
      </c>
      <c r="T4">
        <v>0</v>
      </c>
      <c r="U4" t="s">
        <v>70</v>
      </c>
      <c r="V4" t="s">
        <v>70</v>
      </c>
      <c r="W4">
        <f>O4+Table2[[#This Row],[standing S]]</f>
        <v>0</v>
      </c>
      <c r="X4" t="s">
        <v>31</v>
      </c>
      <c r="Y4" t="s">
        <v>71</v>
      </c>
      <c r="Z4">
        <v>2</v>
      </c>
      <c r="AA4" t="s">
        <v>31</v>
      </c>
      <c r="AB4">
        <v>94</v>
      </c>
      <c r="AC4" t="s">
        <v>31</v>
      </c>
      <c r="AD4">
        <v>68</v>
      </c>
      <c r="AE4">
        <f>AD4/AB4</f>
        <v>0.72340425531914898</v>
      </c>
    </row>
    <row r="5" spans="1:31" x14ac:dyDescent="0.25">
      <c r="A5">
        <v>2</v>
      </c>
      <c r="B5">
        <v>1</v>
      </c>
      <c r="C5" t="s">
        <v>75</v>
      </c>
      <c r="D5" t="s">
        <v>33</v>
      </c>
      <c r="E5" t="s">
        <v>34</v>
      </c>
      <c r="F5">
        <v>7</v>
      </c>
      <c r="G5">
        <v>2.4169999999999998</v>
      </c>
      <c r="H5">
        <v>5.2</v>
      </c>
      <c r="I5" s="1">
        <f t="shared" si="0"/>
        <v>1.7189633591260804</v>
      </c>
      <c r="J5" t="s">
        <v>31</v>
      </c>
      <c r="K5" t="s">
        <v>31</v>
      </c>
      <c r="L5" t="s">
        <v>35</v>
      </c>
      <c r="M5">
        <v>27.684733057128156</v>
      </c>
      <c r="N5">
        <v>18.162843634433703</v>
      </c>
      <c r="O5">
        <v>0</v>
      </c>
      <c r="P5">
        <v>0</v>
      </c>
      <c r="Q5">
        <v>0</v>
      </c>
      <c r="R5">
        <v>0</v>
      </c>
      <c r="S5" t="s">
        <v>31</v>
      </c>
      <c r="T5" t="s">
        <v>31</v>
      </c>
      <c r="U5" t="s">
        <v>31</v>
      </c>
      <c r="V5" t="s">
        <v>31</v>
      </c>
      <c r="W5">
        <f>O5+Table2[[#This Row],[standing S]]</f>
        <v>0</v>
      </c>
      <c r="X5" t="s">
        <v>39</v>
      </c>
      <c r="Y5" t="s">
        <v>31</v>
      </c>
      <c r="Z5">
        <v>3</v>
      </c>
      <c r="AA5">
        <v>4</v>
      </c>
      <c r="AB5">
        <v>117</v>
      </c>
      <c r="AC5">
        <v>14</v>
      </c>
      <c r="AD5">
        <v>38</v>
      </c>
      <c r="AE5">
        <f>AD5/AB5</f>
        <v>0.3247863247863248</v>
      </c>
    </row>
    <row r="6" spans="1:31" x14ac:dyDescent="0.25">
      <c r="A6">
        <v>2</v>
      </c>
      <c r="B6">
        <v>1</v>
      </c>
      <c r="C6" t="s">
        <v>75</v>
      </c>
      <c r="D6" t="s">
        <v>33</v>
      </c>
      <c r="E6" t="s">
        <v>68</v>
      </c>
      <c r="F6">
        <v>32</v>
      </c>
      <c r="G6">
        <v>2.2250000000000001</v>
      </c>
      <c r="H6">
        <v>4.2</v>
      </c>
      <c r="I6" s="1">
        <f t="shared" si="0"/>
        <v>3.0031854011445844</v>
      </c>
      <c r="J6" t="s">
        <v>39</v>
      </c>
      <c r="K6" t="s">
        <v>74</v>
      </c>
      <c r="L6" t="s">
        <v>35</v>
      </c>
      <c r="M6">
        <v>59.33426965553344</v>
      </c>
      <c r="N6">
        <v>18.398369492974098</v>
      </c>
      <c r="O6">
        <v>0.33333333333333331</v>
      </c>
      <c r="P6">
        <v>0</v>
      </c>
      <c r="Q6">
        <v>0</v>
      </c>
      <c r="R6" t="s">
        <v>31</v>
      </c>
      <c r="S6">
        <v>0</v>
      </c>
      <c r="T6">
        <v>0</v>
      </c>
      <c r="U6" t="s">
        <v>70</v>
      </c>
      <c r="V6" t="s">
        <v>70</v>
      </c>
      <c r="W6">
        <f>O6+Table2[[#This Row],[standing S]]</f>
        <v>0.33333333333333331</v>
      </c>
      <c r="X6" t="s">
        <v>31</v>
      </c>
      <c r="Y6" t="s">
        <v>71</v>
      </c>
      <c r="Z6">
        <v>3</v>
      </c>
      <c r="AA6">
        <v>4</v>
      </c>
      <c r="AB6">
        <v>117</v>
      </c>
      <c r="AC6">
        <v>14</v>
      </c>
      <c r="AD6">
        <v>38</v>
      </c>
      <c r="AE6">
        <f>AD6/AB6</f>
        <v>0.3247863247863248</v>
      </c>
    </row>
    <row r="7" spans="1:31" x14ac:dyDescent="0.25">
      <c r="A7">
        <v>2</v>
      </c>
      <c r="B7">
        <v>1</v>
      </c>
      <c r="C7" t="s">
        <v>75</v>
      </c>
      <c r="D7" t="s">
        <v>41</v>
      </c>
      <c r="E7" t="s">
        <v>68</v>
      </c>
      <c r="F7">
        <v>8</v>
      </c>
      <c r="G7">
        <v>1.738</v>
      </c>
      <c r="H7">
        <v>3.8</v>
      </c>
      <c r="I7" s="1">
        <f t="shared" si="0"/>
        <v>3.1673713369295822</v>
      </c>
      <c r="J7" t="s">
        <v>36</v>
      </c>
      <c r="K7" t="s">
        <v>35</v>
      </c>
      <c r="L7" t="s">
        <v>35</v>
      </c>
      <c r="M7">
        <v>74.673362794982737</v>
      </c>
      <c r="N7">
        <v>23.657862212052141</v>
      </c>
      <c r="O7">
        <v>0</v>
      </c>
      <c r="P7">
        <v>0</v>
      </c>
      <c r="Q7" t="s">
        <v>31</v>
      </c>
      <c r="R7">
        <v>0</v>
      </c>
      <c r="S7">
        <v>0</v>
      </c>
      <c r="T7">
        <v>0</v>
      </c>
      <c r="U7" t="s">
        <v>70</v>
      </c>
      <c r="V7" t="s">
        <v>70</v>
      </c>
      <c r="W7">
        <f>O7+Table2[[#This Row],[standing S]]</f>
        <v>0</v>
      </c>
      <c r="X7" t="s">
        <v>31</v>
      </c>
      <c r="Y7" t="s">
        <v>70</v>
      </c>
      <c r="Z7" t="s">
        <v>31</v>
      </c>
      <c r="AA7" t="s">
        <v>31</v>
      </c>
      <c r="AB7" t="s">
        <v>31</v>
      </c>
      <c r="AC7" t="s">
        <v>31</v>
      </c>
      <c r="AD7" t="s">
        <v>31</v>
      </c>
      <c r="AE7" t="s">
        <v>31</v>
      </c>
    </row>
    <row r="8" spans="1:31" x14ac:dyDescent="0.25">
      <c r="A8">
        <v>2</v>
      </c>
      <c r="B8">
        <v>2</v>
      </c>
      <c r="C8" t="s">
        <v>76</v>
      </c>
      <c r="D8" t="s">
        <v>41</v>
      </c>
      <c r="E8" t="s">
        <v>34</v>
      </c>
      <c r="F8">
        <v>8</v>
      </c>
      <c r="G8">
        <v>3.5819999999999999</v>
      </c>
      <c r="H8">
        <v>5.2</v>
      </c>
      <c r="I8" s="1">
        <f t="shared" si="0"/>
        <v>2.5475079654073731</v>
      </c>
      <c r="J8" t="s">
        <v>31</v>
      </c>
      <c r="K8" t="s">
        <v>31</v>
      </c>
      <c r="L8" t="s">
        <v>35</v>
      </c>
      <c r="M8">
        <v>28.007935383466673</v>
      </c>
      <c r="N8">
        <v>11.595018087284059</v>
      </c>
      <c r="O8">
        <v>0</v>
      </c>
      <c r="P8">
        <v>0</v>
      </c>
      <c r="Q8">
        <v>0</v>
      </c>
      <c r="R8">
        <v>0</v>
      </c>
      <c r="S8" t="s">
        <v>31</v>
      </c>
      <c r="T8" t="s">
        <v>31</v>
      </c>
      <c r="U8" t="s">
        <v>31</v>
      </c>
      <c r="V8" t="s">
        <v>31</v>
      </c>
      <c r="W8">
        <f>O8+Table2[[#This Row],[standing S]]</f>
        <v>0</v>
      </c>
      <c r="X8" t="s">
        <v>36</v>
      </c>
      <c r="Y8" t="s">
        <v>31</v>
      </c>
      <c r="Z8">
        <v>6</v>
      </c>
      <c r="AA8">
        <v>6</v>
      </c>
      <c r="AB8">
        <v>184</v>
      </c>
      <c r="AC8">
        <v>14</v>
      </c>
      <c r="AD8">
        <v>0</v>
      </c>
      <c r="AE8">
        <f>AD8/AB8</f>
        <v>0</v>
      </c>
    </row>
    <row r="9" spans="1:31" x14ac:dyDescent="0.25">
      <c r="A9">
        <v>2</v>
      </c>
      <c r="B9">
        <v>2</v>
      </c>
      <c r="C9" t="s">
        <v>76</v>
      </c>
      <c r="D9" t="s">
        <v>33</v>
      </c>
      <c r="E9" t="s">
        <v>68</v>
      </c>
      <c r="F9">
        <v>36</v>
      </c>
      <c r="G9">
        <v>1.556</v>
      </c>
      <c r="H9">
        <v>3.7</v>
      </c>
      <c r="I9" s="1">
        <f t="shared" si="0"/>
        <v>3.071881231121552</v>
      </c>
      <c r="J9" t="s">
        <v>39</v>
      </c>
      <c r="K9" t="s">
        <v>64</v>
      </c>
      <c r="L9" t="s">
        <v>35</v>
      </c>
      <c r="M9">
        <v>56.691171172316494</v>
      </c>
      <c r="N9">
        <v>9.3392838174146</v>
      </c>
      <c r="O9">
        <v>0</v>
      </c>
      <c r="P9">
        <v>0</v>
      </c>
      <c r="Q9">
        <v>0</v>
      </c>
      <c r="R9" t="s">
        <v>31</v>
      </c>
      <c r="S9">
        <v>0</v>
      </c>
      <c r="T9">
        <v>0</v>
      </c>
      <c r="U9" t="s">
        <v>70</v>
      </c>
      <c r="V9" t="s">
        <v>70</v>
      </c>
      <c r="W9">
        <f>O9+Table2[[#This Row],[standing S]]</f>
        <v>0</v>
      </c>
      <c r="X9" t="s">
        <v>31</v>
      </c>
      <c r="Y9" t="s">
        <v>70</v>
      </c>
      <c r="Z9" t="s">
        <v>31</v>
      </c>
      <c r="AA9" t="s">
        <v>31</v>
      </c>
      <c r="AB9" t="s">
        <v>31</v>
      </c>
      <c r="AC9" t="s">
        <v>31</v>
      </c>
      <c r="AD9" t="s">
        <v>31</v>
      </c>
      <c r="AE9" t="s">
        <v>31</v>
      </c>
    </row>
    <row r="10" spans="1:31" x14ac:dyDescent="0.25">
      <c r="A10">
        <v>2</v>
      </c>
      <c r="B10">
        <v>2</v>
      </c>
      <c r="C10" t="s">
        <v>76</v>
      </c>
      <c r="D10" t="s">
        <v>33</v>
      </c>
      <c r="E10" t="s">
        <v>68</v>
      </c>
      <c r="F10">
        <v>7</v>
      </c>
      <c r="G10">
        <v>1.851</v>
      </c>
      <c r="H10">
        <v>3.9</v>
      </c>
      <c r="I10" s="1">
        <f t="shared" si="0"/>
        <v>3.1204167298841856</v>
      </c>
      <c r="J10" t="s">
        <v>36</v>
      </c>
      <c r="K10" t="s">
        <v>35</v>
      </c>
      <c r="L10" t="s">
        <v>35</v>
      </c>
      <c r="M10">
        <v>62.680849458896844</v>
      </c>
      <c r="N10">
        <v>21.064055745379246</v>
      </c>
      <c r="O10">
        <v>0</v>
      </c>
      <c r="P10">
        <v>0</v>
      </c>
      <c r="Q10" t="s">
        <v>31</v>
      </c>
      <c r="R10">
        <v>0</v>
      </c>
      <c r="S10">
        <v>0</v>
      </c>
      <c r="T10">
        <v>0</v>
      </c>
      <c r="U10" t="s">
        <v>70</v>
      </c>
      <c r="V10" t="s">
        <v>70</v>
      </c>
      <c r="W10">
        <f>O10+Table2[[#This Row],[standing S]]</f>
        <v>0</v>
      </c>
      <c r="X10" t="s">
        <v>31</v>
      </c>
      <c r="Y10" t="s">
        <v>71</v>
      </c>
      <c r="Z10">
        <v>6</v>
      </c>
      <c r="AA10">
        <v>6</v>
      </c>
      <c r="AB10">
        <v>184</v>
      </c>
      <c r="AC10">
        <v>14</v>
      </c>
      <c r="AD10">
        <v>0</v>
      </c>
      <c r="AE10">
        <f>AD10/AB10</f>
        <v>0</v>
      </c>
    </row>
    <row r="11" spans="1:31" x14ac:dyDescent="0.25">
      <c r="A11">
        <v>1</v>
      </c>
      <c r="B11">
        <v>3</v>
      </c>
      <c r="C11" t="s">
        <v>37</v>
      </c>
      <c r="D11" t="s">
        <v>33</v>
      </c>
      <c r="E11" t="s">
        <v>34</v>
      </c>
      <c r="F11">
        <v>13</v>
      </c>
      <c r="G11">
        <v>2.7530000000000001</v>
      </c>
      <c r="H11">
        <v>4.7</v>
      </c>
      <c r="I11" s="1">
        <f t="shared" si="0"/>
        <v>2.6516282519287628</v>
      </c>
      <c r="J11" t="s">
        <v>31</v>
      </c>
      <c r="K11" t="s">
        <v>31</v>
      </c>
      <c r="L11" t="s">
        <v>38</v>
      </c>
      <c r="M11">
        <v>33.800065746155646</v>
      </c>
      <c r="N11">
        <v>6.1756691045496348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X11" t="s">
        <v>39</v>
      </c>
      <c r="Y11" t="s">
        <v>31</v>
      </c>
      <c r="Z11">
        <v>2</v>
      </c>
      <c r="AA11" t="s">
        <v>31</v>
      </c>
      <c r="AB11">
        <v>0</v>
      </c>
      <c r="AC11" t="s">
        <v>31</v>
      </c>
      <c r="AD11">
        <v>0</v>
      </c>
      <c r="AE11">
        <v>0</v>
      </c>
    </row>
    <row r="12" spans="1:31" x14ac:dyDescent="0.25">
      <c r="A12">
        <v>1</v>
      </c>
      <c r="B12">
        <v>3</v>
      </c>
      <c r="C12" t="s">
        <v>37</v>
      </c>
      <c r="D12" t="s">
        <v>41</v>
      </c>
      <c r="E12" t="s">
        <v>68</v>
      </c>
      <c r="F12">
        <v>14</v>
      </c>
      <c r="G12">
        <v>1.85</v>
      </c>
      <c r="H12" s="2">
        <v>3.9</v>
      </c>
      <c r="I12" s="1">
        <f t="shared" si="0"/>
        <v>3.1187309293818171</v>
      </c>
      <c r="J12" t="s">
        <v>36</v>
      </c>
      <c r="K12" t="s">
        <v>38</v>
      </c>
      <c r="L12" t="s">
        <v>38</v>
      </c>
      <c r="M12">
        <v>33.082388735465344</v>
      </c>
      <c r="N12">
        <v>12.373807462180391</v>
      </c>
      <c r="O12">
        <v>0</v>
      </c>
      <c r="P12">
        <v>0</v>
      </c>
      <c r="Q12" t="s">
        <v>31</v>
      </c>
      <c r="R12" t="s">
        <v>31</v>
      </c>
      <c r="S12">
        <v>3.5</v>
      </c>
      <c r="T12">
        <v>0.5</v>
      </c>
      <c r="U12" t="s">
        <v>71</v>
      </c>
      <c r="V12" t="s">
        <v>71</v>
      </c>
      <c r="W12">
        <f>O12+Table2[[#This Row],[standing S]]</f>
        <v>0</v>
      </c>
      <c r="X12" t="s">
        <v>31</v>
      </c>
      <c r="Y12" t="s">
        <v>70</v>
      </c>
      <c r="Z12" t="s">
        <v>31</v>
      </c>
      <c r="AA12" t="s">
        <v>31</v>
      </c>
      <c r="AB12" t="s">
        <v>31</v>
      </c>
      <c r="AC12" t="s">
        <v>31</v>
      </c>
      <c r="AD12" t="s">
        <v>31</v>
      </c>
      <c r="AE12" t="s">
        <v>31</v>
      </c>
    </row>
    <row r="13" spans="1:31" x14ac:dyDescent="0.25">
      <c r="A13">
        <v>1</v>
      </c>
      <c r="B13">
        <v>3</v>
      </c>
      <c r="C13" t="s">
        <v>37</v>
      </c>
      <c r="D13" t="s">
        <v>41</v>
      </c>
      <c r="E13" t="s">
        <v>68</v>
      </c>
      <c r="F13">
        <v>41</v>
      </c>
      <c r="G13">
        <v>1.552</v>
      </c>
      <c r="H13" s="2">
        <v>3.5</v>
      </c>
      <c r="I13" s="1">
        <f t="shared" si="0"/>
        <v>3.619825072886298</v>
      </c>
      <c r="J13" t="s">
        <v>39</v>
      </c>
      <c r="K13" t="s">
        <v>66</v>
      </c>
      <c r="L13" t="s">
        <v>38</v>
      </c>
      <c r="M13">
        <v>60.872361909527086</v>
      </c>
      <c r="N13">
        <v>14.780805871880673</v>
      </c>
      <c r="O13">
        <v>0</v>
      </c>
      <c r="P13">
        <v>0</v>
      </c>
      <c r="Q13" t="s">
        <v>31</v>
      </c>
      <c r="R13" t="s">
        <v>31</v>
      </c>
      <c r="S13">
        <v>1.5</v>
      </c>
      <c r="T13">
        <v>0.5</v>
      </c>
      <c r="U13" t="s">
        <v>71</v>
      </c>
      <c r="V13" t="s">
        <v>71</v>
      </c>
      <c r="W13">
        <f>O13+Table2[[#This Row],[standing S]]</f>
        <v>0</v>
      </c>
      <c r="X13" t="s">
        <v>31</v>
      </c>
      <c r="Y13" t="s">
        <v>71</v>
      </c>
      <c r="Z13">
        <v>2</v>
      </c>
      <c r="AA13" t="s">
        <v>31</v>
      </c>
      <c r="AB13">
        <v>110</v>
      </c>
      <c r="AC13" t="s">
        <v>31</v>
      </c>
      <c r="AD13">
        <v>47</v>
      </c>
      <c r="AE13">
        <f>AD13/AB13</f>
        <v>0.42727272727272725</v>
      </c>
    </row>
    <row r="14" spans="1:31" x14ac:dyDescent="0.25">
      <c r="A14">
        <v>1</v>
      </c>
      <c r="B14">
        <v>4</v>
      </c>
      <c r="C14" t="s">
        <v>40</v>
      </c>
      <c r="D14" t="s">
        <v>41</v>
      </c>
      <c r="E14" t="s">
        <v>34</v>
      </c>
      <c r="F14">
        <v>14</v>
      </c>
      <c r="G14">
        <v>2.988</v>
      </c>
      <c r="H14">
        <v>4.9000000000000004</v>
      </c>
      <c r="I14" s="1">
        <f t="shared" si="0"/>
        <v>2.5397580939914488</v>
      </c>
      <c r="J14" t="s">
        <v>31</v>
      </c>
      <c r="K14" t="s">
        <v>31</v>
      </c>
      <c r="L14" t="s">
        <v>38</v>
      </c>
      <c r="M14">
        <v>33.658414830304906</v>
      </c>
      <c r="N14">
        <v>5.8309518948453007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X14" t="s">
        <v>36</v>
      </c>
      <c r="Y14" t="s">
        <v>31</v>
      </c>
      <c r="Z14">
        <v>3</v>
      </c>
      <c r="AA14" t="s">
        <v>31</v>
      </c>
      <c r="AB14">
        <v>0</v>
      </c>
      <c r="AC14" t="s">
        <v>31</v>
      </c>
      <c r="AD14">
        <v>0</v>
      </c>
      <c r="AE14">
        <v>0</v>
      </c>
    </row>
    <row r="15" spans="1:31" x14ac:dyDescent="0.25">
      <c r="A15">
        <v>1</v>
      </c>
      <c r="B15">
        <v>4</v>
      </c>
      <c r="C15" t="s">
        <v>40</v>
      </c>
      <c r="D15" t="s">
        <v>33</v>
      </c>
      <c r="E15" t="s">
        <v>68</v>
      </c>
      <c r="F15">
        <v>13</v>
      </c>
      <c r="G15">
        <v>1.3009999999999999</v>
      </c>
      <c r="H15" s="2">
        <v>3.4</v>
      </c>
      <c r="I15" s="1">
        <f t="shared" si="0"/>
        <v>3.3100956645634034</v>
      </c>
      <c r="J15" t="s">
        <v>36</v>
      </c>
      <c r="K15" t="s">
        <v>38</v>
      </c>
      <c r="L15" t="s">
        <v>38</v>
      </c>
      <c r="M15">
        <v>59.341759701279884</v>
      </c>
      <c r="N15">
        <v>8.1103500403976252</v>
      </c>
      <c r="O15">
        <v>10.5</v>
      </c>
      <c r="P15">
        <v>0.5</v>
      </c>
      <c r="Q15" t="s">
        <v>31</v>
      </c>
      <c r="R15" t="s">
        <v>31</v>
      </c>
      <c r="S15">
        <v>0</v>
      </c>
      <c r="T15">
        <v>0</v>
      </c>
      <c r="U15" t="s">
        <v>70</v>
      </c>
      <c r="V15" t="s">
        <v>70</v>
      </c>
      <c r="W15">
        <f>O15+Table2[[#This Row],[standing S]]</f>
        <v>11</v>
      </c>
      <c r="X15" t="s">
        <v>31</v>
      </c>
      <c r="Y15" t="s">
        <v>71</v>
      </c>
      <c r="Z15">
        <v>2</v>
      </c>
      <c r="AA15" t="s">
        <v>31</v>
      </c>
      <c r="AB15">
        <v>0</v>
      </c>
      <c r="AC15" t="s">
        <v>31</v>
      </c>
      <c r="AD15">
        <v>0</v>
      </c>
      <c r="AE15">
        <v>0</v>
      </c>
    </row>
    <row r="16" spans="1:31" x14ac:dyDescent="0.25">
      <c r="A16">
        <v>1</v>
      </c>
      <c r="B16">
        <v>4</v>
      </c>
      <c r="C16" t="s">
        <v>40</v>
      </c>
      <c r="D16" t="s">
        <v>33</v>
      </c>
      <c r="E16" t="s">
        <v>68</v>
      </c>
      <c r="F16">
        <v>36</v>
      </c>
      <c r="G16">
        <v>1.2729999999999999</v>
      </c>
      <c r="H16" s="2">
        <v>3.4</v>
      </c>
      <c r="I16" s="1">
        <f t="shared" si="0"/>
        <v>3.2388560960716468</v>
      </c>
      <c r="J16" t="s">
        <v>39</v>
      </c>
      <c r="K16" t="s">
        <v>64</v>
      </c>
      <c r="L16" t="s">
        <v>38</v>
      </c>
      <c r="M16">
        <v>43.793708325384927</v>
      </c>
      <c r="N16">
        <v>12.692955176439845</v>
      </c>
      <c r="O16">
        <v>0</v>
      </c>
      <c r="P16">
        <v>0</v>
      </c>
      <c r="Q16" t="s">
        <v>31</v>
      </c>
      <c r="R16" t="s">
        <v>31</v>
      </c>
      <c r="S16">
        <v>0</v>
      </c>
      <c r="T16">
        <v>0</v>
      </c>
      <c r="U16" t="s">
        <v>70</v>
      </c>
      <c r="V16" t="s">
        <v>70</v>
      </c>
      <c r="W16">
        <f>O16+Table2[[#This Row],[standing S]]</f>
        <v>0</v>
      </c>
      <c r="X16" t="s">
        <v>31</v>
      </c>
      <c r="Y16" t="s">
        <v>70</v>
      </c>
      <c r="Z16" t="s">
        <v>31</v>
      </c>
      <c r="AA16" t="s">
        <v>31</v>
      </c>
      <c r="AB16" t="s">
        <v>31</v>
      </c>
      <c r="AC16" t="s">
        <v>31</v>
      </c>
      <c r="AD16" t="s">
        <v>31</v>
      </c>
      <c r="AE16" t="s">
        <v>31</v>
      </c>
    </row>
    <row r="17" spans="1:31" x14ac:dyDescent="0.25">
      <c r="A17">
        <v>2</v>
      </c>
      <c r="B17">
        <v>4</v>
      </c>
      <c r="C17" t="s">
        <v>77</v>
      </c>
      <c r="D17" t="s">
        <v>33</v>
      </c>
      <c r="E17" t="s">
        <v>34</v>
      </c>
      <c r="F17">
        <v>13</v>
      </c>
      <c r="G17">
        <v>4.7779999999999996</v>
      </c>
      <c r="H17">
        <v>5.5</v>
      </c>
      <c r="I17" s="1">
        <f t="shared" si="0"/>
        <v>2.8718256949661907</v>
      </c>
      <c r="J17" t="s">
        <v>31</v>
      </c>
      <c r="K17" t="s">
        <v>31</v>
      </c>
      <c r="L17" t="s">
        <v>38</v>
      </c>
      <c r="M17">
        <v>39.735234853828267</v>
      </c>
      <c r="N17">
        <v>21.333984365066197</v>
      </c>
      <c r="O17">
        <v>0</v>
      </c>
      <c r="P17">
        <v>0</v>
      </c>
      <c r="Q17">
        <v>0</v>
      </c>
      <c r="R17">
        <v>0</v>
      </c>
      <c r="S17" t="s">
        <v>31</v>
      </c>
      <c r="T17" t="s">
        <v>31</v>
      </c>
      <c r="U17" t="s">
        <v>31</v>
      </c>
      <c r="V17" t="s">
        <v>31</v>
      </c>
      <c r="W17">
        <f>O17+Table2[[#This Row],[standing S]]</f>
        <v>0</v>
      </c>
      <c r="X17" t="s">
        <v>36</v>
      </c>
      <c r="Y17" t="s">
        <v>31</v>
      </c>
      <c r="Z17">
        <v>3</v>
      </c>
      <c r="AA17">
        <v>19</v>
      </c>
      <c r="AB17">
        <v>91</v>
      </c>
      <c r="AC17">
        <v>29</v>
      </c>
      <c r="AD17">
        <v>60</v>
      </c>
      <c r="AE17">
        <f>AD17/AB17</f>
        <v>0.65934065934065933</v>
      </c>
    </row>
    <row r="18" spans="1:31" x14ac:dyDescent="0.25">
      <c r="A18">
        <v>2</v>
      </c>
      <c r="B18">
        <v>4</v>
      </c>
      <c r="C18" t="s">
        <v>77</v>
      </c>
      <c r="D18" t="s">
        <v>41</v>
      </c>
      <c r="E18" t="s">
        <v>68</v>
      </c>
      <c r="F18">
        <v>14</v>
      </c>
      <c r="G18">
        <v>2.0569999999999999</v>
      </c>
      <c r="H18">
        <v>4</v>
      </c>
      <c r="I18" s="1">
        <f t="shared" si="0"/>
        <v>3.2140624999999998</v>
      </c>
      <c r="J18" t="s">
        <v>36</v>
      </c>
      <c r="K18" t="s">
        <v>38</v>
      </c>
      <c r="L18" t="s">
        <v>38</v>
      </c>
      <c r="M18">
        <v>67.186308128963304</v>
      </c>
      <c r="N18">
        <v>21.705094128132941</v>
      </c>
      <c r="O18">
        <v>4.666666666666667</v>
      </c>
      <c r="P18">
        <v>0</v>
      </c>
      <c r="Q18" t="s">
        <v>31</v>
      </c>
      <c r="R18">
        <v>3</v>
      </c>
      <c r="S18">
        <v>3</v>
      </c>
      <c r="T18">
        <v>0</v>
      </c>
      <c r="U18" t="s">
        <v>71</v>
      </c>
      <c r="V18" t="s">
        <v>70</v>
      </c>
      <c r="W18">
        <f>O18+Table2[[#This Row],[standing S]]</f>
        <v>4.666666666666667</v>
      </c>
      <c r="X18" t="s">
        <v>31</v>
      </c>
      <c r="Y18" t="s">
        <v>71</v>
      </c>
      <c r="Z18">
        <v>3</v>
      </c>
      <c r="AA18">
        <v>19</v>
      </c>
      <c r="AB18">
        <v>91</v>
      </c>
      <c r="AC18">
        <v>29</v>
      </c>
      <c r="AD18">
        <v>60</v>
      </c>
      <c r="AE18">
        <f>AD18/AB18</f>
        <v>0.65934065934065933</v>
      </c>
    </row>
    <row r="19" spans="1:31" x14ac:dyDescent="0.25">
      <c r="A19">
        <v>2</v>
      </c>
      <c r="B19">
        <v>4</v>
      </c>
      <c r="C19" t="s">
        <v>77</v>
      </c>
      <c r="D19" t="s">
        <v>41</v>
      </c>
      <c r="E19" t="s">
        <v>68</v>
      </c>
      <c r="F19">
        <v>1</v>
      </c>
      <c r="G19">
        <v>1.835</v>
      </c>
      <c r="H19">
        <v>3.9</v>
      </c>
      <c r="I19" s="1">
        <f t="shared" si="0"/>
        <v>3.0934439218462888</v>
      </c>
      <c r="J19" t="s">
        <v>39</v>
      </c>
      <c r="K19" t="s">
        <v>69</v>
      </c>
      <c r="L19" t="s">
        <v>38</v>
      </c>
      <c r="M19">
        <v>68.007352543677214</v>
      </c>
      <c r="N19">
        <v>19.607254893136993</v>
      </c>
      <c r="O19">
        <v>1.3333333333333333</v>
      </c>
      <c r="P19">
        <v>0.33333333333333331</v>
      </c>
      <c r="Q19">
        <v>0</v>
      </c>
      <c r="R19" t="s">
        <v>31</v>
      </c>
      <c r="S19">
        <v>0</v>
      </c>
      <c r="T19">
        <v>0</v>
      </c>
      <c r="U19" t="s">
        <v>70</v>
      </c>
      <c r="V19" t="s">
        <v>70</v>
      </c>
      <c r="W19">
        <f>O19+Table2[[#This Row],[standing S]]</f>
        <v>1.6666666666666665</v>
      </c>
      <c r="X19" t="s">
        <v>31</v>
      </c>
      <c r="Y19" t="s">
        <v>70</v>
      </c>
      <c r="Z19" t="s">
        <v>31</v>
      </c>
      <c r="AA19" t="s">
        <v>31</v>
      </c>
      <c r="AB19" t="s">
        <v>31</v>
      </c>
      <c r="AC19" t="s">
        <v>31</v>
      </c>
      <c r="AD19" t="s">
        <v>31</v>
      </c>
      <c r="AE19" t="s">
        <v>31</v>
      </c>
    </row>
    <row r="20" spans="1:31" x14ac:dyDescent="0.25">
      <c r="A20">
        <v>1</v>
      </c>
      <c r="B20">
        <v>5</v>
      </c>
      <c r="C20" t="s">
        <v>42</v>
      </c>
      <c r="D20" t="s">
        <v>41</v>
      </c>
      <c r="E20" t="s">
        <v>34</v>
      </c>
      <c r="F20">
        <v>14</v>
      </c>
      <c r="G20">
        <v>3.1589999999999998</v>
      </c>
      <c r="H20">
        <v>4.8</v>
      </c>
      <c r="I20" s="1">
        <f t="shared" si="0"/>
        <v>2.8564453125</v>
      </c>
      <c r="J20" t="s">
        <v>31</v>
      </c>
      <c r="K20" t="s">
        <v>31</v>
      </c>
      <c r="L20" t="s">
        <v>38</v>
      </c>
      <c r="M20">
        <v>32.62071598096999</v>
      </c>
      <c r="N20">
        <v>12.175795661885921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  <c r="V20" t="s">
        <v>31</v>
      </c>
      <c r="X20" t="s">
        <v>39</v>
      </c>
      <c r="Y20" t="s">
        <v>31</v>
      </c>
      <c r="Z20">
        <v>5</v>
      </c>
      <c r="AA20" t="s">
        <v>31</v>
      </c>
      <c r="AB20">
        <v>28</v>
      </c>
      <c r="AC20" t="s">
        <v>31</v>
      </c>
      <c r="AD20">
        <v>10</v>
      </c>
      <c r="AE20">
        <f>AD20/AB20</f>
        <v>0.35714285714285715</v>
      </c>
    </row>
    <row r="21" spans="1:31" x14ac:dyDescent="0.25">
      <c r="A21">
        <v>1</v>
      </c>
      <c r="B21">
        <v>5</v>
      </c>
      <c r="C21" t="s">
        <v>42</v>
      </c>
      <c r="D21" t="s">
        <v>33</v>
      </c>
      <c r="E21" t="s">
        <v>68</v>
      </c>
      <c r="F21">
        <v>18</v>
      </c>
      <c r="G21">
        <v>1.6060000000000001</v>
      </c>
      <c r="H21" s="2">
        <v>3.5</v>
      </c>
      <c r="I21" s="1">
        <f t="shared" si="0"/>
        <v>3.7457725947521872</v>
      </c>
      <c r="J21" t="s">
        <v>39</v>
      </c>
      <c r="K21" t="s">
        <v>49</v>
      </c>
      <c r="L21" t="s">
        <v>38</v>
      </c>
      <c r="M21">
        <v>41.381692140902658</v>
      </c>
      <c r="N21">
        <v>14.015864027752427</v>
      </c>
      <c r="O21">
        <v>2.25</v>
      </c>
      <c r="P21">
        <v>7</v>
      </c>
      <c r="Q21" t="s">
        <v>31</v>
      </c>
      <c r="R21" t="s">
        <v>31</v>
      </c>
      <c r="S21">
        <v>0.875</v>
      </c>
      <c r="T21">
        <v>9.5</v>
      </c>
      <c r="U21" t="s">
        <v>71</v>
      </c>
      <c r="V21" t="s">
        <v>71</v>
      </c>
      <c r="W21">
        <f>O21+Table2[[#This Row],[standing S]]</f>
        <v>9.25</v>
      </c>
      <c r="X21" t="s">
        <v>31</v>
      </c>
      <c r="Y21" t="s">
        <v>71</v>
      </c>
      <c r="Z21">
        <v>8</v>
      </c>
      <c r="AA21" t="s">
        <v>31</v>
      </c>
      <c r="AB21">
        <v>16</v>
      </c>
      <c r="AC21" t="s">
        <v>31</v>
      </c>
      <c r="AD21">
        <v>16</v>
      </c>
      <c r="AE21">
        <f>AD21/AB21</f>
        <v>1</v>
      </c>
    </row>
    <row r="22" spans="1:31" x14ac:dyDescent="0.25">
      <c r="A22">
        <v>1</v>
      </c>
      <c r="B22">
        <v>5</v>
      </c>
      <c r="C22" t="s">
        <v>42</v>
      </c>
      <c r="D22" t="s">
        <v>33</v>
      </c>
      <c r="E22" t="s">
        <v>68</v>
      </c>
      <c r="F22">
        <v>13</v>
      </c>
      <c r="G22">
        <v>1.3740000000000001</v>
      </c>
      <c r="H22" s="2">
        <v>3.5</v>
      </c>
      <c r="I22" s="1">
        <f t="shared" si="0"/>
        <v>3.20466472303207</v>
      </c>
      <c r="J22" t="s">
        <v>36</v>
      </c>
      <c r="K22" t="s">
        <v>38</v>
      </c>
      <c r="L22" t="s">
        <v>38</v>
      </c>
      <c r="M22">
        <v>60.34806449993976</v>
      </c>
      <c r="N22">
        <v>6.6708320320631671</v>
      </c>
      <c r="O22">
        <v>0</v>
      </c>
      <c r="P22">
        <v>0.25</v>
      </c>
      <c r="Q22" t="s">
        <v>31</v>
      </c>
      <c r="R22" t="s">
        <v>31</v>
      </c>
      <c r="S22">
        <v>0</v>
      </c>
      <c r="T22">
        <v>0.625</v>
      </c>
      <c r="U22" t="s">
        <v>70</v>
      </c>
      <c r="V22" t="s">
        <v>71</v>
      </c>
      <c r="W22">
        <f>O22+Table2[[#This Row],[standing S]]</f>
        <v>0.25</v>
      </c>
      <c r="X22" t="s">
        <v>31</v>
      </c>
      <c r="Y22" t="s">
        <v>70</v>
      </c>
      <c r="Z22" t="s">
        <v>31</v>
      </c>
      <c r="AA22" t="s">
        <v>31</v>
      </c>
      <c r="AB22" t="s">
        <v>31</v>
      </c>
      <c r="AC22" t="s">
        <v>31</v>
      </c>
      <c r="AD22" t="s">
        <v>31</v>
      </c>
      <c r="AE22" t="s">
        <v>31</v>
      </c>
    </row>
    <row r="23" spans="1:31" x14ac:dyDescent="0.25">
      <c r="A23">
        <v>1</v>
      </c>
      <c r="B23">
        <v>6</v>
      </c>
      <c r="C23" t="s">
        <v>43</v>
      </c>
      <c r="D23" t="s">
        <v>33</v>
      </c>
      <c r="E23" t="s">
        <v>34</v>
      </c>
      <c r="F23">
        <v>13</v>
      </c>
      <c r="G23">
        <v>3.173</v>
      </c>
      <c r="H23">
        <v>4.7</v>
      </c>
      <c r="I23" s="1">
        <f t="shared" si="0"/>
        <v>3.0561628926153159</v>
      </c>
      <c r="J23" t="s">
        <v>31</v>
      </c>
      <c r="K23" t="s">
        <v>31</v>
      </c>
      <c r="L23" t="s">
        <v>38</v>
      </c>
      <c r="M23">
        <v>30.69020835525378</v>
      </c>
      <c r="N23">
        <v>5.4974741674902141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  <c r="V23" t="s">
        <v>31</v>
      </c>
      <c r="X23" t="s">
        <v>39</v>
      </c>
      <c r="Y23" t="s">
        <v>31</v>
      </c>
      <c r="Z23">
        <v>7</v>
      </c>
      <c r="AA23" t="s">
        <v>31</v>
      </c>
      <c r="AB23">
        <v>106</v>
      </c>
      <c r="AC23" t="s">
        <v>31</v>
      </c>
      <c r="AD23">
        <v>58</v>
      </c>
      <c r="AE23">
        <f>AD23/AB23</f>
        <v>0.54716981132075471</v>
      </c>
    </row>
    <row r="24" spans="1:31" x14ac:dyDescent="0.25">
      <c r="A24">
        <v>1</v>
      </c>
      <c r="B24">
        <v>6</v>
      </c>
      <c r="C24" t="s">
        <v>43</v>
      </c>
      <c r="D24" t="s">
        <v>41</v>
      </c>
      <c r="E24" t="s">
        <v>68</v>
      </c>
      <c r="F24">
        <v>1</v>
      </c>
      <c r="G24">
        <v>1.5860000000000001</v>
      </c>
      <c r="H24" s="2">
        <v>3.6</v>
      </c>
      <c r="I24" s="1">
        <f t="shared" si="0"/>
        <v>3.39934842249657</v>
      </c>
      <c r="J24" t="s">
        <v>39</v>
      </c>
      <c r="K24" t="s">
        <v>69</v>
      </c>
      <c r="L24" t="s">
        <v>38</v>
      </c>
      <c r="M24">
        <v>29.514591494904874</v>
      </c>
      <c r="N24">
        <v>8.9752746785575077</v>
      </c>
      <c r="O24">
        <v>2.6666666666666665</v>
      </c>
      <c r="P24">
        <v>2.6666666666666665</v>
      </c>
      <c r="Q24" t="s">
        <v>31</v>
      </c>
      <c r="R24" t="s">
        <v>31</v>
      </c>
      <c r="S24">
        <v>0</v>
      </c>
      <c r="T24">
        <v>0.66666666666666663</v>
      </c>
      <c r="U24" t="s">
        <v>70</v>
      </c>
      <c r="V24" t="s">
        <v>71</v>
      </c>
      <c r="W24">
        <f>O24+Table2[[#This Row],[standing S]]</f>
        <v>5.333333333333333</v>
      </c>
      <c r="X24" t="s">
        <v>31</v>
      </c>
      <c r="Y24" t="s">
        <v>71</v>
      </c>
      <c r="Z24">
        <v>3</v>
      </c>
      <c r="AA24" t="s">
        <v>31</v>
      </c>
      <c r="AB24">
        <v>0</v>
      </c>
      <c r="AC24" t="s">
        <v>31</v>
      </c>
      <c r="AD24">
        <v>0</v>
      </c>
      <c r="AE24">
        <v>0</v>
      </c>
    </row>
    <row r="25" spans="1:31" x14ac:dyDescent="0.25">
      <c r="A25">
        <v>1</v>
      </c>
      <c r="B25">
        <v>6</v>
      </c>
      <c r="C25" t="s">
        <v>43</v>
      </c>
      <c r="D25" t="s">
        <v>41</v>
      </c>
      <c r="E25" t="s">
        <v>68</v>
      </c>
      <c r="F25">
        <v>14</v>
      </c>
      <c r="G25">
        <v>1.117</v>
      </c>
      <c r="H25" s="2">
        <v>3.4</v>
      </c>
      <c r="I25" s="1">
        <f t="shared" si="0"/>
        <v>2.8419499287604317</v>
      </c>
      <c r="J25" t="s">
        <v>36</v>
      </c>
      <c r="K25" t="s">
        <v>38</v>
      </c>
      <c r="L25" t="s">
        <v>38</v>
      </c>
      <c r="M25">
        <v>52.439382994929382</v>
      </c>
      <c r="N25">
        <v>12.87223540976642</v>
      </c>
      <c r="O25">
        <v>0</v>
      </c>
      <c r="P25">
        <v>0</v>
      </c>
      <c r="Q25" t="s">
        <v>31</v>
      </c>
      <c r="R25" t="s">
        <v>31</v>
      </c>
      <c r="S25">
        <v>0</v>
      </c>
      <c r="T25">
        <v>0</v>
      </c>
      <c r="U25" t="s">
        <v>70</v>
      </c>
      <c r="V25" t="s">
        <v>70</v>
      </c>
      <c r="W25">
        <f>O25+Table2[[#This Row],[standing S]]</f>
        <v>0</v>
      </c>
      <c r="X25" t="s">
        <v>31</v>
      </c>
      <c r="Y25" t="s">
        <v>70</v>
      </c>
      <c r="AA25" t="s">
        <v>31</v>
      </c>
      <c r="AB25" t="s">
        <v>31</v>
      </c>
      <c r="AC25" t="s">
        <v>31</v>
      </c>
      <c r="AD25" t="s">
        <v>31</v>
      </c>
      <c r="AE25" t="s">
        <v>31</v>
      </c>
    </row>
    <row r="26" spans="1:31" x14ac:dyDescent="0.25">
      <c r="A26">
        <v>1</v>
      </c>
      <c r="B26">
        <v>7</v>
      </c>
      <c r="C26" t="s">
        <v>44</v>
      </c>
      <c r="D26" t="s">
        <v>41</v>
      </c>
      <c r="E26" t="s">
        <v>34</v>
      </c>
      <c r="F26">
        <v>16</v>
      </c>
      <c r="G26">
        <v>2.6949999999999998</v>
      </c>
      <c r="H26">
        <v>4.5999999999999996</v>
      </c>
      <c r="I26" s="1">
        <f t="shared" si="0"/>
        <v>2.7687597600065761</v>
      </c>
      <c r="J26" t="s">
        <v>31</v>
      </c>
      <c r="K26" t="s">
        <v>31</v>
      </c>
      <c r="L26" t="s">
        <v>45</v>
      </c>
      <c r="M26">
        <v>27.668674625929512</v>
      </c>
      <c r="N26">
        <v>8.6103942353929934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  <c r="X26" t="s">
        <v>36</v>
      </c>
      <c r="Y26" t="s">
        <v>31</v>
      </c>
      <c r="Z26">
        <v>6</v>
      </c>
      <c r="AA26" t="s">
        <v>31</v>
      </c>
      <c r="AB26">
        <v>63</v>
      </c>
      <c r="AC26" t="s">
        <v>31</v>
      </c>
      <c r="AD26">
        <v>18</v>
      </c>
      <c r="AE26">
        <f>AD26/AB26</f>
        <v>0.2857142857142857</v>
      </c>
    </row>
    <row r="27" spans="1:31" x14ac:dyDescent="0.25">
      <c r="A27">
        <v>1</v>
      </c>
      <c r="B27">
        <v>7</v>
      </c>
      <c r="C27" t="s">
        <v>44</v>
      </c>
      <c r="D27" t="s">
        <v>33</v>
      </c>
      <c r="E27" t="s">
        <v>68</v>
      </c>
      <c r="F27">
        <v>47</v>
      </c>
      <c r="G27">
        <v>1.4750000000000001</v>
      </c>
      <c r="H27" s="2">
        <v>3.6</v>
      </c>
      <c r="I27" s="1">
        <f t="shared" si="0"/>
        <v>3.1614368998628253</v>
      </c>
      <c r="J27" t="s">
        <v>36</v>
      </c>
      <c r="K27" t="s">
        <v>45</v>
      </c>
      <c r="L27" t="s">
        <v>45</v>
      </c>
      <c r="M27">
        <v>40.311288741492746</v>
      </c>
      <c r="N27">
        <v>10.915076220021961</v>
      </c>
      <c r="O27">
        <v>0.66666666666666663</v>
      </c>
      <c r="P27">
        <v>0</v>
      </c>
      <c r="Q27" t="s">
        <v>31</v>
      </c>
      <c r="R27" t="s">
        <v>31</v>
      </c>
      <c r="S27">
        <v>0.66666666666666663</v>
      </c>
      <c r="T27">
        <v>0</v>
      </c>
      <c r="U27" t="s">
        <v>71</v>
      </c>
      <c r="V27" t="s">
        <v>70</v>
      </c>
      <c r="W27">
        <f>O27+Table2[[#This Row],[standing S]]</f>
        <v>0.66666666666666663</v>
      </c>
      <c r="X27" t="s">
        <v>31</v>
      </c>
      <c r="Y27" t="s">
        <v>71</v>
      </c>
      <c r="Z27">
        <v>3</v>
      </c>
      <c r="AA27" t="s">
        <v>31</v>
      </c>
      <c r="AB27">
        <v>0</v>
      </c>
      <c r="AC27" t="s">
        <v>31</v>
      </c>
      <c r="AD27">
        <v>0</v>
      </c>
      <c r="AE27">
        <v>0</v>
      </c>
    </row>
    <row r="28" spans="1:31" x14ac:dyDescent="0.25">
      <c r="A28">
        <v>1</v>
      </c>
      <c r="B28">
        <v>7</v>
      </c>
      <c r="C28" t="s">
        <v>44</v>
      </c>
      <c r="D28" t="s">
        <v>41</v>
      </c>
      <c r="E28" t="s">
        <v>68</v>
      </c>
      <c r="F28">
        <v>1</v>
      </c>
      <c r="G28">
        <v>1.56</v>
      </c>
      <c r="H28" s="2">
        <v>3.7</v>
      </c>
      <c r="I28" s="1">
        <f t="shared" si="0"/>
        <v>3.0797780980396023</v>
      </c>
      <c r="J28" t="s">
        <v>39</v>
      </c>
      <c r="K28" t="s">
        <v>69</v>
      </c>
      <c r="L28" t="s">
        <v>45</v>
      </c>
      <c r="M28">
        <v>25.931533785035633</v>
      </c>
      <c r="N28">
        <v>10.651030205780305</v>
      </c>
      <c r="O28">
        <v>0.33333333333333331</v>
      </c>
      <c r="P28">
        <v>0</v>
      </c>
      <c r="Q28" t="s">
        <v>31</v>
      </c>
      <c r="R28" t="s">
        <v>31</v>
      </c>
      <c r="S28">
        <v>0.33333333333333331</v>
      </c>
      <c r="T28">
        <v>8</v>
      </c>
      <c r="U28" t="s">
        <v>71</v>
      </c>
      <c r="V28" t="s">
        <v>71</v>
      </c>
      <c r="W28">
        <f>O28+Table2[[#This Row],[standing S]]</f>
        <v>0.33333333333333331</v>
      </c>
      <c r="X28" t="s">
        <v>31</v>
      </c>
      <c r="Y28" t="s">
        <v>70</v>
      </c>
      <c r="Z28" t="s">
        <v>31</v>
      </c>
      <c r="AA28" t="s">
        <v>31</v>
      </c>
      <c r="AB28" t="s">
        <v>31</v>
      </c>
      <c r="AC28" t="s">
        <v>31</v>
      </c>
      <c r="AD28" t="s">
        <v>31</v>
      </c>
      <c r="AE28" t="s">
        <v>31</v>
      </c>
    </row>
    <row r="29" spans="1:31" x14ac:dyDescent="0.25">
      <c r="A29">
        <v>2</v>
      </c>
      <c r="B29">
        <v>7</v>
      </c>
      <c r="C29" t="s">
        <v>78</v>
      </c>
      <c r="D29" t="s">
        <v>41</v>
      </c>
      <c r="E29" t="s">
        <v>34</v>
      </c>
      <c r="F29">
        <v>20</v>
      </c>
      <c r="G29">
        <v>5.1749999999999998</v>
      </c>
      <c r="H29">
        <v>5.5</v>
      </c>
      <c r="I29" s="1">
        <f t="shared" si="0"/>
        <v>3.110443275732532</v>
      </c>
      <c r="J29" t="s">
        <v>31</v>
      </c>
      <c r="K29" t="s">
        <v>31</v>
      </c>
      <c r="L29" t="s">
        <v>72</v>
      </c>
      <c r="M29">
        <v>30.311347343491313</v>
      </c>
      <c r="N29">
        <v>17.745108872274887</v>
      </c>
      <c r="O29">
        <v>1.6666666666666667</v>
      </c>
      <c r="P29">
        <v>0</v>
      </c>
      <c r="Q29">
        <v>0</v>
      </c>
      <c r="R29">
        <v>1.3333333333333333</v>
      </c>
      <c r="S29" t="s">
        <v>31</v>
      </c>
      <c r="T29" t="s">
        <v>31</v>
      </c>
      <c r="U29" t="s">
        <v>31</v>
      </c>
      <c r="V29" t="s">
        <v>31</v>
      </c>
      <c r="W29">
        <f>O29+Table2[[#This Row],[standing S]]</f>
        <v>1.6666666666666667</v>
      </c>
      <c r="X29" t="s">
        <v>36</v>
      </c>
      <c r="Y29" t="s">
        <v>31</v>
      </c>
      <c r="Z29">
        <v>3</v>
      </c>
      <c r="AA29">
        <v>16</v>
      </c>
      <c r="AB29">
        <v>147</v>
      </c>
      <c r="AC29">
        <v>26</v>
      </c>
      <c r="AD29">
        <v>53</v>
      </c>
      <c r="AE29">
        <f>AD29/AB29</f>
        <v>0.36054421768707484</v>
      </c>
    </row>
    <row r="30" spans="1:31" x14ac:dyDescent="0.25">
      <c r="A30">
        <v>2</v>
      </c>
      <c r="B30">
        <v>7</v>
      </c>
      <c r="C30" t="s">
        <v>78</v>
      </c>
      <c r="D30" t="s">
        <v>33</v>
      </c>
      <c r="E30" t="s">
        <v>68</v>
      </c>
      <c r="F30">
        <v>19</v>
      </c>
      <c r="G30">
        <v>1.736</v>
      </c>
      <c r="H30">
        <v>3.7</v>
      </c>
      <c r="I30" s="1">
        <f t="shared" si="0"/>
        <v>3.4272402424338138</v>
      </c>
      <c r="J30" t="s">
        <v>36</v>
      </c>
      <c r="K30" t="s">
        <v>72</v>
      </c>
      <c r="L30" t="s">
        <v>72</v>
      </c>
      <c r="M30">
        <v>80.941679964994279</v>
      </c>
      <c r="N30">
        <v>17.353353822500392</v>
      </c>
      <c r="O30">
        <v>1.3333333333333333</v>
      </c>
      <c r="P30">
        <v>0</v>
      </c>
      <c r="Q30" t="s">
        <v>31</v>
      </c>
      <c r="R30">
        <v>1</v>
      </c>
      <c r="S30">
        <v>1</v>
      </c>
      <c r="T30">
        <v>0</v>
      </c>
      <c r="U30" t="s">
        <v>71</v>
      </c>
      <c r="V30" t="s">
        <v>70</v>
      </c>
      <c r="W30">
        <f>O30+Table2[[#This Row],[standing S]]</f>
        <v>1.3333333333333333</v>
      </c>
      <c r="X30" t="s">
        <v>31</v>
      </c>
      <c r="Y30" t="s">
        <v>71</v>
      </c>
      <c r="Z30">
        <v>3</v>
      </c>
      <c r="AA30">
        <v>16</v>
      </c>
      <c r="AB30">
        <v>147</v>
      </c>
      <c r="AC30">
        <v>26</v>
      </c>
      <c r="AD30">
        <v>53</v>
      </c>
      <c r="AE30">
        <f>AD30/AB30</f>
        <v>0.36054421768707484</v>
      </c>
    </row>
    <row r="31" spans="1:31" x14ac:dyDescent="0.25">
      <c r="A31">
        <v>2</v>
      </c>
      <c r="B31">
        <v>7</v>
      </c>
      <c r="C31" t="s">
        <v>78</v>
      </c>
      <c r="D31" t="s">
        <v>33</v>
      </c>
      <c r="E31" t="s">
        <v>68</v>
      </c>
      <c r="F31">
        <v>39</v>
      </c>
      <c r="G31">
        <v>1.9630000000000001</v>
      </c>
      <c r="H31">
        <v>3.8</v>
      </c>
      <c r="I31" s="1">
        <f t="shared" si="0"/>
        <v>3.5774165330223071</v>
      </c>
      <c r="J31" t="s">
        <v>39</v>
      </c>
      <c r="K31" t="s">
        <v>66</v>
      </c>
      <c r="L31" t="s">
        <v>72</v>
      </c>
      <c r="M31">
        <v>68.80326219656223</v>
      </c>
      <c r="N31">
        <v>23.272539850886734</v>
      </c>
      <c r="O31">
        <v>0</v>
      </c>
      <c r="P31">
        <v>0</v>
      </c>
      <c r="Q31">
        <v>0</v>
      </c>
      <c r="R31" t="s">
        <v>31</v>
      </c>
      <c r="S31">
        <v>0</v>
      </c>
      <c r="T31">
        <v>1.3332999999999999</v>
      </c>
      <c r="U31" t="s">
        <v>70</v>
      </c>
      <c r="V31" t="s">
        <v>71</v>
      </c>
      <c r="W31">
        <f>O31+Table2[[#This Row],[standing S]]</f>
        <v>0</v>
      </c>
      <c r="X31" t="s">
        <v>31</v>
      </c>
      <c r="Y31" t="s">
        <v>70</v>
      </c>
      <c r="Z31" t="s">
        <v>31</v>
      </c>
      <c r="AA31" t="s">
        <v>31</v>
      </c>
      <c r="AB31" t="s">
        <v>31</v>
      </c>
      <c r="AC31" t="s">
        <v>31</v>
      </c>
      <c r="AD31" t="s">
        <v>31</v>
      </c>
      <c r="AE31" t="s">
        <v>31</v>
      </c>
    </row>
    <row r="32" spans="1:31" x14ac:dyDescent="0.25">
      <c r="A32">
        <v>1</v>
      </c>
      <c r="B32">
        <v>8</v>
      </c>
      <c r="C32" t="s">
        <v>46</v>
      </c>
      <c r="D32" t="s">
        <v>33</v>
      </c>
      <c r="E32" t="s">
        <v>34</v>
      </c>
      <c r="F32">
        <v>47</v>
      </c>
      <c r="G32">
        <v>2.83</v>
      </c>
      <c r="H32">
        <v>4.5</v>
      </c>
      <c r="I32" s="1">
        <f t="shared" si="0"/>
        <v>3.1056241426611795</v>
      </c>
      <c r="J32" t="s">
        <v>31</v>
      </c>
      <c r="K32" t="s">
        <v>31</v>
      </c>
      <c r="L32" t="s">
        <v>45</v>
      </c>
      <c r="M32">
        <v>27.497474631520458</v>
      </c>
      <c r="N32">
        <v>4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  <c r="V32" t="s">
        <v>31</v>
      </c>
      <c r="X32" t="s">
        <v>39</v>
      </c>
      <c r="Y32" t="s">
        <v>31</v>
      </c>
      <c r="Z32">
        <v>6</v>
      </c>
      <c r="AA32" t="s">
        <v>31</v>
      </c>
      <c r="AB32">
        <v>125</v>
      </c>
      <c r="AC32" t="s">
        <v>31</v>
      </c>
      <c r="AD32">
        <v>49</v>
      </c>
      <c r="AE32">
        <f>AD32/AB32</f>
        <v>0.39200000000000002</v>
      </c>
    </row>
    <row r="33" spans="1:31" x14ac:dyDescent="0.25">
      <c r="A33">
        <v>1</v>
      </c>
      <c r="B33">
        <v>8</v>
      </c>
      <c r="C33" t="s">
        <v>46</v>
      </c>
      <c r="D33" t="s">
        <v>33</v>
      </c>
      <c r="E33" t="s">
        <v>68</v>
      </c>
      <c r="F33">
        <v>39</v>
      </c>
      <c r="G33">
        <v>1.8540000000000001</v>
      </c>
      <c r="H33" s="2">
        <v>3.9</v>
      </c>
      <c r="I33" s="1">
        <f t="shared" si="0"/>
        <v>3.1254741313912913</v>
      </c>
      <c r="J33" t="s">
        <v>39</v>
      </c>
      <c r="K33" t="s">
        <v>66</v>
      </c>
      <c r="L33" t="s">
        <v>45</v>
      </c>
      <c r="M33">
        <v>57.800422912716556</v>
      </c>
      <c r="N33">
        <v>11.834506984051155</v>
      </c>
      <c r="O33">
        <v>6.4444444444444446</v>
      </c>
      <c r="P33">
        <v>1.4444444444444444</v>
      </c>
      <c r="Q33" t="s">
        <v>31</v>
      </c>
      <c r="R33" t="s">
        <v>31</v>
      </c>
      <c r="S33">
        <v>4.8888888888888893</v>
      </c>
      <c r="T33">
        <v>2.8888888888888888</v>
      </c>
      <c r="U33" t="s">
        <v>71</v>
      </c>
      <c r="V33" t="s">
        <v>71</v>
      </c>
      <c r="W33">
        <f>O33+Table2[[#This Row],[standing S]]</f>
        <v>7.8888888888888893</v>
      </c>
      <c r="X33" t="s">
        <v>31</v>
      </c>
      <c r="Y33" t="s">
        <v>71</v>
      </c>
      <c r="Z33">
        <v>9</v>
      </c>
      <c r="AA33" t="s">
        <v>31</v>
      </c>
      <c r="AB33">
        <v>165</v>
      </c>
      <c r="AC33" t="s">
        <v>31</v>
      </c>
      <c r="AD33">
        <v>31</v>
      </c>
      <c r="AE33">
        <f>AD33/AB33</f>
        <v>0.18787878787878787</v>
      </c>
    </row>
    <row r="34" spans="1:31" x14ac:dyDescent="0.25">
      <c r="A34">
        <v>1</v>
      </c>
      <c r="B34">
        <v>8</v>
      </c>
      <c r="C34" t="s">
        <v>46</v>
      </c>
      <c r="D34" t="s">
        <v>41</v>
      </c>
      <c r="E34" t="s">
        <v>68</v>
      </c>
      <c r="F34">
        <v>48</v>
      </c>
      <c r="G34">
        <v>1.4450000000000001</v>
      </c>
      <c r="H34" s="2">
        <v>3.6</v>
      </c>
      <c r="I34" s="1">
        <f t="shared" ref="I34:I65" si="1">(G34*100)/((H34)^3)</f>
        <v>3.0971364883401917</v>
      </c>
      <c r="J34" t="s">
        <v>36</v>
      </c>
      <c r="K34" t="s">
        <v>45</v>
      </c>
      <c r="L34" t="s">
        <v>45</v>
      </c>
      <c r="M34">
        <v>57.8052285216869</v>
      </c>
      <c r="N34">
        <v>12.83766160776781</v>
      </c>
      <c r="O34">
        <v>0</v>
      </c>
      <c r="P34">
        <v>0</v>
      </c>
      <c r="Q34" t="s">
        <v>31</v>
      </c>
      <c r="R34" t="s">
        <v>31</v>
      </c>
      <c r="S34">
        <v>0</v>
      </c>
      <c r="T34">
        <v>0.44444444444444442</v>
      </c>
      <c r="U34" t="s">
        <v>70</v>
      </c>
      <c r="V34" t="s">
        <v>71</v>
      </c>
      <c r="W34">
        <f>O34+Table2[[#This Row],[standing S]]</f>
        <v>0</v>
      </c>
      <c r="X34" t="s">
        <v>31</v>
      </c>
      <c r="Y34" t="s">
        <v>70</v>
      </c>
      <c r="Z34" t="s">
        <v>31</v>
      </c>
      <c r="AA34" t="s">
        <v>31</v>
      </c>
      <c r="AB34" t="s">
        <v>31</v>
      </c>
      <c r="AC34" t="s">
        <v>31</v>
      </c>
      <c r="AD34" t="s">
        <v>31</v>
      </c>
      <c r="AE34" t="s">
        <v>31</v>
      </c>
    </row>
    <row r="35" spans="1:31" x14ac:dyDescent="0.25">
      <c r="A35">
        <v>2</v>
      </c>
      <c r="B35">
        <v>8</v>
      </c>
      <c r="C35" t="s">
        <v>53</v>
      </c>
      <c r="D35" t="s">
        <v>33</v>
      </c>
      <c r="E35" t="s">
        <v>34</v>
      </c>
      <c r="F35">
        <v>22</v>
      </c>
      <c r="G35">
        <v>3.1280000000000001</v>
      </c>
      <c r="H35">
        <v>4.7</v>
      </c>
      <c r="I35" s="1">
        <f t="shared" si="1"/>
        <v>3.0128198953988994</v>
      </c>
      <c r="J35" t="s">
        <v>31</v>
      </c>
      <c r="K35" t="s">
        <v>31</v>
      </c>
      <c r="L35" t="s">
        <v>54</v>
      </c>
      <c r="M35">
        <v>31.349286718803949</v>
      </c>
      <c r="N35">
        <v>12.894874089256465</v>
      </c>
      <c r="O35">
        <v>0</v>
      </c>
      <c r="P35">
        <v>0</v>
      </c>
      <c r="Q35">
        <v>0.42857142857142855</v>
      </c>
      <c r="R35">
        <v>0</v>
      </c>
      <c r="S35" t="s">
        <v>31</v>
      </c>
      <c r="T35" t="s">
        <v>31</v>
      </c>
      <c r="U35" t="s">
        <v>31</v>
      </c>
      <c r="V35" t="s">
        <v>31</v>
      </c>
      <c r="W35">
        <f>O35+Table2[[#This Row],[standing S]]</f>
        <v>0</v>
      </c>
      <c r="X35" t="s">
        <v>36</v>
      </c>
      <c r="Y35" t="s">
        <v>31</v>
      </c>
      <c r="Z35">
        <v>7</v>
      </c>
      <c r="AA35">
        <v>11</v>
      </c>
      <c r="AB35">
        <v>90</v>
      </c>
      <c r="AC35">
        <v>19</v>
      </c>
      <c r="AD35">
        <v>35</v>
      </c>
      <c r="AE35">
        <f>AD35/AB35</f>
        <v>0.3888888888888889</v>
      </c>
    </row>
    <row r="36" spans="1:31" x14ac:dyDescent="0.25">
      <c r="A36">
        <v>2</v>
      </c>
      <c r="B36">
        <v>8</v>
      </c>
      <c r="C36" t="s">
        <v>53</v>
      </c>
      <c r="D36" t="s">
        <v>41</v>
      </c>
      <c r="E36" t="s">
        <v>68</v>
      </c>
      <c r="F36">
        <v>23</v>
      </c>
      <c r="G36">
        <v>1.536</v>
      </c>
      <c r="H36">
        <v>3.5</v>
      </c>
      <c r="I36" s="1">
        <f t="shared" si="1"/>
        <v>3.5825072886297376</v>
      </c>
      <c r="J36" t="s">
        <v>36</v>
      </c>
      <c r="K36" t="s">
        <v>54</v>
      </c>
      <c r="L36" t="s">
        <v>54</v>
      </c>
      <c r="M36">
        <v>57.759078170544853</v>
      </c>
      <c r="N36">
        <v>10.609220308559699</v>
      </c>
      <c r="O36">
        <v>2.4285714285714284</v>
      </c>
      <c r="P36">
        <v>0.5714285714285714</v>
      </c>
      <c r="Q36" t="s">
        <v>31</v>
      </c>
      <c r="R36">
        <v>2.5714285714285716</v>
      </c>
      <c r="S36">
        <v>2.5714285714285716</v>
      </c>
      <c r="T36">
        <v>0.42857142857142855</v>
      </c>
      <c r="U36" t="s">
        <v>71</v>
      </c>
      <c r="V36" t="s">
        <v>71</v>
      </c>
      <c r="W36">
        <f>O36+Table2[[#This Row],[standing S]]</f>
        <v>3</v>
      </c>
      <c r="X36" t="s">
        <v>31</v>
      </c>
      <c r="Y36" t="s">
        <v>71</v>
      </c>
      <c r="Z36">
        <v>7</v>
      </c>
      <c r="AA36">
        <v>11</v>
      </c>
      <c r="AB36">
        <v>90</v>
      </c>
      <c r="AC36">
        <v>19</v>
      </c>
      <c r="AD36">
        <v>35</v>
      </c>
      <c r="AE36">
        <f>AD36/AB36</f>
        <v>0.3888888888888889</v>
      </c>
    </row>
    <row r="37" spans="1:31" x14ac:dyDescent="0.25">
      <c r="A37">
        <v>2</v>
      </c>
      <c r="B37">
        <v>8</v>
      </c>
      <c r="C37" t="s">
        <v>53</v>
      </c>
      <c r="D37" t="s">
        <v>33</v>
      </c>
      <c r="E37" t="s">
        <v>68</v>
      </c>
      <c r="F37">
        <v>2</v>
      </c>
      <c r="G37">
        <v>1.8</v>
      </c>
      <c r="H37">
        <v>3.8</v>
      </c>
      <c r="I37" s="1">
        <f t="shared" si="1"/>
        <v>3.2803615687417995</v>
      </c>
      <c r="J37" t="s">
        <v>39</v>
      </c>
      <c r="K37" t="s">
        <v>73</v>
      </c>
      <c r="L37" t="s">
        <v>54</v>
      </c>
      <c r="M37">
        <v>76.000730990636612</v>
      </c>
      <c r="N37">
        <v>13.437096247164249</v>
      </c>
      <c r="O37">
        <v>1.7142857142857142</v>
      </c>
      <c r="P37">
        <v>0.14285714285714285</v>
      </c>
      <c r="Q37">
        <v>0</v>
      </c>
      <c r="R37" t="s">
        <v>31</v>
      </c>
      <c r="S37">
        <v>0</v>
      </c>
      <c r="T37">
        <v>0</v>
      </c>
      <c r="U37" t="s">
        <v>70</v>
      </c>
      <c r="V37" t="s">
        <v>70</v>
      </c>
      <c r="W37">
        <f>O37+Table2[[#This Row],[standing S]]</f>
        <v>1.857142857142857</v>
      </c>
      <c r="X37" t="s">
        <v>31</v>
      </c>
      <c r="Y37" t="s">
        <v>70</v>
      </c>
      <c r="Z37" t="s">
        <v>31</v>
      </c>
      <c r="AA37" t="s">
        <v>31</v>
      </c>
      <c r="AB37" t="s">
        <v>31</v>
      </c>
      <c r="AC37" t="s">
        <v>31</v>
      </c>
      <c r="AD37" t="s">
        <v>31</v>
      </c>
      <c r="AE37" t="s">
        <v>31</v>
      </c>
    </row>
    <row r="38" spans="1:31" x14ac:dyDescent="0.25">
      <c r="A38">
        <v>1</v>
      </c>
      <c r="B38">
        <v>9</v>
      </c>
      <c r="C38" t="s">
        <v>47</v>
      </c>
      <c r="D38" t="s">
        <v>41</v>
      </c>
      <c r="E38" t="s">
        <v>34</v>
      </c>
      <c r="F38">
        <v>48</v>
      </c>
      <c r="G38">
        <v>3.6040000000000001</v>
      </c>
      <c r="H38">
        <v>4.9000000000000004</v>
      </c>
      <c r="I38" s="1">
        <f t="shared" si="1"/>
        <v>3.0633494547339963</v>
      </c>
      <c r="J38" t="s">
        <v>31</v>
      </c>
      <c r="K38" t="s">
        <v>31</v>
      </c>
      <c r="L38" t="s">
        <v>45</v>
      </c>
      <c r="M38">
        <v>27.408433414228956</v>
      </c>
      <c r="N38">
        <v>7.6011695006609195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X38" t="s">
        <v>39</v>
      </c>
      <c r="Y38" t="s">
        <v>31</v>
      </c>
      <c r="Z38">
        <v>2</v>
      </c>
      <c r="AA38" t="s">
        <v>31</v>
      </c>
      <c r="AB38">
        <v>99</v>
      </c>
      <c r="AC38" t="s">
        <v>31</v>
      </c>
      <c r="AD38">
        <v>7</v>
      </c>
      <c r="AE38">
        <f>AD38/AB38</f>
        <v>7.0707070707070704E-2</v>
      </c>
    </row>
    <row r="39" spans="1:31" x14ac:dyDescent="0.25">
      <c r="A39">
        <v>1</v>
      </c>
      <c r="B39">
        <v>9</v>
      </c>
      <c r="C39" t="s">
        <v>47</v>
      </c>
      <c r="D39" t="s">
        <v>33</v>
      </c>
      <c r="E39" t="s">
        <v>68</v>
      </c>
      <c r="F39">
        <v>19</v>
      </c>
      <c r="G39">
        <v>1.597</v>
      </c>
      <c r="H39" s="2">
        <v>3.7</v>
      </c>
      <c r="I39" s="1">
        <f t="shared" si="1"/>
        <v>3.152824117031567</v>
      </c>
      <c r="J39" t="s">
        <v>39</v>
      </c>
      <c r="K39" t="s">
        <v>72</v>
      </c>
      <c r="L39" t="s">
        <v>45</v>
      </c>
      <c r="M39">
        <v>34.781859895321553</v>
      </c>
      <c r="N39">
        <v>8.0432856746757686</v>
      </c>
      <c r="O39">
        <v>8.5</v>
      </c>
      <c r="P39">
        <v>1.25</v>
      </c>
      <c r="Q39" t="s">
        <v>31</v>
      </c>
      <c r="R39" t="s">
        <v>31</v>
      </c>
      <c r="S39">
        <v>1.5</v>
      </c>
      <c r="T39">
        <v>0.5</v>
      </c>
      <c r="U39" t="s">
        <v>71</v>
      </c>
      <c r="V39" t="s">
        <v>71</v>
      </c>
      <c r="W39">
        <f>O39+Table2[[#This Row],[standing S]]</f>
        <v>9.75</v>
      </c>
      <c r="X39" t="s">
        <v>31</v>
      </c>
      <c r="Y39" t="s">
        <v>71</v>
      </c>
      <c r="Z39">
        <v>4</v>
      </c>
      <c r="AA39" t="s">
        <v>31</v>
      </c>
      <c r="AB39">
        <v>67</v>
      </c>
      <c r="AC39" t="s">
        <v>31</v>
      </c>
      <c r="AD39">
        <v>0</v>
      </c>
      <c r="AE39">
        <f>AD39/AB39</f>
        <v>0</v>
      </c>
    </row>
    <row r="40" spans="1:31" x14ac:dyDescent="0.25">
      <c r="A40">
        <v>1</v>
      </c>
      <c r="B40">
        <v>9</v>
      </c>
      <c r="C40" t="s">
        <v>47</v>
      </c>
      <c r="D40" t="s">
        <v>41</v>
      </c>
      <c r="E40" t="s">
        <v>68</v>
      </c>
      <c r="F40">
        <v>16</v>
      </c>
      <c r="G40">
        <v>1.1779999999999999</v>
      </c>
      <c r="H40" s="2">
        <v>3.4</v>
      </c>
      <c r="I40" s="1">
        <f t="shared" si="1"/>
        <v>2.9971504172603303</v>
      </c>
      <c r="J40" t="s">
        <v>36</v>
      </c>
      <c r="K40" t="s">
        <v>45</v>
      </c>
      <c r="L40" t="s">
        <v>45</v>
      </c>
      <c r="M40">
        <v>57.82925057634953</v>
      </c>
      <c r="N40">
        <v>14.667613605794532</v>
      </c>
      <c r="O40">
        <v>1.75</v>
      </c>
      <c r="P40">
        <v>0</v>
      </c>
      <c r="Q40" t="s">
        <v>31</v>
      </c>
      <c r="R40" t="s">
        <v>31</v>
      </c>
      <c r="S40">
        <v>1.5</v>
      </c>
      <c r="T40">
        <v>0.25</v>
      </c>
      <c r="U40" t="s">
        <v>71</v>
      </c>
      <c r="V40" t="s">
        <v>71</v>
      </c>
      <c r="W40">
        <f>O40+Table2[[#This Row],[standing S]]</f>
        <v>1.75</v>
      </c>
      <c r="X40" t="s">
        <v>31</v>
      </c>
      <c r="Y40" t="s">
        <v>70</v>
      </c>
      <c r="Z40" t="s">
        <v>31</v>
      </c>
      <c r="AA40" t="s">
        <v>31</v>
      </c>
      <c r="AB40" t="s">
        <v>31</v>
      </c>
      <c r="AC40" t="s">
        <v>31</v>
      </c>
      <c r="AD40" t="s">
        <v>31</v>
      </c>
      <c r="AE40" t="s">
        <v>31</v>
      </c>
    </row>
    <row r="41" spans="1:31" x14ac:dyDescent="0.25">
      <c r="A41">
        <v>2</v>
      </c>
      <c r="B41">
        <v>9</v>
      </c>
      <c r="C41" t="s">
        <v>79</v>
      </c>
      <c r="D41" t="s">
        <v>33</v>
      </c>
      <c r="E41" t="s">
        <v>34</v>
      </c>
      <c r="F41">
        <v>28</v>
      </c>
      <c r="G41">
        <v>3.109</v>
      </c>
      <c r="H41">
        <v>4.9000000000000004</v>
      </c>
      <c r="I41" s="1">
        <f t="shared" si="1"/>
        <v>2.6426063969944487</v>
      </c>
      <c r="J41" t="s">
        <v>31</v>
      </c>
      <c r="K41" t="s">
        <v>31</v>
      </c>
      <c r="L41" t="s">
        <v>57</v>
      </c>
      <c r="M41">
        <v>29.350373838240021</v>
      </c>
      <c r="N41">
        <v>12.823589374447563</v>
      </c>
      <c r="O41">
        <v>0</v>
      </c>
      <c r="P41">
        <v>0</v>
      </c>
      <c r="Q41">
        <v>0</v>
      </c>
      <c r="R41">
        <v>1.25</v>
      </c>
      <c r="S41" t="s">
        <v>31</v>
      </c>
      <c r="T41" t="s">
        <v>31</v>
      </c>
      <c r="U41" t="s">
        <v>31</v>
      </c>
      <c r="V41" t="s">
        <v>31</v>
      </c>
      <c r="W41">
        <f>O41+Table2[[#This Row],[standing S]]</f>
        <v>0</v>
      </c>
      <c r="X41" t="s">
        <v>36</v>
      </c>
      <c r="Y41" t="s">
        <v>31</v>
      </c>
      <c r="Z41">
        <v>4</v>
      </c>
      <c r="AA41">
        <v>7</v>
      </c>
      <c r="AB41">
        <v>104</v>
      </c>
      <c r="AC41">
        <v>17</v>
      </c>
      <c r="AD41">
        <v>20</v>
      </c>
      <c r="AE41">
        <f>AD41/AB41</f>
        <v>0.19230769230769232</v>
      </c>
    </row>
    <row r="42" spans="1:31" x14ac:dyDescent="0.25">
      <c r="A42">
        <v>2</v>
      </c>
      <c r="B42">
        <v>9</v>
      </c>
      <c r="C42" t="s">
        <v>79</v>
      </c>
      <c r="D42" t="s">
        <v>41</v>
      </c>
      <c r="E42" t="s">
        <v>68</v>
      </c>
      <c r="F42">
        <v>29</v>
      </c>
      <c r="G42">
        <v>2.0179999999999998</v>
      </c>
      <c r="H42">
        <v>4</v>
      </c>
      <c r="I42" s="1">
        <f t="shared" si="1"/>
        <v>3.1531249999999997</v>
      </c>
      <c r="J42" t="s">
        <v>36</v>
      </c>
      <c r="K42" t="s">
        <v>57</v>
      </c>
      <c r="L42" t="s">
        <v>57</v>
      </c>
      <c r="M42">
        <v>40.067997759364573</v>
      </c>
      <c r="N42">
        <v>10.734161458736411</v>
      </c>
      <c r="O42">
        <v>3.25</v>
      </c>
      <c r="P42">
        <v>0</v>
      </c>
      <c r="Q42" t="s">
        <v>31</v>
      </c>
      <c r="R42">
        <v>0.25</v>
      </c>
      <c r="S42">
        <v>0.25</v>
      </c>
      <c r="T42">
        <v>0</v>
      </c>
      <c r="U42" t="s">
        <v>71</v>
      </c>
      <c r="V42" t="s">
        <v>70</v>
      </c>
      <c r="W42">
        <f>O42+Table2[[#This Row],[standing S]]</f>
        <v>3.25</v>
      </c>
      <c r="X42" t="s">
        <v>31</v>
      </c>
      <c r="Y42" t="s">
        <v>71</v>
      </c>
      <c r="Z42">
        <v>4</v>
      </c>
      <c r="AA42">
        <v>7</v>
      </c>
      <c r="AB42">
        <v>104</v>
      </c>
      <c r="AC42">
        <v>17</v>
      </c>
      <c r="AD42">
        <v>20</v>
      </c>
      <c r="AE42">
        <f>AD42/AB42</f>
        <v>0.19230769230769232</v>
      </c>
    </row>
    <row r="43" spans="1:31" x14ac:dyDescent="0.25">
      <c r="A43">
        <v>2</v>
      </c>
      <c r="B43">
        <v>9</v>
      </c>
      <c r="C43" t="s">
        <v>79</v>
      </c>
      <c r="D43" t="s">
        <v>41</v>
      </c>
      <c r="E43" t="s">
        <v>68</v>
      </c>
      <c r="F43">
        <v>23</v>
      </c>
      <c r="G43">
        <v>0.90400000000000003</v>
      </c>
      <c r="H43">
        <v>3.1</v>
      </c>
      <c r="I43" s="1">
        <f t="shared" si="1"/>
        <v>3.0344734987076634</v>
      </c>
      <c r="J43" t="s">
        <v>39</v>
      </c>
      <c r="K43" t="s">
        <v>54</v>
      </c>
      <c r="L43" t="s">
        <v>57</v>
      </c>
      <c r="M43">
        <v>55.682632440964525</v>
      </c>
      <c r="N43">
        <v>16.270286482487709</v>
      </c>
      <c r="O43">
        <v>0</v>
      </c>
      <c r="P43">
        <v>0</v>
      </c>
      <c r="Q43">
        <v>0</v>
      </c>
      <c r="R43" t="s">
        <v>31</v>
      </c>
      <c r="S43">
        <v>0</v>
      </c>
      <c r="T43">
        <v>1.25</v>
      </c>
      <c r="U43" t="s">
        <v>70</v>
      </c>
      <c r="V43" t="s">
        <v>71</v>
      </c>
      <c r="W43">
        <f>O43+Table2[[#This Row],[standing S]]</f>
        <v>0</v>
      </c>
      <c r="X43" t="s">
        <v>31</v>
      </c>
      <c r="Y43" t="s">
        <v>70</v>
      </c>
      <c r="Z43" t="s">
        <v>31</v>
      </c>
      <c r="AA43" t="s">
        <v>31</v>
      </c>
      <c r="AB43" t="s">
        <v>31</v>
      </c>
      <c r="AC43" t="s">
        <v>31</v>
      </c>
      <c r="AD43" t="s">
        <v>31</v>
      </c>
      <c r="AE43" t="s">
        <v>31</v>
      </c>
    </row>
    <row r="44" spans="1:31" x14ac:dyDescent="0.25">
      <c r="A44">
        <v>1</v>
      </c>
      <c r="B44">
        <v>10</v>
      </c>
      <c r="C44" t="s">
        <v>48</v>
      </c>
      <c r="D44" t="s">
        <v>33</v>
      </c>
      <c r="E44" t="s">
        <v>34</v>
      </c>
      <c r="F44">
        <v>18</v>
      </c>
      <c r="G44">
        <v>3.831</v>
      </c>
      <c r="H44">
        <v>5.0999999999999996</v>
      </c>
      <c r="I44" s="1">
        <f t="shared" si="1"/>
        <v>2.8880294909197826</v>
      </c>
      <c r="J44" t="s">
        <v>31</v>
      </c>
      <c r="K44" t="s">
        <v>31</v>
      </c>
      <c r="L44" t="s">
        <v>49</v>
      </c>
      <c r="M44">
        <v>31.587620641285689</v>
      </c>
      <c r="N44">
        <v>7.5314156851300025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X44" t="s">
        <v>36</v>
      </c>
      <c r="Y44" t="s">
        <v>31</v>
      </c>
      <c r="Z44">
        <v>2</v>
      </c>
      <c r="AA44" t="s">
        <v>31</v>
      </c>
      <c r="AB44">
        <v>46</v>
      </c>
      <c r="AC44" t="s">
        <v>31</v>
      </c>
      <c r="AD44">
        <v>13</v>
      </c>
      <c r="AE44">
        <f>AD44/AB44</f>
        <v>0.28260869565217389</v>
      </c>
    </row>
    <row r="45" spans="1:31" x14ac:dyDescent="0.25">
      <c r="A45">
        <v>1</v>
      </c>
      <c r="B45">
        <v>10</v>
      </c>
      <c r="C45" t="s">
        <v>48</v>
      </c>
      <c r="D45" t="s">
        <v>41</v>
      </c>
      <c r="E45" t="s">
        <v>68</v>
      </c>
      <c r="F45">
        <v>38</v>
      </c>
      <c r="G45">
        <v>1.587</v>
      </c>
      <c r="H45" s="2">
        <v>3.6</v>
      </c>
      <c r="I45" s="1">
        <f t="shared" si="1"/>
        <v>3.4014917695473246</v>
      </c>
      <c r="J45" t="s">
        <v>36</v>
      </c>
      <c r="K45" t="s">
        <v>49</v>
      </c>
      <c r="L45" t="s">
        <v>49</v>
      </c>
      <c r="M45">
        <v>39.07969066180312</v>
      </c>
      <c r="N45">
        <v>6.4377359719426552</v>
      </c>
      <c r="O45">
        <v>1.4</v>
      </c>
      <c r="P45">
        <v>0</v>
      </c>
      <c r="Q45" t="s">
        <v>31</v>
      </c>
      <c r="R45" t="s">
        <v>31</v>
      </c>
      <c r="S45">
        <v>1.8</v>
      </c>
      <c r="T45">
        <v>0</v>
      </c>
      <c r="U45" t="s">
        <v>71</v>
      </c>
      <c r="V45" t="s">
        <v>70</v>
      </c>
      <c r="W45">
        <f>O45+Table2[[#This Row],[standing S]]</f>
        <v>1.4</v>
      </c>
      <c r="X45" t="s">
        <v>31</v>
      </c>
      <c r="Y45" t="s">
        <v>71</v>
      </c>
      <c r="Z45">
        <v>5</v>
      </c>
      <c r="AA45" t="s">
        <v>31</v>
      </c>
      <c r="AB45">
        <v>28</v>
      </c>
      <c r="AC45" t="s">
        <v>31</v>
      </c>
      <c r="AD45">
        <v>10</v>
      </c>
      <c r="AE45">
        <f>AD45/AB45</f>
        <v>0.35714285714285715</v>
      </c>
    </row>
    <row r="46" spans="1:31" x14ac:dyDescent="0.25">
      <c r="A46">
        <v>1</v>
      </c>
      <c r="B46">
        <v>10</v>
      </c>
      <c r="C46" t="s">
        <v>48</v>
      </c>
      <c r="D46" t="s">
        <v>41</v>
      </c>
      <c r="E46" t="s">
        <v>68</v>
      </c>
      <c r="F46">
        <v>3</v>
      </c>
      <c r="G46">
        <v>2.0750000000000002</v>
      </c>
      <c r="H46" s="2">
        <v>4</v>
      </c>
      <c r="I46" s="1">
        <f t="shared" si="1"/>
        <v>3.2421875000000004</v>
      </c>
      <c r="J46" t="s">
        <v>39</v>
      </c>
      <c r="K46" t="s">
        <v>73</v>
      </c>
      <c r="L46" t="s">
        <v>49</v>
      </c>
      <c r="M46">
        <v>28.382310609877337</v>
      </c>
      <c r="N46">
        <v>7.9056941504209481</v>
      </c>
      <c r="O46">
        <v>0</v>
      </c>
      <c r="P46">
        <v>0</v>
      </c>
      <c r="Q46" t="s">
        <v>31</v>
      </c>
      <c r="R46" t="s">
        <v>31</v>
      </c>
      <c r="S46">
        <v>0</v>
      </c>
      <c r="T46">
        <v>0</v>
      </c>
      <c r="U46" t="s">
        <v>70</v>
      </c>
      <c r="V46" t="s">
        <v>70</v>
      </c>
      <c r="W46">
        <f>O46+Table2[[#This Row],[standing S]]</f>
        <v>0</v>
      </c>
      <c r="X46" t="s">
        <v>31</v>
      </c>
      <c r="Y46" t="s">
        <v>70</v>
      </c>
      <c r="Z46" t="s">
        <v>31</v>
      </c>
      <c r="AA46" t="s">
        <v>31</v>
      </c>
      <c r="AB46" t="s">
        <v>31</v>
      </c>
      <c r="AC46" t="s">
        <v>31</v>
      </c>
      <c r="AD46" t="s">
        <v>31</v>
      </c>
      <c r="AE46" t="s">
        <v>31</v>
      </c>
    </row>
    <row r="47" spans="1:31" x14ac:dyDescent="0.25">
      <c r="A47">
        <v>2</v>
      </c>
      <c r="B47">
        <v>10</v>
      </c>
      <c r="C47" t="s">
        <v>59</v>
      </c>
      <c r="D47" t="s">
        <v>41</v>
      </c>
      <c r="E47" t="s">
        <v>34</v>
      </c>
      <c r="F47">
        <v>29</v>
      </c>
      <c r="G47">
        <v>3.7549999999999999</v>
      </c>
      <c r="H47">
        <v>5.3</v>
      </c>
      <c r="I47" s="1">
        <f t="shared" si="1"/>
        <v>2.5222163262290351</v>
      </c>
      <c r="J47" t="s">
        <v>31</v>
      </c>
      <c r="K47" t="s">
        <v>31</v>
      </c>
      <c r="L47" t="s">
        <v>57</v>
      </c>
      <c r="M47">
        <v>33.747427885527642</v>
      </c>
      <c r="N47">
        <v>11.780398031381528</v>
      </c>
      <c r="O47">
        <v>0</v>
      </c>
      <c r="P47">
        <v>0</v>
      </c>
      <c r="Q47">
        <v>2.5</v>
      </c>
      <c r="R47">
        <v>0.25</v>
      </c>
      <c r="S47" t="s">
        <v>31</v>
      </c>
      <c r="T47" t="s">
        <v>31</v>
      </c>
      <c r="U47" t="s">
        <v>31</v>
      </c>
      <c r="V47" t="s">
        <v>31</v>
      </c>
      <c r="W47">
        <f>O47+Table2[[#This Row],[standing S]]</f>
        <v>0</v>
      </c>
      <c r="X47" t="s">
        <v>36</v>
      </c>
      <c r="Y47" t="s">
        <v>31</v>
      </c>
      <c r="Z47">
        <v>4</v>
      </c>
      <c r="AA47">
        <v>5</v>
      </c>
      <c r="AB47">
        <v>111</v>
      </c>
      <c r="AC47">
        <v>14</v>
      </c>
      <c r="AD47">
        <v>0</v>
      </c>
      <c r="AE47">
        <f>AD47/AB47</f>
        <v>0</v>
      </c>
    </row>
    <row r="48" spans="1:31" x14ac:dyDescent="0.25">
      <c r="A48">
        <v>2</v>
      </c>
      <c r="B48">
        <v>10</v>
      </c>
      <c r="C48" t="s">
        <v>59</v>
      </c>
      <c r="D48" t="s">
        <v>33</v>
      </c>
      <c r="E48" t="s">
        <v>68</v>
      </c>
      <c r="F48">
        <v>28</v>
      </c>
      <c r="G48">
        <v>1.464</v>
      </c>
      <c r="H48">
        <v>3.7</v>
      </c>
      <c r="I48" s="1">
        <f t="shared" si="1"/>
        <v>2.8902532920063964</v>
      </c>
      <c r="J48" t="s">
        <v>36</v>
      </c>
      <c r="K48" t="s">
        <v>57</v>
      </c>
      <c r="L48" t="s">
        <v>57</v>
      </c>
      <c r="M48">
        <v>72.249567472753768</v>
      </c>
      <c r="N48">
        <v>19.006577808748212</v>
      </c>
      <c r="O48">
        <v>3</v>
      </c>
      <c r="P48">
        <v>1</v>
      </c>
      <c r="Q48" t="s">
        <v>31</v>
      </c>
      <c r="R48">
        <v>3.25</v>
      </c>
      <c r="S48">
        <v>3.25</v>
      </c>
      <c r="T48">
        <v>2.5</v>
      </c>
      <c r="U48" t="s">
        <v>71</v>
      </c>
      <c r="V48" t="s">
        <v>71</v>
      </c>
      <c r="W48">
        <f>O48+Table2[[#This Row],[standing S]]</f>
        <v>4</v>
      </c>
      <c r="X48" t="s">
        <v>31</v>
      </c>
      <c r="Y48" t="s">
        <v>71</v>
      </c>
      <c r="Z48">
        <v>4</v>
      </c>
      <c r="AA48">
        <v>5</v>
      </c>
      <c r="AB48">
        <v>111</v>
      </c>
      <c r="AC48">
        <v>14</v>
      </c>
      <c r="AD48">
        <v>0</v>
      </c>
      <c r="AE48">
        <f>AD48/AB48</f>
        <v>0</v>
      </c>
    </row>
    <row r="49" spans="1:31" x14ac:dyDescent="0.25">
      <c r="A49">
        <v>2</v>
      </c>
      <c r="B49">
        <v>10</v>
      </c>
      <c r="C49" t="s">
        <v>59</v>
      </c>
      <c r="D49" t="s">
        <v>33</v>
      </c>
      <c r="E49" t="s">
        <v>68</v>
      </c>
      <c r="F49">
        <v>36</v>
      </c>
      <c r="G49">
        <v>1.405</v>
      </c>
      <c r="H49">
        <v>3.8</v>
      </c>
      <c r="I49" s="1">
        <f t="shared" si="1"/>
        <v>2.5605044467123492</v>
      </c>
      <c r="J49" t="s">
        <v>39</v>
      </c>
      <c r="K49" t="s">
        <v>64</v>
      </c>
      <c r="L49" t="s">
        <v>57</v>
      </c>
      <c r="M49">
        <v>51.009802979427398</v>
      </c>
      <c r="N49">
        <v>15.01295736651806</v>
      </c>
      <c r="O49">
        <v>0</v>
      </c>
      <c r="P49">
        <v>0.25</v>
      </c>
      <c r="Q49">
        <v>0</v>
      </c>
      <c r="R49" t="s">
        <v>31</v>
      </c>
      <c r="S49">
        <v>0</v>
      </c>
      <c r="T49">
        <v>0.25</v>
      </c>
      <c r="U49" t="s">
        <v>70</v>
      </c>
      <c r="V49" t="s">
        <v>71</v>
      </c>
      <c r="W49">
        <f>O49+Table2[[#This Row],[standing S]]</f>
        <v>0.25</v>
      </c>
      <c r="X49" t="s">
        <v>31</v>
      </c>
      <c r="Y49" t="s">
        <v>70</v>
      </c>
      <c r="Z49" t="s">
        <v>31</v>
      </c>
      <c r="AA49" t="s">
        <v>31</v>
      </c>
      <c r="AB49" t="s">
        <v>31</v>
      </c>
      <c r="AC49" t="s">
        <v>31</v>
      </c>
      <c r="AD49" t="s">
        <v>31</v>
      </c>
      <c r="AE49" t="s">
        <v>31</v>
      </c>
    </row>
    <row r="50" spans="1:31" x14ac:dyDescent="0.25">
      <c r="A50">
        <v>1</v>
      </c>
      <c r="B50">
        <v>11</v>
      </c>
      <c r="C50" t="s">
        <v>50</v>
      </c>
      <c r="D50" t="s">
        <v>41</v>
      </c>
      <c r="E50" t="s">
        <v>34</v>
      </c>
      <c r="F50">
        <v>40</v>
      </c>
      <c r="G50">
        <v>3.8919999999999999</v>
      </c>
      <c r="H50">
        <v>5</v>
      </c>
      <c r="I50" s="1">
        <f t="shared" si="1"/>
        <v>3.1135999999999999</v>
      </c>
      <c r="J50" t="s">
        <v>31</v>
      </c>
      <c r="K50" t="s">
        <v>31</v>
      </c>
      <c r="L50" t="s">
        <v>49</v>
      </c>
      <c r="M50">
        <v>30.711923128033231</v>
      </c>
      <c r="N50">
        <v>4.1699986677322682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X50" t="s">
        <v>36</v>
      </c>
      <c r="Y50" t="s">
        <v>31</v>
      </c>
      <c r="Z50">
        <v>6</v>
      </c>
      <c r="AA50" t="s">
        <v>31</v>
      </c>
      <c r="AB50">
        <v>0</v>
      </c>
      <c r="AC50" t="s">
        <v>31</v>
      </c>
      <c r="AD50">
        <v>0</v>
      </c>
      <c r="AE50">
        <v>0</v>
      </c>
    </row>
    <row r="51" spans="1:31" x14ac:dyDescent="0.25">
      <c r="A51">
        <v>1</v>
      </c>
      <c r="B51">
        <v>11</v>
      </c>
      <c r="C51" t="s">
        <v>50</v>
      </c>
      <c r="D51" t="s">
        <v>33</v>
      </c>
      <c r="E51" t="s">
        <v>68</v>
      </c>
      <c r="F51">
        <v>18</v>
      </c>
      <c r="G51">
        <v>1.534</v>
      </c>
      <c r="H51" s="2">
        <v>3.4</v>
      </c>
      <c r="I51" s="1">
        <f t="shared" si="1"/>
        <v>3.9029106452269495</v>
      </c>
      <c r="J51" t="s">
        <v>36</v>
      </c>
      <c r="K51" t="s">
        <v>49</v>
      </c>
      <c r="L51" t="s">
        <v>49</v>
      </c>
      <c r="M51">
        <v>39.210259428425672</v>
      </c>
      <c r="N51">
        <v>10.200762498732903</v>
      </c>
      <c r="O51">
        <v>3.1428571428571428</v>
      </c>
      <c r="P51">
        <v>0.14285714285714285</v>
      </c>
      <c r="Q51" t="s">
        <v>31</v>
      </c>
      <c r="R51" t="s">
        <v>31</v>
      </c>
      <c r="S51">
        <v>0.42857142857142855</v>
      </c>
      <c r="T51">
        <v>0</v>
      </c>
      <c r="U51" t="s">
        <v>71</v>
      </c>
      <c r="V51" t="s">
        <v>70</v>
      </c>
      <c r="W51">
        <f>O51+Table2[[#This Row],[standing S]]</f>
        <v>3.2857142857142856</v>
      </c>
      <c r="X51" t="s">
        <v>31</v>
      </c>
      <c r="Y51" t="s">
        <v>71</v>
      </c>
      <c r="Z51">
        <v>7</v>
      </c>
      <c r="AA51" t="s">
        <v>31</v>
      </c>
      <c r="AB51">
        <v>106</v>
      </c>
      <c r="AC51" t="s">
        <v>31</v>
      </c>
      <c r="AD51">
        <v>58</v>
      </c>
      <c r="AE51">
        <f>AD51/AB51</f>
        <v>0.54716981132075471</v>
      </c>
    </row>
    <row r="52" spans="1:31" x14ac:dyDescent="0.25">
      <c r="A52">
        <v>1</v>
      </c>
      <c r="B52">
        <v>11</v>
      </c>
      <c r="C52" t="s">
        <v>50</v>
      </c>
      <c r="D52" t="s">
        <v>41</v>
      </c>
      <c r="E52" t="s">
        <v>68</v>
      </c>
      <c r="F52">
        <v>33</v>
      </c>
      <c r="G52">
        <v>1.889</v>
      </c>
      <c r="H52" s="2">
        <v>3.9</v>
      </c>
      <c r="I52" s="1">
        <f t="shared" si="1"/>
        <v>3.1844771489741905</v>
      </c>
      <c r="J52" t="s">
        <v>39</v>
      </c>
      <c r="K52" t="s">
        <v>74</v>
      </c>
      <c r="L52" t="s">
        <v>49</v>
      </c>
      <c r="M52">
        <v>59</v>
      </c>
      <c r="N52">
        <v>6.6749947981669289</v>
      </c>
      <c r="O52">
        <v>0.2857142857142857</v>
      </c>
      <c r="P52">
        <v>0.2857142857142857</v>
      </c>
      <c r="Q52" t="s">
        <v>31</v>
      </c>
      <c r="R52" t="s">
        <v>31</v>
      </c>
      <c r="S52">
        <v>0</v>
      </c>
      <c r="T52">
        <v>0.5714285714285714</v>
      </c>
      <c r="U52" t="s">
        <v>70</v>
      </c>
      <c r="V52" t="s">
        <v>71</v>
      </c>
      <c r="W52">
        <f>O52+Table2[[#This Row],[standing S]]</f>
        <v>0.5714285714285714</v>
      </c>
      <c r="X52" t="s">
        <v>31</v>
      </c>
      <c r="Y52" t="s">
        <v>70</v>
      </c>
      <c r="Z52" t="s">
        <v>31</v>
      </c>
      <c r="AA52" t="s">
        <v>31</v>
      </c>
      <c r="AB52" t="s">
        <v>31</v>
      </c>
      <c r="AC52" t="s">
        <v>31</v>
      </c>
      <c r="AD52" t="s">
        <v>31</v>
      </c>
      <c r="AE52" t="s">
        <v>31</v>
      </c>
    </row>
    <row r="53" spans="1:31" x14ac:dyDescent="0.25">
      <c r="A53">
        <v>2</v>
      </c>
      <c r="B53">
        <v>11</v>
      </c>
      <c r="C53" t="s">
        <v>80</v>
      </c>
      <c r="D53" t="s">
        <v>33</v>
      </c>
      <c r="E53" t="s">
        <v>34</v>
      </c>
      <c r="F53">
        <v>32</v>
      </c>
      <c r="G53">
        <v>2.5619999999999998</v>
      </c>
      <c r="H53">
        <v>4.5999999999999996</v>
      </c>
      <c r="I53" s="1">
        <f t="shared" si="1"/>
        <v>2.6321196679543033</v>
      </c>
      <c r="J53" t="s">
        <v>31</v>
      </c>
      <c r="K53" t="s">
        <v>31</v>
      </c>
      <c r="L53" t="s">
        <v>74</v>
      </c>
      <c r="M53">
        <v>26.008545604174881</v>
      </c>
      <c r="N53">
        <v>9.675283515799995</v>
      </c>
      <c r="O53">
        <v>0</v>
      </c>
      <c r="P53">
        <v>0</v>
      </c>
      <c r="Q53">
        <v>1.3333333333333333</v>
      </c>
      <c r="R53">
        <v>0</v>
      </c>
      <c r="S53" t="s">
        <v>31</v>
      </c>
      <c r="T53" t="s">
        <v>31</v>
      </c>
      <c r="U53" t="s">
        <v>31</v>
      </c>
      <c r="V53" t="s">
        <v>31</v>
      </c>
      <c r="W53">
        <f>O53+Table2[[#This Row],[standing S]]</f>
        <v>0</v>
      </c>
      <c r="X53" t="s">
        <v>39</v>
      </c>
      <c r="Y53" t="s">
        <v>31</v>
      </c>
      <c r="Z53">
        <v>3</v>
      </c>
      <c r="AA53" t="s">
        <v>31</v>
      </c>
      <c r="AB53" t="s">
        <v>31</v>
      </c>
      <c r="AC53">
        <v>15</v>
      </c>
      <c r="AD53">
        <v>0</v>
      </c>
      <c r="AE53">
        <v>0</v>
      </c>
    </row>
    <row r="54" spans="1:31" x14ac:dyDescent="0.25">
      <c r="A54">
        <v>2</v>
      </c>
      <c r="B54">
        <v>11</v>
      </c>
      <c r="C54" t="s">
        <v>80</v>
      </c>
      <c r="D54" t="s">
        <v>41</v>
      </c>
      <c r="E54" t="s">
        <v>68</v>
      </c>
      <c r="F54">
        <v>40</v>
      </c>
      <c r="G54">
        <v>1.3819999999999999</v>
      </c>
      <c r="H54">
        <v>3.5</v>
      </c>
      <c r="I54" s="1">
        <f t="shared" si="1"/>
        <v>3.2233236151603495</v>
      </c>
      <c r="J54" t="s">
        <v>39</v>
      </c>
      <c r="K54" t="s">
        <v>49</v>
      </c>
      <c r="L54" t="s">
        <v>74</v>
      </c>
      <c r="M54">
        <v>56.00099205470481</v>
      </c>
      <c r="N54">
        <v>16.300136332081536</v>
      </c>
      <c r="O54">
        <v>2.3333333333333335</v>
      </c>
      <c r="P54">
        <v>0.33333333333333331</v>
      </c>
      <c r="Q54">
        <v>0.66666666666666663</v>
      </c>
      <c r="R54" t="s">
        <v>31</v>
      </c>
      <c r="S54">
        <v>0.66666666666666663</v>
      </c>
      <c r="T54">
        <v>0</v>
      </c>
      <c r="U54" t="s">
        <v>71</v>
      </c>
      <c r="V54" t="s">
        <v>70</v>
      </c>
      <c r="W54">
        <f>O54+Table2[[#This Row],[standing S]]</f>
        <v>2.666666666666667</v>
      </c>
      <c r="X54" t="s">
        <v>31</v>
      </c>
      <c r="Y54" t="s">
        <v>71</v>
      </c>
      <c r="Z54">
        <v>3</v>
      </c>
      <c r="AA54" t="s">
        <v>31</v>
      </c>
      <c r="AB54" t="s">
        <v>31</v>
      </c>
      <c r="AC54">
        <v>15</v>
      </c>
      <c r="AD54">
        <v>0</v>
      </c>
      <c r="AE54">
        <v>0</v>
      </c>
    </row>
    <row r="55" spans="1:31" x14ac:dyDescent="0.25">
      <c r="A55">
        <v>2</v>
      </c>
      <c r="B55">
        <v>11</v>
      </c>
      <c r="C55" t="s">
        <v>80</v>
      </c>
      <c r="D55" t="s">
        <v>41</v>
      </c>
      <c r="E55" t="s">
        <v>68</v>
      </c>
      <c r="F55">
        <v>33</v>
      </c>
      <c r="G55">
        <v>2.415</v>
      </c>
      <c r="H55">
        <v>4.2</v>
      </c>
      <c r="I55" s="1">
        <f t="shared" si="1"/>
        <v>3.2596371882086164</v>
      </c>
      <c r="J55" t="s">
        <v>36</v>
      </c>
      <c r="K55" t="s">
        <v>74</v>
      </c>
      <c r="L55" t="s">
        <v>74</v>
      </c>
      <c r="M55">
        <v>78.10249675906654</v>
      </c>
      <c r="N55">
        <v>29.149518768659703</v>
      </c>
      <c r="O55">
        <v>0</v>
      </c>
      <c r="P55">
        <v>0</v>
      </c>
      <c r="Q55" t="s">
        <v>31</v>
      </c>
      <c r="R55">
        <v>0</v>
      </c>
      <c r="S55">
        <v>0</v>
      </c>
      <c r="T55">
        <v>1.3333333333333333</v>
      </c>
      <c r="U55" t="s">
        <v>70</v>
      </c>
      <c r="V55" t="s">
        <v>71</v>
      </c>
      <c r="W55">
        <f>O55+Table2[[#This Row],[standing S]]</f>
        <v>0</v>
      </c>
      <c r="X55" t="s">
        <v>31</v>
      </c>
      <c r="Y55" t="s">
        <v>70</v>
      </c>
      <c r="Z55" t="s">
        <v>31</v>
      </c>
      <c r="AA55" t="s">
        <v>31</v>
      </c>
      <c r="AB55" t="s">
        <v>31</v>
      </c>
      <c r="AC55" t="s">
        <v>31</v>
      </c>
      <c r="AD55" t="s">
        <v>31</v>
      </c>
      <c r="AE55" t="s">
        <v>31</v>
      </c>
    </row>
    <row r="56" spans="1:31" x14ac:dyDescent="0.25">
      <c r="A56">
        <v>1</v>
      </c>
      <c r="B56">
        <v>12</v>
      </c>
      <c r="C56" t="s">
        <v>51</v>
      </c>
      <c r="D56" t="s">
        <v>41</v>
      </c>
      <c r="E56" t="s">
        <v>34</v>
      </c>
      <c r="F56">
        <v>38</v>
      </c>
      <c r="G56">
        <v>3.7469999999999999</v>
      </c>
      <c r="H56">
        <v>4.9000000000000004</v>
      </c>
      <c r="I56" s="1">
        <f t="shared" si="1"/>
        <v>3.1848974491920874</v>
      </c>
      <c r="J56" t="s">
        <v>31</v>
      </c>
      <c r="L56" t="s">
        <v>49</v>
      </c>
      <c r="M56">
        <v>30.682966682582123</v>
      </c>
      <c r="N56">
        <v>6.6853903733771931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  <c r="V56" t="s">
        <v>31</v>
      </c>
      <c r="X56" t="s">
        <v>36</v>
      </c>
      <c r="Y56" t="s">
        <v>31</v>
      </c>
      <c r="Z56">
        <v>1</v>
      </c>
      <c r="AA56" t="s">
        <v>31</v>
      </c>
      <c r="AB56">
        <v>0</v>
      </c>
      <c r="AC56" t="s">
        <v>31</v>
      </c>
      <c r="AD56">
        <v>0</v>
      </c>
      <c r="AE56">
        <v>0</v>
      </c>
    </row>
    <row r="57" spans="1:31" x14ac:dyDescent="0.25">
      <c r="A57">
        <v>1</v>
      </c>
      <c r="B57">
        <v>12</v>
      </c>
      <c r="C57" t="s">
        <v>51</v>
      </c>
      <c r="D57" t="s">
        <v>33</v>
      </c>
      <c r="E57" t="s">
        <v>68</v>
      </c>
      <c r="F57">
        <v>39</v>
      </c>
      <c r="G57">
        <v>1.57</v>
      </c>
      <c r="H57" s="2">
        <v>3.8</v>
      </c>
      <c r="I57" s="1">
        <f t="shared" si="1"/>
        <v>2.8612042571803475</v>
      </c>
      <c r="J57" t="s">
        <v>39</v>
      </c>
      <c r="K57" t="s">
        <v>66</v>
      </c>
      <c r="L57" t="s">
        <v>49</v>
      </c>
      <c r="M57">
        <v>43.021958217739105</v>
      </c>
      <c r="N57">
        <v>17.512693808904569</v>
      </c>
      <c r="O57">
        <v>0</v>
      </c>
      <c r="P57">
        <v>0</v>
      </c>
      <c r="Q57" t="s">
        <v>31</v>
      </c>
      <c r="R57" t="s">
        <v>31</v>
      </c>
      <c r="S57">
        <v>0</v>
      </c>
      <c r="T57">
        <v>0</v>
      </c>
      <c r="U57" t="s">
        <v>70</v>
      </c>
      <c r="V57" t="s">
        <v>70</v>
      </c>
      <c r="W57">
        <f>O57+Table2[[#This Row],[standing S]]</f>
        <v>0</v>
      </c>
      <c r="X57" t="s">
        <v>31</v>
      </c>
      <c r="Y57" t="s">
        <v>70</v>
      </c>
      <c r="Z57" t="s">
        <v>31</v>
      </c>
      <c r="AA57" t="s">
        <v>31</v>
      </c>
      <c r="AB57" t="s">
        <v>31</v>
      </c>
      <c r="AC57" t="s">
        <v>31</v>
      </c>
      <c r="AD57" t="s">
        <v>31</v>
      </c>
      <c r="AE57" t="s">
        <v>31</v>
      </c>
    </row>
    <row r="58" spans="1:31" x14ac:dyDescent="0.25">
      <c r="A58">
        <v>1</v>
      </c>
      <c r="B58">
        <v>12</v>
      </c>
      <c r="C58" t="s">
        <v>51</v>
      </c>
      <c r="D58" t="s">
        <v>41</v>
      </c>
      <c r="E58" t="s">
        <v>68</v>
      </c>
      <c r="F58">
        <v>40</v>
      </c>
      <c r="G58">
        <v>1.5840000000000001</v>
      </c>
      <c r="H58" s="2">
        <v>3.6</v>
      </c>
      <c r="I58" s="1">
        <f t="shared" si="1"/>
        <v>3.3950617283950613</v>
      </c>
      <c r="J58" t="s">
        <v>36</v>
      </c>
      <c r="K58" t="s">
        <v>49</v>
      </c>
      <c r="L58" t="s">
        <v>49</v>
      </c>
      <c r="M58">
        <v>31.96699687003596</v>
      </c>
      <c r="N58">
        <v>8.1938323688545687</v>
      </c>
      <c r="O58">
        <v>0</v>
      </c>
      <c r="P58">
        <v>0</v>
      </c>
      <c r="Q58" t="s">
        <v>31</v>
      </c>
      <c r="R58" t="s">
        <v>31</v>
      </c>
      <c r="S58">
        <v>0</v>
      </c>
      <c r="T58">
        <v>0</v>
      </c>
      <c r="U58" t="s">
        <v>70</v>
      </c>
      <c r="V58" t="s">
        <v>70</v>
      </c>
      <c r="W58">
        <f>O58+Table2[[#This Row],[standing S]]</f>
        <v>0</v>
      </c>
      <c r="X58" t="s">
        <v>31</v>
      </c>
      <c r="Y58" t="s">
        <v>71</v>
      </c>
      <c r="Z58">
        <v>6</v>
      </c>
      <c r="AA58" t="s">
        <v>31</v>
      </c>
      <c r="AB58">
        <v>63</v>
      </c>
      <c r="AC58" t="s">
        <v>31</v>
      </c>
      <c r="AD58">
        <v>18</v>
      </c>
      <c r="AE58">
        <f>AD58/AB58</f>
        <v>0.2857142857142857</v>
      </c>
    </row>
    <row r="59" spans="1:31" x14ac:dyDescent="0.25">
      <c r="A59">
        <v>2</v>
      </c>
      <c r="B59">
        <v>12</v>
      </c>
      <c r="C59" t="s">
        <v>62</v>
      </c>
      <c r="D59" t="s">
        <v>41</v>
      </c>
      <c r="E59" t="s">
        <v>34</v>
      </c>
      <c r="F59">
        <v>35</v>
      </c>
      <c r="G59">
        <v>4.4320000000000004</v>
      </c>
      <c r="H59">
        <v>5.4</v>
      </c>
      <c r="I59" s="1">
        <f t="shared" si="1"/>
        <v>2.8146115937611134</v>
      </c>
      <c r="J59" t="s">
        <v>31</v>
      </c>
      <c r="K59" t="s">
        <v>31</v>
      </c>
      <c r="L59" t="s">
        <v>61</v>
      </c>
      <c r="M59">
        <v>55.702583223561341</v>
      </c>
      <c r="N59">
        <v>8.1411164945465408</v>
      </c>
      <c r="O59">
        <v>0.33333333333333331</v>
      </c>
      <c r="P59">
        <v>0</v>
      </c>
      <c r="Q59">
        <v>0</v>
      </c>
      <c r="R59">
        <v>0</v>
      </c>
      <c r="S59" t="s">
        <v>31</v>
      </c>
      <c r="T59" t="s">
        <v>31</v>
      </c>
      <c r="U59" t="s">
        <v>31</v>
      </c>
      <c r="V59" t="s">
        <v>31</v>
      </c>
      <c r="W59">
        <f>O59+Table2[[#This Row],[standing S]]</f>
        <v>0.33333333333333331</v>
      </c>
      <c r="X59" t="s">
        <v>36</v>
      </c>
      <c r="Y59" t="s">
        <v>31</v>
      </c>
      <c r="Z59">
        <v>3</v>
      </c>
      <c r="AA59">
        <v>5</v>
      </c>
      <c r="AB59">
        <v>190</v>
      </c>
      <c r="AC59">
        <v>14</v>
      </c>
      <c r="AD59">
        <v>36</v>
      </c>
      <c r="AE59">
        <f>AD59/AB59</f>
        <v>0.18947368421052632</v>
      </c>
    </row>
    <row r="60" spans="1:31" x14ac:dyDescent="0.25">
      <c r="A60">
        <v>2</v>
      </c>
      <c r="B60">
        <v>12</v>
      </c>
      <c r="C60" t="s">
        <v>62</v>
      </c>
      <c r="D60" t="s">
        <v>33</v>
      </c>
      <c r="E60" t="s">
        <v>68</v>
      </c>
      <c r="F60">
        <v>34</v>
      </c>
      <c r="G60">
        <v>2.847</v>
      </c>
      <c r="H60">
        <v>4.0999999999999996</v>
      </c>
      <c r="I60" s="1">
        <f t="shared" si="1"/>
        <v>4.1308164420133195</v>
      </c>
      <c r="J60" t="s">
        <v>36</v>
      </c>
      <c r="K60" t="s">
        <v>61</v>
      </c>
      <c r="L60" t="s">
        <v>61</v>
      </c>
      <c r="M60">
        <v>84.343872859199962</v>
      </c>
      <c r="N60">
        <v>25.512524157536607</v>
      </c>
      <c r="O60">
        <v>1.3333333333333333</v>
      </c>
      <c r="P60">
        <v>0.33333333333333331</v>
      </c>
      <c r="Q60" t="s">
        <v>31</v>
      </c>
      <c r="R60">
        <v>0</v>
      </c>
      <c r="S60">
        <v>0</v>
      </c>
      <c r="T60">
        <v>0</v>
      </c>
      <c r="U60" t="s">
        <v>70</v>
      </c>
      <c r="V60" t="s">
        <v>70</v>
      </c>
      <c r="W60">
        <f>O60+Table2[[#This Row],[standing S]]</f>
        <v>1.6666666666666665</v>
      </c>
      <c r="X60" t="s">
        <v>31</v>
      </c>
      <c r="Y60" t="s">
        <v>71</v>
      </c>
      <c r="Z60">
        <v>3</v>
      </c>
      <c r="AA60">
        <v>5</v>
      </c>
      <c r="AB60">
        <v>190</v>
      </c>
      <c r="AC60">
        <v>14</v>
      </c>
      <c r="AD60">
        <v>36</v>
      </c>
      <c r="AE60">
        <f>AD60/AB60</f>
        <v>0.18947368421052632</v>
      </c>
    </row>
    <row r="61" spans="1:31" x14ac:dyDescent="0.25">
      <c r="A61">
        <v>2</v>
      </c>
      <c r="B61">
        <v>12</v>
      </c>
      <c r="C61" t="s">
        <v>62</v>
      </c>
      <c r="D61" t="s">
        <v>33</v>
      </c>
      <c r="E61" t="s">
        <v>68</v>
      </c>
      <c r="F61">
        <v>2</v>
      </c>
      <c r="G61">
        <v>2.8439999999999999</v>
      </c>
      <c r="H61">
        <v>4.3</v>
      </c>
      <c r="I61" s="1">
        <f t="shared" si="1"/>
        <v>3.577043530758298</v>
      </c>
      <c r="J61" t="s">
        <v>39</v>
      </c>
      <c r="K61" t="s">
        <v>73</v>
      </c>
      <c r="L61" t="s">
        <v>61</v>
      </c>
      <c r="M61">
        <v>84.885543854978948</v>
      </c>
      <c r="N61">
        <v>19.334051710791389</v>
      </c>
      <c r="O61">
        <v>0</v>
      </c>
      <c r="P61">
        <v>0</v>
      </c>
      <c r="Q61">
        <v>0</v>
      </c>
      <c r="R61" t="s">
        <v>31</v>
      </c>
      <c r="S61">
        <v>0</v>
      </c>
      <c r="T61">
        <v>0</v>
      </c>
      <c r="U61" t="s">
        <v>70</v>
      </c>
      <c r="V61" t="s">
        <v>70</v>
      </c>
      <c r="W61">
        <f>O61+Table2[[#This Row],[standing S]]</f>
        <v>0</v>
      </c>
      <c r="X61" t="s">
        <v>31</v>
      </c>
      <c r="Y61" t="s">
        <v>70</v>
      </c>
      <c r="Z61" t="s">
        <v>31</v>
      </c>
      <c r="AA61" t="s">
        <v>31</v>
      </c>
      <c r="AB61" t="s">
        <v>31</v>
      </c>
      <c r="AC61" t="s">
        <v>31</v>
      </c>
      <c r="AD61" t="s">
        <v>31</v>
      </c>
      <c r="AE61" t="s">
        <v>31</v>
      </c>
    </row>
    <row r="62" spans="1:31" x14ac:dyDescent="0.25">
      <c r="A62">
        <v>1</v>
      </c>
      <c r="B62">
        <v>13</v>
      </c>
      <c r="C62" t="s">
        <v>52</v>
      </c>
      <c r="D62" t="s">
        <v>33</v>
      </c>
      <c r="E62" t="s">
        <v>34</v>
      </c>
      <c r="F62">
        <v>38</v>
      </c>
      <c r="G62">
        <v>2.516</v>
      </c>
      <c r="H62">
        <v>4.5</v>
      </c>
      <c r="I62" s="1">
        <f t="shared" si="1"/>
        <v>2.7610425240054868</v>
      </c>
      <c r="J62" t="s">
        <v>31</v>
      </c>
      <c r="K62" t="s">
        <v>31</v>
      </c>
      <c r="L62" t="s">
        <v>49</v>
      </c>
      <c r="M62">
        <v>30.847294136691399</v>
      </c>
      <c r="N62">
        <v>4.8790937227681486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e">
        <f>O62+Table2[[#This Row],[standing S]]</f>
        <v>#VALUE!</v>
      </c>
      <c r="X62" t="s">
        <v>36</v>
      </c>
      <c r="Y62" t="s">
        <v>31</v>
      </c>
      <c r="Z62">
        <v>3</v>
      </c>
      <c r="AA62" t="s">
        <v>31</v>
      </c>
      <c r="AB62">
        <v>162</v>
      </c>
      <c r="AC62" t="s">
        <v>31</v>
      </c>
      <c r="AD62">
        <v>0</v>
      </c>
      <c r="AE62">
        <f>AD62/AB62</f>
        <v>0</v>
      </c>
    </row>
    <row r="63" spans="1:31" x14ac:dyDescent="0.25">
      <c r="A63">
        <v>1</v>
      </c>
      <c r="B63">
        <v>13</v>
      </c>
      <c r="C63" t="s">
        <v>52</v>
      </c>
      <c r="D63" t="s">
        <v>33</v>
      </c>
      <c r="E63" t="s">
        <v>68</v>
      </c>
      <c r="F63">
        <v>18</v>
      </c>
      <c r="G63">
        <v>1.5640000000000001</v>
      </c>
      <c r="H63" s="2">
        <v>3.5</v>
      </c>
      <c r="I63" s="1">
        <f t="shared" si="1"/>
        <v>3.6478134110787175</v>
      </c>
      <c r="J63" t="s">
        <v>36</v>
      </c>
      <c r="K63" t="s">
        <v>49</v>
      </c>
      <c r="L63" t="s">
        <v>49</v>
      </c>
      <c r="M63">
        <v>45.666666666666664</v>
      </c>
      <c r="N63">
        <v>8.3032791380540996</v>
      </c>
      <c r="O63">
        <v>1.3333333333333333</v>
      </c>
      <c r="P63">
        <v>0.16666666666666666</v>
      </c>
      <c r="Q63" t="s">
        <v>31</v>
      </c>
      <c r="R63" t="s">
        <v>31</v>
      </c>
      <c r="S63">
        <v>0</v>
      </c>
      <c r="T63">
        <v>0</v>
      </c>
      <c r="U63" t="s">
        <v>70</v>
      </c>
      <c r="V63" t="s">
        <v>70</v>
      </c>
      <c r="W63">
        <f>O63+Table2[[#This Row],[standing S]]</f>
        <v>1.5</v>
      </c>
      <c r="X63" t="s">
        <v>31</v>
      </c>
      <c r="Y63" t="s">
        <v>71</v>
      </c>
      <c r="Z63">
        <v>6</v>
      </c>
      <c r="AA63" t="s">
        <v>31</v>
      </c>
      <c r="AB63">
        <v>125</v>
      </c>
      <c r="AC63" t="s">
        <v>31</v>
      </c>
      <c r="AD63">
        <v>49</v>
      </c>
      <c r="AE63">
        <f>AD63/AB63</f>
        <v>0.39200000000000002</v>
      </c>
    </row>
    <row r="64" spans="1:31" x14ac:dyDescent="0.25">
      <c r="A64">
        <v>1</v>
      </c>
      <c r="B64">
        <v>13</v>
      </c>
      <c r="C64" t="s">
        <v>52</v>
      </c>
      <c r="D64" t="s">
        <v>41</v>
      </c>
      <c r="E64" t="s">
        <v>68</v>
      </c>
      <c r="F64">
        <v>29</v>
      </c>
      <c r="G64">
        <v>1.63</v>
      </c>
      <c r="H64" s="2">
        <v>3.8</v>
      </c>
      <c r="I64" s="1">
        <f t="shared" si="1"/>
        <v>2.9705496428050742</v>
      </c>
      <c r="J64" t="s">
        <v>39</v>
      </c>
      <c r="K64" t="s">
        <v>57</v>
      </c>
      <c r="L64" t="s">
        <v>49</v>
      </c>
      <c r="M64">
        <v>57.522942282961232</v>
      </c>
      <c r="N64">
        <v>8.1394102980498531</v>
      </c>
      <c r="O64">
        <v>0</v>
      </c>
      <c r="P64">
        <v>0</v>
      </c>
      <c r="Q64" t="s">
        <v>31</v>
      </c>
      <c r="R64" t="s">
        <v>31</v>
      </c>
      <c r="S64">
        <v>0.16666666666666666</v>
      </c>
      <c r="T64">
        <v>0</v>
      </c>
      <c r="U64" t="s">
        <v>71</v>
      </c>
      <c r="V64" t="s">
        <v>70</v>
      </c>
      <c r="W64">
        <f>O64+Table2[[#This Row],[standing S]]</f>
        <v>0</v>
      </c>
      <c r="X64" t="s">
        <v>31</v>
      </c>
      <c r="Y64" t="s">
        <v>70</v>
      </c>
      <c r="Z64" t="s">
        <v>31</v>
      </c>
      <c r="AA64" t="s">
        <v>31</v>
      </c>
      <c r="AB64" t="s">
        <v>31</v>
      </c>
      <c r="AC64" t="s">
        <v>31</v>
      </c>
      <c r="AD64" t="s">
        <v>31</v>
      </c>
      <c r="AE64" t="s">
        <v>31</v>
      </c>
    </row>
    <row r="65" spans="1:31" x14ac:dyDescent="0.25">
      <c r="A65">
        <v>1</v>
      </c>
      <c r="B65">
        <v>14</v>
      </c>
      <c r="C65" t="s">
        <v>53</v>
      </c>
      <c r="D65" t="s">
        <v>33</v>
      </c>
      <c r="E65" t="s">
        <v>34</v>
      </c>
      <c r="F65">
        <v>22</v>
      </c>
      <c r="G65">
        <v>2.6859999999999999</v>
      </c>
      <c r="H65">
        <v>4.4000000000000004</v>
      </c>
      <c r="I65" s="1">
        <f t="shared" si="1"/>
        <v>3.1531743050338084</v>
      </c>
      <c r="J65" t="s">
        <v>31</v>
      </c>
      <c r="K65" t="s">
        <v>31</v>
      </c>
      <c r="L65" t="s">
        <v>54</v>
      </c>
      <c r="M65">
        <v>24.776781245530842</v>
      </c>
      <c r="N65">
        <v>3.6704525909242065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  <c r="V65" t="s">
        <v>31</v>
      </c>
      <c r="W65" t="e">
        <f>O65+Table2[[#This Row],[standing S]]</f>
        <v>#VALUE!</v>
      </c>
      <c r="X65" t="s">
        <v>36</v>
      </c>
      <c r="Y65" t="s">
        <v>31</v>
      </c>
      <c r="Z65">
        <v>7</v>
      </c>
      <c r="AA65" t="s">
        <v>31</v>
      </c>
      <c r="AB65">
        <v>143</v>
      </c>
      <c r="AC65" t="s">
        <v>31</v>
      </c>
      <c r="AD65">
        <v>12</v>
      </c>
      <c r="AE65">
        <f>AD65/AB65</f>
        <v>8.3916083916083919E-2</v>
      </c>
    </row>
    <row r="66" spans="1:31" x14ac:dyDescent="0.25">
      <c r="A66">
        <v>1</v>
      </c>
      <c r="B66">
        <v>14</v>
      </c>
      <c r="C66" t="s">
        <v>53</v>
      </c>
      <c r="D66" t="s">
        <v>33</v>
      </c>
      <c r="E66" t="s">
        <v>68</v>
      </c>
      <c r="F66">
        <v>32</v>
      </c>
      <c r="G66">
        <v>1.7490000000000001</v>
      </c>
      <c r="H66" s="2">
        <v>3.7</v>
      </c>
      <c r="I66" s="1">
        <f t="shared" ref="I66:I97" si="2">(G66*100)/((H66)^3)</f>
        <v>3.4529050599174775</v>
      </c>
      <c r="J66" t="s">
        <v>39</v>
      </c>
      <c r="K66" t="s">
        <v>74</v>
      </c>
      <c r="L66" t="s">
        <v>54</v>
      </c>
      <c r="M66">
        <v>36.400549446402593</v>
      </c>
      <c r="N66">
        <v>9.6967921385259039</v>
      </c>
      <c r="O66">
        <v>0.5</v>
      </c>
      <c r="P66">
        <v>0.5</v>
      </c>
      <c r="Q66" t="s">
        <v>31</v>
      </c>
      <c r="R66" t="s">
        <v>31</v>
      </c>
      <c r="S66">
        <v>0.5</v>
      </c>
      <c r="T66">
        <v>0</v>
      </c>
      <c r="U66" t="s">
        <v>71</v>
      </c>
      <c r="V66" t="s">
        <v>70</v>
      </c>
      <c r="W66">
        <f>O66+Table2[[#This Row],[standing S]]</f>
        <v>1</v>
      </c>
      <c r="X66" t="s">
        <v>31</v>
      </c>
      <c r="Y66" t="s">
        <v>70</v>
      </c>
      <c r="Z66" t="s">
        <v>31</v>
      </c>
      <c r="AA66" t="s">
        <v>31</v>
      </c>
      <c r="AB66" t="s">
        <v>31</v>
      </c>
      <c r="AC66" t="s">
        <v>31</v>
      </c>
      <c r="AD66" t="s">
        <v>31</v>
      </c>
      <c r="AE66" t="s">
        <v>31</v>
      </c>
    </row>
    <row r="67" spans="1:31" x14ac:dyDescent="0.25">
      <c r="A67">
        <v>1</v>
      </c>
      <c r="B67">
        <v>14</v>
      </c>
      <c r="C67" t="s">
        <v>53</v>
      </c>
      <c r="D67" t="s">
        <v>41</v>
      </c>
      <c r="E67" t="s">
        <v>68</v>
      </c>
      <c r="F67">
        <v>23</v>
      </c>
      <c r="G67">
        <v>1.22</v>
      </c>
      <c r="H67" s="2">
        <v>3.2</v>
      </c>
      <c r="I67" s="1">
        <f t="shared" si="2"/>
        <v>3.7231445312499991</v>
      </c>
      <c r="J67" t="s">
        <v>36</v>
      </c>
      <c r="K67" t="s">
        <v>54</v>
      </c>
      <c r="L67" t="s">
        <v>54</v>
      </c>
      <c r="M67">
        <v>57.140178508646613</v>
      </c>
      <c r="N67">
        <v>10.188501143718618</v>
      </c>
      <c r="O67">
        <v>0</v>
      </c>
      <c r="P67">
        <v>0</v>
      </c>
      <c r="Q67" t="s">
        <v>31</v>
      </c>
      <c r="R67" t="s">
        <v>31</v>
      </c>
      <c r="S67">
        <v>0</v>
      </c>
      <c r="T67">
        <v>0</v>
      </c>
      <c r="U67" t="s">
        <v>70</v>
      </c>
      <c r="V67" t="s">
        <v>70</v>
      </c>
      <c r="W67">
        <f>O67+Table2[[#This Row],[standing S]]</f>
        <v>0</v>
      </c>
      <c r="X67" t="s">
        <v>31</v>
      </c>
      <c r="Y67" t="s">
        <v>71</v>
      </c>
      <c r="Z67">
        <v>2</v>
      </c>
      <c r="AA67" t="s">
        <v>31</v>
      </c>
      <c r="AB67">
        <v>99</v>
      </c>
      <c r="AC67" t="s">
        <v>31</v>
      </c>
      <c r="AD67">
        <v>7</v>
      </c>
      <c r="AE67">
        <f>AD67/AB67</f>
        <v>7.0707070707070704E-2</v>
      </c>
    </row>
    <row r="68" spans="1:31" x14ac:dyDescent="0.25">
      <c r="A68">
        <v>2</v>
      </c>
      <c r="B68">
        <v>14</v>
      </c>
      <c r="C68" t="s">
        <v>63</v>
      </c>
      <c r="D68" t="s">
        <v>33</v>
      </c>
      <c r="E68" t="s">
        <v>34</v>
      </c>
      <c r="F68">
        <v>36</v>
      </c>
      <c r="G68">
        <v>2.6960000000000002</v>
      </c>
      <c r="H68">
        <v>4.4000000000000004</v>
      </c>
      <c r="I68" s="1">
        <f t="shared" si="2"/>
        <v>3.1649135987978956</v>
      </c>
      <c r="J68" t="s">
        <v>31</v>
      </c>
      <c r="K68" t="s">
        <v>31</v>
      </c>
      <c r="L68" t="s">
        <v>64</v>
      </c>
      <c r="M68">
        <v>41.68799454146108</v>
      </c>
      <c r="N68">
        <v>11.96406656989541</v>
      </c>
      <c r="O68">
        <v>0</v>
      </c>
      <c r="P68">
        <v>0</v>
      </c>
      <c r="Q68">
        <v>4.333333333333333</v>
      </c>
      <c r="R68">
        <v>0</v>
      </c>
      <c r="S68" t="s">
        <v>31</v>
      </c>
      <c r="T68" t="s">
        <v>31</v>
      </c>
      <c r="U68" t="s">
        <v>31</v>
      </c>
      <c r="V68" t="s">
        <v>31</v>
      </c>
      <c r="W68">
        <f>O68+Table2[[#This Row],[standing S]]</f>
        <v>0</v>
      </c>
      <c r="X68" t="s">
        <v>39</v>
      </c>
      <c r="Y68" t="s">
        <v>31</v>
      </c>
      <c r="Z68">
        <v>3</v>
      </c>
      <c r="AA68">
        <v>11</v>
      </c>
      <c r="AB68">
        <v>126</v>
      </c>
      <c r="AC68">
        <v>19</v>
      </c>
      <c r="AD68">
        <v>45</v>
      </c>
      <c r="AE68">
        <f>AD68/AB68</f>
        <v>0.35714285714285715</v>
      </c>
    </row>
    <row r="69" spans="1:31" x14ac:dyDescent="0.25">
      <c r="A69">
        <v>2</v>
      </c>
      <c r="B69">
        <v>14</v>
      </c>
      <c r="C69" t="s">
        <v>63</v>
      </c>
      <c r="D69" t="s">
        <v>41</v>
      </c>
      <c r="E69" t="s">
        <v>68</v>
      </c>
      <c r="F69">
        <v>37</v>
      </c>
      <c r="G69">
        <v>1.784</v>
      </c>
      <c r="H69">
        <v>3.8</v>
      </c>
      <c r="I69" s="1">
        <f t="shared" si="2"/>
        <v>3.2512027992418724</v>
      </c>
      <c r="J69" t="s">
        <v>36</v>
      </c>
      <c r="K69" t="s">
        <v>64</v>
      </c>
      <c r="L69" t="s">
        <v>64</v>
      </c>
      <c r="M69">
        <v>66.007575322836999</v>
      </c>
      <c r="N69">
        <v>18.667410699457552</v>
      </c>
      <c r="O69">
        <v>3</v>
      </c>
      <c r="P69">
        <v>3.3333333333333335</v>
      </c>
      <c r="Q69" t="s">
        <v>31</v>
      </c>
      <c r="R69">
        <v>0</v>
      </c>
      <c r="S69">
        <v>0</v>
      </c>
      <c r="T69">
        <v>4.333333333333333</v>
      </c>
      <c r="U69" t="s">
        <v>70</v>
      </c>
      <c r="V69" t="s">
        <v>71</v>
      </c>
      <c r="W69">
        <f>O69+Table2[[#This Row],[standing S]]</f>
        <v>6.3333333333333339</v>
      </c>
      <c r="X69" t="s">
        <v>31</v>
      </c>
      <c r="Y69" t="s">
        <v>70</v>
      </c>
      <c r="Z69" t="s">
        <v>31</v>
      </c>
      <c r="AA69" t="s">
        <v>31</v>
      </c>
      <c r="AB69" t="s">
        <v>31</v>
      </c>
      <c r="AC69" t="s">
        <v>31</v>
      </c>
      <c r="AD69" t="s">
        <v>31</v>
      </c>
      <c r="AE69" t="s">
        <v>31</v>
      </c>
    </row>
    <row r="70" spans="1:31" x14ac:dyDescent="0.25">
      <c r="A70">
        <v>2</v>
      </c>
      <c r="B70">
        <v>14</v>
      </c>
      <c r="C70" t="s">
        <v>63</v>
      </c>
      <c r="D70" t="s">
        <v>41</v>
      </c>
      <c r="E70" t="s">
        <v>68</v>
      </c>
      <c r="F70">
        <v>41</v>
      </c>
      <c r="G70">
        <v>2.3180000000000001</v>
      </c>
      <c r="H70">
        <v>4.2</v>
      </c>
      <c r="I70" s="1">
        <f t="shared" si="2"/>
        <v>3.1287118021811899</v>
      </c>
      <c r="J70" t="s">
        <v>39</v>
      </c>
      <c r="K70" t="s">
        <v>66</v>
      </c>
      <c r="L70" t="s">
        <v>64</v>
      </c>
      <c r="M70">
        <v>79.438305901148496</v>
      </c>
      <c r="N70">
        <v>24.721223450486605</v>
      </c>
      <c r="O70">
        <v>0</v>
      </c>
      <c r="P70">
        <v>0.33333333333333331</v>
      </c>
      <c r="Q70">
        <v>15.666666666666666</v>
      </c>
      <c r="R70" t="s">
        <v>31</v>
      </c>
      <c r="S70">
        <v>15.666666666666666</v>
      </c>
      <c r="T70">
        <v>0</v>
      </c>
      <c r="U70" t="s">
        <v>71</v>
      </c>
      <c r="V70" t="s">
        <v>70</v>
      </c>
      <c r="W70">
        <f>O70+Table2[[#This Row],[standing S]]</f>
        <v>0.33333333333333331</v>
      </c>
      <c r="X70" t="s">
        <v>31</v>
      </c>
      <c r="Y70" t="s">
        <v>71</v>
      </c>
      <c r="Z70">
        <v>3</v>
      </c>
      <c r="AA70">
        <v>11</v>
      </c>
      <c r="AB70">
        <v>126</v>
      </c>
      <c r="AC70">
        <v>19</v>
      </c>
      <c r="AD70">
        <v>45</v>
      </c>
      <c r="AE70">
        <f>AD70/AB70</f>
        <v>0.35714285714285715</v>
      </c>
    </row>
    <row r="71" spans="1:31" x14ac:dyDescent="0.25">
      <c r="A71">
        <v>1</v>
      </c>
      <c r="B71">
        <v>15</v>
      </c>
      <c r="C71" t="s">
        <v>55</v>
      </c>
      <c r="D71" t="s">
        <v>41</v>
      </c>
      <c r="E71" t="s">
        <v>34</v>
      </c>
      <c r="F71">
        <v>23</v>
      </c>
      <c r="G71">
        <v>3.1110000000000002</v>
      </c>
      <c r="H71">
        <v>4.7</v>
      </c>
      <c r="I71" s="1">
        <f t="shared" si="2"/>
        <v>2.9964458742282534</v>
      </c>
      <c r="J71" t="s">
        <v>31</v>
      </c>
      <c r="K71" t="s">
        <v>31</v>
      </c>
      <c r="L71" t="s">
        <v>54</v>
      </c>
      <c r="M71">
        <v>24.937700152357454</v>
      </c>
      <c r="N71">
        <v>5.3437398472937989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31</v>
      </c>
      <c r="X71" t="s">
        <v>36</v>
      </c>
      <c r="Y71" t="s">
        <v>31</v>
      </c>
      <c r="Z71">
        <v>2</v>
      </c>
      <c r="AA71" t="s">
        <v>31</v>
      </c>
      <c r="AB71">
        <v>110</v>
      </c>
      <c r="AC71" t="s">
        <v>31</v>
      </c>
      <c r="AD71">
        <v>47</v>
      </c>
      <c r="AE71">
        <f>AD71/AB71</f>
        <v>0.42727272727272725</v>
      </c>
    </row>
    <row r="72" spans="1:31" x14ac:dyDescent="0.25">
      <c r="A72">
        <v>1</v>
      </c>
      <c r="B72">
        <v>15</v>
      </c>
      <c r="C72" t="s">
        <v>55</v>
      </c>
      <c r="D72" t="s">
        <v>33</v>
      </c>
      <c r="E72" t="s">
        <v>68</v>
      </c>
      <c r="F72">
        <v>22</v>
      </c>
      <c r="G72">
        <v>1.2689999999999999</v>
      </c>
      <c r="H72" s="2">
        <v>3.4</v>
      </c>
      <c r="I72" s="1">
        <f t="shared" si="2"/>
        <v>3.2286790148585389</v>
      </c>
      <c r="J72" t="s">
        <v>36</v>
      </c>
      <c r="K72" t="s">
        <v>54</v>
      </c>
      <c r="L72" t="s">
        <v>54</v>
      </c>
      <c r="M72">
        <v>78.785926549239889</v>
      </c>
      <c r="N72">
        <v>11.156711980786374</v>
      </c>
      <c r="O72">
        <v>0.5</v>
      </c>
      <c r="P72">
        <v>0</v>
      </c>
      <c r="Q72" t="s">
        <v>31</v>
      </c>
      <c r="R72" t="s">
        <v>31</v>
      </c>
      <c r="S72">
        <v>0</v>
      </c>
      <c r="T72">
        <v>0</v>
      </c>
      <c r="U72" t="s">
        <v>70</v>
      </c>
      <c r="V72" t="s">
        <v>70</v>
      </c>
      <c r="W72">
        <f>O72+Table2[[#This Row],[standing S]]</f>
        <v>0.5</v>
      </c>
      <c r="X72" t="s">
        <v>31</v>
      </c>
      <c r="Y72" t="s">
        <v>71</v>
      </c>
      <c r="Z72">
        <v>2</v>
      </c>
      <c r="AA72" t="s">
        <v>31</v>
      </c>
      <c r="AB72">
        <v>46</v>
      </c>
      <c r="AC72" t="s">
        <v>31</v>
      </c>
      <c r="AD72">
        <v>13</v>
      </c>
      <c r="AE72">
        <f>AD72/AB72</f>
        <v>0.28260869565217389</v>
      </c>
    </row>
    <row r="73" spans="1:31" x14ac:dyDescent="0.25">
      <c r="A73">
        <v>1</v>
      </c>
      <c r="B73">
        <v>15</v>
      </c>
      <c r="C73" t="s">
        <v>55</v>
      </c>
      <c r="D73" t="s">
        <v>41</v>
      </c>
      <c r="E73" t="s">
        <v>68</v>
      </c>
      <c r="F73">
        <v>3</v>
      </c>
      <c r="G73">
        <v>1.7070000000000001</v>
      </c>
      <c r="H73" s="2">
        <v>3.8</v>
      </c>
      <c r="I73" s="1">
        <f t="shared" si="2"/>
        <v>3.1108762210234735</v>
      </c>
      <c r="J73" t="s">
        <v>39</v>
      </c>
      <c r="K73" t="s">
        <v>73</v>
      </c>
      <c r="L73" t="s">
        <v>54</v>
      </c>
      <c r="M73">
        <v>32.105728114742668</v>
      </c>
      <c r="N73">
        <v>6.9322114476951402</v>
      </c>
      <c r="O73">
        <v>0</v>
      </c>
      <c r="P73">
        <v>0</v>
      </c>
      <c r="Q73" t="s">
        <v>31</v>
      </c>
      <c r="R73" t="s">
        <v>31</v>
      </c>
      <c r="S73">
        <v>0</v>
      </c>
      <c r="T73">
        <v>0</v>
      </c>
      <c r="U73" t="s">
        <v>70</v>
      </c>
      <c r="V73" t="s">
        <v>70</v>
      </c>
      <c r="W73">
        <f>O73+Table2[[#This Row],[standing S]]</f>
        <v>0</v>
      </c>
      <c r="X73" t="s">
        <v>31</v>
      </c>
      <c r="Y73" t="s">
        <v>70</v>
      </c>
      <c r="Z73" t="s">
        <v>31</v>
      </c>
      <c r="AA73" t="s">
        <v>31</v>
      </c>
      <c r="AB73" t="s">
        <v>31</v>
      </c>
      <c r="AC73" t="s">
        <v>31</v>
      </c>
      <c r="AD73" t="s">
        <v>31</v>
      </c>
      <c r="AE73" t="s">
        <v>31</v>
      </c>
    </row>
    <row r="74" spans="1:31" x14ac:dyDescent="0.25">
      <c r="A74">
        <v>2</v>
      </c>
      <c r="B74">
        <v>15</v>
      </c>
      <c r="C74" t="s">
        <v>81</v>
      </c>
      <c r="D74" t="s">
        <v>41</v>
      </c>
      <c r="E74" t="s">
        <v>34</v>
      </c>
      <c r="F74">
        <v>37</v>
      </c>
      <c r="G74">
        <v>3.02</v>
      </c>
      <c r="H74">
        <v>4.8</v>
      </c>
      <c r="I74" s="1">
        <f t="shared" si="2"/>
        <v>2.7307581018518521</v>
      </c>
      <c r="J74" t="s">
        <v>31</v>
      </c>
      <c r="K74" t="s">
        <v>31</v>
      </c>
      <c r="L74" t="s">
        <v>64</v>
      </c>
      <c r="M74">
        <v>41.354833118055531</v>
      </c>
      <c r="N74">
        <v>12.817089286486919</v>
      </c>
      <c r="O74">
        <v>0.66666666666666663</v>
      </c>
      <c r="P74">
        <v>0</v>
      </c>
      <c r="Q74">
        <v>0</v>
      </c>
      <c r="R74">
        <v>0.33333333333333331</v>
      </c>
      <c r="S74" t="s">
        <v>31</v>
      </c>
      <c r="T74" t="s">
        <v>31</v>
      </c>
      <c r="U74" t="s">
        <v>31</v>
      </c>
      <c r="V74" t="s">
        <v>31</v>
      </c>
      <c r="W74">
        <f>O74+Table2[[#This Row],[standing S]]</f>
        <v>0.66666666666666663</v>
      </c>
      <c r="X74" t="s">
        <v>36</v>
      </c>
      <c r="Y74" t="s">
        <v>31</v>
      </c>
      <c r="Z74">
        <v>3</v>
      </c>
      <c r="AA74">
        <v>7</v>
      </c>
      <c r="AB74">
        <v>97</v>
      </c>
      <c r="AC74">
        <v>17</v>
      </c>
      <c r="AD74">
        <v>21</v>
      </c>
      <c r="AE74">
        <f>AD74/AB74</f>
        <v>0.21649484536082475</v>
      </c>
    </row>
    <row r="75" spans="1:31" x14ac:dyDescent="0.25">
      <c r="A75">
        <v>2</v>
      </c>
      <c r="B75">
        <v>15</v>
      </c>
      <c r="C75" t="s">
        <v>81</v>
      </c>
      <c r="D75" t="s">
        <v>33</v>
      </c>
      <c r="E75" t="s">
        <v>68</v>
      </c>
      <c r="F75">
        <v>36</v>
      </c>
      <c r="G75">
        <v>1.7789999999999999</v>
      </c>
      <c r="H75">
        <v>3.8</v>
      </c>
      <c r="I75" s="1">
        <f t="shared" si="2"/>
        <v>3.2420906837731449</v>
      </c>
      <c r="J75" t="s">
        <v>36</v>
      </c>
      <c r="K75" t="s">
        <v>64</v>
      </c>
      <c r="L75" t="s">
        <v>64</v>
      </c>
      <c r="M75">
        <v>50.706124986150449</v>
      </c>
      <c r="N75">
        <v>13.908430696683377</v>
      </c>
      <c r="O75">
        <v>4.333333333333333</v>
      </c>
      <c r="P75">
        <v>0</v>
      </c>
      <c r="Q75" t="s">
        <v>31</v>
      </c>
      <c r="R75">
        <v>1.3333333333333333</v>
      </c>
      <c r="S75">
        <v>1.3333333333333333</v>
      </c>
      <c r="T75">
        <v>0</v>
      </c>
      <c r="U75" t="s">
        <v>71</v>
      </c>
      <c r="V75" t="s">
        <v>70</v>
      </c>
      <c r="W75">
        <f>O75+Table2[[#This Row],[standing S]]</f>
        <v>4.333333333333333</v>
      </c>
      <c r="X75" t="s">
        <v>31</v>
      </c>
      <c r="Y75" t="s">
        <v>71</v>
      </c>
      <c r="Z75">
        <v>3</v>
      </c>
      <c r="AA75">
        <v>7</v>
      </c>
      <c r="AB75">
        <v>97</v>
      </c>
      <c r="AC75">
        <v>17</v>
      </c>
      <c r="AD75">
        <v>21</v>
      </c>
      <c r="AE75">
        <f>AD75/AB75</f>
        <v>0.21649484536082475</v>
      </c>
    </row>
    <row r="76" spans="1:31" x14ac:dyDescent="0.25">
      <c r="A76">
        <v>2</v>
      </c>
      <c r="B76">
        <v>15</v>
      </c>
      <c r="C76" t="s">
        <v>81</v>
      </c>
      <c r="D76" t="s">
        <v>33</v>
      </c>
      <c r="E76" t="s">
        <v>68</v>
      </c>
      <c r="F76">
        <v>39</v>
      </c>
      <c r="G76">
        <v>2.319</v>
      </c>
      <c r="H76">
        <v>4.2</v>
      </c>
      <c r="I76" s="1">
        <f t="shared" si="2"/>
        <v>3.1300615484288952</v>
      </c>
      <c r="J76" t="s">
        <v>39</v>
      </c>
      <c r="K76" t="s">
        <v>66</v>
      </c>
      <c r="L76" t="s">
        <v>64</v>
      </c>
      <c r="M76">
        <v>68</v>
      </c>
      <c r="N76">
        <v>29.831005495773837</v>
      </c>
      <c r="O76">
        <v>2</v>
      </c>
      <c r="P76">
        <v>0.66666666666666663</v>
      </c>
      <c r="Q76">
        <v>0</v>
      </c>
      <c r="R76" t="s">
        <v>31</v>
      </c>
      <c r="S76">
        <v>0</v>
      </c>
      <c r="T76">
        <v>0.33333333333333331</v>
      </c>
      <c r="U76" t="s">
        <v>70</v>
      </c>
      <c r="V76" t="s">
        <v>71</v>
      </c>
      <c r="W76">
        <f>O76+Table2[[#This Row],[standing S]]</f>
        <v>2.6666666666666665</v>
      </c>
      <c r="X76" t="s">
        <v>31</v>
      </c>
      <c r="Y76" t="s">
        <v>70</v>
      </c>
      <c r="Z76" t="s">
        <v>31</v>
      </c>
      <c r="AA76" t="s">
        <v>31</v>
      </c>
      <c r="AB76" t="s">
        <v>31</v>
      </c>
      <c r="AC76" t="s">
        <v>31</v>
      </c>
      <c r="AD76" t="s">
        <v>31</v>
      </c>
      <c r="AE76" t="s">
        <v>31</v>
      </c>
    </row>
    <row r="77" spans="1:31" x14ac:dyDescent="0.25">
      <c r="A77">
        <v>1</v>
      </c>
      <c r="B77">
        <v>16</v>
      </c>
      <c r="C77" t="s">
        <v>56</v>
      </c>
      <c r="D77" t="s">
        <v>33</v>
      </c>
      <c r="E77" t="s">
        <v>34</v>
      </c>
      <c r="F77">
        <v>28</v>
      </c>
      <c r="G77">
        <v>2.3919999999999999</v>
      </c>
      <c r="H77">
        <v>4.3</v>
      </c>
      <c r="I77" s="1">
        <f t="shared" si="2"/>
        <v>3.0085401285421414</v>
      </c>
      <c r="J77" t="s">
        <v>31</v>
      </c>
      <c r="K77" t="s">
        <v>31</v>
      </c>
      <c r="L77" t="s">
        <v>57</v>
      </c>
      <c r="M77">
        <v>29.629189811550514</v>
      </c>
      <c r="N77">
        <v>7.3276493123268693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X77" t="s">
        <v>36</v>
      </c>
      <c r="Y77" t="s">
        <v>31</v>
      </c>
      <c r="Z77">
        <v>8</v>
      </c>
      <c r="AA77" t="s">
        <v>31</v>
      </c>
      <c r="AB77">
        <v>16</v>
      </c>
      <c r="AC77" t="s">
        <v>31</v>
      </c>
      <c r="AD77">
        <v>16</v>
      </c>
      <c r="AE77">
        <f>AD77/AB77</f>
        <v>1</v>
      </c>
    </row>
    <row r="78" spans="1:31" x14ac:dyDescent="0.25">
      <c r="A78">
        <v>1</v>
      </c>
      <c r="B78">
        <v>16</v>
      </c>
      <c r="C78" t="s">
        <v>56</v>
      </c>
      <c r="D78" t="s">
        <v>41</v>
      </c>
      <c r="E78" t="s">
        <v>68</v>
      </c>
      <c r="F78">
        <v>37</v>
      </c>
      <c r="G78">
        <v>1.0129999999999999</v>
      </c>
      <c r="H78" s="2">
        <v>3.1</v>
      </c>
      <c r="I78" s="1">
        <f t="shared" si="2"/>
        <v>3.4003558121580331</v>
      </c>
      <c r="J78" t="s">
        <v>39</v>
      </c>
      <c r="K78" t="s">
        <v>64</v>
      </c>
      <c r="L78" t="s">
        <v>57</v>
      </c>
      <c r="M78">
        <v>54.083269131959838</v>
      </c>
      <c r="N78">
        <v>7.3352270282217953</v>
      </c>
      <c r="O78">
        <v>0</v>
      </c>
      <c r="P78">
        <v>1.5</v>
      </c>
      <c r="Q78" t="s">
        <v>31</v>
      </c>
      <c r="R78" t="s">
        <v>31</v>
      </c>
      <c r="S78">
        <v>0</v>
      </c>
      <c r="T78">
        <v>0.66666666666666663</v>
      </c>
      <c r="U78" t="s">
        <v>70</v>
      </c>
      <c r="V78" t="s">
        <v>71</v>
      </c>
      <c r="W78">
        <f>O78+Table2[[#This Row],[standing S]]</f>
        <v>1.5</v>
      </c>
      <c r="X78" t="s">
        <v>31</v>
      </c>
      <c r="Y78" t="s">
        <v>70</v>
      </c>
      <c r="Z78" t="s">
        <v>31</v>
      </c>
      <c r="AA78" t="s">
        <v>31</v>
      </c>
      <c r="AB78" t="s">
        <v>31</v>
      </c>
      <c r="AC78" t="s">
        <v>31</v>
      </c>
      <c r="AD78" t="s">
        <v>31</v>
      </c>
      <c r="AE78" t="s">
        <v>31</v>
      </c>
    </row>
    <row r="79" spans="1:31" x14ac:dyDescent="0.25">
      <c r="A79">
        <v>1</v>
      </c>
      <c r="B79">
        <v>16</v>
      </c>
      <c r="C79" t="s">
        <v>56</v>
      </c>
      <c r="D79" t="s">
        <v>41</v>
      </c>
      <c r="E79" t="s">
        <v>68</v>
      </c>
      <c r="F79">
        <v>29</v>
      </c>
      <c r="G79">
        <v>1.776</v>
      </c>
      <c r="H79" s="2">
        <v>3.9</v>
      </c>
      <c r="I79" s="1">
        <f t="shared" si="2"/>
        <v>2.9939816922065443</v>
      </c>
      <c r="J79" t="s">
        <v>36</v>
      </c>
      <c r="K79" t="s">
        <v>57</v>
      </c>
      <c r="L79" t="s">
        <v>57</v>
      </c>
      <c r="M79">
        <v>39.001424475410012</v>
      </c>
      <c r="N79">
        <v>8.5179548927870918</v>
      </c>
      <c r="O79">
        <v>0.16666666666666666</v>
      </c>
      <c r="P79">
        <v>0.83333333333333337</v>
      </c>
      <c r="Q79" t="s">
        <v>31</v>
      </c>
      <c r="R79" t="s">
        <v>31</v>
      </c>
      <c r="S79">
        <v>1.3333333333333333</v>
      </c>
      <c r="T79">
        <v>0.16666666666666666</v>
      </c>
      <c r="U79" t="s">
        <v>71</v>
      </c>
      <c r="V79" t="s">
        <v>71</v>
      </c>
      <c r="W79">
        <f>O79+Table2[[#This Row],[standing S]]</f>
        <v>1</v>
      </c>
      <c r="X79" t="s">
        <v>31</v>
      </c>
      <c r="Y79" t="s">
        <v>71</v>
      </c>
      <c r="Z79">
        <v>6</v>
      </c>
      <c r="AA79" t="s">
        <v>31</v>
      </c>
      <c r="AB79">
        <v>0</v>
      </c>
      <c r="AC79" t="s">
        <v>31</v>
      </c>
      <c r="AD79">
        <v>0</v>
      </c>
      <c r="AE79">
        <v>0</v>
      </c>
    </row>
    <row r="80" spans="1:31" x14ac:dyDescent="0.25">
      <c r="A80">
        <v>2</v>
      </c>
      <c r="B80">
        <v>16</v>
      </c>
      <c r="C80" t="s">
        <v>82</v>
      </c>
      <c r="D80" t="s">
        <v>33</v>
      </c>
      <c r="E80" t="s">
        <v>34</v>
      </c>
      <c r="F80">
        <v>38</v>
      </c>
      <c r="G80">
        <v>4.2539999999999996</v>
      </c>
      <c r="H80">
        <v>5.4</v>
      </c>
      <c r="I80" s="1">
        <f t="shared" si="2"/>
        <v>2.7015698826398409</v>
      </c>
      <c r="J80" t="s">
        <v>31</v>
      </c>
      <c r="K80" t="s">
        <v>31</v>
      </c>
      <c r="L80" t="s">
        <v>49</v>
      </c>
      <c r="M80">
        <v>29.093718298705728</v>
      </c>
      <c r="N80">
        <v>10.833333333333334</v>
      </c>
      <c r="O80">
        <v>0</v>
      </c>
      <c r="P80">
        <v>0</v>
      </c>
      <c r="Q80">
        <v>0</v>
      </c>
      <c r="R80">
        <v>0</v>
      </c>
      <c r="S80" t="s">
        <v>31</v>
      </c>
      <c r="T80" t="s">
        <v>31</v>
      </c>
      <c r="U80" t="s">
        <v>31</v>
      </c>
      <c r="V80" t="s">
        <v>31</v>
      </c>
      <c r="W80">
        <f>O80+Table2[[#This Row],[standing S]]</f>
        <v>0</v>
      </c>
      <c r="X80" t="s">
        <v>36</v>
      </c>
      <c r="Y80" t="s">
        <v>31</v>
      </c>
      <c r="Z80">
        <v>3</v>
      </c>
      <c r="AA80">
        <v>7</v>
      </c>
      <c r="AB80">
        <v>124</v>
      </c>
      <c r="AC80">
        <v>16</v>
      </c>
      <c r="AD80">
        <v>50</v>
      </c>
      <c r="AE80">
        <f>AD80/AB80</f>
        <v>0.40322580645161288</v>
      </c>
    </row>
    <row r="81" spans="1:31" x14ac:dyDescent="0.25">
      <c r="A81">
        <v>2</v>
      </c>
      <c r="B81">
        <v>16</v>
      </c>
      <c r="C81" t="s">
        <v>82</v>
      </c>
      <c r="D81" t="s">
        <v>41</v>
      </c>
      <c r="E81" t="s">
        <v>68</v>
      </c>
      <c r="F81">
        <v>40</v>
      </c>
      <c r="G81">
        <v>1.8839999999999999</v>
      </c>
      <c r="H81">
        <v>3.8</v>
      </c>
      <c r="I81" s="1">
        <f t="shared" si="2"/>
        <v>3.4334451086164166</v>
      </c>
      <c r="J81" t="s">
        <v>36</v>
      </c>
      <c r="K81" t="s">
        <v>49</v>
      </c>
      <c r="L81" t="s">
        <v>49</v>
      </c>
      <c r="M81">
        <v>85.335937460264773</v>
      </c>
      <c r="N81">
        <v>15.402921800749363</v>
      </c>
      <c r="O81">
        <v>8.6666666666666661</v>
      </c>
      <c r="P81">
        <v>0</v>
      </c>
      <c r="Q81" t="s">
        <v>31</v>
      </c>
      <c r="R81">
        <v>0</v>
      </c>
      <c r="S81">
        <v>0</v>
      </c>
      <c r="T81">
        <v>0</v>
      </c>
      <c r="U81" t="s">
        <v>70</v>
      </c>
      <c r="V81" t="s">
        <v>70</v>
      </c>
      <c r="W81">
        <f>O81+Table2[[#This Row],[standing S]]</f>
        <v>8.6666666666666661</v>
      </c>
      <c r="X81" t="s">
        <v>31</v>
      </c>
      <c r="Y81" t="s">
        <v>71</v>
      </c>
      <c r="Z81">
        <v>3</v>
      </c>
      <c r="AA81">
        <v>7</v>
      </c>
      <c r="AB81">
        <v>124</v>
      </c>
      <c r="AC81">
        <v>16</v>
      </c>
      <c r="AD81">
        <v>50</v>
      </c>
      <c r="AE81">
        <f>AD81/AB81</f>
        <v>0.40322580645161288</v>
      </c>
    </row>
    <row r="82" spans="1:31" x14ac:dyDescent="0.25">
      <c r="A82">
        <v>2</v>
      </c>
      <c r="B82">
        <v>16</v>
      </c>
      <c r="C82" t="s">
        <v>82</v>
      </c>
      <c r="D82" t="s">
        <v>41</v>
      </c>
      <c r="E82" t="s">
        <v>68</v>
      </c>
      <c r="F82">
        <v>3</v>
      </c>
      <c r="G82">
        <v>2.351</v>
      </c>
      <c r="H82">
        <v>4.0999999999999996</v>
      </c>
      <c r="I82" s="1">
        <f t="shared" si="2"/>
        <v>3.4111518985505147</v>
      </c>
      <c r="J82" t="s">
        <v>39</v>
      </c>
      <c r="K82" t="s">
        <v>73</v>
      </c>
      <c r="L82" t="s">
        <v>49</v>
      </c>
      <c r="M82">
        <v>62.347591952073195</v>
      </c>
      <c r="N82">
        <v>16.027753706895076</v>
      </c>
      <c r="O82">
        <v>0</v>
      </c>
      <c r="P82">
        <v>0</v>
      </c>
      <c r="Q82">
        <v>0</v>
      </c>
      <c r="R82" t="s">
        <v>31</v>
      </c>
      <c r="S82">
        <v>0</v>
      </c>
      <c r="T82">
        <v>0</v>
      </c>
      <c r="U82" t="s">
        <v>70</v>
      </c>
      <c r="V82" t="s">
        <v>70</v>
      </c>
      <c r="W82">
        <f>O82+Table2[[#This Row],[standing S]]</f>
        <v>0</v>
      </c>
      <c r="X82" t="s">
        <v>31</v>
      </c>
      <c r="Y82" t="s">
        <v>70</v>
      </c>
      <c r="Z82" t="s">
        <v>31</v>
      </c>
      <c r="AA82" t="s">
        <v>31</v>
      </c>
      <c r="AB82" t="s">
        <v>31</v>
      </c>
      <c r="AC82" t="s">
        <v>31</v>
      </c>
      <c r="AD82" t="s">
        <v>31</v>
      </c>
      <c r="AE82" t="s">
        <v>31</v>
      </c>
    </row>
    <row r="83" spans="1:31" x14ac:dyDescent="0.25">
      <c r="A83">
        <v>1</v>
      </c>
      <c r="B83">
        <v>17</v>
      </c>
      <c r="C83" t="s">
        <v>58</v>
      </c>
      <c r="D83" t="s">
        <v>33</v>
      </c>
      <c r="E83" t="s">
        <v>34</v>
      </c>
      <c r="F83">
        <v>28</v>
      </c>
      <c r="G83">
        <v>3.0659999999999998</v>
      </c>
      <c r="H83">
        <v>4.8</v>
      </c>
      <c r="I83" s="1">
        <f t="shared" si="2"/>
        <v>2.7723524305555554</v>
      </c>
      <c r="J83" t="s">
        <v>31</v>
      </c>
      <c r="K83" t="s">
        <v>31</v>
      </c>
      <c r="L83" t="s">
        <v>57</v>
      </c>
      <c r="M83">
        <v>30.731814857642959</v>
      </c>
      <c r="N83">
        <v>5.3748384988656994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  <c r="V83" t="s">
        <v>31</v>
      </c>
      <c r="X83" t="s">
        <v>39</v>
      </c>
      <c r="Y83" t="s">
        <v>31</v>
      </c>
      <c r="Z83">
        <v>3</v>
      </c>
      <c r="AA83" t="s">
        <v>31</v>
      </c>
      <c r="AB83">
        <v>0</v>
      </c>
      <c r="AC83" t="s">
        <v>31</v>
      </c>
      <c r="AD83">
        <v>0</v>
      </c>
      <c r="AE83">
        <v>0</v>
      </c>
    </row>
    <row r="84" spans="1:31" x14ac:dyDescent="0.25">
      <c r="A84">
        <v>1</v>
      </c>
      <c r="B84">
        <v>17</v>
      </c>
      <c r="C84" t="s">
        <v>58</v>
      </c>
      <c r="D84" t="s">
        <v>41</v>
      </c>
      <c r="E84" t="s">
        <v>68</v>
      </c>
      <c r="F84">
        <v>29</v>
      </c>
      <c r="G84">
        <v>1.542</v>
      </c>
      <c r="H84" s="2">
        <v>3.5</v>
      </c>
      <c r="I84" s="1">
        <f t="shared" si="2"/>
        <v>3.5965014577259478</v>
      </c>
      <c r="J84" t="s">
        <v>36</v>
      </c>
      <c r="K84" t="s">
        <v>57</v>
      </c>
      <c r="L84" t="s">
        <v>57</v>
      </c>
      <c r="M84">
        <v>37.66814156404439</v>
      </c>
      <c r="N84">
        <v>11.908213785264168</v>
      </c>
      <c r="O84">
        <v>0</v>
      </c>
      <c r="P84">
        <v>3</v>
      </c>
      <c r="Q84" t="s">
        <v>31</v>
      </c>
      <c r="R84" t="s">
        <v>31</v>
      </c>
      <c r="S84">
        <v>0</v>
      </c>
      <c r="T84">
        <v>2</v>
      </c>
      <c r="U84" t="s">
        <v>70</v>
      </c>
      <c r="V84" t="s">
        <v>71</v>
      </c>
      <c r="W84">
        <f>O84+Table2[[#This Row],[standing S]]</f>
        <v>3</v>
      </c>
      <c r="X84" t="s">
        <v>31</v>
      </c>
      <c r="Y84" t="s">
        <v>70</v>
      </c>
      <c r="Z84" t="s">
        <v>31</v>
      </c>
      <c r="AA84" t="s">
        <v>31</v>
      </c>
      <c r="AB84" t="s">
        <v>31</v>
      </c>
      <c r="AC84" t="s">
        <v>31</v>
      </c>
      <c r="AD84" t="s">
        <v>31</v>
      </c>
      <c r="AE84" t="s">
        <v>31</v>
      </c>
    </row>
    <row r="85" spans="1:31" x14ac:dyDescent="0.25">
      <c r="A85">
        <v>1</v>
      </c>
      <c r="B85">
        <v>17</v>
      </c>
      <c r="C85" t="s">
        <v>58</v>
      </c>
      <c r="D85" t="s">
        <v>41</v>
      </c>
      <c r="E85" t="s">
        <v>68</v>
      </c>
      <c r="F85">
        <v>40</v>
      </c>
      <c r="G85">
        <v>1.4139999999999999</v>
      </c>
      <c r="H85" s="2">
        <v>3.5</v>
      </c>
      <c r="I85" s="1">
        <f t="shared" si="2"/>
        <v>3.2979591836734694</v>
      </c>
      <c r="J85" t="s">
        <v>39</v>
      </c>
      <c r="K85" t="s">
        <v>49</v>
      </c>
      <c r="L85" t="s">
        <v>57</v>
      </c>
      <c r="M85">
        <v>38.718356255284277</v>
      </c>
      <c r="N85">
        <v>8.2276633647983211</v>
      </c>
      <c r="O85">
        <v>0</v>
      </c>
      <c r="P85">
        <v>0</v>
      </c>
      <c r="Q85" t="s">
        <v>31</v>
      </c>
      <c r="R85" t="s">
        <v>31</v>
      </c>
      <c r="S85">
        <v>0</v>
      </c>
      <c r="T85">
        <v>0</v>
      </c>
      <c r="U85" t="s">
        <v>70</v>
      </c>
      <c r="V85" t="s">
        <v>70</v>
      </c>
      <c r="W85">
        <f>O85+Table2[[#This Row],[standing S]]</f>
        <v>0</v>
      </c>
      <c r="X85" t="s">
        <v>31</v>
      </c>
      <c r="Y85" t="s">
        <v>71</v>
      </c>
      <c r="Z85">
        <v>1</v>
      </c>
      <c r="AA85" t="s">
        <v>31</v>
      </c>
      <c r="AB85">
        <v>80</v>
      </c>
      <c r="AC85" t="s">
        <v>31</v>
      </c>
      <c r="AD85">
        <v>35</v>
      </c>
      <c r="AE85">
        <f>AD85/AB85</f>
        <v>0.4375</v>
      </c>
    </row>
    <row r="86" spans="1:31" x14ac:dyDescent="0.25">
      <c r="A86">
        <v>2</v>
      </c>
      <c r="B86">
        <v>17</v>
      </c>
      <c r="C86" t="s">
        <v>65</v>
      </c>
      <c r="D86" t="s">
        <v>33</v>
      </c>
      <c r="E86" t="s">
        <v>34</v>
      </c>
      <c r="F86">
        <v>39</v>
      </c>
      <c r="G86">
        <v>3.6419999999999999</v>
      </c>
      <c r="H86">
        <v>4.8</v>
      </c>
      <c r="I86" s="1">
        <f t="shared" si="2"/>
        <v>3.2931857638888888</v>
      </c>
      <c r="J86" t="s">
        <v>31</v>
      </c>
      <c r="K86" t="s">
        <v>31</v>
      </c>
      <c r="L86" t="s">
        <v>66</v>
      </c>
      <c r="M86">
        <v>31.114483944155513</v>
      </c>
      <c r="N86">
        <v>17.108315067371318</v>
      </c>
      <c r="O86">
        <v>0</v>
      </c>
      <c r="P86">
        <v>0</v>
      </c>
      <c r="Q86">
        <v>0</v>
      </c>
      <c r="R86">
        <v>3.6666666666666665</v>
      </c>
      <c r="S86" t="s">
        <v>31</v>
      </c>
      <c r="T86" t="s">
        <v>31</v>
      </c>
      <c r="U86" t="s">
        <v>31</v>
      </c>
      <c r="V86" t="s">
        <v>31</v>
      </c>
      <c r="W86">
        <f>O86+Table2[[#This Row],[standing S]]</f>
        <v>0</v>
      </c>
      <c r="X86" t="s">
        <v>36</v>
      </c>
      <c r="Y86" t="s">
        <v>31</v>
      </c>
      <c r="Z86">
        <v>3</v>
      </c>
      <c r="AA86">
        <v>7</v>
      </c>
      <c r="AB86">
        <v>61</v>
      </c>
      <c r="AC86">
        <v>16</v>
      </c>
      <c r="AD86">
        <v>4</v>
      </c>
      <c r="AE86">
        <f>AD86/AB86</f>
        <v>6.5573770491803282E-2</v>
      </c>
    </row>
    <row r="87" spans="1:31" x14ac:dyDescent="0.25">
      <c r="A87">
        <v>2</v>
      </c>
      <c r="B87">
        <v>17</v>
      </c>
      <c r="C87" t="s">
        <v>65</v>
      </c>
      <c r="D87" t="s">
        <v>41</v>
      </c>
      <c r="E87" t="s">
        <v>68</v>
      </c>
      <c r="F87">
        <v>41</v>
      </c>
      <c r="G87">
        <v>2.0710000000000002</v>
      </c>
      <c r="H87">
        <v>4.0999999999999996</v>
      </c>
      <c r="I87" s="1">
        <f t="shared" si="2"/>
        <v>3.0048896562731251</v>
      </c>
      <c r="J87" t="s">
        <v>36</v>
      </c>
      <c r="K87" t="s">
        <v>66</v>
      </c>
      <c r="L87" t="s">
        <v>66</v>
      </c>
      <c r="M87">
        <v>81.614949610962825</v>
      </c>
      <c r="N87">
        <v>29.287843515318396</v>
      </c>
      <c r="O87">
        <v>1.3333333333333333</v>
      </c>
      <c r="P87">
        <v>0</v>
      </c>
      <c r="Q87" t="s">
        <v>31</v>
      </c>
      <c r="R87">
        <v>6.666666666666667</v>
      </c>
      <c r="S87">
        <v>6.666666666666667</v>
      </c>
      <c r="T87">
        <v>0</v>
      </c>
      <c r="U87" t="s">
        <v>71</v>
      </c>
      <c r="V87" t="s">
        <v>70</v>
      </c>
      <c r="W87">
        <f>O87+Table2[[#This Row],[standing S]]</f>
        <v>1.3333333333333333</v>
      </c>
      <c r="X87" t="s">
        <v>31</v>
      </c>
      <c r="Y87" t="s">
        <v>71</v>
      </c>
      <c r="Z87">
        <v>3</v>
      </c>
      <c r="AA87">
        <v>7</v>
      </c>
      <c r="AB87">
        <v>61</v>
      </c>
      <c r="AC87">
        <v>16</v>
      </c>
      <c r="AD87">
        <v>4</v>
      </c>
      <c r="AE87">
        <f>AD87/AB87</f>
        <v>6.5573770491803282E-2</v>
      </c>
    </row>
    <row r="88" spans="1:31" x14ac:dyDescent="0.25">
      <c r="A88">
        <v>2</v>
      </c>
      <c r="B88">
        <v>17</v>
      </c>
      <c r="C88" t="s">
        <v>65</v>
      </c>
      <c r="D88" t="s">
        <v>41</v>
      </c>
      <c r="E88" t="s">
        <v>68</v>
      </c>
      <c r="F88">
        <v>48</v>
      </c>
      <c r="G88">
        <v>1.8460000000000001</v>
      </c>
      <c r="H88">
        <v>3.9</v>
      </c>
      <c r="I88" s="1">
        <f t="shared" si="2"/>
        <v>3.1119877273723433</v>
      </c>
      <c r="J88" t="s">
        <v>39</v>
      </c>
      <c r="K88" t="s">
        <v>45</v>
      </c>
      <c r="L88" t="s">
        <v>66</v>
      </c>
      <c r="M88">
        <v>73.003044076561935</v>
      </c>
      <c r="N88">
        <v>16.918924315688631</v>
      </c>
      <c r="O88">
        <v>0</v>
      </c>
      <c r="P88">
        <v>0</v>
      </c>
      <c r="Q88">
        <v>0</v>
      </c>
      <c r="R88" t="s">
        <v>31</v>
      </c>
      <c r="S88">
        <v>0</v>
      </c>
      <c r="T88">
        <v>3.6666666666666665</v>
      </c>
      <c r="U88" t="s">
        <v>70</v>
      </c>
      <c r="V88" t="s">
        <v>71</v>
      </c>
      <c r="W88">
        <f>O88+Table2[[#This Row],[standing S]]</f>
        <v>0</v>
      </c>
      <c r="X88" t="s">
        <v>31</v>
      </c>
      <c r="Y88" t="s">
        <v>70</v>
      </c>
      <c r="Z88" t="s">
        <v>31</v>
      </c>
      <c r="AA88" t="s">
        <v>31</v>
      </c>
      <c r="AB88" t="s">
        <v>31</v>
      </c>
      <c r="AC88" t="s">
        <v>31</v>
      </c>
      <c r="AD88" t="s">
        <v>31</v>
      </c>
      <c r="AE88" t="s">
        <v>31</v>
      </c>
    </row>
    <row r="89" spans="1:31" x14ac:dyDescent="0.25">
      <c r="A89">
        <v>1</v>
      </c>
      <c r="B89">
        <v>18</v>
      </c>
      <c r="C89" t="s">
        <v>59</v>
      </c>
      <c r="D89" t="s">
        <v>41</v>
      </c>
      <c r="E89" t="s">
        <v>34</v>
      </c>
      <c r="F89">
        <v>29</v>
      </c>
      <c r="G89">
        <v>3.0009999999999999</v>
      </c>
      <c r="H89">
        <v>4.9000000000000004</v>
      </c>
      <c r="I89" s="1">
        <f t="shared" si="2"/>
        <v>2.5508079116694566</v>
      </c>
      <c r="J89" t="s">
        <v>31</v>
      </c>
      <c r="K89" t="s">
        <v>31</v>
      </c>
      <c r="L89" t="s">
        <v>57</v>
      </c>
      <c r="M89">
        <v>30.641293851417061</v>
      </c>
      <c r="N89">
        <v>4.7199340861687658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X89" t="s">
        <v>36</v>
      </c>
      <c r="Y89" t="s">
        <v>31</v>
      </c>
      <c r="Z89">
        <v>9</v>
      </c>
      <c r="AA89" t="s">
        <v>31</v>
      </c>
      <c r="AB89">
        <v>165</v>
      </c>
      <c r="AC89" t="s">
        <v>31</v>
      </c>
      <c r="AD89">
        <v>31</v>
      </c>
      <c r="AE89">
        <f>AD89/AB89</f>
        <v>0.18787878787878787</v>
      </c>
    </row>
    <row r="90" spans="1:31" x14ac:dyDescent="0.25">
      <c r="A90">
        <v>1</v>
      </c>
      <c r="B90">
        <v>18</v>
      </c>
      <c r="C90" t="s">
        <v>59</v>
      </c>
      <c r="D90" t="s">
        <v>33</v>
      </c>
      <c r="E90" t="s">
        <v>68</v>
      </c>
      <c r="F90">
        <v>28</v>
      </c>
      <c r="G90">
        <v>1.5640000000000001</v>
      </c>
      <c r="H90" s="2">
        <v>3.4</v>
      </c>
      <c r="I90" s="1">
        <f t="shared" si="2"/>
        <v>3.9792387543252601</v>
      </c>
      <c r="J90" t="s">
        <v>36</v>
      </c>
      <c r="K90" t="s">
        <v>57</v>
      </c>
      <c r="L90" t="s">
        <v>57</v>
      </c>
      <c r="M90">
        <v>56.015870766933347</v>
      </c>
      <c r="N90">
        <v>6.9141561708971802</v>
      </c>
      <c r="O90">
        <v>0</v>
      </c>
      <c r="P90">
        <v>3</v>
      </c>
      <c r="Q90" t="s">
        <v>31</v>
      </c>
      <c r="R90" t="s">
        <v>31</v>
      </c>
      <c r="S90">
        <v>0</v>
      </c>
      <c r="T90">
        <v>0</v>
      </c>
      <c r="U90" t="s">
        <v>70</v>
      </c>
      <c r="V90" t="s">
        <v>70</v>
      </c>
      <c r="W90">
        <f>O90+Table2[[#This Row],[standing S]]</f>
        <v>3</v>
      </c>
      <c r="X90" t="s">
        <v>31</v>
      </c>
      <c r="Y90" t="s">
        <v>71</v>
      </c>
      <c r="Z90">
        <v>1</v>
      </c>
      <c r="AA90" t="s">
        <v>31</v>
      </c>
      <c r="AB90">
        <v>0</v>
      </c>
      <c r="AC90" t="s">
        <v>31</v>
      </c>
      <c r="AD90">
        <v>0</v>
      </c>
      <c r="AE90">
        <v>0</v>
      </c>
    </row>
    <row r="91" spans="1:31" x14ac:dyDescent="0.25">
      <c r="A91">
        <v>1</v>
      </c>
      <c r="B91">
        <v>18</v>
      </c>
      <c r="C91" t="s">
        <v>59</v>
      </c>
      <c r="D91" t="s">
        <v>33</v>
      </c>
      <c r="E91" t="s">
        <v>68</v>
      </c>
      <c r="F91">
        <v>19</v>
      </c>
      <c r="G91">
        <v>1.19</v>
      </c>
      <c r="H91" s="2">
        <v>3.4</v>
      </c>
      <c r="I91" s="1">
        <f t="shared" si="2"/>
        <v>3.0276816608996544</v>
      </c>
      <c r="J91" t="s">
        <v>39</v>
      </c>
      <c r="K91" t="s">
        <v>72</v>
      </c>
      <c r="L91" t="s">
        <v>57</v>
      </c>
      <c r="M91">
        <v>51.001089312985378</v>
      </c>
      <c r="N91">
        <v>11.197718021493884</v>
      </c>
      <c r="O91">
        <v>0</v>
      </c>
      <c r="P91">
        <v>0</v>
      </c>
      <c r="Q91" t="s">
        <v>31</v>
      </c>
      <c r="R91" t="s">
        <v>31</v>
      </c>
      <c r="S91">
        <v>0</v>
      </c>
      <c r="T91">
        <v>0</v>
      </c>
      <c r="U91" t="s">
        <v>70</v>
      </c>
      <c r="V91" t="s">
        <v>70</v>
      </c>
      <c r="W91">
        <f>O91+Table2[[#This Row],[standing S]]</f>
        <v>0</v>
      </c>
      <c r="X91" t="s">
        <v>31</v>
      </c>
      <c r="Y91" t="s">
        <v>70</v>
      </c>
      <c r="Z91" t="s">
        <v>31</v>
      </c>
      <c r="AA91" t="s">
        <v>31</v>
      </c>
      <c r="AB91" t="s">
        <v>31</v>
      </c>
      <c r="AC91" t="s">
        <v>31</v>
      </c>
      <c r="AD91" t="s">
        <v>31</v>
      </c>
      <c r="AE91" t="s">
        <v>31</v>
      </c>
    </row>
    <row r="92" spans="1:31" x14ac:dyDescent="0.25">
      <c r="A92">
        <v>2</v>
      </c>
      <c r="B92">
        <v>19</v>
      </c>
      <c r="C92" t="s">
        <v>67</v>
      </c>
      <c r="D92" t="s">
        <v>41</v>
      </c>
      <c r="E92" t="s">
        <v>34</v>
      </c>
      <c r="F92">
        <v>41</v>
      </c>
      <c r="G92">
        <v>5.2549999999999999</v>
      </c>
      <c r="H92">
        <v>5.8</v>
      </c>
      <c r="I92" s="1">
        <f t="shared" si="2"/>
        <v>2.6933248595678378</v>
      </c>
      <c r="J92" t="s">
        <v>31</v>
      </c>
      <c r="K92" t="s">
        <v>31</v>
      </c>
      <c r="L92" t="s">
        <v>66</v>
      </c>
      <c r="M92">
        <v>38.013155617496423</v>
      </c>
      <c r="N92">
        <v>16.395290651755936</v>
      </c>
      <c r="O92">
        <v>0.25</v>
      </c>
      <c r="P92">
        <v>0</v>
      </c>
      <c r="Q92">
        <v>0</v>
      </c>
      <c r="R92">
        <v>0</v>
      </c>
      <c r="S92" t="s">
        <v>31</v>
      </c>
      <c r="T92" t="s">
        <v>31</v>
      </c>
      <c r="U92" t="s">
        <v>31</v>
      </c>
      <c r="V92" t="s">
        <v>31</v>
      </c>
      <c r="W92">
        <f>O92+Table2[[#This Row],[standing S]]</f>
        <v>0.25</v>
      </c>
      <c r="X92" t="s">
        <v>39</v>
      </c>
      <c r="Y92" t="s">
        <v>31</v>
      </c>
      <c r="Z92">
        <v>4</v>
      </c>
      <c r="AA92">
        <v>17</v>
      </c>
      <c r="AB92">
        <v>123</v>
      </c>
      <c r="AC92">
        <v>23</v>
      </c>
      <c r="AD92">
        <v>8</v>
      </c>
      <c r="AE92">
        <f>AD92/AB92</f>
        <v>6.5040650406504072E-2</v>
      </c>
    </row>
    <row r="93" spans="1:31" x14ac:dyDescent="0.25">
      <c r="A93">
        <v>2</v>
      </c>
      <c r="B93">
        <v>19</v>
      </c>
      <c r="C93" t="s">
        <v>67</v>
      </c>
      <c r="D93" t="s">
        <v>33</v>
      </c>
      <c r="E93" t="s">
        <v>68</v>
      </c>
      <c r="F93">
        <v>36</v>
      </c>
      <c r="G93">
        <v>1.802</v>
      </c>
      <c r="H93">
        <v>3.7</v>
      </c>
      <c r="I93" s="1">
        <f t="shared" si="2"/>
        <v>3.5575385465816436</v>
      </c>
      <c r="J93" t="s">
        <v>39</v>
      </c>
      <c r="K93" t="s">
        <v>64</v>
      </c>
      <c r="L93" t="s">
        <v>66</v>
      </c>
      <c r="M93">
        <v>84.708651007766363</v>
      </c>
      <c r="N93">
        <v>13.969212178533509</v>
      </c>
      <c r="O93">
        <v>1</v>
      </c>
      <c r="P93">
        <v>0</v>
      </c>
      <c r="Q93">
        <v>0</v>
      </c>
      <c r="R93" t="s">
        <v>31</v>
      </c>
      <c r="S93">
        <v>0</v>
      </c>
      <c r="T93">
        <v>0</v>
      </c>
      <c r="U93" t="s">
        <v>70</v>
      </c>
      <c r="V93" t="s">
        <v>70</v>
      </c>
      <c r="W93">
        <f>O93+Table2[[#This Row],[standing S]]</f>
        <v>1</v>
      </c>
      <c r="X93" t="s">
        <v>31</v>
      </c>
      <c r="Y93" t="s">
        <v>71</v>
      </c>
      <c r="Z93">
        <v>4</v>
      </c>
      <c r="AA93">
        <v>17</v>
      </c>
      <c r="AB93">
        <v>123</v>
      </c>
      <c r="AC93">
        <v>23</v>
      </c>
      <c r="AD93">
        <v>8</v>
      </c>
      <c r="AE93">
        <f>AD93/AB93</f>
        <v>6.5040650406504072E-2</v>
      </c>
    </row>
    <row r="94" spans="1:31" x14ac:dyDescent="0.25">
      <c r="A94">
        <v>2</v>
      </c>
      <c r="B94">
        <v>19</v>
      </c>
      <c r="C94" t="s">
        <v>67</v>
      </c>
      <c r="D94" t="s">
        <v>33</v>
      </c>
      <c r="E94" t="s">
        <v>68</v>
      </c>
      <c r="F94">
        <v>39</v>
      </c>
      <c r="G94">
        <v>1.6519999999999999</v>
      </c>
      <c r="H94">
        <v>3.7</v>
      </c>
      <c r="I94" s="1">
        <f t="shared" si="2"/>
        <v>3.2614060371547584</v>
      </c>
      <c r="J94" t="s">
        <v>36</v>
      </c>
      <c r="K94" t="s">
        <v>66</v>
      </c>
      <c r="L94" t="s">
        <v>66</v>
      </c>
      <c r="M94">
        <v>68.219417242372344</v>
      </c>
      <c r="N94">
        <v>19.689957959438217</v>
      </c>
      <c r="O94">
        <v>0</v>
      </c>
      <c r="P94">
        <v>0</v>
      </c>
      <c r="Q94" t="s">
        <v>31</v>
      </c>
      <c r="R94">
        <v>0</v>
      </c>
      <c r="S94">
        <v>0</v>
      </c>
      <c r="T94">
        <v>0</v>
      </c>
      <c r="U94" t="s">
        <v>70</v>
      </c>
      <c r="V94" t="s">
        <v>70</v>
      </c>
      <c r="W94">
        <f>O94+Table2[[#This Row],[standing S]]</f>
        <v>0</v>
      </c>
      <c r="X94" t="s">
        <v>31</v>
      </c>
      <c r="Y94" t="s">
        <v>70</v>
      </c>
      <c r="Z94" t="s">
        <v>31</v>
      </c>
      <c r="AA94" t="s">
        <v>31</v>
      </c>
      <c r="AB94" t="s">
        <v>31</v>
      </c>
      <c r="AC94" t="s">
        <v>31</v>
      </c>
      <c r="AD94" t="s">
        <v>31</v>
      </c>
      <c r="AE94" t="s">
        <v>31</v>
      </c>
    </row>
    <row r="95" spans="1:31" x14ac:dyDescent="0.25">
      <c r="A95">
        <v>2</v>
      </c>
      <c r="B95">
        <v>20</v>
      </c>
      <c r="C95" t="s">
        <v>83</v>
      </c>
      <c r="D95" t="s">
        <v>33</v>
      </c>
      <c r="E95" t="s">
        <v>34</v>
      </c>
      <c r="F95">
        <v>47</v>
      </c>
      <c r="G95">
        <v>3.6509999999999998</v>
      </c>
      <c r="H95">
        <v>5.3</v>
      </c>
      <c r="I95" s="1">
        <f t="shared" si="2"/>
        <v>2.4523600018807472</v>
      </c>
      <c r="J95" t="s">
        <v>31</v>
      </c>
      <c r="K95" t="s">
        <v>31</v>
      </c>
      <c r="L95" t="s">
        <v>45</v>
      </c>
      <c r="M95">
        <v>33.955853692699293</v>
      </c>
      <c r="N95">
        <v>16.872890814689832</v>
      </c>
      <c r="O95">
        <v>0</v>
      </c>
      <c r="P95">
        <v>0</v>
      </c>
      <c r="Q95">
        <v>2.5</v>
      </c>
      <c r="R95">
        <v>0</v>
      </c>
      <c r="S95" t="s">
        <v>31</v>
      </c>
      <c r="T95" t="s">
        <v>31</v>
      </c>
      <c r="U95" t="s">
        <v>31</v>
      </c>
      <c r="V95" t="s">
        <v>31</v>
      </c>
      <c r="W95">
        <f>O95+Table2[[#This Row],[standing S]]</f>
        <v>0</v>
      </c>
      <c r="X95" t="s">
        <v>39</v>
      </c>
      <c r="Y95" t="s">
        <v>31</v>
      </c>
      <c r="Z95">
        <v>4</v>
      </c>
      <c r="AA95">
        <v>19</v>
      </c>
      <c r="AB95">
        <v>108</v>
      </c>
      <c r="AC95">
        <v>29</v>
      </c>
      <c r="AD95">
        <v>41</v>
      </c>
      <c r="AE95">
        <f>AD95/AB95</f>
        <v>0.37962962962962965</v>
      </c>
    </row>
    <row r="96" spans="1:31" x14ac:dyDescent="0.25">
      <c r="A96">
        <v>2</v>
      </c>
      <c r="B96">
        <v>20</v>
      </c>
      <c r="C96" t="s">
        <v>83</v>
      </c>
      <c r="D96" t="s">
        <v>41</v>
      </c>
      <c r="E96" t="s">
        <v>68</v>
      </c>
      <c r="F96">
        <v>37</v>
      </c>
      <c r="G96">
        <v>1.145</v>
      </c>
      <c r="H96">
        <v>3.3</v>
      </c>
      <c r="I96" s="1">
        <f t="shared" si="2"/>
        <v>3.1861312853048394</v>
      </c>
      <c r="J96" t="s">
        <v>39</v>
      </c>
      <c r="K96" t="s">
        <v>64</v>
      </c>
      <c r="L96" t="s">
        <v>45</v>
      </c>
      <c r="M96">
        <v>80.488784587943954</v>
      </c>
      <c r="N96">
        <v>18.150604520082641</v>
      </c>
      <c r="O96">
        <v>2.25</v>
      </c>
      <c r="P96">
        <v>0</v>
      </c>
      <c r="Q96">
        <v>1.25</v>
      </c>
      <c r="R96" t="s">
        <v>31</v>
      </c>
      <c r="S96">
        <v>1.25</v>
      </c>
      <c r="T96">
        <v>0</v>
      </c>
      <c r="U96" t="s">
        <v>71</v>
      </c>
      <c r="V96" t="s">
        <v>70</v>
      </c>
      <c r="W96">
        <f>O96+Table2[[#This Row],[standing S]]</f>
        <v>2.25</v>
      </c>
      <c r="X96" t="s">
        <v>31</v>
      </c>
      <c r="Y96" t="s">
        <v>71</v>
      </c>
      <c r="Z96">
        <v>4</v>
      </c>
      <c r="AA96">
        <v>19</v>
      </c>
      <c r="AB96">
        <v>108</v>
      </c>
      <c r="AC96">
        <v>29</v>
      </c>
      <c r="AD96">
        <v>41</v>
      </c>
      <c r="AE96">
        <f>AD96/AB96</f>
        <v>0.37962962962962965</v>
      </c>
    </row>
    <row r="97" spans="1:31" x14ac:dyDescent="0.25">
      <c r="A97">
        <v>2</v>
      </c>
      <c r="B97">
        <v>20</v>
      </c>
      <c r="C97" t="s">
        <v>83</v>
      </c>
      <c r="D97" t="s">
        <v>41</v>
      </c>
      <c r="E97" t="s">
        <v>68</v>
      </c>
      <c r="F97">
        <v>48</v>
      </c>
      <c r="G97">
        <v>2.14</v>
      </c>
      <c r="H97">
        <v>4.2</v>
      </c>
      <c r="I97" s="1">
        <f t="shared" si="2"/>
        <v>2.888456970089623</v>
      </c>
      <c r="J97" t="s">
        <v>36</v>
      </c>
      <c r="K97" t="s">
        <v>45</v>
      </c>
      <c r="L97" t="s">
        <v>45</v>
      </c>
      <c r="M97">
        <v>80.889499387195571</v>
      </c>
      <c r="N97">
        <v>29.017714895866245</v>
      </c>
      <c r="O97">
        <v>0</v>
      </c>
      <c r="P97">
        <v>0</v>
      </c>
      <c r="Q97" t="s">
        <v>31</v>
      </c>
      <c r="R97">
        <v>0</v>
      </c>
      <c r="S97">
        <v>0</v>
      </c>
      <c r="T97">
        <v>2.5</v>
      </c>
      <c r="U97" t="s">
        <v>70</v>
      </c>
      <c r="V97" t="s">
        <v>71</v>
      </c>
      <c r="W97">
        <f>O97+Table2[[#This Row],[standing S]]</f>
        <v>0</v>
      </c>
      <c r="X97" t="s">
        <v>31</v>
      </c>
      <c r="Y97" t="s">
        <v>70</v>
      </c>
      <c r="Z97" t="s">
        <v>31</v>
      </c>
      <c r="AA97" t="s">
        <v>31</v>
      </c>
      <c r="AB97" t="s">
        <v>31</v>
      </c>
      <c r="AC97" t="s">
        <v>31</v>
      </c>
      <c r="AD97" t="s">
        <v>31</v>
      </c>
      <c r="AE97" t="s">
        <v>31</v>
      </c>
    </row>
    <row r="98" spans="1:31" x14ac:dyDescent="0.25">
      <c r="A98">
        <v>1</v>
      </c>
      <c r="B98">
        <v>21</v>
      </c>
      <c r="C98" t="s">
        <v>60</v>
      </c>
      <c r="D98" t="s">
        <v>33</v>
      </c>
      <c r="E98" t="s">
        <v>34</v>
      </c>
      <c r="F98">
        <v>34</v>
      </c>
      <c r="G98">
        <v>2.5169999999999999</v>
      </c>
      <c r="H98">
        <v>4.3</v>
      </c>
      <c r="I98" s="1">
        <f t="shared" ref="I98:I129" si="3">(G98*100)/((H98)^3)</f>
        <v>3.1657589897744853</v>
      </c>
      <c r="J98" t="s">
        <v>31</v>
      </c>
      <c r="K98" t="s">
        <v>31</v>
      </c>
      <c r="L98" t="s">
        <v>61</v>
      </c>
      <c r="M98">
        <v>35.366336787654127</v>
      </c>
      <c r="N98">
        <v>4.0345728123034013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X98" t="s">
        <v>39</v>
      </c>
      <c r="Y98" t="s">
        <v>31</v>
      </c>
      <c r="Z98">
        <v>4</v>
      </c>
      <c r="AA98" t="s">
        <v>31</v>
      </c>
      <c r="AB98">
        <v>67</v>
      </c>
      <c r="AC98" t="s">
        <v>31</v>
      </c>
      <c r="AD98">
        <v>0</v>
      </c>
      <c r="AE98">
        <f>AD98/AB98</f>
        <v>0</v>
      </c>
    </row>
    <row r="99" spans="1:31" x14ac:dyDescent="0.25">
      <c r="A99">
        <v>1</v>
      </c>
      <c r="B99">
        <v>21</v>
      </c>
      <c r="C99" t="s">
        <v>60</v>
      </c>
      <c r="D99" t="s">
        <v>33</v>
      </c>
      <c r="E99" t="s">
        <v>68</v>
      </c>
      <c r="F99">
        <v>28</v>
      </c>
      <c r="G99">
        <v>1.387</v>
      </c>
      <c r="H99" s="2">
        <v>3.5</v>
      </c>
      <c r="I99" s="1">
        <f t="shared" si="3"/>
        <v>3.2349854227405244</v>
      </c>
      <c r="J99" t="s">
        <v>39</v>
      </c>
      <c r="K99" t="s">
        <v>57</v>
      </c>
      <c r="L99" t="s">
        <v>61</v>
      </c>
      <c r="M99">
        <v>33.707895547218939</v>
      </c>
      <c r="N99">
        <v>10.43498389499902</v>
      </c>
      <c r="O99">
        <v>3.625</v>
      </c>
      <c r="P99">
        <v>0.5</v>
      </c>
      <c r="Q99" t="s">
        <v>31</v>
      </c>
      <c r="R99" t="s">
        <v>31</v>
      </c>
      <c r="S99">
        <v>0.5</v>
      </c>
      <c r="T99">
        <v>0.375</v>
      </c>
      <c r="U99" t="s">
        <v>71</v>
      </c>
      <c r="V99" t="s">
        <v>71</v>
      </c>
      <c r="W99">
        <f>O99+Table2[[#This Row],[standing S]]</f>
        <v>4.125</v>
      </c>
      <c r="X99" t="s">
        <v>31</v>
      </c>
      <c r="Y99" t="s">
        <v>71</v>
      </c>
      <c r="Z99">
        <v>11</v>
      </c>
      <c r="AA99" t="s">
        <v>31</v>
      </c>
      <c r="AB99">
        <v>8</v>
      </c>
      <c r="AC99" t="s">
        <v>31</v>
      </c>
      <c r="AD99">
        <v>4</v>
      </c>
      <c r="AE99">
        <f>AD99/AB99</f>
        <v>0.5</v>
      </c>
    </row>
    <row r="100" spans="1:31" x14ac:dyDescent="0.25">
      <c r="A100">
        <v>1</v>
      </c>
      <c r="B100">
        <v>21</v>
      </c>
      <c r="C100" t="s">
        <v>60</v>
      </c>
      <c r="D100" t="s">
        <v>41</v>
      </c>
      <c r="E100" t="s">
        <v>68</v>
      </c>
      <c r="F100">
        <v>35</v>
      </c>
      <c r="G100">
        <v>0.94299999999999995</v>
      </c>
      <c r="H100" s="2">
        <v>3.2</v>
      </c>
      <c r="I100" s="1">
        <f t="shared" si="3"/>
        <v>2.8778076171874991</v>
      </c>
      <c r="J100" t="s">
        <v>36</v>
      </c>
      <c r="K100" t="s">
        <v>61</v>
      </c>
      <c r="L100" t="s">
        <v>61</v>
      </c>
      <c r="M100">
        <v>29.099446348303225</v>
      </c>
      <c r="N100">
        <v>6.6374359172466253</v>
      </c>
      <c r="O100">
        <v>0.625</v>
      </c>
      <c r="P100">
        <v>0.5</v>
      </c>
      <c r="Q100" t="s">
        <v>31</v>
      </c>
      <c r="R100" t="s">
        <v>31</v>
      </c>
      <c r="S100">
        <v>0</v>
      </c>
      <c r="T100">
        <v>0</v>
      </c>
      <c r="U100" t="s">
        <v>70</v>
      </c>
      <c r="V100" t="s">
        <v>70</v>
      </c>
      <c r="W100">
        <f>O100+Table2[[#This Row],[standing S]]</f>
        <v>1.125</v>
      </c>
      <c r="X100" t="s">
        <v>31</v>
      </c>
      <c r="Y100" t="s">
        <v>70</v>
      </c>
      <c r="Z100" t="s">
        <v>31</v>
      </c>
      <c r="AA100" t="s">
        <v>31</v>
      </c>
      <c r="AB100" t="s">
        <v>31</v>
      </c>
      <c r="AC100" t="s">
        <v>31</v>
      </c>
      <c r="AD100" t="s">
        <v>31</v>
      </c>
      <c r="AE100" t="s">
        <v>31</v>
      </c>
    </row>
    <row r="101" spans="1:31" x14ac:dyDescent="0.25">
      <c r="A101">
        <v>1</v>
      </c>
      <c r="B101">
        <v>23</v>
      </c>
      <c r="C101" t="s">
        <v>62</v>
      </c>
      <c r="D101" t="s">
        <v>41</v>
      </c>
      <c r="E101" t="s">
        <v>34</v>
      </c>
      <c r="F101">
        <v>35</v>
      </c>
      <c r="G101">
        <v>2.609</v>
      </c>
      <c r="H101">
        <v>4.5999999999999996</v>
      </c>
      <c r="I101" s="1">
        <f t="shared" si="3"/>
        <v>2.6804060162735275</v>
      </c>
      <c r="J101" t="s">
        <v>31</v>
      </c>
      <c r="K101" t="s">
        <v>31</v>
      </c>
      <c r="L101" t="s">
        <v>61</v>
      </c>
      <c r="M101">
        <v>28.567658481421102</v>
      </c>
      <c r="N101">
        <v>3.8765677832043357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X101" t="s">
        <v>39</v>
      </c>
      <c r="Y101" t="s">
        <v>31</v>
      </c>
      <c r="Z101">
        <v>1</v>
      </c>
      <c r="AA101" t="s">
        <v>31</v>
      </c>
      <c r="AB101">
        <v>80</v>
      </c>
      <c r="AC101" t="s">
        <v>31</v>
      </c>
      <c r="AD101">
        <v>35</v>
      </c>
      <c r="AE101">
        <f>AD101/AB101</f>
        <v>0.4375</v>
      </c>
    </row>
    <row r="102" spans="1:31" x14ac:dyDescent="0.25">
      <c r="A102">
        <v>1</v>
      </c>
      <c r="B102">
        <v>23</v>
      </c>
      <c r="C102" t="s">
        <v>62</v>
      </c>
      <c r="D102" t="s">
        <v>33</v>
      </c>
      <c r="E102" t="s">
        <v>68</v>
      </c>
      <c r="F102">
        <v>19</v>
      </c>
      <c r="G102">
        <v>1.2370000000000001</v>
      </c>
      <c r="H102" s="2">
        <v>3.4</v>
      </c>
      <c r="I102" s="1">
        <f t="shared" si="3"/>
        <v>3.1472623651536749</v>
      </c>
      <c r="J102" t="s">
        <v>39</v>
      </c>
      <c r="K102" t="s">
        <v>72</v>
      </c>
      <c r="L102" t="s">
        <v>61</v>
      </c>
      <c r="M102">
        <v>54.416092391048359</v>
      </c>
      <c r="N102">
        <v>17.866791044343195</v>
      </c>
      <c r="O102">
        <v>4.333333333333333</v>
      </c>
      <c r="P102">
        <v>0</v>
      </c>
      <c r="Q102" t="s">
        <v>31</v>
      </c>
      <c r="R102" t="s">
        <v>31</v>
      </c>
      <c r="S102">
        <v>2.6666666666666665</v>
      </c>
      <c r="T102">
        <v>0</v>
      </c>
      <c r="U102" t="s">
        <v>71</v>
      </c>
      <c r="V102" t="s">
        <v>70</v>
      </c>
      <c r="W102">
        <f>O102+Table2[[#This Row],[standing S]]</f>
        <v>4.333333333333333</v>
      </c>
      <c r="X102" t="s">
        <v>31</v>
      </c>
      <c r="Y102" t="s">
        <v>71</v>
      </c>
      <c r="Z102">
        <v>3</v>
      </c>
      <c r="AA102" t="s">
        <v>31</v>
      </c>
      <c r="AB102">
        <v>59</v>
      </c>
      <c r="AC102" t="s">
        <v>31</v>
      </c>
      <c r="AD102">
        <v>6</v>
      </c>
      <c r="AE102">
        <f>AD102/AB102</f>
        <v>0.10169491525423729</v>
      </c>
    </row>
    <row r="103" spans="1:31" x14ac:dyDescent="0.25">
      <c r="A103">
        <v>1</v>
      </c>
      <c r="B103">
        <v>23</v>
      </c>
      <c r="C103" t="s">
        <v>62</v>
      </c>
      <c r="D103" t="s">
        <v>33</v>
      </c>
      <c r="E103" t="s">
        <v>68</v>
      </c>
      <c r="F103">
        <v>34</v>
      </c>
      <c r="G103">
        <v>0.86299999999999999</v>
      </c>
      <c r="H103" s="2">
        <v>3.1</v>
      </c>
      <c r="I103" s="1">
        <f t="shared" si="3"/>
        <v>2.896848041354771</v>
      </c>
      <c r="J103" t="s">
        <v>36</v>
      </c>
      <c r="K103" t="s">
        <v>61</v>
      </c>
      <c r="L103" t="s">
        <v>61</v>
      </c>
      <c r="M103">
        <v>43.746745910727782</v>
      </c>
      <c r="N103">
        <v>4.1965594373380579</v>
      </c>
      <c r="O103">
        <v>0</v>
      </c>
      <c r="P103">
        <v>0</v>
      </c>
      <c r="Q103" t="s">
        <v>31</v>
      </c>
      <c r="R103" t="s">
        <v>31</v>
      </c>
      <c r="S103">
        <v>0</v>
      </c>
      <c r="T103">
        <v>0</v>
      </c>
      <c r="U103" t="s">
        <v>70</v>
      </c>
      <c r="V103" t="s">
        <v>70</v>
      </c>
      <c r="W103">
        <f>O103+Table2[[#This Row],[standing S]]</f>
        <v>0</v>
      </c>
      <c r="X103" t="s">
        <v>31</v>
      </c>
      <c r="Y103" t="s">
        <v>70</v>
      </c>
      <c r="Z103" t="s">
        <v>31</v>
      </c>
      <c r="AA103" t="s">
        <v>31</v>
      </c>
      <c r="AB103" t="s">
        <v>31</v>
      </c>
      <c r="AC103" t="s">
        <v>31</v>
      </c>
      <c r="AD103" t="s">
        <v>31</v>
      </c>
      <c r="AE103" t="s">
        <v>31</v>
      </c>
    </row>
    <row r="104" spans="1:31" x14ac:dyDescent="0.25">
      <c r="A104">
        <v>2</v>
      </c>
      <c r="B104">
        <v>23</v>
      </c>
      <c r="C104" t="s">
        <v>32</v>
      </c>
      <c r="D104" t="s">
        <v>33</v>
      </c>
      <c r="E104" t="s">
        <v>34</v>
      </c>
      <c r="F104">
        <v>7</v>
      </c>
      <c r="G104">
        <v>3.4980000000000002</v>
      </c>
      <c r="H104">
        <v>5.2</v>
      </c>
      <c r="I104" s="1">
        <f t="shared" si="3"/>
        <v>2.4877674101046878</v>
      </c>
      <c r="J104" t="s">
        <v>31</v>
      </c>
      <c r="K104" t="s">
        <v>31</v>
      </c>
      <c r="L104" t="s">
        <v>35</v>
      </c>
      <c r="M104">
        <v>35</v>
      </c>
      <c r="N104">
        <v>15.951314818673865</v>
      </c>
      <c r="O104">
        <v>0</v>
      </c>
      <c r="P104">
        <v>0</v>
      </c>
      <c r="Q104">
        <v>0.2</v>
      </c>
      <c r="R104">
        <v>0.8</v>
      </c>
      <c r="S104" t="s">
        <v>31</v>
      </c>
      <c r="T104" t="s">
        <v>31</v>
      </c>
      <c r="U104" t="s">
        <v>31</v>
      </c>
      <c r="V104" t="s">
        <v>31</v>
      </c>
      <c r="W104">
        <f>O104+Table2[[#This Row],[standing S]]</f>
        <v>0</v>
      </c>
      <c r="X104" t="s">
        <v>36</v>
      </c>
      <c r="Y104" t="s">
        <v>31</v>
      </c>
      <c r="Z104">
        <v>5</v>
      </c>
      <c r="AA104">
        <v>6</v>
      </c>
      <c r="AB104">
        <v>126</v>
      </c>
      <c r="AC104">
        <v>16</v>
      </c>
      <c r="AD104">
        <v>16</v>
      </c>
      <c r="AE104">
        <f>AD104/AB104</f>
        <v>0.12698412698412698</v>
      </c>
    </row>
    <row r="105" spans="1:31" x14ac:dyDescent="0.25">
      <c r="A105">
        <v>2</v>
      </c>
      <c r="B105">
        <v>23</v>
      </c>
      <c r="C105" t="s">
        <v>32</v>
      </c>
      <c r="D105" t="s">
        <v>41</v>
      </c>
      <c r="E105" t="s">
        <v>68</v>
      </c>
      <c r="F105">
        <v>8</v>
      </c>
      <c r="G105">
        <v>1.665</v>
      </c>
      <c r="H105">
        <v>3.7</v>
      </c>
      <c r="I105" s="1">
        <f t="shared" si="3"/>
        <v>3.2870708546384217</v>
      </c>
      <c r="J105" t="s">
        <v>36</v>
      </c>
      <c r="K105" t="s">
        <v>35</v>
      </c>
      <c r="L105" t="s">
        <v>35</v>
      </c>
      <c r="M105">
        <v>77.981479282654746</v>
      </c>
      <c r="N105">
        <v>18.075459115115784</v>
      </c>
      <c r="O105">
        <v>4.8</v>
      </c>
      <c r="P105">
        <v>0.4</v>
      </c>
      <c r="Q105" t="s">
        <v>31</v>
      </c>
      <c r="R105">
        <v>2.2000000000000002</v>
      </c>
      <c r="S105">
        <v>2.2000000000000002</v>
      </c>
      <c r="T105">
        <v>0.2</v>
      </c>
      <c r="U105" t="s">
        <v>71</v>
      </c>
      <c r="V105" t="s">
        <v>71</v>
      </c>
      <c r="W105">
        <f>O105+Table2[[#This Row],[standing S]]</f>
        <v>5.2</v>
      </c>
      <c r="X105" t="s">
        <v>31</v>
      </c>
      <c r="Y105" t="s">
        <v>71</v>
      </c>
      <c r="Z105">
        <v>5</v>
      </c>
      <c r="AA105">
        <v>6</v>
      </c>
      <c r="AB105">
        <v>126</v>
      </c>
      <c r="AC105">
        <v>16</v>
      </c>
      <c r="AD105">
        <v>16</v>
      </c>
      <c r="AE105">
        <f>AD105/AB105</f>
        <v>0.12698412698412698</v>
      </c>
    </row>
    <row r="106" spans="1:31" x14ac:dyDescent="0.25">
      <c r="A106">
        <v>2</v>
      </c>
      <c r="B106">
        <v>23</v>
      </c>
      <c r="C106" t="s">
        <v>32</v>
      </c>
      <c r="D106" t="s">
        <v>33</v>
      </c>
      <c r="E106" t="s">
        <v>68</v>
      </c>
      <c r="F106">
        <v>32</v>
      </c>
      <c r="G106">
        <v>1.893</v>
      </c>
      <c r="H106">
        <v>3.9</v>
      </c>
      <c r="I106" s="1">
        <f t="shared" si="3"/>
        <v>3.1912203509836652</v>
      </c>
      <c r="J106" t="s">
        <v>39</v>
      </c>
      <c r="K106" t="s">
        <v>74</v>
      </c>
      <c r="L106" t="s">
        <v>35</v>
      </c>
      <c r="M106">
        <v>82.002709982319757</v>
      </c>
      <c r="N106">
        <v>15.305227865013967</v>
      </c>
      <c r="O106">
        <v>2.8</v>
      </c>
      <c r="P106">
        <v>0.8</v>
      </c>
      <c r="Q106">
        <v>0</v>
      </c>
      <c r="R106" t="s">
        <v>31</v>
      </c>
      <c r="S106">
        <v>0</v>
      </c>
      <c r="T106">
        <v>0.8</v>
      </c>
      <c r="U106" t="s">
        <v>70</v>
      </c>
      <c r="V106" t="s">
        <v>71</v>
      </c>
      <c r="W106">
        <f>O106+Table2[[#This Row],[standing S]]</f>
        <v>3.5999999999999996</v>
      </c>
      <c r="X106" t="s">
        <v>31</v>
      </c>
      <c r="Y106" t="s">
        <v>70</v>
      </c>
      <c r="Z106" t="s">
        <v>31</v>
      </c>
      <c r="AA106" t="s">
        <v>31</v>
      </c>
      <c r="AB106" t="s">
        <v>31</v>
      </c>
      <c r="AC106" t="s">
        <v>31</v>
      </c>
      <c r="AD106" t="s">
        <v>31</v>
      </c>
      <c r="AE106" t="s">
        <v>31</v>
      </c>
    </row>
    <row r="107" spans="1:31" x14ac:dyDescent="0.25">
      <c r="A107">
        <v>1</v>
      </c>
      <c r="B107">
        <v>24</v>
      </c>
      <c r="C107" t="s">
        <v>63</v>
      </c>
      <c r="D107" t="s">
        <v>33</v>
      </c>
      <c r="E107" t="s">
        <v>34</v>
      </c>
      <c r="F107">
        <v>36</v>
      </c>
      <c r="G107">
        <v>2.1259999999999999</v>
      </c>
      <c r="H107">
        <v>4.0999999999999996</v>
      </c>
      <c r="I107" s="1">
        <f t="shared" si="3"/>
        <v>3.0846911681490403</v>
      </c>
      <c r="J107" t="s">
        <v>31</v>
      </c>
      <c r="K107" t="s">
        <v>31</v>
      </c>
      <c r="L107" t="s">
        <v>64</v>
      </c>
      <c r="M107">
        <v>37.12142238654117</v>
      </c>
      <c r="N107">
        <v>4.4472213547087778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  <c r="V107" t="s">
        <v>31</v>
      </c>
      <c r="X107" t="s">
        <v>36</v>
      </c>
      <c r="Y107" t="s">
        <v>31</v>
      </c>
      <c r="Z107">
        <v>11</v>
      </c>
      <c r="AA107" t="s">
        <v>31</v>
      </c>
      <c r="AB107">
        <v>8</v>
      </c>
      <c r="AC107" t="s">
        <v>31</v>
      </c>
      <c r="AD107">
        <v>4</v>
      </c>
      <c r="AE107">
        <f>AD107/AB107</f>
        <v>0.5</v>
      </c>
    </row>
    <row r="108" spans="1:31" x14ac:dyDescent="0.25">
      <c r="A108">
        <v>1</v>
      </c>
      <c r="B108">
        <v>24</v>
      </c>
      <c r="C108" t="s">
        <v>63</v>
      </c>
      <c r="D108" t="s">
        <v>41</v>
      </c>
      <c r="E108" t="s">
        <v>68</v>
      </c>
      <c r="F108">
        <v>37</v>
      </c>
      <c r="G108">
        <v>1.611</v>
      </c>
      <c r="H108" s="2">
        <v>3.7</v>
      </c>
      <c r="I108" s="1">
        <f t="shared" si="3"/>
        <v>3.180463151244743</v>
      </c>
      <c r="J108" t="s">
        <v>36</v>
      </c>
      <c r="K108" t="s">
        <v>64</v>
      </c>
      <c r="L108" t="s">
        <v>64</v>
      </c>
      <c r="M108">
        <v>45.019748752939279</v>
      </c>
      <c r="N108">
        <v>7.4423711872553691</v>
      </c>
      <c r="O108">
        <v>5</v>
      </c>
      <c r="P108">
        <v>2</v>
      </c>
      <c r="Q108" t="s">
        <v>31</v>
      </c>
      <c r="R108" t="s">
        <v>31</v>
      </c>
      <c r="S108">
        <v>0.33333333333333331</v>
      </c>
      <c r="T108">
        <v>1.3333333333333333</v>
      </c>
      <c r="U108" t="s">
        <v>71</v>
      </c>
      <c r="V108" t="s">
        <v>71</v>
      </c>
      <c r="W108">
        <f>O108+Table2[[#This Row],[standing S]]</f>
        <v>7</v>
      </c>
      <c r="X108" t="s">
        <v>31</v>
      </c>
      <c r="Y108" t="s">
        <v>71</v>
      </c>
      <c r="Z108">
        <v>3</v>
      </c>
      <c r="AA108" t="s">
        <v>31</v>
      </c>
      <c r="AB108">
        <v>162</v>
      </c>
      <c r="AC108" t="s">
        <v>31</v>
      </c>
      <c r="AD108">
        <v>0</v>
      </c>
      <c r="AE108">
        <f>AD108/AB108</f>
        <v>0</v>
      </c>
    </row>
    <row r="109" spans="1:31" x14ac:dyDescent="0.25">
      <c r="A109">
        <v>1</v>
      </c>
      <c r="B109">
        <v>24</v>
      </c>
      <c r="C109" t="s">
        <v>63</v>
      </c>
      <c r="D109" t="s">
        <v>41</v>
      </c>
      <c r="E109" t="s">
        <v>68</v>
      </c>
      <c r="F109">
        <v>33</v>
      </c>
      <c r="G109">
        <v>2.0219999999999998</v>
      </c>
      <c r="H109" s="2">
        <v>3.8</v>
      </c>
      <c r="I109" s="1">
        <f t="shared" si="3"/>
        <v>3.6849394955532881</v>
      </c>
      <c r="J109" t="s">
        <v>39</v>
      </c>
      <c r="K109" t="s">
        <v>74</v>
      </c>
      <c r="L109" t="s">
        <v>64</v>
      </c>
      <c r="M109">
        <v>38.616346567512345</v>
      </c>
      <c r="N109">
        <v>16.770509831248422</v>
      </c>
      <c r="O109">
        <v>2.6666666666666665</v>
      </c>
      <c r="P109">
        <v>0.33333333333333331</v>
      </c>
      <c r="Q109" t="s">
        <v>31</v>
      </c>
      <c r="R109" t="s">
        <v>31</v>
      </c>
      <c r="S109">
        <v>0</v>
      </c>
      <c r="T109">
        <v>0.66666666666666663</v>
      </c>
      <c r="U109" t="s">
        <v>70</v>
      </c>
      <c r="V109" t="s">
        <v>71</v>
      </c>
      <c r="W109">
        <f>O109+Table2[[#This Row],[standing S]]</f>
        <v>3</v>
      </c>
      <c r="X109" t="s">
        <v>31</v>
      </c>
      <c r="Y109" t="s">
        <v>70</v>
      </c>
      <c r="Z109" t="s">
        <v>31</v>
      </c>
      <c r="AA109" t="s">
        <v>31</v>
      </c>
      <c r="AB109" t="s">
        <v>31</v>
      </c>
      <c r="AC109" t="s">
        <v>31</v>
      </c>
      <c r="AD109" t="s">
        <v>31</v>
      </c>
      <c r="AE109" t="s">
        <v>31</v>
      </c>
    </row>
    <row r="110" spans="1:31" x14ac:dyDescent="0.25">
      <c r="A110">
        <v>2</v>
      </c>
      <c r="B110">
        <v>24</v>
      </c>
      <c r="C110" t="s">
        <v>37</v>
      </c>
      <c r="D110" t="s">
        <v>33</v>
      </c>
      <c r="E110" t="s">
        <v>34</v>
      </c>
      <c r="F110">
        <v>13</v>
      </c>
      <c r="G110">
        <v>3.5590000000000002</v>
      </c>
      <c r="H110">
        <v>5.2</v>
      </c>
      <c r="I110" s="1">
        <f t="shared" si="3"/>
        <v>2.5311504324078284</v>
      </c>
      <c r="J110" t="s">
        <v>31</v>
      </c>
      <c r="K110" t="s">
        <v>31</v>
      </c>
      <c r="L110" t="s">
        <v>38</v>
      </c>
      <c r="M110">
        <v>39.668067202165972</v>
      </c>
      <c r="N110">
        <v>6.5595562180514753</v>
      </c>
      <c r="O110">
        <v>0</v>
      </c>
      <c r="P110">
        <v>0</v>
      </c>
      <c r="Q110">
        <v>0</v>
      </c>
      <c r="R110">
        <v>0.8</v>
      </c>
      <c r="S110" t="s">
        <v>31</v>
      </c>
      <c r="T110" t="s">
        <v>31</v>
      </c>
      <c r="U110" t="s">
        <v>31</v>
      </c>
      <c r="V110" t="s">
        <v>31</v>
      </c>
      <c r="W110">
        <f>O110+Table2[[#This Row],[standing S]]</f>
        <v>0</v>
      </c>
      <c r="X110" t="s">
        <v>36</v>
      </c>
      <c r="Y110" t="s">
        <v>31</v>
      </c>
      <c r="Z110">
        <v>5</v>
      </c>
      <c r="AA110">
        <v>6</v>
      </c>
      <c r="AB110">
        <v>78</v>
      </c>
      <c r="AC110">
        <v>30</v>
      </c>
      <c r="AD110">
        <v>49</v>
      </c>
      <c r="AE110">
        <f>AD110/AB110</f>
        <v>0.62820512820512819</v>
      </c>
    </row>
    <row r="111" spans="1:31" x14ac:dyDescent="0.25">
      <c r="A111">
        <v>2</v>
      </c>
      <c r="B111">
        <v>24</v>
      </c>
      <c r="C111" t="s">
        <v>37</v>
      </c>
      <c r="D111" t="s">
        <v>41</v>
      </c>
      <c r="E111" t="s">
        <v>68</v>
      </c>
      <c r="F111">
        <v>14</v>
      </c>
      <c r="G111">
        <v>1.343</v>
      </c>
      <c r="H111">
        <v>3.6</v>
      </c>
      <c r="I111" s="1">
        <f t="shared" si="3"/>
        <v>2.8785150891632374</v>
      </c>
      <c r="J111" t="s">
        <v>36</v>
      </c>
      <c r="K111" t="s">
        <v>38</v>
      </c>
      <c r="L111" t="s">
        <v>38</v>
      </c>
      <c r="M111">
        <v>54.025714042276</v>
      </c>
      <c r="N111">
        <v>14.33430229282968</v>
      </c>
      <c r="O111">
        <v>6.8</v>
      </c>
      <c r="P111">
        <v>0.6</v>
      </c>
      <c r="Q111" t="s">
        <v>31</v>
      </c>
      <c r="R111">
        <v>7</v>
      </c>
      <c r="S111">
        <v>7</v>
      </c>
      <c r="T111">
        <v>0</v>
      </c>
      <c r="U111" t="s">
        <v>71</v>
      </c>
      <c r="V111" t="s">
        <v>70</v>
      </c>
      <c r="W111">
        <f>O111+Table2[[#This Row],[standing S]]</f>
        <v>7.3999999999999995</v>
      </c>
      <c r="X111" t="s">
        <v>31</v>
      </c>
      <c r="Y111" t="s">
        <v>71</v>
      </c>
      <c r="Z111">
        <v>5</v>
      </c>
      <c r="AA111">
        <v>6</v>
      </c>
      <c r="AB111">
        <v>78</v>
      </c>
      <c r="AC111">
        <v>30</v>
      </c>
      <c r="AD111">
        <v>49</v>
      </c>
      <c r="AE111">
        <f>AD111/AB111</f>
        <v>0.62820512820512819</v>
      </c>
    </row>
    <row r="112" spans="1:31" x14ac:dyDescent="0.25">
      <c r="A112">
        <v>2</v>
      </c>
      <c r="B112">
        <v>24</v>
      </c>
      <c r="C112" t="s">
        <v>37</v>
      </c>
      <c r="D112" t="s">
        <v>41</v>
      </c>
      <c r="E112" t="s">
        <v>68</v>
      </c>
      <c r="F112">
        <v>37</v>
      </c>
      <c r="G112">
        <v>1.181</v>
      </c>
      <c r="H112">
        <v>3.3</v>
      </c>
      <c r="I112" s="1">
        <f t="shared" si="3"/>
        <v>3.2863065920917167</v>
      </c>
      <c r="J112" t="s">
        <v>39</v>
      </c>
      <c r="K112" t="s">
        <v>64</v>
      </c>
      <c r="L112" t="s">
        <v>38</v>
      </c>
      <c r="M112">
        <v>66.707487502445247</v>
      </c>
      <c r="N112">
        <v>13.368703086770317</v>
      </c>
      <c r="O112">
        <v>2.6</v>
      </c>
      <c r="P112">
        <v>1.6</v>
      </c>
      <c r="Q112">
        <v>0</v>
      </c>
      <c r="R112" t="s">
        <v>31</v>
      </c>
      <c r="S112">
        <v>0</v>
      </c>
      <c r="T112">
        <v>0.8</v>
      </c>
      <c r="U112" t="s">
        <v>70</v>
      </c>
      <c r="V112" t="s">
        <v>71</v>
      </c>
      <c r="W112">
        <f>O112+Table2[[#This Row],[standing S]]</f>
        <v>4.2</v>
      </c>
      <c r="X112" t="s">
        <v>31</v>
      </c>
      <c r="Y112" t="s">
        <v>70</v>
      </c>
      <c r="Z112" t="s">
        <v>31</v>
      </c>
      <c r="AA112" t="s">
        <v>31</v>
      </c>
      <c r="AB112" t="s">
        <v>31</v>
      </c>
      <c r="AC112" t="s">
        <v>31</v>
      </c>
      <c r="AD112" t="s">
        <v>31</v>
      </c>
      <c r="AE112" t="s">
        <v>31</v>
      </c>
    </row>
    <row r="113" spans="1:31" x14ac:dyDescent="0.25">
      <c r="A113">
        <v>1</v>
      </c>
      <c r="B113">
        <v>26</v>
      </c>
      <c r="C113" t="s">
        <v>65</v>
      </c>
      <c r="D113" t="s">
        <v>33</v>
      </c>
      <c r="E113" t="s">
        <v>34</v>
      </c>
      <c r="F113">
        <v>39</v>
      </c>
      <c r="G113">
        <v>3.173</v>
      </c>
      <c r="H113">
        <v>4.7</v>
      </c>
      <c r="I113" s="1">
        <f t="shared" si="3"/>
        <v>3.0561628926153159</v>
      </c>
      <c r="J113" t="s">
        <v>31</v>
      </c>
      <c r="K113" t="s">
        <v>31</v>
      </c>
      <c r="L113" t="s">
        <v>66</v>
      </c>
      <c r="M113">
        <v>28.674417556808756</v>
      </c>
      <c r="N113">
        <v>5.1693541397569414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X113" t="s">
        <v>36</v>
      </c>
      <c r="Y113" t="s">
        <v>31</v>
      </c>
      <c r="Z113">
        <v>3</v>
      </c>
      <c r="AA113" t="s">
        <v>31</v>
      </c>
      <c r="AB113">
        <v>59</v>
      </c>
      <c r="AC113" t="s">
        <v>31</v>
      </c>
      <c r="AD113">
        <v>6</v>
      </c>
      <c r="AE113">
        <f>AD113/AB113</f>
        <v>0.10169491525423729</v>
      </c>
    </row>
    <row r="114" spans="1:31" x14ac:dyDescent="0.25">
      <c r="A114">
        <v>1</v>
      </c>
      <c r="B114">
        <v>26</v>
      </c>
      <c r="C114" t="s">
        <v>65</v>
      </c>
      <c r="D114" t="s">
        <v>33</v>
      </c>
      <c r="E114" t="s">
        <v>68</v>
      </c>
      <c r="F114">
        <v>32</v>
      </c>
      <c r="G114">
        <v>1.6140000000000001</v>
      </c>
      <c r="H114" s="2">
        <v>3.6</v>
      </c>
      <c r="I114" s="1">
        <f t="shared" si="3"/>
        <v>3.4593621399176953</v>
      </c>
      <c r="J114" t="s">
        <v>39</v>
      </c>
      <c r="K114" t="s">
        <v>74</v>
      </c>
      <c r="L114" t="s">
        <v>66</v>
      </c>
      <c r="M114">
        <v>40.069384267237695</v>
      </c>
      <c r="N114">
        <v>8.006941432976209</v>
      </c>
      <c r="O114">
        <v>1.5714285714285714</v>
      </c>
      <c r="P114">
        <v>2</v>
      </c>
      <c r="Q114" t="s">
        <v>31</v>
      </c>
      <c r="R114" t="s">
        <v>31</v>
      </c>
      <c r="S114">
        <v>0</v>
      </c>
      <c r="T114">
        <v>0.14285714285714285</v>
      </c>
      <c r="U114" t="s">
        <v>70</v>
      </c>
      <c r="V114" t="s">
        <v>71</v>
      </c>
      <c r="W114">
        <f>O114+Table2[[#This Row],[standing S]]</f>
        <v>3.5714285714285712</v>
      </c>
      <c r="X114" t="s">
        <v>31</v>
      </c>
      <c r="Y114" t="s">
        <v>70</v>
      </c>
      <c r="Z114" t="s">
        <v>31</v>
      </c>
      <c r="AA114" t="s">
        <v>31</v>
      </c>
      <c r="AB114" t="s">
        <v>31</v>
      </c>
      <c r="AC114" t="s">
        <v>31</v>
      </c>
      <c r="AD114" t="s">
        <v>31</v>
      </c>
      <c r="AE114" t="s">
        <v>31</v>
      </c>
    </row>
    <row r="115" spans="1:31" x14ac:dyDescent="0.25">
      <c r="A115">
        <v>1</v>
      </c>
      <c r="B115">
        <v>26</v>
      </c>
      <c r="C115" t="s">
        <v>65</v>
      </c>
      <c r="D115" t="s">
        <v>41</v>
      </c>
      <c r="E115" t="s">
        <v>68</v>
      </c>
      <c r="F115">
        <v>41</v>
      </c>
      <c r="G115">
        <v>2.13</v>
      </c>
      <c r="H115" s="2">
        <v>4.0999999999999996</v>
      </c>
      <c r="I115" s="1">
        <f t="shared" si="3"/>
        <v>3.0904949144672891</v>
      </c>
      <c r="J115" t="s">
        <v>36</v>
      </c>
      <c r="K115" t="s">
        <v>66</v>
      </c>
      <c r="L115" t="s">
        <v>66</v>
      </c>
      <c r="M115">
        <v>62.77384451788464</v>
      </c>
      <c r="N115">
        <v>20.33947994527993</v>
      </c>
      <c r="O115">
        <v>2</v>
      </c>
      <c r="P115">
        <v>0</v>
      </c>
      <c r="Q115" t="s">
        <v>31</v>
      </c>
      <c r="R115" t="s">
        <v>31</v>
      </c>
      <c r="S115">
        <v>5.5714285714285712</v>
      </c>
      <c r="T115">
        <v>0</v>
      </c>
      <c r="U115" t="s">
        <v>71</v>
      </c>
      <c r="V115" t="s">
        <v>70</v>
      </c>
      <c r="W115">
        <f>O115+Table2[[#This Row],[standing S]]</f>
        <v>2</v>
      </c>
      <c r="X115" t="s">
        <v>31</v>
      </c>
      <c r="Y115" t="s">
        <v>71</v>
      </c>
      <c r="Z115">
        <v>7</v>
      </c>
      <c r="AA115" t="s">
        <v>31</v>
      </c>
      <c r="AB115">
        <v>143</v>
      </c>
      <c r="AC115" t="s">
        <v>31</v>
      </c>
      <c r="AD115">
        <v>12</v>
      </c>
      <c r="AE115">
        <f>AD115/AB115</f>
        <v>8.3916083916083919E-2</v>
      </c>
    </row>
    <row r="116" spans="1:31" x14ac:dyDescent="0.25">
      <c r="A116">
        <v>1</v>
      </c>
      <c r="B116">
        <v>27</v>
      </c>
      <c r="C116" t="s">
        <v>67</v>
      </c>
      <c r="D116" t="s">
        <v>41</v>
      </c>
      <c r="E116" t="s">
        <v>34</v>
      </c>
      <c r="F116">
        <v>41</v>
      </c>
      <c r="G116">
        <v>4.28</v>
      </c>
      <c r="H116">
        <v>5.3</v>
      </c>
      <c r="I116" s="1">
        <f t="shared" si="3"/>
        <v>2.8748564251026019</v>
      </c>
      <c r="J116" t="s">
        <v>31</v>
      </c>
      <c r="K116" t="s">
        <v>31</v>
      </c>
      <c r="L116" t="s">
        <v>66</v>
      </c>
      <c r="M116">
        <v>32.084956668888374</v>
      </c>
      <c r="N116">
        <v>4.6696419087073009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X116" t="s">
        <v>39</v>
      </c>
      <c r="Y116" t="s">
        <v>31</v>
      </c>
      <c r="Z116">
        <v>11</v>
      </c>
      <c r="AA116" t="s">
        <v>31</v>
      </c>
      <c r="AB116">
        <v>107</v>
      </c>
      <c r="AC116" t="s">
        <v>31</v>
      </c>
      <c r="AD116">
        <v>46</v>
      </c>
      <c r="AE116">
        <f>AD116/AB116</f>
        <v>0.42990654205607476</v>
      </c>
    </row>
    <row r="117" spans="1:31" x14ac:dyDescent="0.25">
      <c r="A117">
        <v>1</v>
      </c>
      <c r="B117">
        <v>27</v>
      </c>
      <c r="C117" t="s">
        <v>67</v>
      </c>
      <c r="D117" t="s">
        <v>33</v>
      </c>
      <c r="E117" t="s">
        <v>68</v>
      </c>
      <c r="F117">
        <v>39</v>
      </c>
      <c r="G117">
        <v>1.923</v>
      </c>
      <c r="H117" s="2">
        <v>3.9</v>
      </c>
      <c r="I117" s="1">
        <f t="shared" si="3"/>
        <v>3.2417943660547217</v>
      </c>
      <c r="J117" t="s">
        <v>36</v>
      </c>
      <c r="K117" t="s">
        <v>66</v>
      </c>
      <c r="L117" t="s">
        <v>66</v>
      </c>
      <c r="M117">
        <v>66.334170848984172</v>
      </c>
      <c r="N117">
        <v>16.180406532456331</v>
      </c>
      <c r="O117">
        <v>0</v>
      </c>
      <c r="P117">
        <v>0</v>
      </c>
      <c r="Q117" t="s">
        <v>31</v>
      </c>
      <c r="R117" t="s">
        <v>31</v>
      </c>
      <c r="S117">
        <v>0</v>
      </c>
      <c r="T117">
        <v>0</v>
      </c>
      <c r="U117" t="s">
        <v>70</v>
      </c>
      <c r="V117" t="s">
        <v>70</v>
      </c>
      <c r="W117">
        <f>O117+Table2[[#This Row],[standing S]]</f>
        <v>0</v>
      </c>
      <c r="X117" t="s">
        <v>31</v>
      </c>
      <c r="Y117" t="s">
        <v>70</v>
      </c>
      <c r="Z117" t="s">
        <v>31</v>
      </c>
      <c r="AA117" t="s">
        <v>31</v>
      </c>
      <c r="AB117" t="s">
        <v>31</v>
      </c>
      <c r="AC117" t="s">
        <v>31</v>
      </c>
      <c r="AD117" t="s">
        <v>31</v>
      </c>
      <c r="AE117" t="s">
        <v>31</v>
      </c>
    </row>
    <row r="118" spans="1:31" x14ac:dyDescent="0.25">
      <c r="A118">
        <v>1</v>
      </c>
      <c r="B118">
        <v>27</v>
      </c>
      <c r="C118" t="s">
        <v>67</v>
      </c>
      <c r="D118" t="s">
        <v>41</v>
      </c>
      <c r="E118" t="s">
        <v>68</v>
      </c>
      <c r="F118">
        <v>3</v>
      </c>
      <c r="G118">
        <v>1.92</v>
      </c>
      <c r="H118" s="2">
        <v>3.9</v>
      </c>
      <c r="I118" s="1">
        <f t="shared" si="3"/>
        <v>3.2367369645476156</v>
      </c>
      <c r="J118" t="s">
        <v>39</v>
      </c>
      <c r="K118" t="s">
        <v>73</v>
      </c>
      <c r="L118" t="s">
        <v>66</v>
      </c>
      <c r="M118">
        <v>59.338951044917465</v>
      </c>
      <c r="N118">
        <v>10.875558734050299</v>
      </c>
      <c r="O118">
        <v>0</v>
      </c>
      <c r="P118">
        <v>0</v>
      </c>
      <c r="Q118" t="s">
        <v>31</v>
      </c>
      <c r="R118" t="s">
        <v>31</v>
      </c>
      <c r="S118">
        <v>0.125</v>
      </c>
      <c r="T118">
        <v>0</v>
      </c>
      <c r="U118" t="s">
        <v>71</v>
      </c>
      <c r="V118" t="s">
        <v>70</v>
      </c>
      <c r="W118">
        <f>O118+Table2[[#This Row],[standing S]]</f>
        <v>0</v>
      </c>
      <c r="X118" t="s">
        <v>31</v>
      </c>
      <c r="Y118" t="s">
        <v>71</v>
      </c>
      <c r="Z118">
        <v>11</v>
      </c>
      <c r="AA118" t="s">
        <v>31</v>
      </c>
      <c r="AB118">
        <v>107</v>
      </c>
      <c r="AC118" t="s">
        <v>31</v>
      </c>
      <c r="AD118">
        <v>46</v>
      </c>
      <c r="AE118">
        <f>AD118/AB118</f>
        <v>0.42990654205607476</v>
      </c>
    </row>
    <row r="119" spans="1:31" x14ac:dyDescent="0.25">
      <c r="A119">
        <v>2</v>
      </c>
      <c r="B119">
        <v>27</v>
      </c>
      <c r="C119" t="s">
        <v>46</v>
      </c>
      <c r="D119" t="s">
        <v>33</v>
      </c>
      <c r="E119" t="s">
        <v>34</v>
      </c>
      <c r="F119">
        <v>47</v>
      </c>
      <c r="G119">
        <v>3.3079999999999998</v>
      </c>
      <c r="H119">
        <v>5</v>
      </c>
      <c r="I119" s="1">
        <f t="shared" si="3"/>
        <v>2.6463999999999994</v>
      </c>
      <c r="J119" t="s">
        <v>31</v>
      </c>
      <c r="K119" t="s">
        <v>31</v>
      </c>
      <c r="L119" t="s">
        <v>45</v>
      </c>
      <c r="M119">
        <v>36.817870057290868</v>
      </c>
      <c r="N119">
        <v>11.349253524155479</v>
      </c>
      <c r="O119">
        <v>0</v>
      </c>
      <c r="P119">
        <v>0</v>
      </c>
      <c r="Q119">
        <v>1</v>
      </c>
      <c r="R119">
        <v>0</v>
      </c>
      <c r="S119" t="s">
        <v>31</v>
      </c>
      <c r="T119" t="s">
        <v>31</v>
      </c>
      <c r="U119" t="s">
        <v>31</v>
      </c>
      <c r="V119" t="s">
        <v>31</v>
      </c>
      <c r="W119">
        <f>O119+Table2[[#This Row],[standing S]]</f>
        <v>0</v>
      </c>
      <c r="X119" t="s">
        <v>36</v>
      </c>
      <c r="Y119" t="s">
        <v>31</v>
      </c>
      <c r="Z119">
        <v>4</v>
      </c>
      <c r="AA119">
        <v>9</v>
      </c>
      <c r="AB119">
        <v>63</v>
      </c>
      <c r="AC119">
        <v>16</v>
      </c>
      <c r="AD119">
        <v>28</v>
      </c>
      <c r="AE119">
        <f>AD119/AB119</f>
        <v>0.44444444444444442</v>
      </c>
    </row>
    <row r="120" spans="1:31" x14ac:dyDescent="0.25">
      <c r="A120">
        <v>2</v>
      </c>
      <c r="B120">
        <v>27</v>
      </c>
      <c r="C120" t="s">
        <v>46</v>
      </c>
      <c r="D120" t="s">
        <v>41</v>
      </c>
      <c r="E120" t="s">
        <v>68</v>
      </c>
      <c r="F120">
        <v>48</v>
      </c>
      <c r="G120">
        <v>1.7789999999999999</v>
      </c>
      <c r="H120">
        <v>3.9</v>
      </c>
      <c r="I120" s="1">
        <f t="shared" si="3"/>
        <v>2.99903909371365</v>
      </c>
      <c r="J120" t="s">
        <v>36</v>
      </c>
      <c r="K120" t="s">
        <v>45</v>
      </c>
      <c r="L120" t="s">
        <v>45</v>
      </c>
      <c r="M120">
        <v>81.691152791746333</v>
      </c>
      <c r="N120">
        <v>21.989896669960856</v>
      </c>
      <c r="O120">
        <v>4.5</v>
      </c>
      <c r="P120">
        <v>0.5</v>
      </c>
      <c r="Q120" t="s">
        <v>31</v>
      </c>
      <c r="R120">
        <v>4.75</v>
      </c>
      <c r="S120">
        <v>4.75</v>
      </c>
      <c r="T120">
        <v>1</v>
      </c>
      <c r="U120" t="s">
        <v>71</v>
      </c>
      <c r="V120" t="s">
        <v>71</v>
      </c>
      <c r="W120">
        <f>O120+Table2[[#This Row],[standing S]]</f>
        <v>5</v>
      </c>
      <c r="X120" t="s">
        <v>31</v>
      </c>
      <c r="Y120" t="s">
        <v>71</v>
      </c>
      <c r="Z120">
        <v>4</v>
      </c>
      <c r="AA120">
        <v>9</v>
      </c>
      <c r="AB120">
        <v>63</v>
      </c>
      <c r="AC120">
        <v>16</v>
      </c>
      <c r="AD120">
        <v>28</v>
      </c>
      <c r="AE120">
        <f>AD120/AB120</f>
        <v>0.44444444444444442</v>
      </c>
    </row>
    <row r="121" spans="1:31" x14ac:dyDescent="0.25">
      <c r="A121">
        <v>2</v>
      </c>
      <c r="B121">
        <v>27</v>
      </c>
      <c r="C121" t="s">
        <v>46</v>
      </c>
      <c r="D121" t="s">
        <v>33</v>
      </c>
      <c r="E121" t="s">
        <v>68</v>
      </c>
      <c r="F121">
        <v>19</v>
      </c>
      <c r="G121">
        <v>1.883</v>
      </c>
      <c r="H121">
        <v>4</v>
      </c>
      <c r="I121" s="1">
        <f t="shared" si="3"/>
        <v>2.9421875000000002</v>
      </c>
      <c r="J121" t="s">
        <v>39</v>
      </c>
      <c r="K121" t="s">
        <v>72</v>
      </c>
      <c r="L121" t="s">
        <v>45</v>
      </c>
      <c r="M121">
        <v>66.374359172466256</v>
      </c>
      <c r="N121">
        <v>19.379255804998177</v>
      </c>
      <c r="O121">
        <v>0</v>
      </c>
      <c r="P121">
        <v>0.25</v>
      </c>
      <c r="Q121">
        <v>0</v>
      </c>
      <c r="R121" t="s">
        <v>31</v>
      </c>
      <c r="S121">
        <v>0</v>
      </c>
      <c r="T121">
        <v>0</v>
      </c>
      <c r="U121" t="s">
        <v>70</v>
      </c>
      <c r="V121" t="s">
        <v>70</v>
      </c>
      <c r="W121">
        <f>O121+Table2[[#This Row],[standing S]]</f>
        <v>0.25</v>
      </c>
      <c r="X121" t="s">
        <v>31</v>
      </c>
      <c r="Y121" t="s">
        <v>70</v>
      </c>
      <c r="Z121" t="s">
        <v>31</v>
      </c>
      <c r="AA121" t="s">
        <v>31</v>
      </c>
      <c r="AB121" t="s">
        <v>31</v>
      </c>
      <c r="AC121" t="s">
        <v>31</v>
      </c>
      <c r="AD121" t="s">
        <v>31</v>
      </c>
      <c r="AE121" t="s">
        <v>31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1"/>
  <sheetViews>
    <sheetView topLeftCell="AB1" workbookViewId="0">
      <selection sqref="A1:AQ1"/>
    </sheetView>
  </sheetViews>
  <sheetFormatPr baseColWidth="10" defaultColWidth="8.7109375" defaultRowHeight="15" x14ac:dyDescent="0.25"/>
  <cols>
    <col min="1" max="12" width="8.7109375" style="3"/>
    <col min="13" max="13" width="13.140625" style="3" customWidth="1"/>
    <col min="14" max="14" width="13.5703125" style="3" customWidth="1"/>
    <col min="15" max="15" width="14.140625" style="3" customWidth="1"/>
    <col min="16" max="16" width="13.42578125" style="3" customWidth="1"/>
    <col min="17" max="17" width="14.42578125" style="3" customWidth="1"/>
    <col min="18" max="18" width="15.7109375" style="3" customWidth="1"/>
    <col min="19" max="19" width="12.85546875" style="3" customWidth="1"/>
    <col min="20" max="20" width="13.7109375" style="3" customWidth="1"/>
    <col min="21" max="21" width="12.5703125" style="3" customWidth="1"/>
    <col min="22" max="22" width="9.140625" style="3" customWidth="1"/>
    <col min="23" max="24" width="8.7109375" style="3"/>
    <col min="25" max="25" width="14.85546875" style="3" customWidth="1"/>
    <col min="26" max="26" width="14.7109375" style="3" customWidth="1"/>
    <col min="27" max="27" width="12.5703125" style="3" customWidth="1"/>
    <col min="28" max="28" width="16.42578125" style="3" customWidth="1"/>
    <col min="29" max="16384" width="8.7109375" style="3"/>
  </cols>
  <sheetData>
    <row r="1" spans="1:43" x14ac:dyDescent="0.25">
      <c r="A1" s="3" t="s">
        <v>0</v>
      </c>
      <c r="B1" s="3" t="s">
        <v>1</v>
      </c>
      <c r="C1" s="3" t="s">
        <v>116</v>
      </c>
      <c r="D1" s="3" t="s">
        <v>117</v>
      </c>
      <c r="E1" s="3" t="s">
        <v>118</v>
      </c>
      <c r="F1" s="3" t="s">
        <v>119</v>
      </c>
      <c r="G1" s="3" t="s">
        <v>120</v>
      </c>
      <c r="H1" s="3" t="s">
        <v>121</v>
      </c>
      <c r="I1" s="3" t="s">
        <v>122</v>
      </c>
      <c r="J1" s="3" t="s">
        <v>123</v>
      </c>
      <c r="K1" s="3" t="s">
        <v>124</v>
      </c>
      <c r="L1" s="3" t="s">
        <v>125</v>
      </c>
      <c r="M1" s="3" t="s">
        <v>126</v>
      </c>
      <c r="N1" s="3" t="s">
        <v>127</v>
      </c>
      <c r="O1" s="3" t="s">
        <v>128</v>
      </c>
      <c r="P1" s="3" t="s">
        <v>129</v>
      </c>
      <c r="Q1" s="3" t="s">
        <v>130</v>
      </c>
      <c r="R1" s="3" t="s">
        <v>131</v>
      </c>
      <c r="S1" s="3" t="s">
        <v>132</v>
      </c>
      <c r="T1" s="3" t="s">
        <v>133</v>
      </c>
      <c r="U1" s="3" t="s">
        <v>134</v>
      </c>
      <c r="V1" s="3" t="s">
        <v>135</v>
      </c>
      <c r="W1" s="3" t="s">
        <v>136</v>
      </c>
      <c r="X1" s="3" t="s">
        <v>137</v>
      </c>
      <c r="Y1" s="3" t="s">
        <v>138</v>
      </c>
      <c r="Z1" s="3" t="s">
        <v>139</v>
      </c>
      <c r="AA1" s="3" t="s">
        <v>140</v>
      </c>
      <c r="AB1" s="3" t="s">
        <v>141</v>
      </c>
      <c r="AC1" s="3" t="s">
        <v>142</v>
      </c>
      <c r="AD1" s="3" t="s">
        <v>143</v>
      </c>
      <c r="AE1" s="3" t="s">
        <v>144</v>
      </c>
      <c r="AF1" s="3" t="s">
        <v>145</v>
      </c>
      <c r="AG1" s="3" t="s">
        <v>146</v>
      </c>
      <c r="AH1" s="3" t="s">
        <v>147</v>
      </c>
      <c r="AI1" s="3" t="s">
        <v>148</v>
      </c>
      <c r="AJ1" s="3" t="s">
        <v>149</v>
      </c>
      <c r="AK1" s="3" t="s">
        <v>23</v>
      </c>
      <c r="AL1" s="3" t="s">
        <v>150</v>
      </c>
      <c r="AM1" s="3" t="s">
        <v>151</v>
      </c>
      <c r="AN1" s="3" t="s">
        <v>27</v>
      </c>
      <c r="AO1" s="3" t="s">
        <v>152</v>
      </c>
      <c r="AP1" s="3" t="s">
        <v>29</v>
      </c>
      <c r="AQ1" s="3" t="s">
        <v>30</v>
      </c>
    </row>
    <row r="2" spans="1:43" x14ac:dyDescent="0.25">
      <c r="A2" s="3">
        <v>2</v>
      </c>
      <c r="B2" s="3">
        <v>1</v>
      </c>
      <c r="C2" s="3" t="s">
        <v>75</v>
      </c>
      <c r="D2" s="3" t="s">
        <v>35</v>
      </c>
      <c r="E2" s="3" t="s">
        <v>74</v>
      </c>
      <c r="F2" s="3">
        <v>5.2</v>
      </c>
      <c r="G2" s="3">
        <v>2.4169999999999998</v>
      </c>
      <c r="H2" s="3">
        <v>3.8</v>
      </c>
      <c r="I2" s="3">
        <v>1.738</v>
      </c>
      <c r="J2" s="3">
        <v>4.2</v>
      </c>
      <c r="K2" s="9">
        <f t="shared" ref="K2:K41" si="0">H2-J2</f>
        <v>-0.40000000000000036</v>
      </c>
      <c r="L2" s="3">
        <v>2.2250000000000001</v>
      </c>
      <c r="M2" s="3">
        <v>27.684733057128156</v>
      </c>
      <c r="N2" s="3">
        <v>18.162843634433703</v>
      </c>
      <c r="O2" s="3">
        <v>74.673362794982737</v>
      </c>
      <c r="P2" s="3">
        <v>23.657862212052141</v>
      </c>
      <c r="Q2" s="3">
        <v>59.33426965553344</v>
      </c>
      <c r="R2" s="3">
        <v>18.398369492974098</v>
      </c>
      <c r="S2" s="3">
        <f t="shared" ref="S2:S41" si="1">P2-R2</f>
        <v>5.2594927190780432</v>
      </c>
      <c r="T2" s="3">
        <f t="shared" ref="T2:T41" si="2">O2-Q2</f>
        <v>15.339093139449297</v>
      </c>
      <c r="U2" s="3">
        <v>59.33426965553344</v>
      </c>
      <c r="V2" s="3">
        <v>74.673362794982737</v>
      </c>
      <c r="W2" s="3">
        <v>18.398369492974098</v>
      </c>
      <c r="X2" s="3">
        <v>23.657862212052141</v>
      </c>
      <c r="Y2" s="3">
        <v>0</v>
      </c>
      <c r="Z2" s="3">
        <v>0</v>
      </c>
      <c r="AA2" s="3">
        <v>0.33333333333333331</v>
      </c>
      <c r="AB2" s="3">
        <f>Table1[[#This Row],[F1_shaked_S]]-Table1[[#This Row],[F2_shaked_S]]</f>
        <v>-0.33333333333333331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f>Table1[[#This Row],[F2_attack F Kin]]-Table1[[#This Row],[F1_attack F Nonkin]]</f>
        <v>0</v>
      </c>
      <c r="AK2" s="3" t="s">
        <v>39</v>
      </c>
      <c r="AL2" s="3">
        <v>3</v>
      </c>
      <c r="AM2" s="3">
        <v>4</v>
      </c>
      <c r="AN2" s="3">
        <v>117</v>
      </c>
      <c r="AO2" s="3">
        <v>14</v>
      </c>
      <c r="AP2" s="3">
        <v>38</v>
      </c>
      <c r="AQ2" s="3">
        <f>AP2/AN2</f>
        <v>0.3247863247863248</v>
      </c>
    </row>
    <row r="3" spans="1:43" x14ac:dyDescent="0.25">
      <c r="A3" s="3">
        <v>1</v>
      </c>
      <c r="B3" s="3">
        <v>1</v>
      </c>
      <c r="C3" s="3" t="s">
        <v>32</v>
      </c>
      <c r="D3" s="3" t="s">
        <v>35</v>
      </c>
      <c r="E3" s="3" t="s">
        <v>69</v>
      </c>
      <c r="F3" s="3">
        <v>4.5</v>
      </c>
      <c r="G3" s="3">
        <v>2.2669999999999999</v>
      </c>
      <c r="H3" s="9">
        <v>3.6</v>
      </c>
      <c r="I3" s="3">
        <v>1.458</v>
      </c>
      <c r="J3" s="9">
        <v>3.6</v>
      </c>
      <c r="K3" s="9">
        <f t="shared" si="0"/>
        <v>0</v>
      </c>
      <c r="L3" s="3">
        <v>1.5509999999999999</v>
      </c>
      <c r="M3" s="3">
        <v>35.101440299667352</v>
      </c>
      <c r="N3" s="3">
        <v>12.231562087939182</v>
      </c>
      <c r="O3" s="3">
        <v>34.386689931490125</v>
      </c>
      <c r="P3" s="3">
        <v>7.174414416676961</v>
      </c>
      <c r="Q3" s="3">
        <v>51.194617772661303</v>
      </c>
      <c r="R3" s="3">
        <v>19.351284769291734</v>
      </c>
      <c r="S3" s="3">
        <f t="shared" si="1"/>
        <v>-12.176870352614774</v>
      </c>
      <c r="T3" s="3">
        <f t="shared" si="2"/>
        <v>-16.807927841171178</v>
      </c>
      <c r="U3" s="3">
        <v>34.386689931490125</v>
      </c>
      <c r="V3" s="3">
        <v>51.194617772661303</v>
      </c>
      <c r="W3" s="3">
        <v>7.174414416676961</v>
      </c>
      <c r="X3" s="3">
        <v>19.351284769291734</v>
      </c>
      <c r="Y3" s="3" t="s">
        <v>153</v>
      </c>
      <c r="Z3" s="3">
        <v>0</v>
      </c>
      <c r="AA3" s="3">
        <v>8.5</v>
      </c>
      <c r="AB3" s="3">
        <f>Table1[[#This Row],[F1_shaked_S]]-Table1[[#This Row],[F2_shaked_S]]</f>
        <v>-8.5</v>
      </c>
      <c r="AC3" s="3" t="s">
        <v>153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f>Table1[[#This Row],[F2_attack F Kin]]-Table1[[#This Row],[F1_attack F Nonkin]]</f>
        <v>0</v>
      </c>
      <c r="AK3" s="3" t="s">
        <v>36</v>
      </c>
      <c r="AL3" s="3">
        <v>2</v>
      </c>
      <c r="AM3" s="3" t="s">
        <v>153</v>
      </c>
      <c r="AN3" s="3">
        <v>94</v>
      </c>
      <c r="AO3" s="3" t="s">
        <v>153</v>
      </c>
      <c r="AP3" s="3">
        <v>68</v>
      </c>
      <c r="AQ3" s="3">
        <f>AP3/AN3</f>
        <v>0.72340425531914898</v>
      </c>
    </row>
    <row r="4" spans="1:43" x14ac:dyDescent="0.25">
      <c r="A4" s="3">
        <v>2</v>
      </c>
      <c r="B4" s="3">
        <v>2</v>
      </c>
      <c r="C4" s="3" t="s">
        <v>76</v>
      </c>
      <c r="D4" s="3" t="s">
        <v>35</v>
      </c>
      <c r="E4" s="3" t="s">
        <v>35</v>
      </c>
      <c r="F4" s="3">
        <v>5.2</v>
      </c>
      <c r="G4" s="3">
        <v>3.5819999999999999</v>
      </c>
      <c r="H4" s="3">
        <v>3.9</v>
      </c>
      <c r="I4" s="3">
        <v>1.851</v>
      </c>
      <c r="J4" s="3">
        <v>3.7</v>
      </c>
      <c r="K4" s="9">
        <f t="shared" si="0"/>
        <v>0.19999999999999973</v>
      </c>
      <c r="L4" s="3">
        <v>1.556</v>
      </c>
      <c r="M4" s="3">
        <v>28.007935383466673</v>
      </c>
      <c r="N4" s="3">
        <v>11.595018087284059</v>
      </c>
      <c r="O4" s="3">
        <v>62.680849458896844</v>
      </c>
      <c r="P4" s="3">
        <v>21.064055745379246</v>
      </c>
      <c r="Q4" s="3">
        <v>56.691171172316494</v>
      </c>
      <c r="R4" s="3">
        <v>9.3392838174146</v>
      </c>
      <c r="S4" s="3">
        <f t="shared" si="1"/>
        <v>11.724771927964646</v>
      </c>
      <c r="T4" s="3">
        <f t="shared" si="2"/>
        <v>5.9896782865803502</v>
      </c>
      <c r="U4" s="3">
        <v>62.680849458896844</v>
      </c>
      <c r="V4" s="3">
        <v>56.691171172316494</v>
      </c>
      <c r="W4" s="3">
        <v>21.064055745379246</v>
      </c>
      <c r="X4" s="3">
        <v>9.3392838174146</v>
      </c>
      <c r="Y4" s="3">
        <v>0</v>
      </c>
      <c r="Z4" s="3">
        <v>0</v>
      </c>
      <c r="AA4" s="3">
        <v>0</v>
      </c>
      <c r="AB4" s="3">
        <f>Table1[[#This Row],[F1_shaked_S]]-Table1[[#This Row],[F2_shaked_S]]</f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f>Table1[[#This Row],[F2_attack F Kin]]-Table1[[#This Row],[F1_attack F Nonkin]]</f>
        <v>0</v>
      </c>
      <c r="AK4" s="3" t="s">
        <v>36</v>
      </c>
      <c r="AL4" s="3">
        <v>6</v>
      </c>
      <c r="AM4" s="3">
        <v>6</v>
      </c>
      <c r="AN4" s="3">
        <v>184</v>
      </c>
      <c r="AO4" s="3">
        <v>14</v>
      </c>
      <c r="AP4" s="3">
        <v>0</v>
      </c>
      <c r="AQ4" s="3">
        <f>AP4/AN4</f>
        <v>0</v>
      </c>
    </row>
    <row r="5" spans="1:43" x14ac:dyDescent="0.25">
      <c r="A5" s="3">
        <v>1</v>
      </c>
      <c r="B5" s="3">
        <v>3</v>
      </c>
      <c r="C5" s="3" t="s">
        <v>37</v>
      </c>
      <c r="D5" s="3" t="s">
        <v>38</v>
      </c>
      <c r="E5" s="3" t="s">
        <v>66</v>
      </c>
      <c r="F5" s="3">
        <v>4.7</v>
      </c>
      <c r="G5" s="3">
        <v>2.7530000000000001</v>
      </c>
      <c r="H5" s="9">
        <v>3.9</v>
      </c>
      <c r="I5" s="3">
        <v>1.85</v>
      </c>
      <c r="J5" s="9">
        <v>3.5</v>
      </c>
      <c r="K5" s="9">
        <f t="shared" si="0"/>
        <v>0.39999999999999991</v>
      </c>
      <c r="L5" s="3">
        <v>1.552</v>
      </c>
      <c r="M5" s="3">
        <v>33.800065746155646</v>
      </c>
      <c r="N5" s="3">
        <v>6.1756691045496348</v>
      </c>
      <c r="O5" s="3">
        <v>33.082388735465344</v>
      </c>
      <c r="P5" s="3">
        <v>12.373807462180391</v>
      </c>
      <c r="Q5" s="3">
        <v>60.872361909527086</v>
      </c>
      <c r="R5" s="3">
        <v>14.780805871880673</v>
      </c>
      <c r="S5" s="3">
        <f t="shared" si="1"/>
        <v>-2.4069984097002823</v>
      </c>
      <c r="T5" s="3">
        <f t="shared" si="2"/>
        <v>-27.789973174061743</v>
      </c>
      <c r="U5" s="3">
        <v>60.872361909527086</v>
      </c>
      <c r="V5" s="3">
        <v>33.082388735465344</v>
      </c>
      <c r="W5" s="3">
        <v>14.780805871880673</v>
      </c>
      <c r="X5" s="3">
        <v>12.373807462180391</v>
      </c>
      <c r="Y5" s="3" t="s">
        <v>153</v>
      </c>
      <c r="Z5" s="3">
        <v>0</v>
      </c>
      <c r="AA5" s="3">
        <v>0</v>
      </c>
      <c r="AB5" s="3">
        <f>Table1[[#This Row],[F1_shaked_S]]-Table1[[#This Row],[F2_shaked_S]]</f>
        <v>0</v>
      </c>
      <c r="AC5" s="3" t="s">
        <v>153</v>
      </c>
      <c r="AD5" s="3">
        <v>0</v>
      </c>
      <c r="AE5" s="3">
        <v>0</v>
      </c>
      <c r="AF5" s="3">
        <v>0.5</v>
      </c>
      <c r="AG5" s="3">
        <v>1.5</v>
      </c>
      <c r="AH5" s="3">
        <v>0.5</v>
      </c>
      <c r="AI5" s="3">
        <v>3.5</v>
      </c>
      <c r="AJ5" s="3">
        <f>Table1[[#This Row],[F2_attack F Kin]]-Table1[[#This Row],[F1_attack F Nonkin]]</f>
        <v>-2</v>
      </c>
      <c r="AK5" s="3" t="s">
        <v>39</v>
      </c>
      <c r="AL5" s="3">
        <v>2</v>
      </c>
      <c r="AM5" s="3" t="s">
        <v>153</v>
      </c>
      <c r="AN5" s="3">
        <v>110</v>
      </c>
      <c r="AO5" s="3" t="s">
        <v>153</v>
      </c>
      <c r="AP5" s="3">
        <v>47</v>
      </c>
      <c r="AQ5" s="3">
        <f>AP5/AN5</f>
        <v>0.42727272727272725</v>
      </c>
    </row>
    <row r="6" spans="1:43" x14ac:dyDescent="0.25">
      <c r="A6" s="3">
        <v>2</v>
      </c>
      <c r="B6" s="3">
        <v>4</v>
      </c>
      <c r="C6" s="3" t="s">
        <v>77</v>
      </c>
      <c r="D6" s="3" t="s">
        <v>38</v>
      </c>
      <c r="E6" s="3" t="s">
        <v>38</v>
      </c>
      <c r="F6" s="3">
        <v>5.5</v>
      </c>
      <c r="G6" s="3">
        <v>4.7779999999999996</v>
      </c>
      <c r="H6" s="3">
        <v>4</v>
      </c>
      <c r="I6" s="3">
        <v>2.0569999999999999</v>
      </c>
      <c r="J6" s="3">
        <v>3.9</v>
      </c>
      <c r="K6" s="9">
        <f t="shared" si="0"/>
        <v>0.10000000000000009</v>
      </c>
      <c r="L6" s="3">
        <v>1.835</v>
      </c>
      <c r="M6" s="3">
        <v>39.735234853828267</v>
      </c>
      <c r="N6" s="3">
        <v>21.333984365066197</v>
      </c>
      <c r="O6" s="3">
        <v>67.186308128963304</v>
      </c>
      <c r="P6" s="3">
        <v>21.705094128132941</v>
      </c>
      <c r="Q6" s="3">
        <v>68.007352543677214</v>
      </c>
      <c r="R6" s="3">
        <v>19.607254893136993</v>
      </c>
      <c r="S6" s="3">
        <f t="shared" si="1"/>
        <v>2.0978392349959485</v>
      </c>
      <c r="T6" s="3">
        <f t="shared" si="2"/>
        <v>-0.82104441471390999</v>
      </c>
      <c r="U6" s="3">
        <v>67.186308128963304</v>
      </c>
      <c r="V6" s="3">
        <v>68.007352543677214</v>
      </c>
      <c r="W6" s="3">
        <v>21.705094128132941</v>
      </c>
      <c r="X6" s="3">
        <v>19.607254893136993</v>
      </c>
      <c r="Y6" s="3">
        <v>0</v>
      </c>
      <c r="Z6" s="3">
        <v>4.666666666666667</v>
      </c>
      <c r="AA6" s="3">
        <v>1.3333333333333333</v>
      </c>
      <c r="AB6" s="3">
        <f>Table1[[#This Row],[F1_shaked_S]]-Table1[[#This Row],[F2_shaked_S]]</f>
        <v>3.3333333333333339</v>
      </c>
      <c r="AC6" s="3">
        <v>0</v>
      </c>
      <c r="AD6" s="3">
        <v>0</v>
      </c>
      <c r="AE6" s="3">
        <v>0.33333333333333331</v>
      </c>
      <c r="AF6" s="3">
        <v>0</v>
      </c>
      <c r="AG6" s="3">
        <v>0</v>
      </c>
      <c r="AH6" s="3">
        <v>0</v>
      </c>
      <c r="AI6" s="3">
        <v>3</v>
      </c>
      <c r="AJ6" s="3">
        <f>Table1[[#This Row],[F2_attack F Kin]]-Table1[[#This Row],[F1_attack F Nonkin]]</f>
        <v>-3</v>
      </c>
      <c r="AK6" s="3" t="s">
        <v>36</v>
      </c>
      <c r="AL6" s="3">
        <v>3</v>
      </c>
      <c r="AM6" s="3">
        <v>19</v>
      </c>
      <c r="AN6" s="3">
        <v>91</v>
      </c>
      <c r="AO6" s="3">
        <v>29</v>
      </c>
      <c r="AP6" s="3">
        <v>60</v>
      </c>
      <c r="AQ6" s="3">
        <f>AP6/AN6</f>
        <v>0.65934065934065933</v>
      </c>
    </row>
    <row r="7" spans="1:43" x14ac:dyDescent="0.25">
      <c r="A7" s="3">
        <v>1</v>
      </c>
      <c r="B7" s="3">
        <v>4</v>
      </c>
      <c r="C7" s="3" t="s">
        <v>40</v>
      </c>
      <c r="D7" s="3" t="s">
        <v>38</v>
      </c>
      <c r="E7" s="3" t="s">
        <v>38</v>
      </c>
      <c r="F7" s="3">
        <v>4.9000000000000004</v>
      </c>
      <c r="G7" s="3">
        <v>2.988</v>
      </c>
      <c r="H7" s="9">
        <v>3.4</v>
      </c>
      <c r="I7" s="3">
        <v>1.3009999999999999</v>
      </c>
      <c r="J7" s="9">
        <v>3.4</v>
      </c>
      <c r="K7" s="9">
        <f t="shared" si="0"/>
        <v>0</v>
      </c>
      <c r="L7" s="3">
        <v>1.2729999999999999</v>
      </c>
      <c r="M7" s="3">
        <v>33.658414830304906</v>
      </c>
      <c r="N7" s="3">
        <v>5.8309518948453007</v>
      </c>
      <c r="O7" s="3">
        <v>59.341759701279884</v>
      </c>
      <c r="P7" s="3">
        <v>8.1103500403976252</v>
      </c>
      <c r="Q7" s="3">
        <v>43.793708325384927</v>
      </c>
      <c r="R7" s="3">
        <v>12.692955176439845</v>
      </c>
      <c r="S7" s="3">
        <f t="shared" si="1"/>
        <v>-4.5826051360422202</v>
      </c>
      <c r="T7" s="3">
        <f t="shared" si="2"/>
        <v>15.548051375894957</v>
      </c>
      <c r="U7" s="3">
        <v>59.341759701279884</v>
      </c>
      <c r="V7" s="3">
        <v>43.793708325384927</v>
      </c>
      <c r="W7" s="3">
        <v>8.1103500403976252</v>
      </c>
      <c r="X7" s="3">
        <v>12.692955176439845</v>
      </c>
      <c r="Y7" s="3" t="s">
        <v>153</v>
      </c>
      <c r="Z7" s="3">
        <v>10.5</v>
      </c>
      <c r="AA7" s="3">
        <v>0</v>
      </c>
      <c r="AB7" s="3">
        <f>Table1[[#This Row],[F1_shaked_S]]-Table1[[#This Row],[F2_shaked_S]]</f>
        <v>10.5</v>
      </c>
      <c r="AC7" s="3" t="s">
        <v>153</v>
      </c>
      <c r="AD7" s="3">
        <v>0.5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f>Table1[[#This Row],[F2_attack F Kin]]-Table1[[#This Row],[F1_attack F Nonkin]]</f>
        <v>0</v>
      </c>
      <c r="AK7" s="3" t="s">
        <v>36</v>
      </c>
      <c r="AL7" s="3">
        <v>2</v>
      </c>
      <c r="AM7" s="3" t="s">
        <v>153</v>
      </c>
      <c r="AN7" s="3">
        <v>0</v>
      </c>
      <c r="AO7" s="3" t="s">
        <v>153</v>
      </c>
      <c r="AP7" s="3">
        <v>0</v>
      </c>
      <c r="AQ7" s="3">
        <v>0</v>
      </c>
    </row>
    <row r="8" spans="1:43" x14ac:dyDescent="0.25">
      <c r="A8" s="3">
        <v>1</v>
      </c>
      <c r="B8" s="3">
        <v>5</v>
      </c>
      <c r="C8" s="3" t="s">
        <v>42</v>
      </c>
      <c r="D8" s="3" t="s">
        <v>38</v>
      </c>
      <c r="E8" s="3" t="s">
        <v>49</v>
      </c>
      <c r="F8" s="3">
        <v>4.8</v>
      </c>
      <c r="G8" s="3">
        <v>3.1589999999999998</v>
      </c>
      <c r="H8" s="9">
        <v>3.5</v>
      </c>
      <c r="I8" s="3">
        <v>1.3740000000000001</v>
      </c>
      <c r="J8" s="9">
        <v>3.5</v>
      </c>
      <c r="K8" s="9">
        <f t="shared" si="0"/>
        <v>0</v>
      </c>
      <c r="L8" s="3">
        <v>1.6060000000000001</v>
      </c>
      <c r="M8" s="3">
        <v>32.62071598096999</v>
      </c>
      <c r="N8" s="3">
        <v>12.175795661885921</v>
      </c>
      <c r="O8" s="3">
        <v>60.34806449993976</v>
      </c>
      <c r="P8" s="3">
        <v>6.6708320320631671</v>
      </c>
      <c r="Q8" s="3">
        <v>41.381692140902658</v>
      </c>
      <c r="R8" s="3">
        <v>14.015864027752427</v>
      </c>
      <c r="S8" s="3">
        <f t="shared" si="1"/>
        <v>-7.3450319956892596</v>
      </c>
      <c r="T8" s="3">
        <f t="shared" si="2"/>
        <v>18.966372359037102</v>
      </c>
      <c r="U8" s="3">
        <v>41.381692140902658</v>
      </c>
      <c r="V8" s="3">
        <v>60.34806449993976</v>
      </c>
      <c r="W8" s="3">
        <v>14.015864027752427</v>
      </c>
      <c r="X8" s="3">
        <v>6.6708320320631671</v>
      </c>
      <c r="Y8" s="3" t="s">
        <v>153</v>
      </c>
      <c r="Z8" s="3">
        <v>0</v>
      </c>
      <c r="AA8" s="3">
        <v>2.25</v>
      </c>
      <c r="AB8" s="3">
        <f>Table1[[#This Row],[F1_shaked_S]]-Table1[[#This Row],[F2_shaked_S]]</f>
        <v>-2.25</v>
      </c>
      <c r="AC8" s="3" t="s">
        <v>153</v>
      </c>
      <c r="AD8" s="3">
        <v>0.25</v>
      </c>
      <c r="AE8" s="3">
        <v>7</v>
      </c>
      <c r="AF8" s="3">
        <v>0.625</v>
      </c>
      <c r="AG8" s="3">
        <v>0.875</v>
      </c>
      <c r="AH8" s="3">
        <v>9.5</v>
      </c>
      <c r="AI8" s="3">
        <v>0</v>
      </c>
      <c r="AJ8" s="3">
        <f>Table1[[#This Row],[F2_attack F Kin]]-Table1[[#This Row],[F1_attack F Nonkin]]</f>
        <v>0.875</v>
      </c>
      <c r="AK8" s="3" t="s">
        <v>39</v>
      </c>
      <c r="AL8" s="3">
        <v>8</v>
      </c>
      <c r="AM8" s="3" t="s">
        <v>153</v>
      </c>
      <c r="AN8" s="3">
        <v>16</v>
      </c>
      <c r="AO8" s="3" t="s">
        <v>153</v>
      </c>
      <c r="AP8" s="3">
        <v>16</v>
      </c>
      <c r="AQ8" s="3">
        <f>AP8/AN8</f>
        <v>1</v>
      </c>
    </row>
    <row r="9" spans="1:43" x14ac:dyDescent="0.25">
      <c r="A9" s="3">
        <v>1</v>
      </c>
      <c r="B9" s="3">
        <v>6</v>
      </c>
      <c r="C9" s="3" t="s">
        <v>43</v>
      </c>
      <c r="D9" s="3" t="s">
        <v>38</v>
      </c>
      <c r="E9" s="3" t="s">
        <v>69</v>
      </c>
      <c r="F9" s="3">
        <v>4.7</v>
      </c>
      <c r="G9" s="3">
        <v>3.173</v>
      </c>
      <c r="H9" s="9">
        <v>3.4</v>
      </c>
      <c r="I9" s="3">
        <v>1.117</v>
      </c>
      <c r="J9" s="9">
        <v>3.6</v>
      </c>
      <c r="K9" s="9">
        <f t="shared" si="0"/>
        <v>-0.20000000000000018</v>
      </c>
      <c r="L9" s="3">
        <v>1.5860000000000001</v>
      </c>
      <c r="M9" s="3">
        <v>30.69020835525378</v>
      </c>
      <c r="N9" s="3">
        <v>5.4974741674902141</v>
      </c>
      <c r="O9" s="3">
        <v>52.439382994929382</v>
      </c>
      <c r="P9" s="3">
        <v>12.87223540976642</v>
      </c>
      <c r="Q9" s="3">
        <v>29.514591494904874</v>
      </c>
      <c r="R9" s="3">
        <v>8.9752746785575077</v>
      </c>
      <c r="S9" s="3">
        <f t="shared" si="1"/>
        <v>3.8969607312089121</v>
      </c>
      <c r="T9" s="3">
        <f t="shared" si="2"/>
        <v>22.924791500024508</v>
      </c>
      <c r="U9" s="3">
        <v>29.514591494904874</v>
      </c>
      <c r="V9" s="3">
        <v>52.439382994929382</v>
      </c>
      <c r="W9" s="3">
        <v>8.9752746785575077</v>
      </c>
      <c r="X9" s="3">
        <v>12.87223540976642</v>
      </c>
      <c r="Y9" s="3" t="s">
        <v>153</v>
      </c>
      <c r="Z9" s="3">
        <v>0</v>
      </c>
      <c r="AA9" s="3">
        <v>2.6666666666666665</v>
      </c>
      <c r="AB9" s="3">
        <f>Table1[[#This Row],[F1_shaked_S]]-Table1[[#This Row],[F2_shaked_S]]</f>
        <v>-2.6666666666666665</v>
      </c>
      <c r="AC9" s="3" t="s">
        <v>153</v>
      </c>
      <c r="AD9" s="3">
        <v>0</v>
      </c>
      <c r="AE9" s="3">
        <v>2.6666666666666665</v>
      </c>
      <c r="AF9" s="3">
        <v>0</v>
      </c>
      <c r="AG9" s="3">
        <v>0</v>
      </c>
      <c r="AH9" s="3">
        <v>0.66666666666666663</v>
      </c>
      <c r="AI9" s="3">
        <v>0</v>
      </c>
      <c r="AJ9" s="3">
        <f>Table1[[#This Row],[F2_attack F Kin]]-Table1[[#This Row],[F1_attack F Nonkin]]</f>
        <v>0</v>
      </c>
      <c r="AK9" s="3" t="s">
        <v>39</v>
      </c>
      <c r="AL9" s="3">
        <v>3</v>
      </c>
      <c r="AM9" s="3" t="s">
        <v>153</v>
      </c>
      <c r="AN9" s="3">
        <v>0</v>
      </c>
      <c r="AO9" s="3" t="s">
        <v>153</v>
      </c>
      <c r="AP9" s="3">
        <v>0</v>
      </c>
      <c r="AQ9" s="3">
        <v>0</v>
      </c>
    </row>
    <row r="10" spans="1:43" x14ac:dyDescent="0.25">
      <c r="A10" s="3">
        <v>2</v>
      </c>
      <c r="B10" s="3">
        <v>7</v>
      </c>
      <c r="C10" s="3" t="s">
        <v>78</v>
      </c>
      <c r="D10" s="3" t="s">
        <v>72</v>
      </c>
      <c r="E10" s="3" t="s">
        <v>72</v>
      </c>
      <c r="F10" s="3">
        <v>5.5</v>
      </c>
      <c r="G10" s="3">
        <v>5.1749999999999998</v>
      </c>
      <c r="H10" s="3">
        <v>3.7</v>
      </c>
      <c r="I10" s="3">
        <v>1.736</v>
      </c>
      <c r="J10" s="3">
        <v>3.8</v>
      </c>
      <c r="K10" s="9">
        <f t="shared" si="0"/>
        <v>-9.9999999999999645E-2</v>
      </c>
      <c r="L10" s="3">
        <v>1.9630000000000001</v>
      </c>
      <c r="M10" s="3">
        <v>30.311347343491313</v>
      </c>
      <c r="N10" s="3">
        <v>17.745108872274887</v>
      </c>
      <c r="O10" s="3">
        <v>80.941679964994279</v>
      </c>
      <c r="P10" s="3">
        <v>17.353353822500392</v>
      </c>
      <c r="Q10" s="3">
        <v>68.80326219656223</v>
      </c>
      <c r="R10" s="3">
        <v>23.272539850886734</v>
      </c>
      <c r="S10" s="3">
        <f t="shared" si="1"/>
        <v>-5.919186028386342</v>
      </c>
      <c r="T10" s="3">
        <f t="shared" si="2"/>
        <v>12.138417768432049</v>
      </c>
      <c r="U10" s="3">
        <v>80.941679964994279</v>
      </c>
      <c r="V10" s="3">
        <v>68.80326219656223</v>
      </c>
      <c r="W10" s="3">
        <v>17.353353822500392</v>
      </c>
      <c r="X10" s="3">
        <v>23.272539850886734</v>
      </c>
      <c r="Y10" s="3">
        <v>1.6666666666666667</v>
      </c>
      <c r="Z10" s="3">
        <v>1.3333333333333333</v>
      </c>
      <c r="AA10" s="3">
        <v>0</v>
      </c>
      <c r="AB10" s="3">
        <f>Table1[[#This Row],[F1_shaked_S]]-Table1[[#This Row],[F2_shaked_S]]</f>
        <v>1.3333333333333333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1.3333333333333333</v>
      </c>
      <c r="AI10" s="3">
        <v>1</v>
      </c>
      <c r="AJ10" s="3">
        <f>Table1[[#This Row],[F2_attack F Kin]]-Table1[[#This Row],[F1_attack F Nonkin]]</f>
        <v>-1</v>
      </c>
      <c r="AK10" s="3" t="s">
        <v>36</v>
      </c>
      <c r="AL10" s="3">
        <v>3</v>
      </c>
      <c r="AM10" s="3">
        <v>16</v>
      </c>
      <c r="AN10" s="3">
        <v>147</v>
      </c>
      <c r="AO10" s="3">
        <v>26</v>
      </c>
      <c r="AP10" s="3">
        <v>53</v>
      </c>
      <c r="AQ10" s="3">
        <f>AP10/AN10</f>
        <v>0.36054421768707484</v>
      </c>
    </row>
    <row r="11" spans="1:43" x14ac:dyDescent="0.25">
      <c r="A11" s="3">
        <v>1</v>
      </c>
      <c r="B11" s="3">
        <v>7</v>
      </c>
      <c r="C11" s="3" t="s">
        <v>44</v>
      </c>
      <c r="D11" s="3" t="s">
        <v>45</v>
      </c>
      <c r="E11" s="3" t="s">
        <v>45</v>
      </c>
      <c r="F11" s="3">
        <v>4.5999999999999996</v>
      </c>
      <c r="G11" s="3">
        <v>2.6949999999999998</v>
      </c>
      <c r="H11" s="9">
        <v>3.6</v>
      </c>
      <c r="I11" s="3">
        <v>1.4750000000000001</v>
      </c>
      <c r="J11" s="9">
        <v>3.7</v>
      </c>
      <c r="K11" s="9">
        <f t="shared" si="0"/>
        <v>-0.10000000000000009</v>
      </c>
      <c r="L11" s="3">
        <v>1.56</v>
      </c>
      <c r="M11" s="3">
        <v>27.668674625929512</v>
      </c>
      <c r="N11" s="3">
        <v>8.6103942353929934</v>
      </c>
      <c r="O11" s="3">
        <v>40.311288741492746</v>
      </c>
      <c r="P11" s="3">
        <v>10.915076220021961</v>
      </c>
      <c r="Q11" s="3">
        <v>25.931533785035633</v>
      </c>
      <c r="R11" s="3">
        <v>10.651030205780305</v>
      </c>
      <c r="S11" s="3">
        <f t="shared" si="1"/>
        <v>0.26404601424165541</v>
      </c>
      <c r="T11" s="3">
        <f t="shared" si="2"/>
        <v>14.379754956457113</v>
      </c>
      <c r="U11" s="3">
        <v>40.311288741492746</v>
      </c>
      <c r="V11" s="3">
        <v>25.931533785035633</v>
      </c>
      <c r="W11" s="3">
        <v>10.915076220021961</v>
      </c>
      <c r="X11" s="3">
        <v>10.651030205780305</v>
      </c>
      <c r="Y11" s="3" t="s">
        <v>153</v>
      </c>
      <c r="Z11" s="3">
        <v>0.66666666666666663</v>
      </c>
      <c r="AA11" s="3">
        <v>0.33333333333333331</v>
      </c>
      <c r="AB11" s="3">
        <f>Table1[[#This Row],[F1_shaked_S]]-Table1[[#This Row],[F2_shaked_S]]</f>
        <v>0.33333333333333331</v>
      </c>
      <c r="AC11" s="3" t="s">
        <v>153</v>
      </c>
      <c r="AD11" s="3">
        <v>0</v>
      </c>
      <c r="AE11" s="3">
        <v>0</v>
      </c>
      <c r="AF11" s="3">
        <v>0</v>
      </c>
      <c r="AG11" s="3">
        <v>0.33333333333333331</v>
      </c>
      <c r="AH11" s="3">
        <v>8</v>
      </c>
      <c r="AI11" s="3">
        <v>0.66666666666666663</v>
      </c>
      <c r="AJ11" s="3">
        <f>Table1[[#This Row],[F2_attack F Kin]]-Table1[[#This Row],[F1_attack F Nonkin]]</f>
        <v>-0.33333333333333331</v>
      </c>
      <c r="AK11" s="3" t="s">
        <v>36</v>
      </c>
      <c r="AL11" s="3">
        <v>3</v>
      </c>
      <c r="AM11" s="3" t="s">
        <v>153</v>
      </c>
      <c r="AN11" s="3">
        <v>0</v>
      </c>
      <c r="AO11" s="3" t="s">
        <v>153</v>
      </c>
      <c r="AP11" s="3">
        <v>0</v>
      </c>
      <c r="AQ11" s="3">
        <v>0</v>
      </c>
    </row>
    <row r="12" spans="1:43" x14ac:dyDescent="0.25">
      <c r="A12" s="3">
        <v>2</v>
      </c>
      <c r="B12" s="3">
        <v>8</v>
      </c>
      <c r="C12" s="3" t="s">
        <v>53</v>
      </c>
      <c r="D12" s="3" t="s">
        <v>54</v>
      </c>
      <c r="E12" s="3" t="s">
        <v>54</v>
      </c>
      <c r="F12" s="3">
        <v>4.7</v>
      </c>
      <c r="G12" s="3">
        <v>3.1280000000000001</v>
      </c>
      <c r="H12" s="3">
        <v>3.5</v>
      </c>
      <c r="I12" s="3">
        <v>1.536</v>
      </c>
      <c r="J12" s="3">
        <v>3.8</v>
      </c>
      <c r="K12" s="9">
        <f t="shared" si="0"/>
        <v>-0.29999999999999982</v>
      </c>
      <c r="L12" s="3">
        <v>1.8</v>
      </c>
      <c r="M12" s="3">
        <v>31.349286718803949</v>
      </c>
      <c r="N12" s="3">
        <v>12.894874089256465</v>
      </c>
      <c r="O12" s="3">
        <v>57.759078170544853</v>
      </c>
      <c r="P12" s="3">
        <v>10.609220307999999</v>
      </c>
      <c r="Q12" s="3">
        <v>76.000730990636612</v>
      </c>
      <c r="R12" s="3">
        <v>13.437096247164201</v>
      </c>
      <c r="S12" s="3">
        <f t="shared" si="1"/>
        <v>-2.8278759391642012</v>
      </c>
      <c r="T12" s="3">
        <f t="shared" si="2"/>
        <v>-18.241652820091758</v>
      </c>
      <c r="U12" s="3">
        <v>57.759078170544853</v>
      </c>
      <c r="V12" s="3">
        <v>76.000730990636612</v>
      </c>
      <c r="W12" s="3">
        <v>10.609220307999999</v>
      </c>
      <c r="X12" s="3">
        <v>13.437096247164249</v>
      </c>
      <c r="Y12" s="3">
        <v>0</v>
      </c>
      <c r="Z12" s="3">
        <v>2.4285714285714284</v>
      </c>
      <c r="AA12" s="3">
        <v>1.7142857142857142</v>
      </c>
      <c r="AB12" s="3">
        <f>Table1[[#This Row],[F1_shaked_S]]-Table1[[#This Row],[F2_shaked_S]]</f>
        <v>0.71428571428571419</v>
      </c>
      <c r="AC12" s="3">
        <v>0</v>
      </c>
      <c r="AD12" s="3">
        <v>0.5714285714285714</v>
      </c>
      <c r="AE12" s="3">
        <v>0.14285714285714285</v>
      </c>
      <c r="AF12" s="3">
        <v>0.42857142857142855</v>
      </c>
      <c r="AG12" s="3">
        <v>0</v>
      </c>
      <c r="AH12" s="3">
        <v>0</v>
      </c>
      <c r="AI12" s="3">
        <v>2.5714285714285716</v>
      </c>
      <c r="AJ12" s="3">
        <f>Table1[[#This Row],[F2_attack F Kin]]-Table1[[#This Row],[F1_attack F Nonkin]]</f>
        <v>-2.5714285714285716</v>
      </c>
      <c r="AK12" s="3" t="s">
        <v>36</v>
      </c>
      <c r="AL12" s="3">
        <v>7</v>
      </c>
      <c r="AM12" s="3">
        <v>11</v>
      </c>
      <c r="AN12" s="3">
        <v>90</v>
      </c>
      <c r="AO12" s="3">
        <v>19</v>
      </c>
      <c r="AP12" s="3">
        <v>35</v>
      </c>
      <c r="AQ12" s="3">
        <f t="shared" ref="AQ12:AQ17" si="3">AP12/AN12</f>
        <v>0.3888888888888889</v>
      </c>
    </row>
    <row r="13" spans="1:43" x14ac:dyDescent="0.25">
      <c r="A13" s="3">
        <v>1</v>
      </c>
      <c r="B13" s="3">
        <v>8</v>
      </c>
      <c r="C13" s="3" t="s">
        <v>46</v>
      </c>
      <c r="D13" s="3" t="s">
        <v>45</v>
      </c>
      <c r="E13" s="3" t="s">
        <v>66</v>
      </c>
      <c r="F13" s="3">
        <v>4.5</v>
      </c>
      <c r="G13" s="3">
        <v>2.83</v>
      </c>
      <c r="H13" s="9">
        <v>3.6</v>
      </c>
      <c r="I13" s="3">
        <v>1.4450000000000001</v>
      </c>
      <c r="J13" s="9">
        <v>3.9</v>
      </c>
      <c r="K13" s="9">
        <f t="shared" si="0"/>
        <v>-0.29999999999999982</v>
      </c>
      <c r="L13" s="3">
        <v>1.8540000000000001</v>
      </c>
      <c r="M13" s="3">
        <v>27.497474631520458</v>
      </c>
      <c r="N13" s="3">
        <v>4</v>
      </c>
      <c r="O13" s="3">
        <v>57.8052285216869</v>
      </c>
      <c r="P13" s="3">
        <v>12.83766160776781</v>
      </c>
      <c r="Q13" s="3">
        <v>57.800422912716556</v>
      </c>
      <c r="R13" s="3">
        <v>11.834506984051155</v>
      </c>
      <c r="S13" s="3">
        <f t="shared" si="1"/>
        <v>1.0031546237166555</v>
      </c>
      <c r="T13" s="3">
        <f t="shared" si="2"/>
        <v>4.8056089703436555E-3</v>
      </c>
      <c r="U13" s="3">
        <v>57.800422912716556</v>
      </c>
      <c r="V13" s="3">
        <v>57.8052285216869</v>
      </c>
      <c r="W13" s="3">
        <v>11.834506984051155</v>
      </c>
      <c r="X13" s="3">
        <v>12.83766160776781</v>
      </c>
      <c r="Y13" s="3" t="s">
        <v>153</v>
      </c>
      <c r="Z13" s="3">
        <v>0</v>
      </c>
      <c r="AA13" s="3">
        <v>6.4444444444444446</v>
      </c>
      <c r="AB13" s="3">
        <f>Table1[[#This Row],[F1_shaked_S]]-Table1[[#This Row],[F2_shaked_S]]</f>
        <v>-6.4444444444444446</v>
      </c>
      <c r="AC13" s="3" t="s">
        <v>153</v>
      </c>
      <c r="AD13" s="3">
        <v>0</v>
      </c>
      <c r="AE13" s="3">
        <v>1.4444444444444444</v>
      </c>
      <c r="AF13" s="3">
        <v>0.44444444444444442</v>
      </c>
      <c r="AG13" s="3">
        <v>4.8888888888888893</v>
      </c>
      <c r="AH13" s="3">
        <v>2.8888888888888888</v>
      </c>
      <c r="AI13" s="3">
        <v>0</v>
      </c>
      <c r="AJ13" s="3">
        <f>Table1[[#This Row],[F2_attack F Kin]]-Table1[[#This Row],[F1_attack F Nonkin]]</f>
        <v>4.8888888888888893</v>
      </c>
      <c r="AK13" s="3" t="s">
        <v>39</v>
      </c>
      <c r="AL13" s="3">
        <v>9</v>
      </c>
      <c r="AM13" s="3" t="s">
        <v>153</v>
      </c>
      <c r="AN13" s="3">
        <v>165</v>
      </c>
      <c r="AO13" s="3" t="s">
        <v>153</v>
      </c>
      <c r="AP13" s="3">
        <v>31</v>
      </c>
      <c r="AQ13" s="3">
        <f t="shared" si="3"/>
        <v>0.18787878787878787</v>
      </c>
    </row>
    <row r="14" spans="1:43" x14ac:dyDescent="0.25">
      <c r="A14" s="3">
        <v>2</v>
      </c>
      <c r="B14" s="3">
        <v>9</v>
      </c>
      <c r="C14" s="3" t="s">
        <v>79</v>
      </c>
      <c r="D14" s="3" t="s">
        <v>57</v>
      </c>
      <c r="E14" s="3" t="s">
        <v>57</v>
      </c>
      <c r="F14" s="3">
        <v>4.9000000000000004</v>
      </c>
      <c r="G14" s="3">
        <v>3.109</v>
      </c>
      <c r="H14" s="3">
        <v>4</v>
      </c>
      <c r="I14" s="3">
        <v>2.0179999999999998</v>
      </c>
      <c r="J14" s="3">
        <v>3.1</v>
      </c>
      <c r="K14" s="9">
        <f t="shared" si="0"/>
        <v>0.89999999999999991</v>
      </c>
      <c r="L14" s="3">
        <v>0.90400000000000003</v>
      </c>
      <c r="M14" s="3">
        <v>29.350373838240021</v>
      </c>
      <c r="N14" s="3">
        <v>12.823589374447563</v>
      </c>
      <c r="O14" s="3">
        <v>40.067997759364573</v>
      </c>
      <c r="P14" s="3">
        <v>10.734161458736411</v>
      </c>
      <c r="Q14" s="3">
        <v>55.682632440964525</v>
      </c>
      <c r="R14" s="3">
        <v>16.270286482487709</v>
      </c>
      <c r="S14" s="3">
        <f t="shared" si="1"/>
        <v>-5.536125023751298</v>
      </c>
      <c r="T14" s="3">
        <f t="shared" si="2"/>
        <v>-15.614634681599952</v>
      </c>
      <c r="U14" s="3">
        <v>40.067997759364573</v>
      </c>
      <c r="V14" s="3">
        <v>55.682632440964525</v>
      </c>
      <c r="W14" s="3">
        <v>10.734161458736411</v>
      </c>
      <c r="X14" s="3">
        <v>16.270286482487709</v>
      </c>
      <c r="Y14" s="3">
        <v>0</v>
      </c>
      <c r="Z14" s="3">
        <v>3.25</v>
      </c>
      <c r="AA14" s="3">
        <v>0</v>
      </c>
      <c r="AB14" s="3">
        <f>Table1[[#This Row],[F1_shaked_S]]-Table1[[#This Row],[F2_shaked_S]]</f>
        <v>3.25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1.25</v>
      </c>
      <c r="AI14" s="3">
        <v>0.25</v>
      </c>
      <c r="AJ14" s="3">
        <f>Table1[[#This Row],[F2_attack F Kin]]-Table1[[#This Row],[F1_attack F Nonkin]]</f>
        <v>-0.25</v>
      </c>
      <c r="AK14" s="3" t="s">
        <v>36</v>
      </c>
      <c r="AL14" s="3">
        <v>4</v>
      </c>
      <c r="AM14" s="3">
        <v>7</v>
      </c>
      <c r="AN14" s="3">
        <v>104</v>
      </c>
      <c r="AO14" s="3">
        <v>17</v>
      </c>
      <c r="AP14" s="3">
        <v>20</v>
      </c>
      <c r="AQ14" s="3">
        <f t="shared" si="3"/>
        <v>0.19230769230769232</v>
      </c>
    </row>
    <row r="15" spans="1:43" x14ac:dyDescent="0.25">
      <c r="A15" s="3">
        <v>1</v>
      </c>
      <c r="B15" s="3">
        <v>9</v>
      </c>
      <c r="C15" s="3" t="s">
        <v>47</v>
      </c>
      <c r="D15" s="3" t="s">
        <v>45</v>
      </c>
      <c r="E15" s="3" t="s">
        <v>72</v>
      </c>
      <c r="F15" s="3">
        <v>4.9000000000000004</v>
      </c>
      <c r="G15" s="3">
        <v>3.6040000000000001</v>
      </c>
      <c r="H15" s="9">
        <v>3.4</v>
      </c>
      <c r="I15" s="3">
        <v>1.1779999999999999</v>
      </c>
      <c r="J15" s="9">
        <v>3.7</v>
      </c>
      <c r="K15" s="9">
        <f t="shared" si="0"/>
        <v>-0.30000000000000027</v>
      </c>
      <c r="L15" s="3">
        <v>1.597</v>
      </c>
      <c r="M15" s="3">
        <v>27.408433414228956</v>
      </c>
      <c r="N15" s="3">
        <v>7.6011695006609195</v>
      </c>
      <c r="O15" s="3">
        <v>57.82925057634953</v>
      </c>
      <c r="P15" s="3">
        <v>14.667613605794532</v>
      </c>
      <c r="Q15" s="3">
        <v>34.781859895321553</v>
      </c>
      <c r="R15" s="3">
        <v>8.0432856746757686</v>
      </c>
      <c r="S15" s="3">
        <f t="shared" si="1"/>
        <v>6.6243279311187635</v>
      </c>
      <c r="T15" s="3">
        <f t="shared" si="2"/>
        <v>23.047390681027977</v>
      </c>
      <c r="U15" s="3">
        <v>34.781859895321553</v>
      </c>
      <c r="V15" s="3">
        <v>57.82925057634953</v>
      </c>
      <c r="W15" s="3">
        <v>8.0432856746757686</v>
      </c>
      <c r="X15" s="3">
        <v>14.667613605794532</v>
      </c>
      <c r="Y15" s="3" t="s">
        <v>153</v>
      </c>
      <c r="Z15" s="3">
        <v>1.75</v>
      </c>
      <c r="AA15" s="3">
        <v>8.5</v>
      </c>
      <c r="AB15" s="3">
        <f>Table1[[#This Row],[F1_shaked_S]]-Table1[[#This Row],[F2_shaked_S]]</f>
        <v>-6.75</v>
      </c>
      <c r="AC15" s="3" t="s">
        <v>153</v>
      </c>
      <c r="AD15" s="3">
        <v>0</v>
      </c>
      <c r="AE15" s="3">
        <v>1.25</v>
      </c>
      <c r="AF15" s="3">
        <v>0.25</v>
      </c>
      <c r="AG15" s="3">
        <v>1.5</v>
      </c>
      <c r="AH15" s="3">
        <v>0.5</v>
      </c>
      <c r="AI15" s="3">
        <v>1.5</v>
      </c>
      <c r="AJ15" s="3">
        <f>Table1[[#This Row],[F2_attack F Kin]]-Table1[[#This Row],[F1_attack F Nonkin]]</f>
        <v>0</v>
      </c>
      <c r="AK15" s="3" t="s">
        <v>39</v>
      </c>
      <c r="AL15" s="3">
        <v>4</v>
      </c>
      <c r="AM15" s="3" t="s">
        <v>153</v>
      </c>
      <c r="AN15" s="3">
        <v>67</v>
      </c>
      <c r="AO15" s="3" t="s">
        <v>153</v>
      </c>
      <c r="AP15" s="3">
        <v>0</v>
      </c>
      <c r="AQ15" s="3">
        <f t="shared" si="3"/>
        <v>0</v>
      </c>
    </row>
    <row r="16" spans="1:43" x14ac:dyDescent="0.25">
      <c r="A16" s="3">
        <v>2</v>
      </c>
      <c r="B16" s="3">
        <v>10</v>
      </c>
      <c r="C16" s="3" t="s">
        <v>59</v>
      </c>
      <c r="D16" s="3" t="s">
        <v>57</v>
      </c>
      <c r="E16" s="3" t="s">
        <v>57</v>
      </c>
      <c r="F16" s="3">
        <v>5.3</v>
      </c>
      <c r="G16" s="3">
        <v>3.7549999999999999</v>
      </c>
      <c r="H16" s="3">
        <v>3.7</v>
      </c>
      <c r="I16" s="3">
        <v>1.464</v>
      </c>
      <c r="J16" s="3">
        <v>3.8</v>
      </c>
      <c r="K16" s="9">
        <f t="shared" si="0"/>
        <v>-9.9999999999999645E-2</v>
      </c>
      <c r="L16" s="3">
        <v>1.405</v>
      </c>
      <c r="M16" s="3">
        <v>33.747427885527642</v>
      </c>
      <c r="N16" s="3">
        <v>11.780398031381528</v>
      </c>
      <c r="O16" s="3">
        <v>72.249567472753768</v>
      </c>
      <c r="P16" s="3">
        <v>19.006577808748212</v>
      </c>
      <c r="Q16" s="3">
        <v>51.009802979427398</v>
      </c>
      <c r="R16" s="3">
        <v>15.01295736651806</v>
      </c>
      <c r="S16" s="3">
        <f t="shared" si="1"/>
        <v>3.9936204422301511</v>
      </c>
      <c r="T16" s="3">
        <f t="shared" si="2"/>
        <v>21.239764493326369</v>
      </c>
      <c r="U16" s="3">
        <v>72.249567472753768</v>
      </c>
      <c r="V16" s="3">
        <v>51.009802979427398</v>
      </c>
      <c r="W16" s="3">
        <v>19.006577808748212</v>
      </c>
      <c r="X16" s="3">
        <v>15.01295736651806</v>
      </c>
      <c r="Y16" s="3">
        <v>0</v>
      </c>
      <c r="Z16" s="3">
        <v>3</v>
      </c>
      <c r="AA16" s="3">
        <v>0</v>
      </c>
      <c r="AB16" s="3">
        <f>Table1[[#This Row],[F1_shaked_S]]-Table1[[#This Row],[F2_shaked_S]]</f>
        <v>3</v>
      </c>
      <c r="AC16" s="3">
        <v>0</v>
      </c>
      <c r="AD16" s="3">
        <v>1</v>
      </c>
      <c r="AE16" s="3">
        <v>0.25</v>
      </c>
      <c r="AF16" s="3">
        <v>2.5</v>
      </c>
      <c r="AG16" s="3">
        <v>0</v>
      </c>
      <c r="AH16" s="3">
        <v>0.25</v>
      </c>
      <c r="AI16" s="3">
        <v>3.25</v>
      </c>
      <c r="AJ16" s="3">
        <f>Table1[[#This Row],[F2_attack F Kin]]-Table1[[#This Row],[F1_attack F Nonkin]]</f>
        <v>-3.25</v>
      </c>
      <c r="AK16" s="3" t="s">
        <v>36</v>
      </c>
      <c r="AL16" s="3">
        <v>4</v>
      </c>
      <c r="AM16" s="3">
        <v>5</v>
      </c>
      <c r="AN16" s="3">
        <v>111</v>
      </c>
      <c r="AO16" s="3">
        <v>14</v>
      </c>
      <c r="AP16" s="3">
        <v>0</v>
      </c>
      <c r="AQ16" s="3">
        <f t="shared" si="3"/>
        <v>0</v>
      </c>
    </row>
    <row r="17" spans="1:43" x14ac:dyDescent="0.25">
      <c r="A17" s="3">
        <v>1</v>
      </c>
      <c r="B17" s="3">
        <v>10</v>
      </c>
      <c r="C17" s="3" t="s">
        <v>48</v>
      </c>
      <c r="D17" s="3" t="s">
        <v>49</v>
      </c>
      <c r="E17" s="3" t="s">
        <v>49</v>
      </c>
      <c r="F17" s="3">
        <v>5.0999999999999996</v>
      </c>
      <c r="G17" s="3">
        <v>3.831</v>
      </c>
      <c r="H17" s="9">
        <v>3.6</v>
      </c>
      <c r="I17" s="3">
        <v>1.587</v>
      </c>
      <c r="J17" s="9">
        <v>4</v>
      </c>
      <c r="K17" s="9">
        <f t="shared" si="0"/>
        <v>-0.39999999999999991</v>
      </c>
      <c r="L17" s="3">
        <v>2.0750000000000002</v>
      </c>
      <c r="M17" s="3">
        <v>31.587620641285689</v>
      </c>
      <c r="N17" s="3">
        <v>7.5314156851300025</v>
      </c>
      <c r="O17" s="3">
        <v>39.07969066180312</v>
      </c>
      <c r="P17" s="3">
        <v>6.4377359719426552</v>
      </c>
      <c r="Q17" s="3">
        <v>28.382310609877337</v>
      </c>
      <c r="R17" s="3">
        <v>7.9056941504209481</v>
      </c>
      <c r="S17" s="3">
        <f t="shared" si="1"/>
        <v>-1.4679581784782929</v>
      </c>
      <c r="T17" s="3">
        <f t="shared" si="2"/>
        <v>10.697380051925784</v>
      </c>
      <c r="U17" s="3">
        <v>39.07969066180312</v>
      </c>
      <c r="V17" s="3">
        <v>28.382310609877337</v>
      </c>
      <c r="W17" s="3">
        <v>6.4377359719426552</v>
      </c>
      <c r="X17" s="3">
        <v>7.9056941504209481</v>
      </c>
      <c r="Y17" s="3" t="s">
        <v>153</v>
      </c>
      <c r="Z17" s="3">
        <v>1.4</v>
      </c>
      <c r="AA17" s="3">
        <v>0</v>
      </c>
      <c r="AB17" s="3">
        <f>Table1[[#This Row],[F1_shaked_S]]-Table1[[#This Row],[F2_shaked_S]]</f>
        <v>1.4</v>
      </c>
      <c r="AC17" s="3" t="s">
        <v>153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1.8</v>
      </c>
      <c r="AJ17" s="3">
        <f>Table1[[#This Row],[F2_attack F Kin]]-Table1[[#This Row],[F1_attack F Nonkin]]</f>
        <v>-1.8</v>
      </c>
      <c r="AK17" s="3" t="s">
        <v>36</v>
      </c>
      <c r="AL17" s="3">
        <v>5</v>
      </c>
      <c r="AM17" s="3" t="s">
        <v>153</v>
      </c>
      <c r="AN17" s="3">
        <v>28</v>
      </c>
      <c r="AO17" s="3" t="s">
        <v>153</v>
      </c>
      <c r="AP17" s="3">
        <v>10</v>
      </c>
      <c r="AQ17" s="3">
        <f t="shared" si="3"/>
        <v>0.35714285714285715</v>
      </c>
    </row>
    <row r="18" spans="1:43" x14ac:dyDescent="0.25">
      <c r="A18" s="3">
        <v>2</v>
      </c>
      <c r="B18" s="3">
        <v>11</v>
      </c>
      <c r="C18" s="3" t="s">
        <v>80</v>
      </c>
      <c r="D18" s="3" t="s">
        <v>74</v>
      </c>
      <c r="E18" s="3" t="s">
        <v>49</v>
      </c>
      <c r="F18" s="3">
        <v>4.5999999999999996</v>
      </c>
      <c r="G18" s="3">
        <v>2.5619999999999998</v>
      </c>
      <c r="H18" s="3">
        <v>4.2</v>
      </c>
      <c r="I18" s="3">
        <v>2.415</v>
      </c>
      <c r="J18" s="3">
        <v>3.5</v>
      </c>
      <c r="K18" s="9">
        <f t="shared" si="0"/>
        <v>0.70000000000000018</v>
      </c>
      <c r="L18" s="3">
        <v>1.3819999999999999</v>
      </c>
      <c r="M18" s="3">
        <v>26.008545604174881</v>
      </c>
      <c r="N18" s="3">
        <v>9.675283515799995</v>
      </c>
      <c r="O18" s="3">
        <v>78.10249675906654</v>
      </c>
      <c r="P18" s="3">
        <v>29.149518768659703</v>
      </c>
      <c r="Q18" s="3">
        <v>56.00099205470481</v>
      </c>
      <c r="R18" s="3">
        <v>16.300136332081536</v>
      </c>
      <c r="S18" s="3">
        <f t="shared" si="1"/>
        <v>12.849382436578168</v>
      </c>
      <c r="T18" s="3">
        <f t="shared" si="2"/>
        <v>22.10150470436173</v>
      </c>
      <c r="U18" s="3">
        <v>56.00099205470481</v>
      </c>
      <c r="V18" s="3">
        <v>78.10249675906654</v>
      </c>
      <c r="W18" s="3">
        <v>16.300136332081536</v>
      </c>
      <c r="X18" s="3">
        <v>29.149518768659703</v>
      </c>
      <c r="Y18" s="3">
        <v>0</v>
      </c>
      <c r="Z18" s="3">
        <v>0</v>
      </c>
      <c r="AA18" s="3">
        <v>2.3333333333333335</v>
      </c>
      <c r="AB18" s="3">
        <f>Table1[[#This Row],[F1_shaked_S]]-Table1[[#This Row],[F2_shaked_S]]</f>
        <v>-2.3333333333333335</v>
      </c>
      <c r="AC18" s="3">
        <v>0</v>
      </c>
      <c r="AD18" s="3">
        <v>0</v>
      </c>
      <c r="AE18" s="3">
        <v>0.33333333333333331</v>
      </c>
      <c r="AF18" s="3">
        <v>1.3333333333333333</v>
      </c>
      <c r="AG18" s="3">
        <v>0.66666666666666663</v>
      </c>
      <c r="AH18" s="3">
        <v>0</v>
      </c>
      <c r="AI18" s="3">
        <v>0</v>
      </c>
      <c r="AJ18" s="3">
        <f>Table1[[#This Row],[F2_attack F Kin]]-Table1[[#This Row],[F1_attack F Nonkin]]</f>
        <v>0.66666666666666663</v>
      </c>
      <c r="AK18" s="3" t="s">
        <v>39</v>
      </c>
      <c r="AL18" s="3">
        <v>3</v>
      </c>
      <c r="AM18" s="3" t="s">
        <v>153</v>
      </c>
      <c r="AN18" s="3" t="s">
        <v>153</v>
      </c>
      <c r="AO18" s="3">
        <v>15</v>
      </c>
      <c r="AP18" s="3">
        <v>0</v>
      </c>
      <c r="AQ18" s="3">
        <v>0</v>
      </c>
    </row>
    <row r="19" spans="1:43" x14ac:dyDescent="0.25">
      <c r="A19" s="3">
        <v>1</v>
      </c>
      <c r="B19" s="3">
        <v>11</v>
      </c>
      <c r="C19" s="3" t="s">
        <v>50</v>
      </c>
      <c r="D19" s="3" t="s">
        <v>49</v>
      </c>
      <c r="E19" s="3" t="s">
        <v>49</v>
      </c>
      <c r="F19" s="3">
        <v>5</v>
      </c>
      <c r="G19" s="3">
        <v>3.8919999999999999</v>
      </c>
      <c r="H19" s="9">
        <v>3.4</v>
      </c>
      <c r="I19" s="3">
        <v>1.534</v>
      </c>
      <c r="J19" s="9">
        <v>3.9</v>
      </c>
      <c r="K19" s="9">
        <f t="shared" si="0"/>
        <v>-0.5</v>
      </c>
      <c r="L19" s="3">
        <v>1.889</v>
      </c>
      <c r="M19" s="3">
        <v>30.711923128033231</v>
      </c>
      <c r="N19" s="3">
        <v>4.1699986677322682</v>
      </c>
      <c r="O19" s="3">
        <v>39.210259428425672</v>
      </c>
      <c r="P19" s="3">
        <v>10.200762498732903</v>
      </c>
      <c r="Q19" s="3">
        <v>59</v>
      </c>
      <c r="R19" s="3">
        <v>6.6749947981669289</v>
      </c>
      <c r="S19" s="3">
        <f t="shared" si="1"/>
        <v>3.5257677005659742</v>
      </c>
      <c r="T19" s="3">
        <f t="shared" si="2"/>
        <v>-19.789740571574328</v>
      </c>
      <c r="U19" s="3">
        <v>39.210259428425672</v>
      </c>
      <c r="V19" s="3">
        <v>59</v>
      </c>
      <c r="W19" s="3">
        <v>10.200762498732903</v>
      </c>
      <c r="X19" s="3">
        <v>6.6749947981669289</v>
      </c>
      <c r="Y19" s="3" t="s">
        <v>153</v>
      </c>
      <c r="Z19" s="3">
        <v>3.1428571428571428</v>
      </c>
      <c r="AA19" s="3">
        <v>0.2857142857142857</v>
      </c>
      <c r="AB19" s="3">
        <f>Table1[[#This Row],[F1_shaked_S]]-Table1[[#This Row],[F2_shaked_S]]</f>
        <v>2.8571428571428572</v>
      </c>
      <c r="AC19" s="3" t="s">
        <v>153</v>
      </c>
      <c r="AD19" s="3">
        <v>0.14285714285714285</v>
      </c>
      <c r="AE19" s="3">
        <v>0.2857142857142857</v>
      </c>
      <c r="AF19" s="3">
        <v>0</v>
      </c>
      <c r="AG19" s="3">
        <v>0</v>
      </c>
      <c r="AH19" s="3">
        <v>0.5714285714285714</v>
      </c>
      <c r="AI19" s="3">
        <v>0.42857142857142855</v>
      </c>
      <c r="AJ19" s="3">
        <f>Table1[[#This Row],[F2_attack F Kin]]-Table1[[#This Row],[F1_attack F Nonkin]]</f>
        <v>-0.42857142857142855</v>
      </c>
      <c r="AK19" s="3" t="s">
        <v>36</v>
      </c>
      <c r="AL19" s="3">
        <v>7</v>
      </c>
      <c r="AM19" s="3" t="s">
        <v>153</v>
      </c>
      <c r="AN19" s="3">
        <v>106</v>
      </c>
      <c r="AO19" s="3" t="s">
        <v>153</v>
      </c>
      <c r="AP19" s="3">
        <v>58</v>
      </c>
      <c r="AQ19" s="3">
        <f t="shared" ref="AQ19:AQ26" si="4">AP19/AN19</f>
        <v>0.54716981132075471</v>
      </c>
    </row>
    <row r="20" spans="1:43" x14ac:dyDescent="0.25">
      <c r="A20" s="3">
        <v>2</v>
      </c>
      <c r="B20" s="3">
        <v>12</v>
      </c>
      <c r="C20" s="3" t="s">
        <v>62</v>
      </c>
      <c r="D20" s="3" t="s">
        <v>61</v>
      </c>
      <c r="E20" s="3" t="s">
        <v>61</v>
      </c>
      <c r="F20" s="3">
        <v>5.4</v>
      </c>
      <c r="G20" s="3">
        <v>4.4320000000000004</v>
      </c>
      <c r="H20" s="3">
        <v>4.0999999999999996</v>
      </c>
      <c r="I20" s="3">
        <v>2.847</v>
      </c>
      <c r="J20" s="3">
        <v>4.3</v>
      </c>
      <c r="K20" s="9">
        <f t="shared" si="0"/>
        <v>-0.20000000000000018</v>
      </c>
      <c r="L20" s="3">
        <v>2.8439999999999999</v>
      </c>
      <c r="M20" s="3">
        <v>55.702583223561341</v>
      </c>
      <c r="N20" s="3">
        <v>8.1411164945465408</v>
      </c>
      <c r="O20" s="3">
        <v>84.343872859199962</v>
      </c>
      <c r="P20" s="3">
        <v>25.512524157536607</v>
      </c>
      <c r="Q20" s="3">
        <v>84.885543854978948</v>
      </c>
      <c r="R20" s="3">
        <v>19.334051710791389</v>
      </c>
      <c r="S20" s="3">
        <f t="shared" si="1"/>
        <v>6.1784724467452179</v>
      </c>
      <c r="T20" s="3">
        <f t="shared" si="2"/>
        <v>-0.54167099577898625</v>
      </c>
      <c r="U20" s="3">
        <v>84.343872859199962</v>
      </c>
      <c r="V20" s="3">
        <v>84.885543854978948</v>
      </c>
      <c r="W20" s="3">
        <v>25.512524157536607</v>
      </c>
      <c r="X20" s="3">
        <v>19.334051710791389</v>
      </c>
      <c r="Y20" s="3">
        <v>0.33333333333333331</v>
      </c>
      <c r="Z20" s="3">
        <v>1.3333333333333333</v>
      </c>
      <c r="AA20" s="3">
        <v>0</v>
      </c>
      <c r="AB20" s="3">
        <f>Table1[[#This Row],[F1_shaked_S]]-Table1[[#This Row],[F2_shaked_S]]</f>
        <v>1.3333333333333333</v>
      </c>
      <c r="AC20" s="3">
        <v>0</v>
      </c>
      <c r="AD20" s="3">
        <v>0.33333333333333331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f>Table1[[#This Row],[F2_attack F Kin]]-Table1[[#This Row],[F1_attack F Nonkin]]</f>
        <v>0</v>
      </c>
      <c r="AK20" s="3" t="s">
        <v>36</v>
      </c>
      <c r="AL20" s="3">
        <v>3</v>
      </c>
      <c r="AM20" s="3">
        <v>5</v>
      </c>
      <c r="AN20" s="3">
        <v>190</v>
      </c>
      <c r="AO20" s="3">
        <v>14</v>
      </c>
      <c r="AP20" s="3">
        <v>36</v>
      </c>
      <c r="AQ20" s="3">
        <f t="shared" si="4"/>
        <v>0.18947368421052632</v>
      </c>
    </row>
    <row r="21" spans="1:43" x14ac:dyDescent="0.25">
      <c r="A21" s="3">
        <v>1</v>
      </c>
      <c r="B21" s="3">
        <v>12</v>
      </c>
      <c r="C21" s="3" t="s">
        <v>51</v>
      </c>
      <c r="D21" s="3" t="s">
        <v>49</v>
      </c>
      <c r="E21" s="3" t="s">
        <v>49</v>
      </c>
      <c r="F21" s="3">
        <v>4.9000000000000004</v>
      </c>
      <c r="G21" s="3">
        <v>3.7469999999999999</v>
      </c>
      <c r="H21" s="9">
        <v>3.6</v>
      </c>
      <c r="I21" s="3">
        <v>1.5840000000000001</v>
      </c>
      <c r="J21" s="9">
        <v>3.8</v>
      </c>
      <c r="K21" s="9">
        <f t="shared" si="0"/>
        <v>-0.19999999999999973</v>
      </c>
      <c r="L21" s="3">
        <v>1.57</v>
      </c>
      <c r="M21" s="3">
        <v>30.682966682582123</v>
      </c>
      <c r="N21" s="3">
        <v>6.6853903733771931</v>
      </c>
      <c r="O21" s="3">
        <v>31.96699687003596</v>
      </c>
      <c r="P21" s="3">
        <v>8.1938323688545687</v>
      </c>
      <c r="Q21" s="3">
        <v>43.021958217739105</v>
      </c>
      <c r="R21" s="3">
        <v>17.512693808904569</v>
      </c>
      <c r="S21" s="3">
        <f t="shared" si="1"/>
        <v>-9.3188614400500001</v>
      </c>
      <c r="T21" s="3">
        <f t="shared" si="2"/>
        <v>-11.054961347703145</v>
      </c>
      <c r="U21" s="3">
        <v>31.96699687003596</v>
      </c>
      <c r="V21" s="3">
        <v>43.021958217739105</v>
      </c>
      <c r="W21" s="3">
        <v>8.1938323688545687</v>
      </c>
      <c r="X21" s="3">
        <v>17.512693808904569</v>
      </c>
      <c r="Y21" s="3" t="s">
        <v>153</v>
      </c>
      <c r="Z21" s="3">
        <v>0</v>
      </c>
      <c r="AA21" s="3">
        <v>0</v>
      </c>
      <c r="AB21" s="3">
        <f>Table1[[#This Row],[F1_shaked_S]]-Table1[[#This Row],[F2_shaked_S]]</f>
        <v>0</v>
      </c>
      <c r="AC21" s="3" t="s">
        <v>153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f>Table1[[#This Row],[F2_attack F Kin]]-Table1[[#This Row],[F1_attack F Nonkin]]</f>
        <v>0</v>
      </c>
      <c r="AK21" s="3" t="s">
        <v>36</v>
      </c>
      <c r="AL21" s="3">
        <v>6</v>
      </c>
      <c r="AM21" s="3" t="s">
        <v>153</v>
      </c>
      <c r="AN21" s="3">
        <v>63</v>
      </c>
      <c r="AO21" s="3" t="s">
        <v>153</v>
      </c>
      <c r="AP21" s="3">
        <v>18</v>
      </c>
      <c r="AQ21" s="3">
        <f t="shared" si="4"/>
        <v>0.2857142857142857</v>
      </c>
    </row>
    <row r="22" spans="1:43" x14ac:dyDescent="0.25">
      <c r="A22" s="3">
        <v>1</v>
      </c>
      <c r="B22" s="3">
        <v>13</v>
      </c>
      <c r="C22" s="3" t="s">
        <v>52</v>
      </c>
      <c r="D22" s="3" t="s">
        <v>49</v>
      </c>
      <c r="E22" s="3" t="s">
        <v>49</v>
      </c>
      <c r="F22" s="3">
        <v>4.5</v>
      </c>
      <c r="G22" s="3">
        <v>2.516</v>
      </c>
      <c r="H22" s="9">
        <v>3.5</v>
      </c>
      <c r="I22" s="3">
        <v>1.5640000000000001</v>
      </c>
      <c r="J22" s="9">
        <v>3.8</v>
      </c>
      <c r="K22" s="9">
        <f t="shared" si="0"/>
        <v>-0.29999999999999982</v>
      </c>
      <c r="L22" s="3">
        <v>1.63</v>
      </c>
      <c r="M22" s="3">
        <v>30.847294136691399</v>
      </c>
      <c r="N22" s="3">
        <v>4.8790937227681486</v>
      </c>
      <c r="O22" s="3">
        <v>45.666666666666664</v>
      </c>
      <c r="P22" s="3">
        <v>8.3032791380540996</v>
      </c>
      <c r="Q22" s="3">
        <v>57.522942282961232</v>
      </c>
      <c r="R22" s="3">
        <v>8.1394102980498531</v>
      </c>
      <c r="S22" s="3">
        <f t="shared" si="1"/>
        <v>0.16386884000424651</v>
      </c>
      <c r="T22" s="3">
        <f t="shared" si="2"/>
        <v>-11.856275616294567</v>
      </c>
      <c r="U22" s="3">
        <v>45.666666666666664</v>
      </c>
      <c r="V22" s="3">
        <v>57.522942282961232</v>
      </c>
      <c r="W22" s="3">
        <v>8.3032791380540996</v>
      </c>
      <c r="X22" s="3">
        <v>8.1394102980498531</v>
      </c>
      <c r="Y22" s="3" t="s">
        <v>153</v>
      </c>
      <c r="Z22" s="3">
        <v>1.3333333333333333</v>
      </c>
      <c r="AA22" s="3">
        <v>0</v>
      </c>
      <c r="AB22" s="3">
        <f>Table1[[#This Row],[F1_shaked_S]]-Table1[[#This Row],[F2_shaked_S]]</f>
        <v>1.3333333333333333</v>
      </c>
      <c r="AC22" s="3" t="s">
        <v>153</v>
      </c>
      <c r="AD22" s="3">
        <v>0.16666666666666666</v>
      </c>
      <c r="AE22" s="3">
        <v>0</v>
      </c>
      <c r="AF22" s="3">
        <v>0</v>
      </c>
      <c r="AG22" s="3">
        <v>0.16666666666666666</v>
      </c>
      <c r="AH22" s="3">
        <v>0</v>
      </c>
      <c r="AI22" s="3">
        <v>0</v>
      </c>
      <c r="AJ22" s="3">
        <f>Table1[[#This Row],[F2_attack F Kin]]-Table1[[#This Row],[F1_attack F Nonkin]]</f>
        <v>0.16666666666666666</v>
      </c>
      <c r="AK22" s="3" t="s">
        <v>36</v>
      </c>
      <c r="AL22" s="3">
        <v>6</v>
      </c>
      <c r="AM22" s="3" t="s">
        <v>153</v>
      </c>
      <c r="AN22" s="3">
        <v>125</v>
      </c>
      <c r="AO22" s="3" t="s">
        <v>153</v>
      </c>
      <c r="AP22" s="3">
        <v>49</v>
      </c>
      <c r="AQ22" s="3">
        <f t="shared" si="4"/>
        <v>0.39200000000000002</v>
      </c>
    </row>
    <row r="23" spans="1:43" x14ac:dyDescent="0.25">
      <c r="A23" s="3">
        <v>2</v>
      </c>
      <c r="B23" s="3">
        <v>14</v>
      </c>
      <c r="C23" s="3" t="s">
        <v>63</v>
      </c>
      <c r="D23" s="3" t="s">
        <v>64</v>
      </c>
      <c r="E23" s="3" t="s">
        <v>66</v>
      </c>
      <c r="F23" s="3">
        <v>4.4000000000000004</v>
      </c>
      <c r="G23" s="3">
        <v>2.6960000000000002</v>
      </c>
      <c r="H23" s="3">
        <v>3.8</v>
      </c>
      <c r="I23" s="3">
        <v>1.784</v>
      </c>
      <c r="J23" s="3">
        <v>4.2</v>
      </c>
      <c r="K23" s="9">
        <f t="shared" si="0"/>
        <v>-0.40000000000000036</v>
      </c>
      <c r="L23" s="3">
        <v>2.3180000000000001</v>
      </c>
      <c r="M23" s="3">
        <v>41.68799454146108</v>
      </c>
      <c r="N23" s="3">
        <v>11.96406656989541</v>
      </c>
      <c r="O23" s="3">
        <v>66.007575322836999</v>
      </c>
      <c r="P23" s="3">
        <v>18.667410699457552</v>
      </c>
      <c r="Q23" s="3">
        <v>79.438305901148496</v>
      </c>
      <c r="R23" s="3">
        <v>24.721223450486605</v>
      </c>
      <c r="S23" s="3">
        <f t="shared" si="1"/>
        <v>-6.0538127510290529</v>
      </c>
      <c r="T23" s="3">
        <f t="shared" si="2"/>
        <v>-13.430730578311497</v>
      </c>
      <c r="U23" s="3">
        <v>79.438305901148496</v>
      </c>
      <c r="V23" s="3">
        <v>66.007575322836999</v>
      </c>
      <c r="W23" s="3">
        <v>24.721223450486605</v>
      </c>
      <c r="X23" s="3">
        <v>18.667410699457552</v>
      </c>
      <c r="Y23" s="3">
        <v>0</v>
      </c>
      <c r="Z23" s="3">
        <v>3</v>
      </c>
      <c r="AA23" s="3">
        <v>0</v>
      </c>
      <c r="AB23" s="3">
        <f>Table1[[#This Row],[F1_shaked_S]]-Table1[[#This Row],[F2_shaked_S]]</f>
        <v>3</v>
      </c>
      <c r="AC23" s="3">
        <v>0</v>
      </c>
      <c r="AD23" s="3">
        <v>3.3333333333333335</v>
      </c>
      <c r="AE23" s="3">
        <v>0.33333333333333331</v>
      </c>
      <c r="AF23" s="3">
        <v>4.333333333333333</v>
      </c>
      <c r="AG23" s="3">
        <v>15.666666666666666</v>
      </c>
      <c r="AH23" s="3">
        <v>0</v>
      </c>
      <c r="AI23" s="3">
        <v>0</v>
      </c>
      <c r="AJ23" s="3">
        <f>Table1[[#This Row],[F2_attack F Kin]]-Table1[[#This Row],[F1_attack F Nonkin]]</f>
        <v>15.666666666666666</v>
      </c>
      <c r="AK23" s="3" t="s">
        <v>39</v>
      </c>
      <c r="AL23" s="3">
        <v>3</v>
      </c>
      <c r="AM23" s="3">
        <v>11</v>
      </c>
      <c r="AN23" s="3">
        <v>126</v>
      </c>
      <c r="AO23" s="3">
        <v>19</v>
      </c>
      <c r="AP23" s="3">
        <v>45</v>
      </c>
      <c r="AQ23" s="3">
        <f t="shared" si="4"/>
        <v>0.35714285714285715</v>
      </c>
    </row>
    <row r="24" spans="1:43" x14ac:dyDescent="0.25">
      <c r="A24" s="3">
        <v>1</v>
      </c>
      <c r="B24" s="3">
        <v>14</v>
      </c>
      <c r="C24" s="3" t="s">
        <v>53</v>
      </c>
      <c r="D24" s="3" t="s">
        <v>54</v>
      </c>
      <c r="E24" s="3" t="s">
        <v>54</v>
      </c>
      <c r="F24" s="3">
        <v>4.4000000000000004</v>
      </c>
      <c r="G24" s="3">
        <v>2.6859999999999999</v>
      </c>
      <c r="H24" s="9">
        <v>3.2</v>
      </c>
      <c r="I24" s="3">
        <v>1.22</v>
      </c>
      <c r="J24" s="9">
        <v>3.7</v>
      </c>
      <c r="K24" s="9">
        <f t="shared" si="0"/>
        <v>-0.5</v>
      </c>
      <c r="L24" s="3">
        <v>1.7490000000000001</v>
      </c>
      <c r="M24" s="3">
        <v>24.776781245530842</v>
      </c>
      <c r="N24" s="3">
        <v>3.6704525909242065</v>
      </c>
      <c r="O24" s="3">
        <v>57.140178508646613</v>
      </c>
      <c r="P24" s="3">
        <v>10.188501143718618</v>
      </c>
      <c r="Q24" s="3">
        <v>36.400549446402593</v>
      </c>
      <c r="R24" s="3">
        <v>9.6967921385259039</v>
      </c>
      <c r="S24" s="3">
        <f t="shared" si="1"/>
        <v>0.49170900519271399</v>
      </c>
      <c r="T24" s="3">
        <f t="shared" si="2"/>
        <v>20.73962906224402</v>
      </c>
      <c r="U24" s="3">
        <v>57.140178508646613</v>
      </c>
      <c r="V24" s="3">
        <v>36.400549446402593</v>
      </c>
      <c r="W24" s="3">
        <v>10.188501143718618</v>
      </c>
      <c r="X24" s="3">
        <v>9.6967921385259039</v>
      </c>
      <c r="Y24" s="3" t="s">
        <v>153</v>
      </c>
      <c r="Z24" s="3">
        <v>0</v>
      </c>
      <c r="AA24" s="3">
        <v>0.5</v>
      </c>
      <c r="AB24" s="3">
        <f>Table1[[#This Row],[F1_shaked_S]]-Table1[[#This Row],[F2_shaked_S]]</f>
        <v>-0.5</v>
      </c>
      <c r="AC24" s="3" t="s">
        <v>153</v>
      </c>
      <c r="AD24" s="3">
        <v>0</v>
      </c>
      <c r="AE24" s="3">
        <v>0.5</v>
      </c>
      <c r="AF24" s="3">
        <v>0</v>
      </c>
      <c r="AG24" s="3">
        <v>0.5</v>
      </c>
      <c r="AH24" s="3">
        <v>0</v>
      </c>
      <c r="AI24" s="3">
        <v>0</v>
      </c>
      <c r="AJ24" s="3">
        <f>Table1[[#This Row],[F2_attack F Kin]]-Table1[[#This Row],[F1_attack F Nonkin]]</f>
        <v>0.5</v>
      </c>
      <c r="AK24" s="3" t="s">
        <v>36</v>
      </c>
      <c r="AL24" s="3">
        <v>2</v>
      </c>
      <c r="AM24" s="3" t="s">
        <v>153</v>
      </c>
      <c r="AN24" s="3">
        <v>99</v>
      </c>
      <c r="AO24" s="3" t="s">
        <v>153</v>
      </c>
      <c r="AP24" s="3">
        <v>7</v>
      </c>
      <c r="AQ24" s="3">
        <f t="shared" si="4"/>
        <v>7.0707070707070704E-2</v>
      </c>
    </row>
    <row r="25" spans="1:43" x14ac:dyDescent="0.25">
      <c r="A25" s="3">
        <v>2</v>
      </c>
      <c r="B25" s="3">
        <v>15</v>
      </c>
      <c r="C25" s="3" t="s">
        <v>81</v>
      </c>
      <c r="D25" s="3" t="s">
        <v>64</v>
      </c>
      <c r="E25" s="3" t="s">
        <v>64</v>
      </c>
      <c r="F25" s="3">
        <v>4.8</v>
      </c>
      <c r="G25" s="3">
        <v>3.02</v>
      </c>
      <c r="H25" s="3">
        <v>3.8</v>
      </c>
      <c r="I25" s="3">
        <v>1.7789999999999999</v>
      </c>
      <c r="J25" s="3">
        <v>4.2</v>
      </c>
      <c r="K25" s="9">
        <f t="shared" si="0"/>
        <v>-0.40000000000000036</v>
      </c>
      <c r="L25" s="3">
        <v>2.319</v>
      </c>
      <c r="M25" s="3">
        <v>41.354833118055531</v>
      </c>
      <c r="N25" s="3">
        <v>12.817089286486919</v>
      </c>
      <c r="O25" s="3">
        <v>50.706124986150449</v>
      </c>
      <c r="P25" s="3">
        <v>13.908430696683377</v>
      </c>
      <c r="Q25" s="3">
        <v>68</v>
      </c>
      <c r="R25" s="3">
        <v>29.831005495773837</v>
      </c>
      <c r="S25" s="3">
        <f t="shared" si="1"/>
        <v>-15.92257479909046</v>
      </c>
      <c r="T25" s="3">
        <f t="shared" si="2"/>
        <v>-17.293875013849551</v>
      </c>
      <c r="U25" s="3">
        <v>50.706124986150449</v>
      </c>
      <c r="V25" s="3">
        <v>68</v>
      </c>
      <c r="W25" s="3">
        <v>13.908430696683377</v>
      </c>
      <c r="X25" s="3">
        <v>29.831005495773837</v>
      </c>
      <c r="Y25" s="3">
        <v>0.66666666666666663</v>
      </c>
      <c r="Z25" s="3">
        <v>4.333333333333333</v>
      </c>
      <c r="AA25" s="3">
        <v>2</v>
      </c>
      <c r="AB25" s="3">
        <f>Table1[[#This Row],[F1_shaked_S]]-Table1[[#This Row],[F2_shaked_S]]</f>
        <v>2.333333333333333</v>
      </c>
      <c r="AC25" s="3">
        <v>0</v>
      </c>
      <c r="AD25" s="3">
        <v>0</v>
      </c>
      <c r="AE25" s="3">
        <v>0.66666666666666663</v>
      </c>
      <c r="AF25" s="3">
        <v>0</v>
      </c>
      <c r="AG25" s="3">
        <v>0</v>
      </c>
      <c r="AH25" s="3">
        <v>0.33333333333333331</v>
      </c>
      <c r="AI25" s="3">
        <v>1.3333333333333333</v>
      </c>
      <c r="AJ25" s="3">
        <f>Table1[[#This Row],[F2_attack F Kin]]-Table1[[#This Row],[F1_attack F Nonkin]]</f>
        <v>-1.3333333333333333</v>
      </c>
      <c r="AK25" s="3" t="s">
        <v>36</v>
      </c>
      <c r="AL25" s="3">
        <v>3</v>
      </c>
      <c r="AM25" s="3">
        <v>7</v>
      </c>
      <c r="AN25" s="3">
        <v>97</v>
      </c>
      <c r="AO25" s="3">
        <v>17</v>
      </c>
      <c r="AP25" s="3">
        <v>21</v>
      </c>
      <c r="AQ25" s="3">
        <f t="shared" si="4"/>
        <v>0.21649484536082475</v>
      </c>
    </row>
    <row r="26" spans="1:43" x14ac:dyDescent="0.25">
      <c r="A26" s="3">
        <v>1</v>
      </c>
      <c r="B26" s="3">
        <v>15</v>
      </c>
      <c r="C26" s="3" t="s">
        <v>55</v>
      </c>
      <c r="D26" s="3" t="s">
        <v>54</v>
      </c>
      <c r="E26" s="3" t="s">
        <v>54</v>
      </c>
      <c r="F26" s="3">
        <v>4.7</v>
      </c>
      <c r="G26" s="3">
        <v>3.1110000000000002</v>
      </c>
      <c r="H26" s="9">
        <v>3.4</v>
      </c>
      <c r="I26" s="3">
        <v>1.2689999999999999</v>
      </c>
      <c r="J26" s="9">
        <v>3.8</v>
      </c>
      <c r="K26" s="9">
        <f t="shared" si="0"/>
        <v>-0.39999999999999991</v>
      </c>
      <c r="L26" s="3">
        <v>1.7070000000000001</v>
      </c>
      <c r="M26" s="3">
        <v>24.937700152357454</v>
      </c>
      <c r="N26" s="3">
        <v>5.3437398472937989</v>
      </c>
      <c r="O26" s="3">
        <v>78.785926549239889</v>
      </c>
      <c r="P26" s="3">
        <v>11.156711980786374</v>
      </c>
      <c r="Q26" s="3">
        <v>32.105728114742668</v>
      </c>
      <c r="R26" s="3">
        <v>6.9322114476951402</v>
      </c>
      <c r="S26" s="3">
        <f t="shared" si="1"/>
        <v>4.2245005330912342</v>
      </c>
      <c r="T26" s="3">
        <f t="shared" si="2"/>
        <v>46.680198434497221</v>
      </c>
      <c r="U26" s="3">
        <v>78.785926549239889</v>
      </c>
      <c r="V26" s="3">
        <v>32.105728114742668</v>
      </c>
      <c r="W26" s="3">
        <v>11.156711980786374</v>
      </c>
      <c r="X26" s="3">
        <v>6.9322114476951402</v>
      </c>
      <c r="Y26" s="3" t="s">
        <v>153</v>
      </c>
      <c r="Z26" s="3">
        <v>0.5</v>
      </c>
      <c r="AA26" s="3">
        <v>0</v>
      </c>
      <c r="AB26" s="3">
        <f>Table1[[#This Row],[F1_shaked_S]]-Table1[[#This Row],[F2_shaked_S]]</f>
        <v>0.5</v>
      </c>
      <c r="AC26" s="3" t="s">
        <v>153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f>Table1[[#This Row],[F2_attack F Kin]]-Table1[[#This Row],[F1_attack F Nonkin]]</f>
        <v>0</v>
      </c>
      <c r="AK26" s="3" t="s">
        <v>36</v>
      </c>
      <c r="AL26" s="3">
        <v>2</v>
      </c>
      <c r="AM26" s="3" t="s">
        <v>153</v>
      </c>
      <c r="AN26" s="3">
        <v>46</v>
      </c>
      <c r="AO26" s="3" t="s">
        <v>153</v>
      </c>
      <c r="AP26" s="3">
        <v>13</v>
      </c>
      <c r="AQ26" s="3">
        <f t="shared" si="4"/>
        <v>0.28260869565217389</v>
      </c>
    </row>
    <row r="27" spans="1:43" x14ac:dyDescent="0.25">
      <c r="A27" s="3">
        <v>1</v>
      </c>
      <c r="B27" s="3">
        <v>16</v>
      </c>
      <c r="C27" s="3" t="s">
        <v>56</v>
      </c>
      <c r="D27" s="3" t="s">
        <v>57</v>
      </c>
      <c r="E27" s="3" t="s">
        <v>57</v>
      </c>
      <c r="F27" s="3">
        <v>4.3</v>
      </c>
      <c r="G27" s="3">
        <v>2.3919999999999999</v>
      </c>
      <c r="H27" s="9">
        <v>3.9</v>
      </c>
      <c r="I27" s="3">
        <v>1.776</v>
      </c>
      <c r="J27" s="9">
        <v>3.1</v>
      </c>
      <c r="K27" s="9">
        <f t="shared" si="0"/>
        <v>0.79999999999999982</v>
      </c>
      <c r="L27" s="3">
        <v>1.0129999999999999</v>
      </c>
      <c r="M27" s="3">
        <v>29.629189811550514</v>
      </c>
      <c r="N27" s="3">
        <v>7.3276493123268693</v>
      </c>
      <c r="O27" s="3">
        <v>39.001424475410012</v>
      </c>
      <c r="P27" s="3">
        <v>8.5179548927870918</v>
      </c>
      <c r="Q27" s="3">
        <v>54.083269131959838</v>
      </c>
      <c r="R27" s="3">
        <v>7.3352270282217953</v>
      </c>
      <c r="S27" s="3">
        <f t="shared" si="1"/>
        <v>1.1827278645652965</v>
      </c>
      <c r="T27" s="3">
        <f t="shared" si="2"/>
        <v>-15.081844656549826</v>
      </c>
      <c r="U27" s="3">
        <v>39.001424475410012</v>
      </c>
      <c r="V27" s="3">
        <v>54.083269131959838</v>
      </c>
      <c r="W27" s="3">
        <v>8.5179548927870918</v>
      </c>
      <c r="X27" s="3">
        <v>7.3352270282217953</v>
      </c>
      <c r="Y27" s="3" t="s">
        <v>153</v>
      </c>
      <c r="Z27" s="3">
        <v>0.16666666666666666</v>
      </c>
      <c r="AA27" s="3">
        <v>0</v>
      </c>
      <c r="AB27" s="3">
        <f>Table1[[#This Row],[F1_shaked_S]]-Table1[[#This Row],[F2_shaked_S]]</f>
        <v>0.16666666666666666</v>
      </c>
      <c r="AC27" s="3" t="s">
        <v>153</v>
      </c>
      <c r="AD27" s="3">
        <v>0.83333333333333337</v>
      </c>
      <c r="AE27" s="3">
        <v>1.5</v>
      </c>
      <c r="AF27" s="3">
        <v>0.16666666666666666</v>
      </c>
      <c r="AG27" s="3">
        <v>0</v>
      </c>
      <c r="AH27" s="3">
        <v>0.66666666666666663</v>
      </c>
      <c r="AI27" s="3">
        <v>1.3333333333333333</v>
      </c>
      <c r="AJ27" s="3">
        <f>Table1[[#This Row],[F2_attack F Kin]]-Table1[[#This Row],[F1_attack F Nonkin]]</f>
        <v>-1.3333333333333333</v>
      </c>
      <c r="AK27" s="3" t="s">
        <v>36</v>
      </c>
      <c r="AL27" s="3">
        <v>6</v>
      </c>
      <c r="AM27" s="3" t="s">
        <v>153</v>
      </c>
      <c r="AN27" s="3">
        <v>0</v>
      </c>
      <c r="AO27" s="3" t="s">
        <v>153</v>
      </c>
      <c r="AP27" s="3">
        <v>0</v>
      </c>
      <c r="AQ27" s="3">
        <v>0</v>
      </c>
    </row>
    <row r="28" spans="1:43" x14ac:dyDescent="0.25">
      <c r="A28" s="3">
        <v>2</v>
      </c>
      <c r="B28" s="3">
        <v>16</v>
      </c>
      <c r="C28" s="3" t="s">
        <v>82</v>
      </c>
      <c r="D28" s="3" t="s">
        <v>49</v>
      </c>
      <c r="E28" s="3" t="s">
        <v>49</v>
      </c>
      <c r="F28" s="3">
        <v>5.4</v>
      </c>
      <c r="G28" s="3">
        <v>4.2539999999999996</v>
      </c>
      <c r="H28" s="3">
        <v>3.8</v>
      </c>
      <c r="I28" s="3">
        <v>1.8839999999999999</v>
      </c>
      <c r="J28" s="3">
        <v>4.0999999999999996</v>
      </c>
      <c r="K28" s="9">
        <f t="shared" si="0"/>
        <v>-0.29999999999999982</v>
      </c>
      <c r="L28" s="3">
        <v>2.351</v>
      </c>
      <c r="M28" s="3">
        <v>29.093718298705728</v>
      </c>
      <c r="N28" s="3">
        <v>10.833333333333334</v>
      </c>
      <c r="O28" s="3">
        <v>85.335937460264773</v>
      </c>
      <c r="P28" s="3">
        <v>15.402921800749363</v>
      </c>
      <c r="Q28" s="3">
        <v>62.347591952073195</v>
      </c>
      <c r="R28" s="3">
        <v>16.027753706895076</v>
      </c>
      <c r="S28" s="3">
        <f t="shared" si="1"/>
        <v>-0.62483190614571349</v>
      </c>
      <c r="T28" s="3">
        <f t="shared" si="2"/>
        <v>22.988345508191578</v>
      </c>
      <c r="U28" s="3">
        <v>85.335937460264773</v>
      </c>
      <c r="V28" s="3">
        <v>62.347591952073195</v>
      </c>
      <c r="W28" s="3">
        <v>15.402921800749363</v>
      </c>
      <c r="X28" s="3">
        <v>16.027753706895076</v>
      </c>
      <c r="Y28" s="3">
        <v>0</v>
      </c>
      <c r="Z28" s="3">
        <v>8.6666666666666661</v>
      </c>
      <c r="AA28" s="3">
        <v>0</v>
      </c>
      <c r="AB28" s="3">
        <f>Table1[[#This Row],[F1_shaked_S]]-Table1[[#This Row],[F2_shaked_S]]</f>
        <v>8.6666666666666661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f>Table1[[#This Row],[F2_attack F Kin]]-Table1[[#This Row],[F1_attack F Nonkin]]</f>
        <v>0</v>
      </c>
      <c r="AK28" s="3" t="s">
        <v>36</v>
      </c>
      <c r="AL28" s="3">
        <v>3</v>
      </c>
      <c r="AM28" s="3">
        <v>7</v>
      </c>
      <c r="AN28" s="3">
        <v>124</v>
      </c>
      <c r="AO28" s="3">
        <v>16</v>
      </c>
      <c r="AP28" s="3">
        <v>50</v>
      </c>
      <c r="AQ28" s="3">
        <f>AP28/AN28</f>
        <v>0.40322580645161288</v>
      </c>
    </row>
    <row r="29" spans="1:43" x14ac:dyDescent="0.25">
      <c r="A29" s="3">
        <v>2</v>
      </c>
      <c r="B29" s="3">
        <v>17</v>
      </c>
      <c r="C29" s="3" t="s">
        <v>65</v>
      </c>
      <c r="D29" s="3" t="s">
        <v>66</v>
      </c>
      <c r="E29" s="3" t="s">
        <v>66</v>
      </c>
      <c r="F29" s="3">
        <v>4.8</v>
      </c>
      <c r="G29" s="3">
        <v>3.6419999999999999</v>
      </c>
      <c r="H29" s="3">
        <v>4.0999999999999996</v>
      </c>
      <c r="I29" s="3">
        <v>2.0710000000000002</v>
      </c>
      <c r="J29" s="3">
        <v>3.9</v>
      </c>
      <c r="K29" s="9">
        <f t="shared" si="0"/>
        <v>0.19999999999999973</v>
      </c>
      <c r="L29" s="3">
        <v>1.8460000000000001</v>
      </c>
      <c r="M29" s="3">
        <v>31.114483944155513</v>
      </c>
      <c r="N29" s="3">
        <v>17.108315067371318</v>
      </c>
      <c r="O29" s="3">
        <v>81.614949610962825</v>
      </c>
      <c r="P29" s="3">
        <v>29.287843515318396</v>
      </c>
      <c r="Q29" s="3">
        <v>73.003044076561935</v>
      </c>
      <c r="R29" s="3">
        <v>16.918924315688631</v>
      </c>
      <c r="S29" s="3">
        <f t="shared" si="1"/>
        <v>12.368919199629765</v>
      </c>
      <c r="T29" s="3">
        <f t="shared" si="2"/>
        <v>8.6119055344008899</v>
      </c>
      <c r="U29" s="3">
        <v>81.614949610962825</v>
      </c>
      <c r="V29" s="3">
        <v>73.003044076561935</v>
      </c>
      <c r="W29" s="3">
        <v>29.287843515318396</v>
      </c>
      <c r="X29" s="3">
        <v>16.918924315688631</v>
      </c>
      <c r="Y29" s="3">
        <v>0</v>
      </c>
      <c r="Z29" s="3">
        <v>1.3333333333333333</v>
      </c>
      <c r="AA29" s="3">
        <v>0</v>
      </c>
      <c r="AB29" s="3">
        <f>Table1[[#This Row],[F1_shaked_S]]-Table1[[#This Row],[F2_shaked_S]]</f>
        <v>1.3333333333333333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3.6666666666666665</v>
      </c>
      <c r="AI29" s="3">
        <v>6.666666666666667</v>
      </c>
      <c r="AJ29" s="3">
        <f>Table1[[#This Row],[F2_attack F Kin]]-Table1[[#This Row],[F1_attack F Nonkin]]</f>
        <v>-6.666666666666667</v>
      </c>
      <c r="AK29" s="3" t="s">
        <v>36</v>
      </c>
      <c r="AL29" s="3">
        <v>3</v>
      </c>
      <c r="AM29" s="3">
        <v>7</v>
      </c>
      <c r="AN29" s="3">
        <v>61</v>
      </c>
      <c r="AO29" s="3">
        <v>16</v>
      </c>
      <c r="AP29" s="3">
        <v>4</v>
      </c>
      <c r="AQ29" s="3">
        <f>AP29/AN29</f>
        <v>6.5573770491803282E-2</v>
      </c>
    </row>
    <row r="30" spans="1:43" x14ac:dyDescent="0.25">
      <c r="A30" s="3">
        <v>1</v>
      </c>
      <c r="B30" s="3">
        <v>17</v>
      </c>
      <c r="C30" s="3" t="s">
        <v>58</v>
      </c>
      <c r="D30" s="3" t="s">
        <v>57</v>
      </c>
      <c r="E30" s="3" t="s">
        <v>49</v>
      </c>
      <c r="F30" s="3">
        <v>4.8</v>
      </c>
      <c r="G30" s="3">
        <v>3.0659999999999998</v>
      </c>
      <c r="H30" s="9">
        <v>3.5</v>
      </c>
      <c r="I30" s="3">
        <v>1.542</v>
      </c>
      <c r="J30" s="9">
        <v>3.5</v>
      </c>
      <c r="K30" s="9">
        <f t="shared" si="0"/>
        <v>0</v>
      </c>
      <c r="L30" s="3">
        <v>1.4139999999999999</v>
      </c>
      <c r="M30" s="3">
        <v>30.731814857642959</v>
      </c>
      <c r="N30" s="3">
        <v>5.3748384988656994</v>
      </c>
      <c r="O30" s="3">
        <v>37.66814156404439</v>
      </c>
      <c r="P30" s="3">
        <v>11.908213785264168</v>
      </c>
      <c r="Q30" s="3">
        <v>38.718356255284277</v>
      </c>
      <c r="R30" s="3">
        <v>8.2276633647983211</v>
      </c>
      <c r="S30" s="3">
        <f t="shared" si="1"/>
        <v>3.6805504204658472</v>
      </c>
      <c r="T30" s="3">
        <f t="shared" si="2"/>
        <v>-1.0502146912398871</v>
      </c>
      <c r="U30" s="3">
        <v>38.718356255284277</v>
      </c>
      <c r="V30" s="3">
        <v>37.66814156404439</v>
      </c>
      <c r="W30" s="3">
        <v>8.2276633647983211</v>
      </c>
      <c r="X30" s="3">
        <v>11.908213785264168</v>
      </c>
      <c r="Y30" s="3" t="s">
        <v>153</v>
      </c>
      <c r="Z30" s="3">
        <v>0</v>
      </c>
      <c r="AA30" s="3">
        <v>0</v>
      </c>
      <c r="AB30" s="3">
        <f>Table1[[#This Row],[F1_shaked_S]]-Table1[[#This Row],[F2_shaked_S]]</f>
        <v>0</v>
      </c>
      <c r="AC30" s="3" t="s">
        <v>153</v>
      </c>
      <c r="AD30" s="3">
        <v>3</v>
      </c>
      <c r="AE30" s="3">
        <v>0</v>
      </c>
      <c r="AF30" s="3">
        <v>2</v>
      </c>
      <c r="AG30" s="3">
        <v>0</v>
      </c>
      <c r="AH30" s="3">
        <v>0</v>
      </c>
      <c r="AI30" s="3">
        <v>0</v>
      </c>
      <c r="AJ30" s="3">
        <f>Table1[[#This Row],[F2_attack F Kin]]-Table1[[#This Row],[F1_attack F Nonkin]]</f>
        <v>0</v>
      </c>
      <c r="AK30" s="3" t="s">
        <v>39</v>
      </c>
      <c r="AL30" s="3">
        <v>1</v>
      </c>
      <c r="AM30" s="3" t="s">
        <v>153</v>
      </c>
      <c r="AN30" s="3">
        <v>80</v>
      </c>
      <c r="AO30" s="3" t="s">
        <v>153</v>
      </c>
      <c r="AP30" s="3">
        <v>35</v>
      </c>
      <c r="AQ30" s="3">
        <f>AP30/AN30</f>
        <v>0.4375</v>
      </c>
    </row>
    <row r="31" spans="1:43" x14ac:dyDescent="0.25">
      <c r="A31" s="3">
        <v>1</v>
      </c>
      <c r="B31" s="3">
        <v>18</v>
      </c>
      <c r="C31" s="3" t="s">
        <v>59</v>
      </c>
      <c r="D31" s="3" t="s">
        <v>57</v>
      </c>
      <c r="E31" s="3" t="s">
        <v>57</v>
      </c>
      <c r="F31" s="3">
        <v>4.9000000000000004</v>
      </c>
      <c r="G31" s="3">
        <v>3.0009999999999999</v>
      </c>
      <c r="H31" s="9">
        <v>3.4</v>
      </c>
      <c r="I31" s="3">
        <v>1.5640000000000001</v>
      </c>
      <c r="J31" s="9">
        <v>3.4</v>
      </c>
      <c r="K31" s="9">
        <f t="shared" si="0"/>
        <v>0</v>
      </c>
      <c r="L31" s="3">
        <v>1.19</v>
      </c>
      <c r="M31" s="3">
        <v>30.641293851417061</v>
      </c>
      <c r="N31" s="3">
        <v>4.7199340861687658</v>
      </c>
      <c r="O31" s="3">
        <v>56.015870766933347</v>
      </c>
      <c r="P31" s="3">
        <v>6.9141561708971802</v>
      </c>
      <c r="Q31" s="3">
        <v>51.001089312985378</v>
      </c>
      <c r="R31" s="3">
        <v>11.197718021493884</v>
      </c>
      <c r="S31" s="3">
        <f t="shared" si="1"/>
        <v>-4.2835618505967039</v>
      </c>
      <c r="T31" s="3">
        <f t="shared" si="2"/>
        <v>5.0147814539479683</v>
      </c>
      <c r="U31" s="3">
        <v>56.015870766933347</v>
      </c>
      <c r="V31" s="3">
        <v>51.001089312985378</v>
      </c>
      <c r="W31" s="3">
        <v>6.9141561708971802</v>
      </c>
      <c r="X31" s="3">
        <v>11.197718021493884</v>
      </c>
      <c r="Y31" s="3" t="s">
        <v>153</v>
      </c>
      <c r="Z31" s="3">
        <v>0</v>
      </c>
      <c r="AA31" s="3">
        <v>0</v>
      </c>
      <c r="AB31" s="3">
        <f>Table1[[#This Row],[F1_shaked_S]]-Table1[[#This Row],[F2_shaked_S]]</f>
        <v>0</v>
      </c>
      <c r="AC31" s="3" t="s">
        <v>153</v>
      </c>
      <c r="AD31" s="3">
        <v>3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f>Table1[[#This Row],[F2_attack F Kin]]-Table1[[#This Row],[F1_attack F Nonkin]]</f>
        <v>0</v>
      </c>
      <c r="AK31" s="3" t="s">
        <v>36</v>
      </c>
      <c r="AL31" s="3">
        <v>1</v>
      </c>
      <c r="AM31" s="3" t="s">
        <v>153</v>
      </c>
      <c r="AN31" s="3">
        <v>0</v>
      </c>
      <c r="AO31" s="3" t="s">
        <v>153</v>
      </c>
      <c r="AP31" s="3">
        <v>0</v>
      </c>
      <c r="AQ31" s="3">
        <v>0</v>
      </c>
    </row>
    <row r="32" spans="1:43" x14ac:dyDescent="0.25">
      <c r="A32" s="3">
        <v>2</v>
      </c>
      <c r="B32" s="3">
        <v>19</v>
      </c>
      <c r="C32" s="3" t="s">
        <v>67</v>
      </c>
      <c r="D32" s="3" t="s">
        <v>66</v>
      </c>
      <c r="E32" s="3" t="s">
        <v>64</v>
      </c>
      <c r="F32" s="3">
        <v>5.8</v>
      </c>
      <c r="G32" s="3">
        <v>5.2549999999999999</v>
      </c>
      <c r="H32" s="3">
        <v>3.7</v>
      </c>
      <c r="I32" s="3">
        <v>1.6519999999999999</v>
      </c>
      <c r="J32" s="3">
        <v>3.7</v>
      </c>
      <c r="K32" s="9">
        <f t="shared" si="0"/>
        <v>0</v>
      </c>
      <c r="L32" s="3">
        <v>1.802</v>
      </c>
      <c r="M32" s="3">
        <v>38.013155617496423</v>
      </c>
      <c r="N32" s="3">
        <v>16.395290651755936</v>
      </c>
      <c r="O32" s="3">
        <v>68.219417242372344</v>
      </c>
      <c r="P32" s="3">
        <v>19.689957959438217</v>
      </c>
      <c r="Q32" s="3">
        <v>84.708651007766363</v>
      </c>
      <c r="R32" s="3">
        <v>13.969212178533509</v>
      </c>
      <c r="S32" s="3">
        <f t="shared" si="1"/>
        <v>5.7207457809047089</v>
      </c>
      <c r="T32" s="3">
        <f t="shared" si="2"/>
        <v>-16.489233765394019</v>
      </c>
      <c r="U32" s="3">
        <v>84.708651007766363</v>
      </c>
      <c r="V32" s="3">
        <v>68.219417242372344</v>
      </c>
      <c r="W32" s="3">
        <v>13.969212178533509</v>
      </c>
      <c r="X32" s="3">
        <v>19.689957959438217</v>
      </c>
      <c r="Y32" s="3">
        <v>0.25</v>
      </c>
      <c r="Z32" s="3">
        <v>0</v>
      </c>
      <c r="AA32" s="3">
        <v>1</v>
      </c>
      <c r="AB32" s="3">
        <f>Table1[[#This Row],[F1_shaked_S]]-Table1[[#This Row],[F2_shaked_S]]</f>
        <v>-1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f>Table1[[#This Row],[F2_attack F Kin]]-Table1[[#This Row],[F1_attack F Nonkin]]</f>
        <v>0</v>
      </c>
      <c r="AK32" s="3" t="s">
        <v>39</v>
      </c>
      <c r="AL32" s="3">
        <v>4</v>
      </c>
      <c r="AM32" s="3">
        <v>17</v>
      </c>
      <c r="AN32" s="3">
        <v>123</v>
      </c>
      <c r="AO32" s="3">
        <v>23</v>
      </c>
      <c r="AP32" s="3">
        <v>8</v>
      </c>
      <c r="AQ32" s="3">
        <f t="shared" ref="AQ32:AQ41" si="5">AP32/AN32</f>
        <v>6.5040650406504072E-2</v>
      </c>
    </row>
    <row r="33" spans="1:43" x14ac:dyDescent="0.25">
      <c r="A33" s="3">
        <v>2</v>
      </c>
      <c r="B33" s="3">
        <v>20</v>
      </c>
      <c r="C33" s="3" t="s">
        <v>83</v>
      </c>
      <c r="D33" s="3" t="s">
        <v>45</v>
      </c>
      <c r="E33" s="3" t="s">
        <v>64</v>
      </c>
      <c r="F33" s="3">
        <v>5.3</v>
      </c>
      <c r="G33" s="3">
        <v>3.6509999999999998</v>
      </c>
      <c r="H33" s="3">
        <v>4.2</v>
      </c>
      <c r="I33" s="3">
        <v>2.14</v>
      </c>
      <c r="J33" s="3">
        <v>3.3</v>
      </c>
      <c r="K33" s="9">
        <f t="shared" si="0"/>
        <v>0.90000000000000036</v>
      </c>
      <c r="L33" s="3">
        <v>1.145</v>
      </c>
      <c r="M33" s="3">
        <v>33.955853692699293</v>
      </c>
      <c r="N33" s="3">
        <v>16.872890814689832</v>
      </c>
      <c r="O33" s="3">
        <v>80.889499387195571</v>
      </c>
      <c r="P33" s="3">
        <v>29.017714895866245</v>
      </c>
      <c r="Q33" s="3">
        <v>80.488784587943954</v>
      </c>
      <c r="R33" s="3">
        <v>18.150604520082641</v>
      </c>
      <c r="S33" s="3">
        <f t="shared" si="1"/>
        <v>10.867110375783604</v>
      </c>
      <c r="T33" s="3">
        <f t="shared" si="2"/>
        <v>0.40071479925161668</v>
      </c>
      <c r="U33" s="3">
        <v>80.488784587943954</v>
      </c>
      <c r="V33" s="3">
        <v>80.889499387195571</v>
      </c>
      <c r="W33" s="3">
        <v>18.150604520082641</v>
      </c>
      <c r="X33" s="3">
        <v>29.017714895866245</v>
      </c>
      <c r="Y33" s="3">
        <v>0</v>
      </c>
      <c r="Z33" s="3">
        <v>0</v>
      </c>
      <c r="AA33" s="3">
        <v>2.25</v>
      </c>
      <c r="AB33" s="3">
        <f>Table1[[#This Row],[F1_shaked_S]]-Table1[[#This Row],[F2_shaked_S]]</f>
        <v>-2.25</v>
      </c>
      <c r="AC33" s="3">
        <v>0</v>
      </c>
      <c r="AD33" s="3">
        <v>0</v>
      </c>
      <c r="AE33" s="3">
        <v>0</v>
      </c>
      <c r="AF33" s="3">
        <v>2.5</v>
      </c>
      <c r="AG33" s="3">
        <v>1.25</v>
      </c>
      <c r="AH33" s="3">
        <v>0</v>
      </c>
      <c r="AI33" s="3">
        <v>0</v>
      </c>
      <c r="AJ33" s="3">
        <f>Table1[[#This Row],[F2_attack F Kin]]-Table1[[#This Row],[F1_attack F Nonkin]]</f>
        <v>1.25</v>
      </c>
      <c r="AK33" s="3" t="s">
        <v>39</v>
      </c>
      <c r="AL33" s="3">
        <v>4</v>
      </c>
      <c r="AM33" s="3">
        <v>19</v>
      </c>
      <c r="AN33" s="3">
        <v>108</v>
      </c>
      <c r="AO33" s="3">
        <v>29</v>
      </c>
      <c r="AP33" s="3">
        <v>41</v>
      </c>
      <c r="AQ33" s="3">
        <f t="shared" si="5"/>
        <v>0.37962962962962965</v>
      </c>
    </row>
    <row r="34" spans="1:43" x14ac:dyDescent="0.25">
      <c r="A34" s="3">
        <v>1</v>
      </c>
      <c r="B34" s="3">
        <v>21</v>
      </c>
      <c r="C34" s="3" t="s">
        <v>60</v>
      </c>
      <c r="D34" s="3" t="s">
        <v>61</v>
      </c>
      <c r="E34" s="3" t="s">
        <v>57</v>
      </c>
      <c r="F34" s="3">
        <v>4.3</v>
      </c>
      <c r="G34" s="3">
        <v>2.5169999999999999</v>
      </c>
      <c r="H34" s="9">
        <v>3.2</v>
      </c>
      <c r="I34" s="3">
        <v>0.94299999999999995</v>
      </c>
      <c r="J34" s="9">
        <v>3.5</v>
      </c>
      <c r="K34" s="9">
        <f t="shared" si="0"/>
        <v>-0.29999999999999982</v>
      </c>
      <c r="L34" s="3">
        <v>1.387</v>
      </c>
      <c r="M34" s="3">
        <v>35.366336787654127</v>
      </c>
      <c r="N34" s="3">
        <v>4.0345728123034013</v>
      </c>
      <c r="O34" s="3">
        <v>29.099446348303225</v>
      </c>
      <c r="P34" s="3">
        <v>6.6374359172466253</v>
      </c>
      <c r="Q34" s="3">
        <v>33.707895547218939</v>
      </c>
      <c r="R34" s="3">
        <v>10.43498389499902</v>
      </c>
      <c r="S34" s="3">
        <f t="shared" si="1"/>
        <v>-3.7975479777523944</v>
      </c>
      <c r="T34" s="3">
        <f t="shared" si="2"/>
        <v>-4.6084491989157144</v>
      </c>
      <c r="U34" s="3">
        <v>33.707895547218939</v>
      </c>
      <c r="V34" s="3">
        <v>29.099446348303225</v>
      </c>
      <c r="W34" s="3">
        <v>10.43498389499902</v>
      </c>
      <c r="X34" s="3">
        <v>6.6374359172466253</v>
      </c>
      <c r="Y34" s="3" t="s">
        <v>153</v>
      </c>
      <c r="Z34" s="3">
        <v>0.625</v>
      </c>
      <c r="AA34" s="3">
        <v>3.625</v>
      </c>
      <c r="AB34" s="3">
        <f>Table1[[#This Row],[F1_shaked_S]]-Table1[[#This Row],[F2_shaked_S]]</f>
        <v>-3</v>
      </c>
      <c r="AC34" s="3" t="s">
        <v>153</v>
      </c>
      <c r="AD34" s="3">
        <v>0.5</v>
      </c>
      <c r="AE34" s="3">
        <v>0.5</v>
      </c>
      <c r="AF34" s="3">
        <v>0</v>
      </c>
      <c r="AG34" s="3">
        <v>0.5</v>
      </c>
      <c r="AH34" s="3">
        <v>0.375</v>
      </c>
      <c r="AI34" s="3">
        <v>0</v>
      </c>
      <c r="AJ34" s="3">
        <f>Table1[[#This Row],[F2_attack F Kin]]-Table1[[#This Row],[F1_attack F Nonkin]]</f>
        <v>0.5</v>
      </c>
      <c r="AK34" s="3" t="s">
        <v>39</v>
      </c>
      <c r="AL34" s="3">
        <v>11</v>
      </c>
      <c r="AM34" s="3" t="s">
        <v>153</v>
      </c>
      <c r="AN34" s="3">
        <v>8</v>
      </c>
      <c r="AO34" s="3" t="s">
        <v>153</v>
      </c>
      <c r="AP34" s="3">
        <v>4</v>
      </c>
      <c r="AQ34" s="3">
        <f t="shared" si="5"/>
        <v>0.5</v>
      </c>
    </row>
    <row r="35" spans="1:43" x14ac:dyDescent="0.25">
      <c r="A35" s="3">
        <v>1</v>
      </c>
      <c r="B35" s="3">
        <v>23</v>
      </c>
      <c r="C35" s="3" t="s">
        <v>62</v>
      </c>
      <c r="D35" s="3" t="s">
        <v>61</v>
      </c>
      <c r="E35" s="3" t="s">
        <v>72</v>
      </c>
      <c r="F35" s="3">
        <v>4.5999999999999996</v>
      </c>
      <c r="G35" s="3">
        <v>2.609</v>
      </c>
      <c r="H35" s="9">
        <v>3.1</v>
      </c>
      <c r="I35" s="3">
        <v>0.86299999999999999</v>
      </c>
      <c r="J35" s="9">
        <v>3.4</v>
      </c>
      <c r="K35" s="9">
        <f t="shared" si="0"/>
        <v>-0.29999999999999982</v>
      </c>
      <c r="L35" s="3">
        <v>1.2370000000000001</v>
      </c>
      <c r="M35" s="3">
        <v>28.567658481421102</v>
      </c>
      <c r="N35" s="3">
        <v>3.8765677832043357</v>
      </c>
      <c r="O35" s="3">
        <v>43.746745910727782</v>
      </c>
      <c r="P35" s="3">
        <v>4.1965594373380579</v>
      </c>
      <c r="Q35" s="3">
        <v>54.416092391048359</v>
      </c>
      <c r="R35" s="3">
        <v>17.866791044343195</v>
      </c>
      <c r="S35" s="3">
        <f t="shared" si="1"/>
        <v>-13.670231607005137</v>
      </c>
      <c r="T35" s="3">
        <f t="shared" si="2"/>
        <v>-10.669346480320577</v>
      </c>
      <c r="U35" s="3">
        <v>54.416092391048359</v>
      </c>
      <c r="V35" s="3">
        <v>43.746745910727782</v>
      </c>
      <c r="W35" s="3">
        <v>17.866791044343195</v>
      </c>
      <c r="X35" s="3">
        <v>4.1965594373380579</v>
      </c>
      <c r="Y35" s="3" t="s">
        <v>153</v>
      </c>
      <c r="Z35" s="3">
        <v>0</v>
      </c>
      <c r="AA35" s="3">
        <v>4.333333333333333</v>
      </c>
      <c r="AB35" s="3">
        <f>Table1[[#This Row],[F1_shaked_S]]-Table1[[#This Row],[F2_shaked_S]]</f>
        <v>-4.333333333333333</v>
      </c>
      <c r="AC35" s="3" t="s">
        <v>153</v>
      </c>
      <c r="AD35" s="3">
        <v>0</v>
      </c>
      <c r="AE35" s="3">
        <v>0</v>
      </c>
      <c r="AF35" s="3">
        <v>0</v>
      </c>
      <c r="AG35" s="3">
        <v>2.6666666666666665</v>
      </c>
      <c r="AH35" s="3">
        <v>0</v>
      </c>
      <c r="AI35" s="3">
        <v>0</v>
      </c>
      <c r="AJ35" s="3">
        <f>Table1[[#This Row],[F2_attack F Kin]]-Table1[[#This Row],[F1_attack F Nonkin]]</f>
        <v>2.6666666666666665</v>
      </c>
      <c r="AK35" s="3" t="s">
        <v>39</v>
      </c>
      <c r="AL35" s="3">
        <v>3</v>
      </c>
      <c r="AM35" s="3" t="s">
        <v>153</v>
      </c>
      <c r="AN35" s="3">
        <v>59</v>
      </c>
      <c r="AO35" s="3" t="s">
        <v>153</v>
      </c>
      <c r="AP35" s="3">
        <v>6</v>
      </c>
      <c r="AQ35" s="3">
        <f t="shared" si="5"/>
        <v>0.10169491525423729</v>
      </c>
    </row>
    <row r="36" spans="1:43" x14ac:dyDescent="0.25">
      <c r="A36" s="3">
        <v>2</v>
      </c>
      <c r="B36" s="3">
        <v>23</v>
      </c>
      <c r="C36" s="3" t="s">
        <v>32</v>
      </c>
      <c r="D36" s="3" t="s">
        <v>35</v>
      </c>
      <c r="E36" s="3" t="s">
        <v>35</v>
      </c>
      <c r="F36" s="3">
        <v>5.2</v>
      </c>
      <c r="G36" s="3">
        <v>3.4980000000000002</v>
      </c>
      <c r="H36" s="3">
        <v>3.7</v>
      </c>
      <c r="I36" s="3">
        <v>1.665</v>
      </c>
      <c r="J36" s="3">
        <v>3.9</v>
      </c>
      <c r="K36" s="9">
        <f t="shared" si="0"/>
        <v>-0.19999999999999973</v>
      </c>
      <c r="L36" s="3">
        <v>1.893</v>
      </c>
      <c r="M36" s="3">
        <v>35</v>
      </c>
      <c r="N36" s="3">
        <v>15.951314818673865</v>
      </c>
      <c r="O36" s="3">
        <v>77.981479282654746</v>
      </c>
      <c r="P36" s="3">
        <v>18.075459115115784</v>
      </c>
      <c r="Q36" s="3">
        <v>82.002709982319757</v>
      </c>
      <c r="R36" s="3">
        <v>15.305227865013967</v>
      </c>
      <c r="S36" s="3">
        <f t="shared" si="1"/>
        <v>2.7702312501018174</v>
      </c>
      <c r="T36" s="3">
        <f t="shared" si="2"/>
        <v>-4.0212306996650113</v>
      </c>
      <c r="U36" s="3">
        <v>77.981479282654746</v>
      </c>
      <c r="V36" s="3">
        <v>82.002709982319757</v>
      </c>
      <c r="W36" s="3">
        <v>18.075459115115784</v>
      </c>
      <c r="X36" s="3">
        <v>15.305227865013967</v>
      </c>
      <c r="Y36" s="3">
        <v>0</v>
      </c>
      <c r="Z36" s="3">
        <v>4.8</v>
      </c>
      <c r="AA36" s="3">
        <v>2.8</v>
      </c>
      <c r="AB36" s="3">
        <f>Table1[[#This Row],[F1_shaked_S]]-Table1[[#This Row],[F2_shaked_S]]</f>
        <v>2</v>
      </c>
      <c r="AC36" s="3">
        <v>0</v>
      </c>
      <c r="AD36" s="3">
        <v>0.4</v>
      </c>
      <c r="AE36" s="3">
        <v>0.8</v>
      </c>
      <c r="AF36" s="3">
        <v>0.2</v>
      </c>
      <c r="AG36" s="3">
        <v>0</v>
      </c>
      <c r="AH36" s="3">
        <v>0.8</v>
      </c>
      <c r="AI36" s="3">
        <v>2.2000000000000002</v>
      </c>
      <c r="AJ36" s="3">
        <f>Table1[[#This Row],[F2_attack F Kin]]-Table1[[#This Row],[F1_attack F Nonkin]]</f>
        <v>-2.2000000000000002</v>
      </c>
      <c r="AK36" s="3" t="s">
        <v>36</v>
      </c>
      <c r="AL36" s="3">
        <v>5</v>
      </c>
      <c r="AM36" s="3">
        <v>6</v>
      </c>
      <c r="AN36" s="3">
        <v>126</v>
      </c>
      <c r="AO36" s="3">
        <v>16</v>
      </c>
      <c r="AP36" s="3">
        <v>16</v>
      </c>
      <c r="AQ36" s="3">
        <f t="shared" si="5"/>
        <v>0.12698412698412698</v>
      </c>
    </row>
    <row r="37" spans="1:43" x14ac:dyDescent="0.25">
      <c r="A37" s="3">
        <v>1</v>
      </c>
      <c r="B37" s="3">
        <v>24</v>
      </c>
      <c r="C37" s="3" t="s">
        <v>63</v>
      </c>
      <c r="D37" s="3" t="s">
        <v>64</v>
      </c>
      <c r="E37" s="3" t="s">
        <v>64</v>
      </c>
      <c r="F37" s="3">
        <v>4.0999999999999996</v>
      </c>
      <c r="G37" s="3">
        <v>2.1259999999999999</v>
      </c>
      <c r="H37" s="9">
        <v>3.7</v>
      </c>
      <c r="I37" s="3">
        <v>1.611</v>
      </c>
      <c r="J37" s="9">
        <v>3.8</v>
      </c>
      <c r="K37" s="9">
        <f t="shared" si="0"/>
        <v>-9.9999999999999645E-2</v>
      </c>
      <c r="L37" s="3">
        <v>2.0219999999999998</v>
      </c>
      <c r="M37" s="3">
        <v>37.12142238654117</v>
      </c>
      <c r="N37" s="3">
        <v>4.4472213547087778</v>
      </c>
      <c r="O37" s="3">
        <v>45.019748752939279</v>
      </c>
      <c r="P37" s="3">
        <v>7.4423711872553691</v>
      </c>
      <c r="Q37" s="3">
        <v>38.616346567512345</v>
      </c>
      <c r="R37" s="3">
        <v>16.770509831248422</v>
      </c>
      <c r="S37" s="3">
        <f t="shared" si="1"/>
        <v>-9.3281386439930536</v>
      </c>
      <c r="T37" s="3">
        <f t="shared" si="2"/>
        <v>6.4034021854269341</v>
      </c>
      <c r="U37" s="3">
        <v>45.019748752939279</v>
      </c>
      <c r="V37" s="3">
        <v>38.616346567512345</v>
      </c>
      <c r="W37" s="3">
        <v>7.4423711872553691</v>
      </c>
      <c r="X37" s="3">
        <v>16.770509831248422</v>
      </c>
      <c r="Y37" s="3" t="s">
        <v>153</v>
      </c>
      <c r="Z37" s="3">
        <v>5</v>
      </c>
      <c r="AA37" s="3">
        <v>2.6666666666666665</v>
      </c>
      <c r="AB37" s="3">
        <f>Table1[[#This Row],[F1_shaked_S]]-Table1[[#This Row],[F2_shaked_S]]</f>
        <v>2.3333333333333335</v>
      </c>
      <c r="AC37" s="3" t="s">
        <v>153</v>
      </c>
      <c r="AD37" s="3">
        <v>2</v>
      </c>
      <c r="AE37" s="3">
        <v>0.33333333333333331</v>
      </c>
      <c r="AF37" s="3">
        <v>1.3333333333333333</v>
      </c>
      <c r="AG37" s="3">
        <v>0</v>
      </c>
      <c r="AH37" s="3">
        <v>0.66666666666666663</v>
      </c>
      <c r="AI37" s="3">
        <v>0.33333333333333331</v>
      </c>
      <c r="AJ37" s="3">
        <f>Table1[[#This Row],[F2_attack F Kin]]-Table1[[#This Row],[F1_attack F Nonkin]]</f>
        <v>-0.33333333333333331</v>
      </c>
      <c r="AK37" s="3" t="s">
        <v>36</v>
      </c>
      <c r="AL37" s="3">
        <v>3</v>
      </c>
      <c r="AM37" s="3" t="s">
        <v>153</v>
      </c>
      <c r="AN37" s="3">
        <v>162</v>
      </c>
      <c r="AO37" s="3" t="s">
        <v>153</v>
      </c>
      <c r="AP37" s="3">
        <v>0</v>
      </c>
      <c r="AQ37" s="3">
        <f t="shared" si="5"/>
        <v>0</v>
      </c>
    </row>
    <row r="38" spans="1:43" x14ac:dyDescent="0.25">
      <c r="A38" s="3">
        <v>2</v>
      </c>
      <c r="B38" s="3">
        <v>24</v>
      </c>
      <c r="C38" s="3" t="s">
        <v>37</v>
      </c>
      <c r="D38" s="3" t="s">
        <v>38</v>
      </c>
      <c r="E38" s="3" t="s">
        <v>38</v>
      </c>
      <c r="F38" s="3">
        <v>5.2</v>
      </c>
      <c r="G38" s="3">
        <v>3.5590000000000002</v>
      </c>
      <c r="H38" s="3">
        <v>3.6</v>
      </c>
      <c r="I38" s="3">
        <v>1.343</v>
      </c>
      <c r="J38" s="3">
        <v>3.3</v>
      </c>
      <c r="K38" s="9">
        <f t="shared" si="0"/>
        <v>0.30000000000000027</v>
      </c>
      <c r="L38" s="3">
        <v>1.181</v>
      </c>
      <c r="M38" s="3">
        <v>39.668067202165972</v>
      </c>
      <c r="N38" s="3">
        <v>6.5595562180514753</v>
      </c>
      <c r="O38" s="3">
        <v>54.025714042276</v>
      </c>
      <c r="P38" s="3">
        <v>14.33430229282968</v>
      </c>
      <c r="Q38" s="3">
        <v>66.707487502445247</v>
      </c>
      <c r="R38" s="3">
        <v>13.368703086770317</v>
      </c>
      <c r="S38" s="3">
        <f t="shared" si="1"/>
        <v>0.96559920605936256</v>
      </c>
      <c r="T38" s="3">
        <f t="shared" si="2"/>
        <v>-12.681773460169246</v>
      </c>
      <c r="U38" s="3">
        <v>54.025714042276</v>
      </c>
      <c r="V38" s="3">
        <v>66.707487502445247</v>
      </c>
      <c r="W38" s="3">
        <v>14.33430229282968</v>
      </c>
      <c r="X38" s="3">
        <v>13.368703086770317</v>
      </c>
      <c r="Y38" s="3">
        <v>0</v>
      </c>
      <c r="Z38" s="3">
        <v>6.8</v>
      </c>
      <c r="AA38" s="3">
        <v>2.6</v>
      </c>
      <c r="AB38" s="3">
        <f>Table1[[#This Row],[F1_shaked_S]]-Table1[[#This Row],[F2_shaked_S]]</f>
        <v>4.1999999999999993</v>
      </c>
      <c r="AC38" s="3">
        <v>0</v>
      </c>
      <c r="AD38" s="3">
        <v>0.6</v>
      </c>
      <c r="AE38" s="3">
        <v>1.6</v>
      </c>
      <c r="AF38" s="3">
        <v>0</v>
      </c>
      <c r="AG38" s="3">
        <v>0</v>
      </c>
      <c r="AH38" s="3">
        <v>0.8</v>
      </c>
      <c r="AI38" s="3">
        <v>7</v>
      </c>
      <c r="AJ38" s="3">
        <f>Table1[[#This Row],[F2_attack F Kin]]-Table1[[#This Row],[F1_attack F Nonkin]]</f>
        <v>-7</v>
      </c>
      <c r="AK38" s="3" t="s">
        <v>36</v>
      </c>
      <c r="AL38" s="3">
        <v>5</v>
      </c>
      <c r="AM38" s="3">
        <v>6</v>
      </c>
      <c r="AN38" s="3">
        <v>78</v>
      </c>
      <c r="AO38" s="3">
        <v>30</v>
      </c>
      <c r="AP38" s="3">
        <v>49</v>
      </c>
      <c r="AQ38" s="3">
        <f t="shared" si="5"/>
        <v>0.62820512820512819</v>
      </c>
    </row>
    <row r="39" spans="1:43" x14ac:dyDescent="0.25">
      <c r="A39" s="3">
        <v>1</v>
      </c>
      <c r="B39" s="3">
        <v>26</v>
      </c>
      <c r="C39" s="3" t="s">
        <v>65</v>
      </c>
      <c r="D39" s="3" t="s">
        <v>66</v>
      </c>
      <c r="E39" s="3" t="s">
        <v>66</v>
      </c>
      <c r="F39" s="3">
        <v>4.7</v>
      </c>
      <c r="G39" s="3">
        <v>3.173</v>
      </c>
      <c r="H39" s="9">
        <v>4.0999999999999996</v>
      </c>
      <c r="I39" s="3">
        <v>2.13</v>
      </c>
      <c r="J39" s="9">
        <v>3.6</v>
      </c>
      <c r="K39" s="9">
        <f t="shared" si="0"/>
        <v>0.49999999999999956</v>
      </c>
      <c r="L39" s="3">
        <v>1.6140000000000001</v>
      </c>
      <c r="M39" s="3">
        <v>28.674417556808756</v>
      </c>
      <c r="N39" s="3">
        <v>5.1693541397569414</v>
      </c>
      <c r="O39" s="3">
        <v>62.77384451788464</v>
      </c>
      <c r="P39" s="3">
        <v>20.33947994527993</v>
      </c>
      <c r="Q39" s="3">
        <v>40.069384267237695</v>
      </c>
      <c r="R39" s="3">
        <v>8.006941432976209</v>
      </c>
      <c r="S39" s="3">
        <f t="shared" si="1"/>
        <v>12.332538512303721</v>
      </c>
      <c r="T39" s="3">
        <f t="shared" si="2"/>
        <v>22.704460250646946</v>
      </c>
      <c r="U39" s="3">
        <v>62.77384451788464</v>
      </c>
      <c r="V39" s="3">
        <v>40.069384267237695</v>
      </c>
      <c r="W39" s="3">
        <v>20.33947994527993</v>
      </c>
      <c r="X39" s="3">
        <v>8.006941432976209</v>
      </c>
      <c r="Y39" s="3" t="s">
        <v>153</v>
      </c>
      <c r="Z39" s="3">
        <v>2</v>
      </c>
      <c r="AA39" s="3">
        <v>1.5714285714285714</v>
      </c>
      <c r="AB39" s="3">
        <f>Table1[[#This Row],[F1_shaked_S]]-Table1[[#This Row],[F2_shaked_S]]</f>
        <v>0.4285714285714286</v>
      </c>
      <c r="AC39" s="3" t="s">
        <v>153</v>
      </c>
      <c r="AD39" s="3">
        <v>0</v>
      </c>
      <c r="AE39" s="3">
        <v>2</v>
      </c>
      <c r="AF39" s="3">
        <v>0</v>
      </c>
      <c r="AG39" s="3">
        <v>0</v>
      </c>
      <c r="AH39" s="3">
        <v>0.14285714285714285</v>
      </c>
      <c r="AI39" s="3">
        <v>5.5714285714285712</v>
      </c>
      <c r="AJ39" s="3">
        <f>Table1[[#This Row],[F2_attack F Kin]]-Table1[[#This Row],[F1_attack F Nonkin]]</f>
        <v>-5.5714285714285712</v>
      </c>
      <c r="AK39" s="3" t="s">
        <v>36</v>
      </c>
      <c r="AL39" s="3">
        <v>7</v>
      </c>
      <c r="AM39" s="3" t="s">
        <v>153</v>
      </c>
      <c r="AN39" s="3">
        <v>143</v>
      </c>
      <c r="AO39" s="3" t="s">
        <v>153</v>
      </c>
      <c r="AP39" s="3">
        <v>12</v>
      </c>
      <c r="AQ39" s="3">
        <f t="shared" si="5"/>
        <v>8.3916083916083919E-2</v>
      </c>
    </row>
    <row r="40" spans="1:43" x14ac:dyDescent="0.25">
      <c r="A40" s="3">
        <v>1</v>
      </c>
      <c r="B40" s="3">
        <v>27</v>
      </c>
      <c r="C40" s="3" t="s">
        <v>67</v>
      </c>
      <c r="D40" s="3" t="s">
        <v>66</v>
      </c>
      <c r="E40" s="3" t="s">
        <v>73</v>
      </c>
      <c r="F40" s="3">
        <v>5.3</v>
      </c>
      <c r="G40" s="3">
        <v>4.28</v>
      </c>
      <c r="H40" s="9">
        <v>3.9</v>
      </c>
      <c r="I40" s="3">
        <v>1.923</v>
      </c>
      <c r="J40" s="9">
        <v>3.9</v>
      </c>
      <c r="K40" s="9">
        <f t="shared" si="0"/>
        <v>0</v>
      </c>
      <c r="L40" s="3">
        <v>1.92</v>
      </c>
      <c r="M40" s="3">
        <v>32.084956668888374</v>
      </c>
      <c r="N40" s="3">
        <v>4.6696419087073009</v>
      </c>
      <c r="O40" s="3">
        <v>66.334170848984172</v>
      </c>
      <c r="P40" s="3">
        <v>16.180406532456331</v>
      </c>
      <c r="Q40" s="3">
        <v>59.338951044917465</v>
      </c>
      <c r="R40" s="3">
        <v>10.875558734050299</v>
      </c>
      <c r="S40" s="3">
        <f t="shared" si="1"/>
        <v>5.3048477984060316</v>
      </c>
      <c r="T40" s="3">
        <f t="shared" si="2"/>
        <v>6.9952198040667071</v>
      </c>
      <c r="U40" s="3">
        <v>59.338951044917465</v>
      </c>
      <c r="V40" s="3">
        <v>66.334170848984172</v>
      </c>
      <c r="W40" s="3">
        <v>10.875558734050299</v>
      </c>
      <c r="X40" s="3">
        <v>16.180406532456331</v>
      </c>
      <c r="Y40" s="3" t="s">
        <v>153</v>
      </c>
      <c r="Z40" s="3">
        <v>0</v>
      </c>
      <c r="AA40" s="3">
        <v>0</v>
      </c>
      <c r="AB40" s="3">
        <f>Table1[[#This Row],[F1_shaked_S]]-Table1[[#This Row],[F2_shaked_S]]</f>
        <v>0</v>
      </c>
      <c r="AC40" s="3" t="s">
        <v>153</v>
      </c>
      <c r="AD40" s="3">
        <v>0</v>
      </c>
      <c r="AE40" s="3">
        <v>0</v>
      </c>
      <c r="AF40" s="3">
        <v>0</v>
      </c>
      <c r="AG40" s="3">
        <v>0.125</v>
      </c>
      <c r="AH40" s="3">
        <v>0</v>
      </c>
      <c r="AI40" s="3">
        <v>0</v>
      </c>
      <c r="AJ40" s="3">
        <f>Table1[[#This Row],[F2_attack F Kin]]-Table1[[#This Row],[F1_attack F Nonkin]]</f>
        <v>0.125</v>
      </c>
      <c r="AK40" s="3" t="s">
        <v>39</v>
      </c>
      <c r="AL40" s="3">
        <v>11</v>
      </c>
      <c r="AM40" s="3" t="s">
        <v>153</v>
      </c>
      <c r="AN40" s="3">
        <v>107</v>
      </c>
      <c r="AO40" s="3" t="s">
        <v>153</v>
      </c>
      <c r="AP40" s="3">
        <v>46</v>
      </c>
      <c r="AQ40" s="3">
        <f t="shared" si="5"/>
        <v>0.42990654205607476</v>
      </c>
    </row>
    <row r="41" spans="1:43" x14ac:dyDescent="0.25">
      <c r="A41" s="3">
        <v>2</v>
      </c>
      <c r="B41" s="3">
        <v>27</v>
      </c>
      <c r="C41" s="3" t="s">
        <v>46</v>
      </c>
      <c r="D41" s="3" t="s">
        <v>45</v>
      </c>
      <c r="E41" s="3" t="s">
        <v>45</v>
      </c>
      <c r="F41" s="3">
        <v>5</v>
      </c>
      <c r="G41" s="3">
        <v>3.3079999999999998</v>
      </c>
      <c r="H41" s="3">
        <v>3.9</v>
      </c>
      <c r="I41" s="3">
        <v>1.7789999999999999</v>
      </c>
      <c r="J41" s="3">
        <v>4</v>
      </c>
      <c r="K41" s="9">
        <f t="shared" si="0"/>
        <v>-0.10000000000000009</v>
      </c>
      <c r="L41" s="3">
        <v>1.883</v>
      </c>
      <c r="M41" s="3">
        <v>36.817870057290868</v>
      </c>
      <c r="N41" s="3">
        <v>11.349253524155479</v>
      </c>
      <c r="O41" s="3">
        <v>81.691152791746333</v>
      </c>
      <c r="P41" s="3">
        <v>21.989896669960856</v>
      </c>
      <c r="Q41" s="3">
        <v>66.374359172466256</v>
      </c>
      <c r="R41" s="3">
        <v>19.379255804998177</v>
      </c>
      <c r="S41" s="3">
        <f t="shared" si="1"/>
        <v>2.6106408649626793</v>
      </c>
      <c r="T41" s="3">
        <f t="shared" si="2"/>
        <v>15.316793619280077</v>
      </c>
      <c r="U41" s="3">
        <v>81.691152791746333</v>
      </c>
      <c r="V41" s="3">
        <v>66.374359172466256</v>
      </c>
      <c r="W41" s="3">
        <v>21.989896669960856</v>
      </c>
      <c r="X41" s="3">
        <v>19.379255804998177</v>
      </c>
      <c r="Y41" s="3">
        <v>0</v>
      </c>
      <c r="Z41" s="3">
        <v>4.5</v>
      </c>
      <c r="AA41" s="3">
        <v>0</v>
      </c>
      <c r="AB41" s="3">
        <f>Table1[[#This Row],[F1_shaked_S]]-Table1[[#This Row],[F2_shaked_S]]</f>
        <v>4.5</v>
      </c>
      <c r="AC41" s="3">
        <v>0</v>
      </c>
      <c r="AD41" s="3">
        <v>0.5</v>
      </c>
      <c r="AE41" s="3">
        <v>0.25</v>
      </c>
      <c r="AF41" s="3">
        <v>1</v>
      </c>
      <c r="AG41" s="3">
        <v>0</v>
      </c>
      <c r="AH41" s="3">
        <v>0</v>
      </c>
      <c r="AI41" s="3">
        <v>4.75</v>
      </c>
      <c r="AJ41" s="3">
        <f>Table1[[#This Row],[F2_attack F Kin]]-Table1[[#This Row],[F1_attack F Nonkin]]</f>
        <v>-4.75</v>
      </c>
      <c r="AK41" s="3" t="s">
        <v>36</v>
      </c>
      <c r="AL41" s="3">
        <v>4</v>
      </c>
      <c r="AM41" s="3">
        <v>9</v>
      </c>
      <c r="AN41" s="3">
        <v>63</v>
      </c>
      <c r="AO41" s="3">
        <v>16</v>
      </c>
      <c r="AP41" s="3">
        <v>28</v>
      </c>
      <c r="AQ41" s="3">
        <f t="shared" si="5"/>
        <v>0.44444444444444442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read first</vt:lpstr>
      <vt:lpstr>data</vt:lpstr>
      <vt:lpstr>data_reverse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 Gussone</dc:creator>
  <cp:lastModifiedBy>author</cp:lastModifiedBy>
  <dcterms:created xsi:type="dcterms:W3CDTF">2015-06-05T18:19:34Z</dcterms:created>
  <dcterms:modified xsi:type="dcterms:W3CDTF">2023-04-20T11:10:51Z</dcterms:modified>
</cp:coreProperties>
</file>