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IN FILES\ARTICLES et THESE\FLUID-INCLUSIONS-PYRENEES-SPHALERITE-Geology\Mineralium Deposita-R2\Submitted\"/>
    </mc:Choice>
  </mc:AlternateContent>
  <xr:revisionPtr revIDLastSave="0" documentId="13_ncr:1_{DE7E694A-6B41-4377-8BDA-E0DA16B24E8A}" xr6:coauthVersionLast="47" xr6:coauthVersionMax="47" xr10:uidLastSave="{00000000-0000-0000-0000-000000000000}"/>
  <bookViews>
    <workbookView xWindow="-38520" yWindow="-5685" windowWidth="38640" windowHeight="21240" tabRatio="603" activeTab="2" xr2:uid="{00000000-000D-0000-FFFF-FFFF00000000}"/>
  </bookViews>
  <sheets>
    <sheet name="First page" sheetId="9" r:id="rId1"/>
    <sheet name="Microthermometry" sheetId="2" r:id="rId2"/>
    <sheet name="LA-ICP-MS" sheetId="13" r:id="rId3"/>
  </sheets>
  <definedNames>
    <definedName name="_xlnm._FilterDatabase" localSheetId="2" hidden="1">'LA-ICP-MS'!$A$1:$BE$195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8" i="13" l="1"/>
  <c r="C269" i="13"/>
  <c r="AM115" i="13"/>
  <c r="BI115" i="13" s="1"/>
  <c r="AM112" i="13"/>
  <c r="BI112" i="13" s="1"/>
  <c r="AM101" i="13"/>
  <c r="BI101" i="13" s="1"/>
  <c r="AM100" i="13"/>
  <c r="BI100" i="13" s="1"/>
  <c r="AM99" i="13"/>
  <c r="BI99" i="13" s="1"/>
  <c r="AM96" i="13"/>
  <c r="BI96" i="13" s="1"/>
  <c r="AM83" i="13"/>
  <c r="BI83" i="13" s="1"/>
  <c r="AM81" i="13"/>
  <c r="BI81" i="13" s="1"/>
  <c r="AM69" i="13"/>
  <c r="BI69" i="13" s="1"/>
  <c r="AM66" i="13"/>
  <c r="BI66" i="13" s="1"/>
  <c r="AM53" i="13"/>
  <c r="BI53" i="13" s="1"/>
  <c r="AM50" i="13"/>
  <c r="BI50" i="13" s="1"/>
  <c r="AM37" i="13"/>
  <c r="BI37" i="13" s="1"/>
  <c r="AM33" i="13"/>
  <c r="BI33" i="13" s="1"/>
  <c r="AM20" i="13"/>
  <c r="BI20" i="13" s="1"/>
  <c r="AM4" i="13"/>
  <c r="BI4" i="13" s="1"/>
  <c r="AM2" i="13"/>
  <c r="BI2" i="13" s="1"/>
  <c r="BQ232" i="13"/>
  <c r="BP232" i="13"/>
  <c r="BO232" i="13"/>
  <c r="BN232" i="13"/>
  <c r="BK232" i="13"/>
  <c r="BJ232" i="13"/>
  <c r="BI232" i="13"/>
  <c r="BQ231" i="13"/>
  <c r="BP231" i="13"/>
  <c r="BO231" i="13"/>
  <c r="BN231" i="13"/>
  <c r="BK231" i="13"/>
  <c r="BJ231" i="13"/>
  <c r="BI231" i="13"/>
  <c r="BQ230" i="13"/>
  <c r="BP230" i="13"/>
  <c r="BO230" i="13"/>
  <c r="BN230" i="13"/>
  <c r="BK230" i="13"/>
  <c r="BJ230" i="13"/>
  <c r="BI230" i="13"/>
  <c r="BQ229" i="13"/>
  <c r="BP229" i="13"/>
  <c r="BO229" i="13"/>
  <c r="BK229" i="13"/>
  <c r="BJ229" i="13"/>
  <c r="AN229" i="13"/>
  <c r="BN229" i="13" s="1"/>
  <c r="AM229" i="13"/>
  <c r="BI229" i="13" s="1"/>
  <c r="BQ228" i="13"/>
  <c r="BP228" i="13"/>
  <c r="BO228" i="13"/>
  <c r="BN228" i="13"/>
  <c r="BK228" i="13"/>
  <c r="BJ228" i="13"/>
  <c r="BI228" i="13"/>
  <c r="BQ227" i="13"/>
  <c r="BP227" i="13"/>
  <c r="BO227" i="13"/>
  <c r="BN227" i="13"/>
  <c r="BK227" i="13"/>
  <c r="BJ227" i="13"/>
  <c r="BI227" i="13"/>
  <c r="BQ226" i="13"/>
  <c r="BP226" i="13"/>
  <c r="BO226" i="13"/>
  <c r="BN226" i="13"/>
  <c r="BK226" i="13"/>
  <c r="BJ226" i="13"/>
  <c r="BI226" i="13"/>
  <c r="BQ225" i="13"/>
  <c r="BP225" i="13"/>
  <c r="BO225" i="13"/>
  <c r="BN225" i="13"/>
  <c r="BK225" i="13"/>
  <c r="BJ225" i="13"/>
  <c r="BI225" i="13"/>
  <c r="BQ224" i="13"/>
  <c r="BP224" i="13"/>
  <c r="BO224" i="13"/>
  <c r="BN224" i="13"/>
  <c r="BK224" i="13"/>
  <c r="BJ224" i="13"/>
  <c r="BI224" i="13"/>
  <c r="BQ223" i="13"/>
  <c r="BP223" i="13"/>
  <c r="BO223" i="13"/>
  <c r="BN223" i="13"/>
  <c r="BK223" i="13"/>
  <c r="BJ223" i="13"/>
  <c r="BI223" i="13"/>
  <c r="BQ222" i="13"/>
  <c r="BP222" i="13"/>
  <c r="BO222" i="13"/>
  <c r="BK222" i="13"/>
  <c r="BJ222" i="13"/>
  <c r="AN222" i="13"/>
  <c r="BN222" i="13" s="1"/>
  <c r="AM222" i="13"/>
  <c r="BI222" i="13" s="1"/>
  <c r="BQ221" i="13"/>
  <c r="BP221" i="13"/>
  <c r="BO221" i="13"/>
  <c r="BN221" i="13"/>
  <c r="BK221" i="13"/>
  <c r="BJ221" i="13"/>
  <c r="BI221" i="13"/>
  <c r="BQ220" i="13"/>
  <c r="BP220" i="13"/>
  <c r="BO220" i="13"/>
  <c r="BN220" i="13"/>
  <c r="BK220" i="13"/>
  <c r="BL220" i="13" s="1"/>
  <c r="BJ220" i="13"/>
  <c r="BI220" i="13"/>
  <c r="BQ219" i="13"/>
  <c r="BP219" i="13"/>
  <c r="BO219" i="13"/>
  <c r="BK219" i="13"/>
  <c r="BJ219" i="13"/>
  <c r="AN219" i="13"/>
  <c r="BN219" i="13" s="1"/>
  <c r="AM219" i="13"/>
  <c r="BI219" i="13" s="1"/>
  <c r="BQ218" i="13"/>
  <c r="BP218" i="13"/>
  <c r="BO218" i="13"/>
  <c r="BK218" i="13"/>
  <c r="BJ218" i="13"/>
  <c r="AN218" i="13"/>
  <c r="BN218" i="13" s="1"/>
  <c r="AM218" i="13"/>
  <c r="BI218" i="13" s="1"/>
  <c r="BL218" i="13" s="1"/>
  <c r="BQ217" i="13"/>
  <c r="BP217" i="13"/>
  <c r="BO217" i="13"/>
  <c r="BN217" i="13"/>
  <c r="BK217" i="13"/>
  <c r="BJ217" i="13"/>
  <c r="BI217" i="13"/>
  <c r="BQ216" i="13"/>
  <c r="BP216" i="13"/>
  <c r="BO216" i="13"/>
  <c r="BN216" i="13"/>
  <c r="BK216" i="13"/>
  <c r="BJ216" i="13"/>
  <c r="BI216" i="13"/>
  <c r="BQ215" i="13"/>
  <c r="BP215" i="13"/>
  <c r="BO215" i="13"/>
  <c r="BN215" i="13"/>
  <c r="BK215" i="13"/>
  <c r="BJ215" i="13"/>
  <c r="BI215" i="13"/>
  <c r="BQ214" i="13"/>
  <c r="BP214" i="13"/>
  <c r="BO214" i="13"/>
  <c r="BK214" i="13"/>
  <c r="BJ214" i="13"/>
  <c r="AN214" i="13"/>
  <c r="BN214" i="13" s="1"/>
  <c r="AM214" i="13"/>
  <c r="BI214" i="13" s="1"/>
  <c r="BQ213" i="13"/>
  <c r="BP213" i="13"/>
  <c r="BO213" i="13"/>
  <c r="BN213" i="13"/>
  <c r="BK213" i="13"/>
  <c r="BJ213" i="13"/>
  <c r="BI213" i="13"/>
  <c r="BQ212" i="13"/>
  <c r="BP212" i="13"/>
  <c r="BO212" i="13"/>
  <c r="BN212" i="13"/>
  <c r="BK212" i="13"/>
  <c r="BJ212" i="13"/>
  <c r="BI212" i="13"/>
  <c r="BQ211" i="13"/>
  <c r="BP211" i="13"/>
  <c r="BO211" i="13"/>
  <c r="BN211" i="13"/>
  <c r="BK211" i="13"/>
  <c r="BJ211" i="13"/>
  <c r="BI211" i="13"/>
  <c r="BQ210" i="13"/>
  <c r="BP210" i="13"/>
  <c r="BO210" i="13"/>
  <c r="BK210" i="13"/>
  <c r="BJ210" i="13"/>
  <c r="AN210" i="13"/>
  <c r="BN210" i="13" s="1"/>
  <c r="AM210" i="13"/>
  <c r="BI210" i="13" s="1"/>
  <c r="BQ209" i="13"/>
  <c r="BP209" i="13"/>
  <c r="BO209" i="13"/>
  <c r="BN209" i="13"/>
  <c r="BK209" i="13"/>
  <c r="BJ209" i="13"/>
  <c r="BI209" i="13"/>
  <c r="BQ208" i="13"/>
  <c r="BP208" i="13"/>
  <c r="BO208" i="13"/>
  <c r="BN208" i="13"/>
  <c r="BK208" i="13"/>
  <c r="BJ208" i="13"/>
  <c r="BI208" i="13"/>
  <c r="BQ207" i="13"/>
  <c r="BP207" i="13"/>
  <c r="BO207" i="13"/>
  <c r="BN207" i="13"/>
  <c r="BK207" i="13"/>
  <c r="BJ207" i="13"/>
  <c r="BI207" i="13"/>
  <c r="BQ206" i="13"/>
  <c r="BP206" i="13"/>
  <c r="BO206" i="13"/>
  <c r="BN206" i="13"/>
  <c r="BK206" i="13"/>
  <c r="BJ206" i="13"/>
  <c r="BI206" i="13"/>
  <c r="BQ205" i="13"/>
  <c r="BP205" i="13"/>
  <c r="BO205" i="13"/>
  <c r="BN205" i="13"/>
  <c r="BK205" i="13"/>
  <c r="BJ205" i="13"/>
  <c r="BI205" i="13"/>
  <c r="BQ204" i="13"/>
  <c r="BP204" i="13"/>
  <c r="BO204" i="13"/>
  <c r="BN204" i="13"/>
  <c r="BK204" i="13"/>
  <c r="BJ204" i="13"/>
  <c r="BI204" i="13"/>
  <c r="BQ203" i="13"/>
  <c r="BP203" i="13"/>
  <c r="BO203" i="13"/>
  <c r="BN203" i="13"/>
  <c r="BK203" i="13"/>
  <c r="BJ203" i="13"/>
  <c r="BI203" i="13"/>
  <c r="BQ202" i="13"/>
  <c r="BP202" i="13"/>
  <c r="BO202" i="13"/>
  <c r="BN202" i="13"/>
  <c r="BK202" i="13"/>
  <c r="BJ202" i="13"/>
  <c r="BI202" i="13"/>
  <c r="BQ201" i="13"/>
  <c r="BP201" i="13"/>
  <c r="BO201" i="13"/>
  <c r="BN201" i="13"/>
  <c r="BK201" i="13"/>
  <c r="BJ201" i="13"/>
  <c r="BI201" i="13"/>
  <c r="BQ200" i="13"/>
  <c r="BP200" i="13"/>
  <c r="BO200" i="13"/>
  <c r="BK200" i="13"/>
  <c r="BJ200" i="13"/>
  <c r="AN200" i="13"/>
  <c r="BN200" i="13" s="1"/>
  <c r="AM200" i="13"/>
  <c r="BI200" i="13" s="1"/>
  <c r="BQ199" i="13"/>
  <c r="BP199" i="13"/>
  <c r="BO199" i="13"/>
  <c r="BN199" i="13"/>
  <c r="BK199" i="13"/>
  <c r="BJ199" i="13"/>
  <c r="BI199" i="13"/>
  <c r="BQ198" i="13"/>
  <c r="BP198" i="13"/>
  <c r="BO198" i="13"/>
  <c r="BN198" i="13"/>
  <c r="BK198" i="13"/>
  <c r="BJ198" i="13"/>
  <c r="BI198" i="13"/>
  <c r="BQ197" i="13"/>
  <c r="BP197" i="13"/>
  <c r="BO197" i="13"/>
  <c r="BK197" i="13"/>
  <c r="BJ197" i="13"/>
  <c r="AN197" i="13"/>
  <c r="BN197" i="13" s="1"/>
  <c r="AM197" i="13"/>
  <c r="BI197" i="13" s="1"/>
  <c r="BQ196" i="13"/>
  <c r="BP196" i="13"/>
  <c r="BO196" i="13"/>
  <c r="BN196" i="13"/>
  <c r="BK196" i="13"/>
  <c r="BJ196" i="13"/>
  <c r="BI196" i="13"/>
  <c r="BQ195" i="13"/>
  <c r="BP195" i="13"/>
  <c r="BO195" i="13"/>
  <c r="BN195" i="13"/>
  <c r="BK195" i="13"/>
  <c r="BJ195" i="13"/>
  <c r="BI195" i="13"/>
  <c r="BQ194" i="13"/>
  <c r="BP194" i="13"/>
  <c r="BO194" i="13"/>
  <c r="BK194" i="13"/>
  <c r="BJ194" i="13"/>
  <c r="AN194" i="13"/>
  <c r="BN194" i="13" s="1"/>
  <c r="AM194" i="13"/>
  <c r="BI194" i="13" s="1"/>
  <c r="BQ193" i="13"/>
  <c r="BP193" i="13"/>
  <c r="BO193" i="13"/>
  <c r="BK193" i="13"/>
  <c r="BJ193" i="13"/>
  <c r="AN193" i="13"/>
  <c r="BN193" i="13" s="1"/>
  <c r="AM193" i="13"/>
  <c r="BI193" i="13" s="1"/>
  <c r="BQ192" i="13"/>
  <c r="BP192" i="13"/>
  <c r="BO192" i="13"/>
  <c r="BN192" i="13"/>
  <c r="BK192" i="13"/>
  <c r="BJ192" i="13"/>
  <c r="BI192" i="13"/>
  <c r="BQ191" i="13"/>
  <c r="BP191" i="13"/>
  <c r="BO191" i="13"/>
  <c r="BN191" i="13"/>
  <c r="BK191" i="13"/>
  <c r="BJ191" i="13"/>
  <c r="BI191" i="13"/>
  <c r="BQ190" i="13"/>
  <c r="BP190" i="13"/>
  <c r="BO190" i="13"/>
  <c r="BN190" i="13"/>
  <c r="BK190" i="13"/>
  <c r="BJ190" i="13"/>
  <c r="BI190" i="13"/>
  <c r="BQ189" i="13"/>
  <c r="BP189" i="13"/>
  <c r="BO189" i="13"/>
  <c r="BK189" i="13"/>
  <c r="BJ189" i="13"/>
  <c r="AN189" i="13"/>
  <c r="BN189" i="13" s="1"/>
  <c r="AM189" i="13"/>
  <c r="BI189" i="13" s="1"/>
  <c r="BQ188" i="13"/>
  <c r="BP188" i="13"/>
  <c r="BO188" i="13"/>
  <c r="BK188" i="13"/>
  <c r="BJ188" i="13"/>
  <c r="AN188" i="13"/>
  <c r="BN188" i="13" s="1"/>
  <c r="AM188" i="13"/>
  <c r="BI188" i="13" s="1"/>
  <c r="BQ187" i="13"/>
  <c r="BP187" i="13"/>
  <c r="BO187" i="13"/>
  <c r="BN187" i="13"/>
  <c r="BK187" i="13"/>
  <c r="BJ187" i="13"/>
  <c r="BI187" i="13"/>
  <c r="BQ186" i="13"/>
  <c r="BP186" i="13"/>
  <c r="BO186" i="13"/>
  <c r="BN186" i="13"/>
  <c r="BK186" i="13"/>
  <c r="BJ186" i="13"/>
  <c r="BI186" i="13"/>
  <c r="BQ185" i="13"/>
  <c r="BP185" i="13"/>
  <c r="BO185" i="13"/>
  <c r="BN185" i="13"/>
  <c r="BK185" i="13"/>
  <c r="BJ185" i="13"/>
  <c r="BI185" i="13"/>
  <c r="BQ184" i="13"/>
  <c r="BP184" i="13"/>
  <c r="BO184" i="13"/>
  <c r="BK184" i="13"/>
  <c r="BJ184" i="13"/>
  <c r="AN184" i="13"/>
  <c r="BN184" i="13" s="1"/>
  <c r="AM184" i="13"/>
  <c r="BI184" i="13" s="1"/>
  <c r="BQ183" i="13"/>
  <c r="BP183" i="13"/>
  <c r="BO183" i="13"/>
  <c r="BN183" i="13"/>
  <c r="BK183" i="13"/>
  <c r="BJ183" i="13"/>
  <c r="BI183" i="13"/>
  <c r="BQ182" i="13"/>
  <c r="BP182" i="13"/>
  <c r="BO182" i="13"/>
  <c r="BN182" i="13"/>
  <c r="BK182" i="13"/>
  <c r="BJ182" i="13"/>
  <c r="BI182" i="13"/>
  <c r="BQ181" i="13"/>
  <c r="BP181" i="13"/>
  <c r="BO181" i="13"/>
  <c r="BN181" i="13"/>
  <c r="BK181" i="13"/>
  <c r="BJ181" i="13"/>
  <c r="BI181" i="13"/>
  <c r="BQ180" i="13"/>
  <c r="BP180" i="13"/>
  <c r="BO180" i="13"/>
  <c r="BK180" i="13"/>
  <c r="BJ180" i="13"/>
  <c r="AN180" i="13"/>
  <c r="BN180" i="13" s="1"/>
  <c r="AM180" i="13"/>
  <c r="BI180" i="13" s="1"/>
  <c r="BQ179" i="13"/>
  <c r="BP179" i="13"/>
  <c r="BO179" i="13"/>
  <c r="BK179" i="13"/>
  <c r="BJ179" i="13"/>
  <c r="AN179" i="13"/>
  <c r="BN179" i="13" s="1"/>
  <c r="AM179" i="13"/>
  <c r="BI179" i="13" s="1"/>
  <c r="BQ178" i="13"/>
  <c r="BP178" i="13"/>
  <c r="BO178" i="13"/>
  <c r="BN178" i="13"/>
  <c r="BK178" i="13"/>
  <c r="BJ178" i="13"/>
  <c r="BI178" i="13"/>
  <c r="BQ177" i="13"/>
  <c r="BP177" i="13"/>
  <c r="BO177" i="13"/>
  <c r="BK177" i="13"/>
  <c r="BJ177" i="13"/>
  <c r="AN177" i="13"/>
  <c r="BN177" i="13" s="1"/>
  <c r="AM177" i="13"/>
  <c r="BI177" i="13" s="1"/>
  <c r="BQ176" i="13"/>
  <c r="BP176" i="13"/>
  <c r="BO176" i="13"/>
  <c r="BN176" i="13"/>
  <c r="BK176" i="13"/>
  <c r="BJ176" i="13"/>
  <c r="BI176" i="13"/>
  <c r="BQ175" i="13"/>
  <c r="BP175" i="13"/>
  <c r="BO175" i="13"/>
  <c r="BK175" i="13"/>
  <c r="BJ175" i="13"/>
  <c r="AN175" i="13"/>
  <c r="BN175" i="13" s="1"/>
  <c r="AM175" i="13"/>
  <c r="BI175" i="13" s="1"/>
  <c r="BQ174" i="13"/>
  <c r="BP174" i="13"/>
  <c r="BO174" i="13"/>
  <c r="BN174" i="13"/>
  <c r="BK174" i="13"/>
  <c r="BJ174" i="13"/>
  <c r="BI174" i="13"/>
  <c r="BL174" i="13" s="1"/>
  <c r="BQ173" i="13"/>
  <c r="BP173" i="13"/>
  <c r="BO173" i="13"/>
  <c r="BK173" i="13"/>
  <c r="BJ173" i="13"/>
  <c r="AN173" i="13"/>
  <c r="BN173" i="13" s="1"/>
  <c r="AM173" i="13"/>
  <c r="BI173" i="13" s="1"/>
  <c r="BQ172" i="13"/>
  <c r="BP172" i="13"/>
  <c r="BO172" i="13"/>
  <c r="BN172" i="13"/>
  <c r="BK172" i="13"/>
  <c r="BJ172" i="13"/>
  <c r="BI172" i="13"/>
  <c r="BQ171" i="13"/>
  <c r="BP171" i="13"/>
  <c r="BO171" i="13"/>
  <c r="BK171" i="13"/>
  <c r="BJ171" i="13"/>
  <c r="AN171" i="13"/>
  <c r="BN171" i="13" s="1"/>
  <c r="AM171" i="13"/>
  <c r="BI171" i="13" s="1"/>
  <c r="BQ170" i="13"/>
  <c r="BP170" i="13"/>
  <c r="BO170" i="13"/>
  <c r="BK170" i="13"/>
  <c r="BJ170" i="13"/>
  <c r="AN170" i="13"/>
  <c r="BN170" i="13" s="1"/>
  <c r="AM170" i="13"/>
  <c r="BI170" i="13" s="1"/>
  <c r="BQ169" i="13"/>
  <c r="BP169" i="13"/>
  <c r="BO169" i="13"/>
  <c r="BN169" i="13"/>
  <c r="BK169" i="13"/>
  <c r="BJ169" i="13"/>
  <c r="BI169" i="13"/>
  <c r="BQ168" i="13"/>
  <c r="BP168" i="13"/>
  <c r="BO168" i="13"/>
  <c r="BN168" i="13"/>
  <c r="BK168" i="13"/>
  <c r="BJ168" i="13"/>
  <c r="BI168" i="13"/>
  <c r="BQ167" i="13"/>
  <c r="BP167" i="13"/>
  <c r="BO167" i="13"/>
  <c r="BN167" i="13"/>
  <c r="BK167" i="13"/>
  <c r="BJ167" i="13"/>
  <c r="BI167" i="13"/>
  <c r="BQ166" i="13"/>
  <c r="BP166" i="13"/>
  <c r="BO166" i="13"/>
  <c r="BN166" i="13"/>
  <c r="BK166" i="13"/>
  <c r="BJ166" i="13"/>
  <c r="BI166" i="13"/>
  <c r="BQ165" i="13"/>
  <c r="BP165" i="13"/>
  <c r="BO165" i="13"/>
  <c r="BK165" i="13"/>
  <c r="BJ165" i="13"/>
  <c r="AN165" i="13"/>
  <c r="BN165" i="13" s="1"/>
  <c r="AM165" i="13"/>
  <c r="BI165" i="13" s="1"/>
  <c r="BQ164" i="13"/>
  <c r="BP164" i="13"/>
  <c r="BO164" i="13"/>
  <c r="BK164" i="13"/>
  <c r="BJ164" i="13"/>
  <c r="AN164" i="13"/>
  <c r="BN164" i="13" s="1"/>
  <c r="AM164" i="13"/>
  <c r="BI164" i="13" s="1"/>
  <c r="BQ163" i="13"/>
  <c r="BP163" i="13"/>
  <c r="BO163" i="13"/>
  <c r="BN163" i="13"/>
  <c r="BK163" i="13"/>
  <c r="BJ163" i="13"/>
  <c r="BI163" i="13"/>
  <c r="BQ162" i="13"/>
  <c r="BP162" i="13"/>
  <c r="BO162" i="13"/>
  <c r="BK162" i="13"/>
  <c r="BJ162" i="13"/>
  <c r="AN162" i="13"/>
  <c r="BN162" i="13" s="1"/>
  <c r="AM162" i="13"/>
  <c r="BI162" i="13" s="1"/>
  <c r="BQ161" i="13"/>
  <c r="BP161" i="13"/>
  <c r="BO161" i="13"/>
  <c r="BK161" i="13"/>
  <c r="BJ161" i="13"/>
  <c r="AN161" i="13"/>
  <c r="BN161" i="13" s="1"/>
  <c r="AM161" i="13"/>
  <c r="BI161" i="13" s="1"/>
  <c r="BQ160" i="13"/>
  <c r="BP160" i="13"/>
  <c r="BO160" i="13"/>
  <c r="BN160" i="13"/>
  <c r="BK160" i="13"/>
  <c r="BJ160" i="13"/>
  <c r="BI160" i="13"/>
  <c r="BQ159" i="13"/>
  <c r="BP159" i="13"/>
  <c r="BO159" i="13"/>
  <c r="BK159" i="13"/>
  <c r="BJ159" i="13"/>
  <c r="AN159" i="13"/>
  <c r="BN159" i="13" s="1"/>
  <c r="AM159" i="13"/>
  <c r="BI159" i="13" s="1"/>
  <c r="BQ158" i="13"/>
  <c r="BP158" i="13"/>
  <c r="BO158" i="13"/>
  <c r="BN158" i="13"/>
  <c r="BK158" i="13"/>
  <c r="BJ158" i="13"/>
  <c r="BI158" i="13"/>
  <c r="BQ157" i="13"/>
  <c r="BP157" i="13"/>
  <c r="BO157" i="13"/>
  <c r="BN157" i="13"/>
  <c r="BK157" i="13"/>
  <c r="BJ157" i="13"/>
  <c r="BI157" i="13"/>
  <c r="BQ156" i="13"/>
  <c r="BP156" i="13"/>
  <c r="BO156" i="13"/>
  <c r="BK156" i="13"/>
  <c r="BJ156" i="13"/>
  <c r="AN156" i="13"/>
  <c r="BN156" i="13" s="1"/>
  <c r="AM156" i="13"/>
  <c r="BI156" i="13" s="1"/>
  <c r="BQ155" i="13"/>
  <c r="BP155" i="13"/>
  <c r="BO155" i="13"/>
  <c r="BN155" i="13"/>
  <c r="BK155" i="13"/>
  <c r="BJ155" i="13"/>
  <c r="BI155" i="13"/>
  <c r="BQ154" i="13"/>
  <c r="BP154" i="13"/>
  <c r="BO154" i="13"/>
  <c r="BN154" i="13"/>
  <c r="BK154" i="13"/>
  <c r="BJ154" i="13"/>
  <c r="BI154" i="13"/>
  <c r="BQ153" i="13"/>
  <c r="BP153" i="13"/>
  <c r="BO153" i="13"/>
  <c r="BN153" i="13"/>
  <c r="BK153" i="13"/>
  <c r="BJ153" i="13"/>
  <c r="BI153" i="13"/>
  <c r="BQ152" i="13"/>
  <c r="BP152" i="13"/>
  <c r="BO152" i="13"/>
  <c r="BN152" i="13"/>
  <c r="BK152" i="13"/>
  <c r="BJ152" i="13"/>
  <c r="BI152" i="13"/>
  <c r="BQ151" i="13"/>
  <c r="BP151" i="13"/>
  <c r="BO151" i="13"/>
  <c r="BK151" i="13"/>
  <c r="BJ151" i="13"/>
  <c r="AN151" i="13"/>
  <c r="BN151" i="13" s="1"/>
  <c r="AM151" i="13"/>
  <c r="BI151" i="13" s="1"/>
  <c r="BQ150" i="13"/>
  <c r="BP150" i="13"/>
  <c r="BO150" i="13"/>
  <c r="BN150" i="13"/>
  <c r="BK150" i="13"/>
  <c r="BJ150" i="13"/>
  <c r="BI150" i="13"/>
  <c r="BQ149" i="13"/>
  <c r="BP149" i="13"/>
  <c r="BO149" i="13"/>
  <c r="BN149" i="13"/>
  <c r="BK149" i="13"/>
  <c r="BJ149" i="13"/>
  <c r="BI149" i="13"/>
  <c r="BQ148" i="13"/>
  <c r="BP148" i="13"/>
  <c r="BO148" i="13"/>
  <c r="BK148" i="13"/>
  <c r="BJ148" i="13"/>
  <c r="AN148" i="13"/>
  <c r="BN148" i="13" s="1"/>
  <c r="AM148" i="13"/>
  <c r="BI148" i="13" s="1"/>
  <c r="BQ147" i="13"/>
  <c r="BP147" i="13"/>
  <c r="BO147" i="13"/>
  <c r="BK147" i="13"/>
  <c r="BJ147" i="13"/>
  <c r="AN147" i="13"/>
  <c r="BN147" i="13" s="1"/>
  <c r="AM147" i="13"/>
  <c r="BI147" i="13" s="1"/>
  <c r="BQ146" i="13"/>
  <c r="BP146" i="13"/>
  <c r="BO146" i="13"/>
  <c r="BN146" i="13"/>
  <c r="BK146" i="13"/>
  <c r="BJ146" i="13"/>
  <c r="BI146" i="13"/>
  <c r="BQ145" i="13"/>
  <c r="BP145" i="13"/>
  <c r="BO145" i="13"/>
  <c r="BK145" i="13"/>
  <c r="BJ145" i="13"/>
  <c r="AN145" i="13"/>
  <c r="BN145" i="13" s="1"/>
  <c r="AM145" i="13"/>
  <c r="BI145" i="13" s="1"/>
  <c r="BQ144" i="13"/>
  <c r="BP144" i="13"/>
  <c r="BO144" i="13"/>
  <c r="BN144" i="13"/>
  <c r="BK144" i="13"/>
  <c r="BJ144" i="13"/>
  <c r="BI144" i="13"/>
  <c r="BQ143" i="13"/>
  <c r="BP143" i="13"/>
  <c r="BO143" i="13"/>
  <c r="BN143" i="13"/>
  <c r="BK143" i="13"/>
  <c r="BJ143" i="13"/>
  <c r="BI143" i="13"/>
  <c r="BQ142" i="13"/>
  <c r="BP142" i="13"/>
  <c r="BO142" i="13"/>
  <c r="BK142" i="13"/>
  <c r="BJ142" i="13"/>
  <c r="AN142" i="13"/>
  <c r="BN142" i="13" s="1"/>
  <c r="AM142" i="13"/>
  <c r="BI142" i="13" s="1"/>
  <c r="BQ141" i="13"/>
  <c r="BP141" i="13"/>
  <c r="BO141" i="13"/>
  <c r="BK141" i="13"/>
  <c r="BJ141" i="13"/>
  <c r="AN141" i="13"/>
  <c r="BN141" i="13" s="1"/>
  <c r="AM141" i="13"/>
  <c r="BI141" i="13" s="1"/>
  <c r="BQ140" i="13"/>
  <c r="BP140" i="13"/>
  <c r="BO140" i="13"/>
  <c r="BN140" i="13"/>
  <c r="BK140" i="13"/>
  <c r="BJ140" i="13"/>
  <c r="BI140" i="13"/>
  <c r="BQ139" i="13"/>
  <c r="BP139" i="13"/>
  <c r="BO139" i="13"/>
  <c r="BK139" i="13"/>
  <c r="BJ139" i="13"/>
  <c r="AN139" i="13"/>
  <c r="BN139" i="13" s="1"/>
  <c r="AM139" i="13"/>
  <c r="BI139" i="13" s="1"/>
  <c r="BQ138" i="13"/>
  <c r="BP138" i="13"/>
  <c r="BO138" i="13"/>
  <c r="BN138" i="13"/>
  <c r="BK138" i="13"/>
  <c r="BJ138" i="13"/>
  <c r="BI138" i="13"/>
  <c r="BQ137" i="13"/>
  <c r="BP137" i="13"/>
  <c r="BO137" i="13"/>
  <c r="BK137" i="13"/>
  <c r="BJ137" i="13"/>
  <c r="AN137" i="13"/>
  <c r="BN137" i="13" s="1"/>
  <c r="AM137" i="13"/>
  <c r="BI137" i="13" s="1"/>
  <c r="BQ136" i="13"/>
  <c r="BP136" i="13"/>
  <c r="BO136" i="13"/>
  <c r="BK136" i="13"/>
  <c r="BJ136" i="13"/>
  <c r="AN136" i="13"/>
  <c r="BN136" i="13" s="1"/>
  <c r="AM136" i="13"/>
  <c r="BI136" i="13" s="1"/>
  <c r="BQ135" i="13"/>
  <c r="BP135" i="13"/>
  <c r="BO135" i="13"/>
  <c r="BN135" i="13"/>
  <c r="BK135" i="13"/>
  <c r="BJ135" i="13"/>
  <c r="BI135" i="13"/>
  <c r="BQ134" i="13"/>
  <c r="BP134" i="13"/>
  <c r="BO134" i="13"/>
  <c r="BN134" i="13"/>
  <c r="BK134" i="13"/>
  <c r="BJ134" i="13"/>
  <c r="BI134" i="13"/>
  <c r="BQ133" i="13"/>
  <c r="BP133" i="13"/>
  <c r="BO133" i="13"/>
  <c r="BK133" i="13"/>
  <c r="BJ133" i="13"/>
  <c r="AN133" i="13"/>
  <c r="BN133" i="13" s="1"/>
  <c r="AM133" i="13"/>
  <c r="BI133" i="13" s="1"/>
  <c r="BQ132" i="13"/>
  <c r="BP132" i="13"/>
  <c r="BO132" i="13"/>
  <c r="BN132" i="13"/>
  <c r="BK132" i="13"/>
  <c r="BJ132" i="13"/>
  <c r="BI132" i="13"/>
  <c r="BQ131" i="13"/>
  <c r="BP131" i="13"/>
  <c r="BO131" i="13"/>
  <c r="BN131" i="13"/>
  <c r="BK131" i="13"/>
  <c r="BJ131" i="13"/>
  <c r="BI131" i="13"/>
  <c r="BQ130" i="13"/>
  <c r="BP130" i="13"/>
  <c r="BO130" i="13"/>
  <c r="BN130" i="13"/>
  <c r="BK130" i="13"/>
  <c r="BJ130" i="13"/>
  <c r="BI130" i="13"/>
  <c r="BQ129" i="13"/>
  <c r="BP129" i="13"/>
  <c r="BO129" i="13"/>
  <c r="BN129" i="13"/>
  <c r="BK129" i="13"/>
  <c r="BJ129" i="13"/>
  <c r="BI129" i="13"/>
  <c r="BQ128" i="13"/>
  <c r="BP128" i="13"/>
  <c r="BO128" i="13"/>
  <c r="BK128" i="13"/>
  <c r="BJ128" i="13"/>
  <c r="AN128" i="13"/>
  <c r="BN128" i="13" s="1"/>
  <c r="AM128" i="13"/>
  <c r="BI128" i="13" s="1"/>
  <c r="BQ127" i="13"/>
  <c r="BP127" i="13"/>
  <c r="BO127" i="13"/>
  <c r="BN127" i="13"/>
  <c r="BK127" i="13"/>
  <c r="BJ127" i="13"/>
  <c r="BI127" i="13"/>
  <c r="BQ126" i="13"/>
  <c r="BP126" i="13"/>
  <c r="BO126" i="13"/>
  <c r="BK126" i="13"/>
  <c r="BJ126" i="13"/>
  <c r="AN126" i="13"/>
  <c r="BN126" i="13" s="1"/>
  <c r="AM126" i="13"/>
  <c r="BI126" i="13" s="1"/>
  <c r="BQ125" i="13"/>
  <c r="BP125" i="13"/>
  <c r="BO125" i="13"/>
  <c r="BN125" i="13"/>
  <c r="BK125" i="13"/>
  <c r="BJ125" i="13"/>
  <c r="BI125" i="13"/>
  <c r="BQ124" i="13"/>
  <c r="BP124" i="13"/>
  <c r="BO124" i="13"/>
  <c r="BN124" i="13"/>
  <c r="BK124" i="13"/>
  <c r="BJ124" i="13"/>
  <c r="BI124" i="13"/>
  <c r="BQ123" i="13"/>
  <c r="BP123" i="13"/>
  <c r="BO123" i="13"/>
  <c r="BN123" i="13"/>
  <c r="BK123" i="13"/>
  <c r="BJ123" i="13"/>
  <c r="BI123" i="13"/>
  <c r="BQ122" i="13"/>
  <c r="BP122" i="13"/>
  <c r="BO122" i="13"/>
  <c r="BK122" i="13"/>
  <c r="BJ122" i="13"/>
  <c r="AN122" i="13"/>
  <c r="BN122" i="13" s="1"/>
  <c r="AM122" i="13"/>
  <c r="BI122" i="13" s="1"/>
  <c r="BQ121" i="13"/>
  <c r="BP121" i="13"/>
  <c r="BO121" i="13"/>
  <c r="BN121" i="13"/>
  <c r="BK121" i="13"/>
  <c r="BJ121" i="13"/>
  <c r="BI121" i="13"/>
  <c r="BQ120" i="13"/>
  <c r="BP120" i="13"/>
  <c r="BO120" i="13"/>
  <c r="BN120" i="13"/>
  <c r="BK120" i="13"/>
  <c r="BJ120" i="13"/>
  <c r="BI120" i="13"/>
  <c r="BQ119" i="13"/>
  <c r="BP119" i="13"/>
  <c r="BO119" i="13"/>
  <c r="BN119" i="13"/>
  <c r="BK119" i="13"/>
  <c r="BJ119" i="13"/>
  <c r="BI119" i="13"/>
  <c r="BQ118" i="13"/>
  <c r="BP118" i="13"/>
  <c r="BO118" i="13"/>
  <c r="BN118" i="13"/>
  <c r="BK118" i="13"/>
  <c r="BJ118" i="13"/>
  <c r="BI118" i="13"/>
  <c r="BQ117" i="13"/>
  <c r="BP117" i="13"/>
  <c r="BO117" i="13"/>
  <c r="BK117" i="13"/>
  <c r="BJ117" i="13"/>
  <c r="AN117" i="13"/>
  <c r="BN117" i="13" s="1"/>
  <c r="AM117" i="13"/>
  <c r="BI117" i="13" s="1"/>
  <c r="BQ116" i="13"/>
  <c r="BP116" i="13"/>
  <c r="BO116" i="13"/>
  <c r="BN116" i="13"/>
  <c r="BK116" i="13"/>
  <c r="BJ116" i="13"/>
  <c r="BI116" i="13"/>
  <c r="BQ115" i="13"/>
  <c r="BP115" i="13"/>
  <c r="BO115" i="13"/>
  <c r="BK115" i="13"/>
  <c r="BJ115" i="13"/>
  <c r="AN115" i="13"/>
  <c r="BN115" i="13" s="1"/>
  <c r="BQ114" i="13"/>
  <c r="BP114" i="13"/>
  <c r="BO114" i="13"/>
  <c r="BN114" i="13"/>
  <c r="BK114" i="13"/>
  <c r="BJ114" i="13"/>
  <c r="BI114" i="13"/>
  <c r="BQ113" i="13"/>
  <c r="BP113" i="13"/>
  <c r="BO113" i="13"/>
  <c r="BN113" i="13"/>
  <c r="BK113" i="13"/>
  <c r="BJ113" i="13"/>
  <c r="BI113" i="13"/>
  <c r="BQ112" i="13"/>
  <c r="BP112" i="13"/>
  <c r="BO112" i="13"/>
  <c r="BK112" i="13"/>
  <c r="BJ112" i="13"/>
  <c r="AN112" i="13"/>
  <c r="BN112" i="13" s="1"/>
  <c r="BQ111" i="13"/>
  <c r="BP111" i="13"/>
  <c r="BO111" i="13"/>
  <c r="BN111" i="13"/>
  <c r="BK111" i="13"/>
  <c r="BJ111" i="13"/>
  <c r="BI111" i="13"/>
  <c r="BQ110" i="13"/>
  <c r="BP110" i="13"/>
  <c r="BO110" i="13"/>
  <c r="BN110" i="13"/>
  <c r="BK110" i="13"/>
  <c r="BJ110" i="13"/>
  <c r="BI110" i="13"/>
  <c r="BQ109" i="13"/>
  <c r="BP109" i="13"/>
  <c r="BO109" i="13"/>
  <c r="BN109" i="13"/>
  <c r="BK109" i="13"/>
  <c r="BJ109" i="13"/>
  <c r="BI109" i="13"/>
  <c r="BQ108" i="13"/>
  <c r="BP108" i="13"/>
  <c r="BO108" i="13"/>
  <c r="BK108" i="13"/>
  <c r="BJ108" i="13"/>
  <c r="AN108" i="13"/>
  <c r="BN108" i="13" s="1"/>
  <c r="AM108" i="13"/>
  <c r="BI108" i="13" s="1"/>
  <c r="BQ107" i="13"/>
  <c r="BP107" i="13"/>
  <c r="BO107" i="13"/>
  <c r="BN107" i="13"/>
  <c r="BK107" i="13"/>
  <c r="BJ107" i="13"/>
  <c r="BI107" i="13"/>
  <c r="BQ106" i="13"/>
  <c r="BP106" i="13"/>
  <c r="BO106" i="13"/>
  <c r="BN106" i="13"/>
  <c r="BK106" i="13"/>
  <c r="BJ106" i="13"/>
  <c r="BI106" i="13"/>
  <c r="BQ105" i="13"/>
  <c r="BP105" i="13"/>
  <c r="BO105" i="13"/>
  <c r="BN105" i="13"/>
  <c r="BK105" i="13"/>
  <c r="BJ105" i="13"/>
  <c r="BI105" i="13"/>
  <c r="BQ104" i="13"/>
  <c r="BP104" i="13"/>
  <c r="BO104" i="13"/>
  <c r="BK104" i="13"/>
  <c r="BJ104" i="13"/>
  <c r="AN104" i="13"/>
  <c r="BN104" i="13" s="1"/>
  <c r="AM104" i="13"/>
  <c r="BI104" i="13" s="1"/>
  <c r="BQ103" i="13"/>
  <c r="BP103" i="13"/>
  <c r="BO103" i="13"/>
  <c r="BK103" i="13"/>
  <c r="BJ103" i="13"/>
  <c r="AN103" i="13"/>
  <c r="BN103" i="13" s="1"/>
  <c r="AM103" i="13"/>
  <c r="BI103" i="13" s="1"/>
  <c r="BQ102" i="13"/>
  <c r="BP102" i="13"/>
  <c r="BO102" i="13"/>
  <c r="BK102" i="13"/>
  <c r="BJ102" i="13"/>
  <c r="AN102" i="13"/>
  <c r="BN102" i="13" s="1"/>
  <c r="AM102" i="13"/>
  <c r="BI102" i="13" s="1"/>
  <c r="BQ101" i="13"/>
  <c r="BP101" i="13"/>
  <c r="BO101" i="13"/>
  <c r="BK101" i="13"/>
  <c r="BJ101" i="13"/>
  <c r="AN101" i="13"/>
  <c r="BN101" i="13" s="1"/>
  <c r="BQ100" i="13"/>
  <c r="BP100" i="13"/>
  <c r="BO100" i="13"/>
  <c r="BK100" i="13"/>
  <c r="BJ100" i="13"/>
  <c r="AN100" i="13"/>
  <c r="BN100" i="13" s="1"/>
  <c r="BQ99" i="13"/>
  <c r="BP99" i="13"/>
  <c r="BO99" i="13"/>
  <c r="BK99" i="13"/>
  <c r="BJ99" i="13"/>
  <c r="AN99" i="13"/>
  <c r="BN99" i="13" s="1"/>
  <c r="BQ98" i="13"/>
  <c r="BP98" i="13"/>
  <c r="BO98" i="13"/>
  <c r="BK98" i="13"/>
  <c r="BJ98" i="13"/>
  <c r="AN98" i="13"/>
  <c r="BN98" i="13" s="1"/>
  <c r="BQ97" i="13"/>
  <c r="BP97" i="13"/>
  <c r="BO97" i="13"/>
  <c r="BK97" i="13"/>
  <c r="BJ97" i="13"/>
  <c r="AN97" i="13"/>
  <c r="BN97" i="13" s="1"/>
  <c r="BQ96" i="13"/>
  <c r="BP96" i="13"/>
  <c r="BO96" i="13"/>
  <c r="BK96" i="13"/>
  <c r="BJ96" i="13"/>
  <c r="AN96" i="13"/>
  <c r="BN96" i="13" s="1"/>
  <c r="BQ95" i="13"/>
  <c r="BP95" i="13"/>
  <c r="BO95" i="13"/>
  <c r="BK95" i="13"/>
  <c r="BJ95" i="13"/>
  <c r="AN95" i="13"/>
  <c r="BN95" i="13" s="1"/>
  <c r="AM95" i="13"/>
  <c r="BI95" i="13" s="1"/>
  <c r="BQ94" i="13"/>
  <c r="BP94" i="13"/>
  <c r="BO94" i="13"/>
  <c r="BK94" i="13"/>
  <c r="BJ94" i="13"/>
  <c r="AN94" i="13"/>
  <c r="BN94" i="13" s="1"/>
  <c r="AM94" i="13"/>
  <c r="BI94" i="13" s="1"/>
  <c r="BQ93" i="13"/>
  <c r="BP93" i="13"/>
  <c r="BO93" i="13"/>
  <c r="BK93" i="13"/>
  <c r="BJ93" i="13"/>
  <c r="AN93" i="13"/>
  <c r="BN93" i="13" s="1"/>
  <c r="AM93" i="13"/>
  <c r="BI93" i="13" s="1"/>
  <c r="BQ92" i="13"/>
  <c r="BP92" i="13"/>
  <c r="BO92" i="13"/>
  <c r="BK92" i="13"/>
  <c r="BJ92" i="13"/>
  <c r="AN92" i="13"/>
  <c r="BN92" i="13" s="1"/>
  <c r="AM92" i="13"/>
  <c r="BI92" i="13" s="1"/>
  <c r="BQ91" i="13"/>
  <c r="BP91" i="13"/>
  <c r="BO91" i="13"/>
  <c r="BK91" i="13"/>
  <c r="BJ91" i="13"/>
  <c r="AN91" i="13"/>
  <c r="BN91" i="13" s="1"/>
  <c r="AM91" i="13"/>
  <c r="BI91" i="13" s="1"/>
  <c r="BQ90" i="13"/>
  <c r="BP90" i="13"/>
  <c r="BO90" i="13"/>
  <c r="BK90" i="13"/>
  <c r="BJ90" i="13"/>
  <c r="AN90" i="13"/>
  <c r="BN90" i="13" s="1"/>
  <c r="AM90" i="13"/>
  <c r="BI90" i="13" s="1"/>
  <c r="BQ89" i="13"/>
  <c r="BP89" i="13"/>
  <c r="BO89" i="13"/>
  <c r="BK89" i="13"/>
  <c r="BJ89" i="13"/>
  <c r="AN89" i="13"/>
  <c r="BN89" i="13" s="1"/>
  <c r="AM89" i="13"/>
  <c r="BI89" i="13" s="1"/>
  <c r="BQ88" i="13"/>
  <c r="BP88" i="13"/>
  <c r="BO88" i="13"/>
  <c r="BK88" i="13"/>
  <c r="BJ88" i="13"/>
  <c r="AN88" i="13"/>
  <c r="BN88" i="13" s="1"/>
  <c r="AM88" i="13"/>
  <c r="BI88" i="13" s="1"/>
  <c r="BQ87" i="13"/>
  <c r="BP87" i="13"/>
  <c r="BO87" i="13"/>
  <c r="BK87" i="13"/>
  <c r="BJ87" i="13"/>
  <c r="AN87" i="13"/>
  <c r="BN87" i="13" s="1"/>
  <c r="AM87" i="13"/>
  <c r="BI87" i="13" s="1"/>
  <c r="BQ86" i="13"/>
  <c r="BP86" i="13"/>
  <c r="BO86" i="13"/>
  <c r="BK86" i="13"/>
  <c r="BJ86" i="13"/>
  <c r="AN86" i="13"/>
  <c r="BN86" i="13" s="1"/>
  <c r="AM86" i="13"/>
  <c r="BI86" i="13" s="1"/>
  <c r="BQ85" i="13"/>
  <c r="BP85" i="13"/>
  <c r="BO85" i="13"/>
  <c r="BN85" i="13"/>
  <c r="BK85" i="13"/>
  <c r="BJ85" i="13"/>
  <c r="BI85" i="13"/>
  <c r="BQ84" i="13"/>
  <c r="BP84" i="13"/>
  <c r="BO84" i="13"/>
  <c r="BN84" i="13"/>
  <c r="BK84" i="13"/>
  <c r="BJ84" i="13"/>
  <c r="BI84" i="13"/>
  <c r="BQ83" i="13"/>
  <c r="BP83" i="13"/>
  <c r="BO83" i="13"/>
  <c r="BK83" i="13"/>
  <c r="BJ83" i="13"/>
  <c r="AN83" i="13"/>
  <c r="BN83" i="13" s="1"/>
  <c r="BQ82" i="13"/>
  <c r="BP82" i="13"/>
  <c r="BO82" i="13"/>
  <c r="BN82" i="13"/>
  <c r="BK82" i="13"/>
  <c r="BJ82" i="13"/>
  <c r="BI82" i="13"/>
  <c r="BQ81" i="13"/>
  <c r="BP81" i="13"/>
  <c r="BO81" i="13"/>
  <c r="BK81" i="13"/>
  <c r="BJ81" i="13"/>
  <c r="AN81" i="13"/>
  <c r="BN81" i="13" s="1"/>
  <c r="BQ80" i="13"/>
  <c r="BP80" i="13"/>
  <c r="BO80" i="13"/>
  <c r="BN80" i="13"/>
  <c r="BK80" i="13"/>
  <c r="BJ80" i="13"/>
  <c r="BI80" i="13"/>
  <c r="BQ79" i="13"/>
  <c r="BP79" i="13"/>
  <c r="BO79" i="13"/>
  <c r="BK79" i="13"/>
  <c r="BJ79" i="13"/>
  <c r="AN79" i="13"/>
  <c r="BN79" i="13" s="1"/>
  <c r="AM79" i="13"/>
  <c r="BI79" i="13" s="1"/>
  <c r="BQ78" i="13"/>
  <c r="BP78" i="13"/>
  <c r="BO78" i="13"/>
  <c r="BN78" i="13"/>
  <c r="BK78" i="13"/>
  <c r="BJ78" i="13"/>
  <c r="BI78" i="13"/>
  <c r="BQ77" i="13"/>
  <c r="BP77" i="13"/>
  <c r="BO77" i="13"/>
  <c r="BN77" i="13"/>
  <c r="BK77" i="13"/>
  <c r="BJ77" i="13"/>
  <c r="BI77" i="13"/>
  <c r="BQ76" i="13"/>
  <c r="BP76" i="13"/>
  <c r="BO76" i="13"/>
  <c r="BK76" i="13"/>
  <c r="BJ76" i="13"/>
  <c r="AN76" i="13"/>
  <c r="BN76" i="13" s="1"/>
  <c r="AM76" i="13"/>
  <c r="BI76" i="13" s="1"/>
  <c r="BQ75" i="13"/>
  <c r="BP75" i="13"/>
  <c r="BO75" i="13"/>
  <c r="BN75" i="13"/>
  <c r="BK75" i="13"/>
  <c r="BJ75" i="13"/>
  <c r="BI75" i="13"/>
  <c r="BQ74" i="13"/>
  <c r="BP74" i="13"/>
  <c r="BO74" i="13"/>
  <c r="BK74" i="13"/>
  <c r="BJ74" i="13"/>
  <c r="AN74" i="13"/>
  <c r="BN74" i="13" s="1"/>
  <c r="AM74" i="13"/>
  <c r="BI74" i="13" s="1"/>
  <c r="BQ73" i="13"/>
  <c r="BP73" i="13"/>
  <c r="BO73" i="13"/>
  <c r="BK73" i="13"/>
  <c r="BJ73" i="13"/>
  <c r="AN73" i="13"/>
  <c r="BN73" i="13" s="1"/>
  <c r="AM73" i="13"/>
  <c r="BI73" i="13" s="1"/>
  <c r="BQ72" i="13"/>
  <c r="BP72" i="13"/>
  <c r="BO72" i="13"/>
  <c r="BK72" i="13"/>
  <c r="BJ72" i="13"/>
  <c r="AN72" i="13"/>
  <c r="BN72" i="13" s="1"/>
  <c r="AM72" i="13"/>
  <c r="BI72" i="13" s="1"/>
  <c r="BQ71" i="13"/>
  <c r="BP71" i="13"/>
  <c r="BO71" i="13"/>
  <c r="BK71" i="13"/>
  <c r="BJ71" i="13"/>
  <c r="AN71" i="13"/>
  <c r="BN71" i="13" s="1"/>
  <c r="AM71" i="13"/>
  <c r="BI71" i="13" s="1"/>
  <c r="BQ70" i="13"/>
  <c r="BP70" i="13"/>
  <c r="BO70" i="13"/>
  <c r="BN70" i="13"/>
  <c r="BK70" i="13"/>
  <c r="BJ70" i="13"/>
  <c r="BI70" i="13"/>
  <c r="BQ69" i="13"/>
  <c r="BP69" i="13"/>
  <c r="BO69" i="13"/>
  <c r="BK69" i="13"/>
  <c r="BJ69" i="13"/>
  <c r="AN69" i="13"/>
  <c r="BN69" i="13" s="1"/>
  <c r="BQ68" i="13"/>
  <c r="BP68" i="13"/>
  <c r="BO68" i="13"/>
  <c r="BK68" i="13"/>
  <c r="BJ68" i="13"/>
  <c r="AN68" i="13"/>
  <c r="BN68" i="13" s="1"/>
  <c r="AM68" i="13"/>
  <c r="BI68" i="13" s="1"/>
  <c r="BQ67" i="13"/>
  <c r="BP67" i="13"/>
  <c r="BO67" i="13"/>
  <c r="BK67" i="13"/>
  <c r="BJ67" i="13"/>
  <c r="AN67" i="13"/>
  <c r="BN67" i="13" s="1"/>
  <c r="AM67" i="13"/>
  <c r="BI67" i="13" s="1"/>
  <c r="BQ66" i="13"/>
  <c r="BP66" i="13"/>
  <c r="BO66" i="13"/>
  <c r="BK66" i="13"/>
  <c r="BJ66" i="13"/>
  <c r="AN66" i="13"/>
  <c r="BN66" i="13" s="1"/>
  <c r="BQ65" i="13"/>
  <c r="BP65" i="13"/>
  <c r="BO65" i="13"/>
  <c r="BK65" i="13"/>
  <c r="BJ65" i="13"/>
  <c r="AN65" i="13"/>
  <c r="BN65" i="13" s="1"/>
  <c r="AM65" i="13"/>
  <c r="BI65" i="13" s="1"/>
  <c r="BQ64" i="13"/>
  <c r="BP64" i="13"/>
  <c r="BO64" i="13"/>
  <c r="BK64" i="13"/>
  <c r="BJ64" i="13"/>
  <c r="AN64" i="13"/>
  <c r="BN64" i="13" s="1"/>
  <c r="AM64" i="13"/>
  <c r="BI64" i="13" s="1"/>
  <c r="BQ63" i="13"/>
  <c r="BP63" i="13"/>
  <c r="BO63" i="13"/>
  <c r="BK63" i="13"/>
  <c r="BJ63" i="13"/>
  <c r="AN63" i="13"/>
  <c r="BN63" i="13" s="1"/>
  <c r="AM63" i="13"/>
  <c r="BI63" i="13" s="1"/>
  <c r="BQ62" i="13"/>
  <c r="BP62" i="13"/>
  <c r="BO62" i="13"/>
  <c r="BK62" i="13"/>
  <c r="BJ62" i="13"/>
  <c r="AN62" i="13"/>
  <c r="BN62" i="13" s="1"/>
  <c r="AM62" i="13"/>
  <c r="BI62" i="13" s="1"/>
  <c r="BQ61" i="13"/>
  <c r="BP61" i="13"/>
  <c r="BO61" i="13"/>
  <c r="BK61" i="13"/>
  <c r="BJ61" i="13"/>
  <c r="AN61" i="13"/>
  <c r="BN61" i="13" s="1"/>
  <c r="AM61" i="13"/>
  <c r="BI61" i="13" s="1"/>
  <c r="BQ60" i="13"/>
  <c r="BP60" i="13"/>
  <c r="BO60" i="13"/>
  <c r="BK60" i="13"/>
  <c r="BJ60" i="13"/>
  <c r="AN60" i="13"/>
  <c r="BN60" i="13" s="1"/>
  <c r="AM60" i="13"/>
  <c r="BI60" i="13" s="1"/>
  <c r="BQ59" i="13"/>
  <c r="BP59" i="13"/>
  <c r="BO59" i="13"/>
  <c r="BK59" i="13"/>
  <c r="BJ59" i="13"/>
  <c r="AN59" i="13"/>
  <c r="BN59" i="13" s="1"/>
  <c r="AM59" i="13"/>
  <c r="BI59" i="13" s="1"/>
  <c r="BQ58" i="13"/>
  <c r="BP58" i="13"/>
  <c r="BO58" i="13"/>
  <c r="BK58" i="13"/>
  <c r="BJ58" i="13"/>
  <c r="AN58" i="13"/>
  <c r="BN58" i="13" s="1"/>
  <c r="AM58" i="13"/>
  <c r="BI58" i="13" s="1"/>
  <c r="BQ57" i="13"/>
  <c r="BP57" i="13"/>
  <c r="BO57" i="13"/>
  <c r="BK57" i="13"/>
  <c r="BJ57" i="13"/>
  <c r="AN57" i="13"/>
  <c r="BN57" i="13" s="1"/>
  <c r="AM57" i="13"/>
  <c r="BI57" i="13" s="1"/>
  <c r="BQ56" i="13"/>
  <c r="BP56" i="13"/>
  <c r="BO56" i="13"/>
  <c r="BN56" i="13"/>
  <c r="BK56" i="13"/>
  <c r="BJ56" i="13"/>
  <c r="BI56" i="13"/>
  <c r="BQ55" i="13"/>
  <c r="BP55" i="13"/>
  <c r="BO55" i="13"/>
  <c r="BN55" i="13"/>
  <c r="BK55" i="13"/>
  <c r="BJ55" i="13"/>
  <c r="BI55" i="13"/>
  <c r="BQ54" i="13"/>
  <c r="BP54" i="13"/>
  <c r="BO54" i="13"/>
  <c r="BK54" i="13"/>
  <c r="BJ54" i="13"/>
  <c r="AN54" i="13"/>
  <c r="BN54" i="13" s="1"/>
  <c r="AM54" i="13"/>
  <c r="BI54" i="13" s="1"/>
  <c r="BQ53" i="13"/>
  <c r="BP53" i="13"/>
  <c r="BO53" i="13"/>
  <c r="BK53" i="13"/>
  <c r="BJ53" i="13"/>
  <c r="AN53" i="13"/>
  <c r="BN53" i="13" s="1"/>
  <c r="BQ52" i="13"/>
  <c r="BP52" i="13"/>
  <c r="BO52" i="13"/>
  <c r="BN52" i="13"/>
  <c r="BK52" i="13"/>
  <c r="BJ52" i="13"/>
  <c r="BI52" i="13"/>
  <c r="BQ51" i="13"/>
  <c r="BP51" i="13"/>
  <c r="BO51" i="13"/>
  <c r="BN51" i="13"/>
  <c r="BK51" i="13"/>
  <c r="BJ51" i="13"/>
  <c r="BI51" i="13"/>
  <c r="BQ50" i="13"/>
  <c r="BP50" i="13"/>
  <c r="BO50" i="13"/>
  <c r="BK50" i="13"/>
  <c r="BJ50" i="13"/>
  <c r="AN50" i="13"/>
  <c r="BN50" i="13" s="1"/>
  <c r="BQ49" i="13"/>
  <c r="BP49" i="13"/>
  <c r="BO49" i="13"/>
  <c r="BN49" i="13"/>
  <c r="BK49" i="13"/>
  <c r="BJ49" i="13"/>
  <c r="BI49" i="13"/>
  <c r="BQ48" i="13"/>
  <c r="BP48" i="13"/>
  <c r="BO48" i="13"/>
  <c r="BK48" i="13"/>
  <c r="BJ48" i="13"/>
  <c r="AN48" i="13"/>
  <c r="BN48" i="13" s="1"/>
  <c r="AM48" i="13"/>
  <c r="BI48" i="13" s="1"/>
  <c r="BQ47" i="13"/>
  <c r="BP47" i="13"/>
  <c r="BO47" i="13"/>
  <c r="BK47" i="13"/>
  <c r="BJ47" i="13"/>
  <c r="AN47" i="13"/>
  <c r="BN47" i="13" s="1"/>
  <c r="AM47" i="13"/>
  <c r="BI47" i="13" s="1"/>
  <c r="BQ46" i="13"/>
  <c r="BP46" i="13"/>
  <c r="BO46" i="13"/>
  <c r="BN46" i="13"/>
  <c r="BK46" i="13"/>
  <c r="BJ46" i="13"/>
  <c r="BI46" i="13"/>
  <c r="BQ45" i="13"/>
  <c r="BP45" i="13"/>
  <c r="BO45" i="13"/>
  <c r="BK45" i="13"/>
  <c r="BJ45" i="13"/>
  <c r="AN45" i="13"/>
  <c r="BN45" i="13" s="1"/>
  <c r="AM45" i="13"/>
  <c r="BI45" i="13" s="1"/>
  <c r="BQ44" i="13"/>
  <c r="BP44" i="13"/>
  <c r="BO44" i="13"/>
  <c r="BN44" i="13"/>
  <c r="BK44" i="13"/>
  <c r="BJ44" i="13"/>
  <c r="BI44" i="13"/>
  <c r="BQ43" i="13"/>
  <c r="BP43" i="13"/>
  <c r="BO43" i="13"/>
  <c r="BK43" i="13"/>
  <c r="BJ43" i="13"/>
  <c r="AN43" i="13"/>
  <c r="BN43" i="13" s="1"/>
  <c r="AM43" i="13"/>
  <c r="BI43" i="13" s="1"/>
  <c r="BQ42" i="13"/>
  <c r="BP42" i="13"/>
  <c r="BO42" i="13"/>
  <c r="BN42" i="13"/>
  <c r="BK42" i="13"/>
  <c r="BJ42" i="13"/>
  <c r="BI42" i="13"/>
  <c r="BQ41" i="13"/>
  <c r="BP41" i="13"/>
  <c r="BO41" i="13"/>
  <c r="BK41" i="13"/>
  <c r="BJ41" i="13"/>
  <c r="AN41" i="13"/>
  <c r="BN41" i="13" s="1"/>
  <c r="AM41" i="13"/>
  <c r="BI41" i="13" s="1"/>
  <c r="BQ40" i="13"/>
  <c r="BP40" i="13"/>
  <c r="BO40" i="13"/>
  <c r="BN40" i="13"/>
  <c r="BK40" i="13"/>
  <c r="BJ40" i="13"/>
  <c r="BI40" i="13"/>
  <c r="BQ39" i="13"/>
  <c r="BP39" i="13"/>
  <c r="BO39" i="13"/>
  <c r="BK39" i="13"/>
  <c r="BJ39" i="13"/>
  <c r="AN39" i="13"/>
  <c r="BN39" i="13" s="1"/>
  <c r="AM39" i="13"/>
  <c r="BI39" i="13" s="1"/>
  <c r="BQ38" i="13"/>
  <c r="BP38" i="13"/>
  <c r="BO38" i="13"/>
  <c r="BN38" i="13"/>
  <c r="BK38" i="13"/>
  <c r="BJ38" i="13"/>
  <c r="BI38" i="13"/>
  <c r="BQ37" i="13"/>
  <c r="BP37" i="13"/>
  <c r="BO37" i="13"/>
  <c r="BK37" i="13"/>
  <c r="BJ37" i="13"/>
  <c r="AN37" i="13"/>
  <c r="BN37" i="13" s="1"/>
  <c r="BQ36" i="13"/>
  <c r="BP36" i="13"/>
  <c r="BO36" i="13"/>
  <c r="BN36" i="13"/>
  <c r="BK36" i="13"/>
  <c r="BJ36" i="13"/>
  <c r="BI36" i="13"/>
  <c r="BQ35" i="13"/>
  <c r="BP35" i="13"/>
  <c r="BO35" i="13"/>
  <c r="BK35" i="13"/>
  <c r="BJ35" i="13"/>
  <c r="AN35" i="13"/>
  <c r="BN35" i="13" s="1"/>
  <c r="AM35" i="13"/>
  <c r="BI35" i="13" s="1"/>
  <c r="BQ34" i="13"/>
  <c r="BP34" i="13"/>
  <c r="BO34" i="13"/>
  <c r="BN34" i="13"/>
  <c r="BK34" i="13"/>
  <c r="BJ34" i="13"/>
  <c r="BI34" i="13"/>
  <c r="BQ33" i="13"/>
  <c r="BP33" i="13"/>
  <c r="BO33" i="13"/>
  <c r="BK33" i="13"/>
  <c r="BJ33" i="13"/>
  <c r="AN33" i="13"/>
  <c r="BN33" i="13" s="1"/>
  <c r="BQ32" i="13"/>
  <c r="BP32" i="13"/>
  <c r="BO32" i="13"/>
  <c r="BN32" i="13"/>
  <c r="BK32" i="13"/>
  <c r="BJ32" i="13"/>
  <c r="BI32" i="13"/>
  <c r="BQ31" i="13"/>
  <c r="BP31" i="13"/>
  <c r="BO31" i="13"/>
  <c r="BK31" i="13"/>
  <c r="BJ31" i="13"/>
  <c r="AN31" i="13"/>
  <c r="BN31" i="13" s="1"/>
  <c r="AM31" i="13"/>
  <c r="BI31" i="13" s="1"/>
  <c r="BQ30" i="13"/>
  <c r="BP30" i="13"/>
  <c r="BO30" i="13"/>
  <c r="BN30" i="13"/>
  <c r="BK30" i="13"/>
  <c r="BJ30" i="13"/>
  <c r="BI30" i="13"/>
  <c r="BQ29" i="13"/>
  <c r="BP29" i="13"/>
  <c r="BO29" i="13"/>
  <c r="BN29" i="13"/>
  <c r="BK29" i="13"/>
  <c r="BJ29" i="13"/>
  <c r="BI29" i="13"/>
  <c r="BQ28" i="13"/>
  <c r="BP28" i="13"/>
  <c r="BO28" i="13"/>
  <c r="BK28" i="13"/>
  <c r="BJ28" i="13"/>
  <c r="AN28" i="13"/>
  <c r="BN28" i="13" s="1"/>
  <c r="AM28" i="13"/>
  <c r="BI28" i="13" s="1"/>
  <c r="BQ27" i="13"/>
  <c r="BP27" i="13"/>
  <c r="BO27" i="13"/>
  <c r="BN27" i="13"/>
  <c r="BK27" i="13"/>
  <c r="BJ27" i="13"/>
  <c r="BI27" i="13"/>
  <c r="BQ26" i="13"/>
  <c r="BP26" i="13"/>
  <c r="BO26" i="13"/>
  <c r="BK26" i="13"/>
  <c r="BJ26" i="13"/>
  <c r="AN26" i="13"/>
  <c r="BN26" i="13" s="1"/>
  <c r="AM26" i="13"/>
  <c r="BI26" i="13" s="1"/>
  <c r="BQ25" i="13"/>
  <c r="BP25" i="13"/>
  <c r="BO25" i="13"/>
  <c r="BN25" i="13"/>
  <c r="BK25" i="13"/>
  <c r="BJ25" i="13"/>
  <c r="BI25" i="13"/>
  <c r="BQ24" i="13"/>
  <c r="BP24" i="13"/>
  <c r="BO24" i="13"/>
  <c r="BN24" i="13"/>
  <c r="BK24" i="13"/>
  <c r="BJ24" i="13"/>
  <c r="BI24" i="13"/>
  <c r="BQ23" i="13"/>
  <c r="BP23" i="13"/>
  <c r="BO23" i="13"/>
  <c r="BN23" i="13"/>
  <c r="BK23" i="13"/>
  <c r="BJ23" i="13"/>
  <c r="BI23" i="13"/>
  <c r="BQ22" i="13"/>
  <c r="BP22" i="13"/>
  <c r="BO22" i="13"/>
  <c r="BK22" i="13"/>
  <c r="BJ22" i="13"/>
  <c r="AN22" i="13"/>
  <c r="BN22" i="13" s="1"/>
  <c r="AM22" i="13"/>
  <c r="BI22" i="13" s="1"/>
  <c r="BQ21" i="13"/>
  <c r="BP21" i="13"/>
  <c r="BO21" i="13"/>
  <c r="BN21" i="13"/>
  <c r="BK21" i="13"/>
  <c r="BJ21" i="13"/>
  <c r="BI21" i="13"/>
  <c r="BQ20" i="13"/>
  <c r="BP20" i="13"/>
  <c r="BO20" i="13"/>
  <c r="BK20" i="13"/>
  <c r="BJ20" i="13"/>
  <c r="AN20" i="13"/>
  <c r="BN20" i="13" s="1"/>
  <c r="BQ19" i="13"/>
  <c r="BP19" i="13"/>
  <c r="BO19" i="13"/>
  <c r="BN19" i="13"/>
  <c r="BK19" i="13"/>
  <c r="BJ19" i="13"/>
  <c r="BI19" i="13"/>
  <c r="BQ18" i="13"/>
  <c r="BP18" i="13"/>
  <c r="BO18" i="13"/>
  <c r="BN18" i="13"/>
  <c r="BK18" i="13"/>
  <c r="BJ18" i="13"/>
  <c r="BI18" i="13"/>
  <c r="BQ17" i="13"/>
  <c r="BP17" i="13"/>
  <c r="BO17" i="13"/>
  <c r="BK17" i="13"/>
  <c r="BJ17" i="13"/>
  <c r="AN17" i="13"/>
  <c r="BN17" i="13" s="1"/>
  <c r="AM17" i="13"/>
  <c r="BI17" i="13" s="1"/>
  <c r="BQ16" i="13"/>
  <c r="BP16" i="13"/>
  <c r="BO16" i="13"/>
  <c r="BN16" i="13"/>
  <c r="BK16" i="13"/>
  <c r="BJ16" i="13"/>
  <c r="BI16" i="13"/>
  <c r="BQ15" i="13"/>
  <c r="BP15" i="13"/>
  <c r="BO15" i="13"/>
  <c r="BN15" i="13"/>
  <c r="BK15" i="13"/>
  <c r="BJ15" i="13"/>
  <c r="BI15" i="13"/>
  <c r="H15" i="13"/>
  <c r="BQ14" i="13"/>
  <c r="BP14" i="13"/>
  <c r="BO14" i="13"/>
  <c r="BK14" i="13"/>
  <c r="BJ14" i="13"/>
  <c r="AN14" i="13"/>
  <c r="BN14" i="13" s="1"/>
  <c r="AM14" i="13"/>
  <c r="BI14" i="13" s="1"/>
  <c r="BQ13" i="13"/>
  <c r="BP13" i="13"/>
  <c r="BO13" i="13"/>
  <c r="BK13" i="13"/>
  <c r="BJ13" i="13"/>
  <c r="AN13" i="13"/>
  <c r="BN13" i="13" s="1"/>
  <c r="AM13" i="13"/>
  <c r="BI13" i="13" s="1"/>
  <c r="BQ12" i="13"/>
  <c r="BP12" i="13"/>
  <c r="BO12" i="13"/>
  <c r="BN12" i="13"/>
  <c r="BK12" i="13"/>
  <c r="BJ12" i="13"/>
  <c r="BI12" i="13"/>
  <c r="BQ11" i="13"/>
  <c r="BP11" i="13"/>
  <c r="BO11" i="13"/>
  <c r="BN11" i="13"/>
  <c r="BK11" i="13"/>
  <c r="BJ11" i="13"/>
  <c r="BI11" i="13"/>
  <c r="BQ10" i="13"/>
  <c r="BP10" i="13"/>
  <c r="BO10" i="13"/>
  <c r="BN10" i="13"/>
  <c r="BK10" i="13"/>
  <c r="BJ10" i="13"/>
  <c r="BI10" i="13"/>
  <c r="BQ9" i="13"/>
  <c r="BP9" i="13"/>
  <c r="BO9" i="13"/>
  <c r="BK9" i="13"/>
  <c r="BJ9" i="13"/>
  <c r="AN9" i="13"/>
  <c r="BN9" i="13" s="1"/>
  <c r="AM9" i="13"/>
  <c r="BI9" i="13" s="1"/>
  <c r="BR9" i="13" s="1"/>
  <c r="BQ8" i="13"/>
  <c r="BP8" i="13"/>
  <c r="BO8" i="13"/>
  <c r="BK8" i="13"/>
  <c r="BJ8" i="13"/>
  <c r="AN8" i="13"/>
  <c r="BN8" i="13" s="1"/>
  <c r="AM8" i="13"/>
  <c r="BI8" i="13" s="1"/>
  <c r="BL8" i="13" s="1"/>
  <c r="BQ7" i="13"/>
  <c r="BP7" i="13"/>
  <c r="BO7" i="13"/>
  <c r="BN7" i="13"/>
  <c r="BK7" i="13"/>
  <c r="BJ7" i="13"/>
  <c r="BI7" i="13"/>
  <c r="BQ6" i="13"/>
  <c r="BP6" i="13"/>
  <c r="BO6" i="13"/>
  <c r="BN6" i="13"/>
  <c r="BK6" i="13"/>
  <c r="BJ6" i="13"/>
  <c r="BI6" i="13"/>
  <c r="BQ5" i="13"/>
  <c r="BP5" i="13"/>
  <c r="BO5" i="13"/>
  <c r="BN5" i="13"/>
  <c r="BK5" i="13"/>
  <c r="BJ5" i="13"/>
  <c r="BI5" i="13"/>
  <c r="BQ4" i="13"/>
  <c r="BP4" i="13"/>
  <c r="BO4" i="13"/>
  <c r="BK4" i="13"/>
  <c r="BJ4" i="13"/>
  <c r="AN4" i="13"/>
  <c r="BN4" i="13" s="1"/>
  <c r="BQ3" i="13"/>
  <c r="BP3" i="13"/>
  <c r="BO3" i="13"/>
  <c r="BN3" i="13"/>
  <c r="BK3" i="13"/>
  <c r="BJ3" i="13"/>
  <c r="BI3" i="13"/>
  <c r="BQ2" i="13"/>
  <c r="BP2" i="13"/>
  <c r="BO2" i="13"/>
  <c r="BK2" i="13"/>
  <c r="BJ2" i="13"/>
  <c r="AN2" i="13"/>
  <c r="BN2" i="13" s="1"/>
  <c r="BL170" i="13" l="1"/>
  <c r="BL221" i="13"/>
  <c r="BT2" i="13"/>
  <c r="BT156" i="13"/>
  <c r="BL68" i="13"/>
  <c r="BL209" i="13"/>
  <c r="BL32" i="13"/>
  <c r="BL144" i="13"/>
  <c r="BL157" i="13"/>
  <c r="BL72" i="13"/>
  <c r="BL222" i="13"/>
  <c r="BT17" i="13"/>
  <c r="BL187" i="13"/>
  <c r="BL203" i="13"/>
  <c r="BL67" i="13"/>
  <c r="BL128" i="13"/>
  <c r="BL4" i="13"/>
  <c r="BT112" i="13"/>
  <c r="BT117" i="13"/>
  <c r="BL202" i="13"/>
  <c r="BR139" i="13"/>
  <c r="BT76" i="13"/>
  <c r="BR14" i="13"/>
  <c r="BT14" i="13"/>
  <c r="BT58" i="13"/>
  <c r="BL183" i="13"/>
  <c r="BL215" i="13"/>
  <c r="BT222" i="13"/>
  <c r="BR35" i="13"/>
  <c r="BL38" i="13"/>
  <c r="BL152" i="13"/>
  <c r="BR168" i="13"/>
  <c r="BL73" i="13"/>
  <c r="BT104" i="13"/>
  <c r="BT168" i="13"/>
  <c r="BL171" i="13"/>
  <c r="BL48" i="13"/>
  <c r="BR76" i="13"/>
  <c r="BL162" i="13"/>
  <c r="BL228" i="13"/>
  <c r="BL185" i="13"/>
  <c r="BL40" i="13"/>
  <c r="BT179" i="13"/>
  <c r="BL205" i="13"/>
  <c r="BL138" i="13"/>
  <c r="BT47" i="13"/>
  <c r="BT60" i="13"/>
  <c r="BT86" i="13"/>
  <c r="BL70" i="13"/>
  <c r="BL91" i="13"/>
  <c r="BL146" i="13"/>
  <c r="BL49" i="13"/>
  <c r="BL140" i="13"/>
  <c r="BL71" i="13"/>
  <c r="BL155" i="13"/>
  <c r="BL110" i="13"/>
  <c r="BL230" i="13"/>
  <c r="BL198" i="13"/>
  <c r="BL127" i="13"/>
  <c r="BL124" i="13"/>
  <c r="BT4" i="13"/>
  <c r="BT175" i="13"/>
  <c r="BL137" i="13"/>
  <c r="BL101" i="13"/>
  <c r="BL188" i="13"/>
  <c r="BT74" i="13"/>
  <c r="BL178" i="13"/>
  <c r="BL204" i="13"/>
  <c r="BL16" i="13"/>
  <c r="BT35" i="13"/>
  <c r="BR41" i="13"/>
  <c r="BR79" i="13"/>
  <c r="BL181" i="13"/>
  <c r="BL50" i="13"/>
  <c r="BT41" i="13"/>
  <c r="BT171" i="13"/>
  <c r="BT197" i="13"/>
  <c r="BL47" i="13"/>
  <c r="BL151" i="13"/>
  <c r="BL164" i="13"/>
  <c r="BT200" i="13"/>
  <c r="BL229" i="13"/>
  <c r="BL12" i="13"/>
  <c r="BL44" i="13"/>
  <c r="BL226" i="13"/>
  <c r="BT229" i="13"/>
  <c r="BL232" i="13"/>
  <c r="BL106" i="13"/>
  <c r="BL141" i="13"/>
  <c r="BT219" i="13"/>
  <c r="BT31" i="13"/>
  <c r="BL18" i="13"/>
  <c r="BL59" i="13"/>
  <c r="BL84" i="13"/>
  <c r="BT115" i="13"/>
  <c r="BL134" i="13"/>
  <c r="BL160" i="13"/>
  <c r="BL199" i="13"/>
  <c r="BL46" i="13"/>
  <c r="BR62" i="13"/>
  <c r="BL109" i="13"/>
  <c r="BL150" i="13"/>
  <c r="BT62" i="13"/>
  <c r="BR90" i="13"/>
  <c r="BT90" i="13"/>
  <c r="BT218" i="13"/>
  <c r="BL130" i="13"/>
  <c r="BL143" i="13"/>
  <c r="BL153" i="13"/>
  <c r="BL80" i="13"/>
  <c r="BL105" i="13"/>
  <c r="BL111" i="13"/>
  <c r="BL172" i="13"/>
  <c r="BL54" i="13"/>
  <c r="BL102" i="13"/>
  <c r="BL25" i="13"/>
  <c r="BL131" i="13"/>
  <c r="BL169" i="13"/>
  <c r="BL186" i="13"/>
  <c r="BL118" i="13"/>
  <c r="BL216" i="13"/>
  <c r="BL37" i="13"/>
  <c r="BL34" i="13"/>
  <c r="BL182" i="13"/>
  <c r="BL192" i="13"/>
  <c r="BR104" i="13"/>
  <c r="BL69" i="13"/>
  <c r="BL15" i="13"/>
  <c r="BL21" i="13"/>
  <c r="BL82" i="13"/>
  <c r="BL114" i="13"/>
  <c r="BT189" i="13"/>
  <c r="BL11" i="13"/>
  <c r="BL30" i="13"/>
  <c r="BL126" i="13"/>
  <c r="BL167" i="13"/>
  <c r="BL191" i="13"/>
  <c r="BL27" i="13"/>
  <c r="BL65" i="13"/>
  <c r="BL136" i="13"/>
  <c r="BL211" i="13"/>
  <c r="BL36" i="13"/>
  <c r="BL39" i="13"/>
  <c r="BL116" i="13"/>
  <c r="BL129" i="13"/>
  <c r="BL201" i="13"/>
  <c r="BL42" i="13"/>
  <c r="BT81" i="13"/>
  <c r="BT170" i="13"/>
  <c r="BL173" i="13"/>
  <c r="BL217" i="13"/>
  <c r="BL224" i="13"/>
  <c r="BL94" i="13"/>
  <c r="BL122" i="13"/>
  <c r="BL58" i="13"/>
  <c r="BL10" i="13"/>
  <c r="BL23" i="13"/>
  <c r="BL29" i="13"/>
  <c r="BL61" i="13"/>
  <c r="BL125" i="13"/>
  <c r="BL142" i="13"/>
  <c r="BL227" i="13"/>
  <c r="BL7" i="13"/>
  <c r="BL13" i="13"/>
  <c r="BL135" i="13"/>
  <c r="BL139" i="13"/>
  <c r="BL90" i="13"/>
  <c r="AM98" i="13"/>
  <c r="BI98" i="13" s="1"/>
  <c r="BL98" i="13" s="1"/>
  <c r="BL100" i="13"/>
  <c r="AM97" i="13"/>
  <c r="BI97" i="13" s="1"/>
  <c r="BL97" i="13" s="1"/>
  <c r="BL93" i="13"/>
  <c r="BR93" i="13"/>
  <c r="BL177" i="13"/>
  <c r="BR177" i="13"/>
  <c r="BR26" i="13"/>
  <c r="BL26" i="13"/>
  <c r="BR117" i="13"/>
  <c r="BL117" i="13"/>
  <c r="BR100" i="13"/>
  <c r="BL120" i="13"/>
  <c r="BL176" i="13"/>
  <c r="BT177" i="13"/>
  <c r="BT210" i="13"/>
  <c r="BT133" i="13"/>
  <c r="BT100" i="13"/>
  <c r="BL154" i="13"/>
  <c r="BL179" i="13"/>
  <c r="BT180" i="13"/>
  <c r="BL193" i="13"/>
  <c r="BL196" i="13"/>
  <c r="BT26" i="13"/>
  <c r="BL33" i="13"/>
  <c r="BL35" i="13"/>
  <c r="BT28" i="13"/>
  <c r="BL99" i="13"/>
  <c r="BL166" i="13"/>
  <c r="BL168" i="13"/>
  <c r="BL190" i="13"/>
  <c r="BL194" i="13"/>
  <c r="BL225" i="13"/>
  <c r="BT9" i="13"/>
  <c r="BL24" i="13"/>
  <c r="BL57" i="13"/>
  <c r="BL113" i="13"/>
  <c r="BL78" i="13"/>
  <c r="BT79" i="13"/>
  <c r="BT93" i="13"/>
  <c r="BL6" i="13"/>
  <c r="BL19" i="13"/>
  <c r="BT20" i="13"/>
  <c r="BL22" i="13"/>
  <c r="BL83" i="13"/>
  <c r="BL85" i="13"/>
  <c r="BR86" i="13"/>
  <c r="BL95" i="13"/>
  <c r="BL149" i="13"/>
  <c r="BT214" i="13"/>
  <c r="BL231" i="13"/>
  <c r="BL5" i="13"/>
  <c r="BR20" i="13"/>
  <c r="BL76" i="13"/>
  <c r="BL77" i="13"/>
  <c r="BT92" i="13"/>
  <c r="BL147" i="13"/>
  <c r="BT148" i="13"/>
  <c r="BL208" i="13"/>
  <c r="BL81" i="13"/>
  <c r="BL87" i="13"/>
  <c r="BL88" i="13"/>
  <c r="BL89" i="13"/>
  <c r="BL108" i="13"/>
  <c r="BL145" i="13"/>
  <c r="BL200" i="13"/>
  <c r="BL207" i="13"/>
  <c r="BL213" i="13"/>
  <c r="BL223" i="13"/>
  <c r="BL66" i="13"/>
  <c r="BR229" i="13"/>
  <c r="BL3" i="13"/>
  <c r="BL45" i="13"/>
  <c r="BL64" i="13"/>
  <c r="BL75" i="13"/>
  <c r="BL132" i="13"/>
  <c r="BT184" i="13"/>
  <c r="BL63" i="13"/>
  <c r="BL104" i="13"/>
  <c r="BL107" i="13"/>
  <c r="BL158" i="13"/>
  <c r="BL43" i="13"/>
  <c r="BL206" i="13"/>
  <c r="BL212" i="13"/>
  <c r="BR17" i="13"/>
  <c r="BL17" i="13"/>
  <c r="BR2" i="13"/>
  <c r="BL2" i="13"/>
  <c r="BR31" i="13"/>
  <c r="BL31" i="13"/>
  <c r="BR28" i="13"/>
  <c r="BL28" i="13"/>
  <c r="BL133" i="13"/>
  <c r="BR133" i="13"/>
  <c r="BL41" i="13"/>
  <c r="BR214" i="13"/>
  <c r="BL214" i="13"/>
  <c r="BR4" i="13"/>
  <c r="BL9" i="13"/>
  <c r="BL20" i="13"/>
  <c r="BR47" i="13"/>
  <c r="BL62" i="13"/>
  <c r="BL86" i="13"/>
  <c r="BR189" i="13"/>
  <c r="BL189" i="13"/>
  <c r="BL195" i="13"/>
  <c r="BR58" i="13"/>
  <c r="BL159" i="13"/>
  <c r="BL161" i="13"/>
  <c r="BR156" i="13"/>
  <c r="BL156" i="13"/>
  <c r="BR179" i="13"/>
  <c r="BR81" i="13"/>
  <c r="BL163" i="13"/>
  <c r="BL165" i="13"/>
  <c r="BR92" i="13"/>
  <c r="BL92" i="13"/>
  <c r="BR115" i="13"/>
  <c r="BL115" i="13"/>
  <c r="BR210" i="13"/>
  <c r="BL210" i="13"/>
  <c r="BL14" i="13"/>
  <c r="BL74" i="13"/>
  <c r="BR74" i="13"/>
  <c r="BR112" i="13"/>
  <c r="BL112" i="13"/>
  <c r="BR148" i="13"/>
  <c r="BL148" i="13"/>
  <c r="BR173" i="13"/>
  <c r="BR184" i="13"/>
  <c r="BL184" i="13"/>
  <c r="BL96" i="13"/>
  <c r="BL103" i="13"/>
  <c r="BR175" i="13"/>
  <c r="BL175" i="13"/>
  <c r="BR219" i="13"/>
  <c r="BL219" i="13"/>
  <c r="BL51" i="13"/>
  <c r="BL53" i="13"/>
  <c r="BL55" i="13"/>
  <c r="BL56" i="13"/>
  <c r="BL79" i="13"/>
  <c r="BT139" i="13"/>
  <c r="BL52" i="13"/>
  <c r="BL119" i="13"/>
  <c r="BL121" i="13"/>
  <c r="BR180" i="13"/>
  <c r="BL180" i="13"/>
  <c r="BR60" i="13"/>
  <c r="BL60" i="13"/>
  <c r="BL123" i="13"/>
  <c r="BR171" i="13"/>
  <c r="BT173" i="13"/>
  <c r="BR197" i="13"/>
  <c r="BL197" i="13"/>
  <c r="BR170" i="13"/>
  <c r="BR200" i="13"/>
  <c r="BR218" i="13"/>
  <c r="BR222" i="13"/>
  <c r="AJ240" i="2" l="1"/>
  <c r="AJ228" i="2"/>
  <c r="AJ222" i="2"/>
  <c r="AJ213" i="2"/>
  <c r="AJ207" i="2"/>
  <c r="AJ205" i="2"/>
  <c r="AJ204" i="2"/>
  <c r="AJ200" i="2"/>
  <c r="AJ197" i="2"/>
  <c r="AJ193" i="2"/>
  <c r="AJ190" i="2"/>
  <c r="AJ185" i="2"/>
  <c r="AJ182" i="2"/>
  <c r="AK182" i="2"/>
  <c r="AF182" i="2"/>
  <c r="AJ9" i="2"/>
  <c r="AJ7" i="2"/>
  <c r="AJ47" i="2"/>
  <c r="AJ32" i="2"/>
  <c r="AJ38" i="2"/>
  <c r="AJ42" i="2"/>
  <c r="AJ12" i="2" l="1"/>
  <c r="AV7" i="2" l="1"/>
  <c r="AH3" i="2"/>
  <c r="AM3" i="2"/>
  <c r="AL7" i="2"/>
  <c r="AK7" i="2"/>
  <c r="AK9" i="2"/>
  <c r="AP9" i="2"/>
  <c r="AD7" i="2"/>
  <c r="AW379" i="2" l="1"/>
  <c r="AV379" i="2"/>
  <c r="AU379" i="2"/>
  <c r="AT379" i="2"/>
  <c r="AS379" i="2"/>
  <c r="AR379" i="2"/>
  <c r="AQ379" i="2"/>
  <c r="AP379" i="2"/>
  <c r="AO379" i="2"/>
  <c r="AM379" i="2"/>
  <c r="AK379" i="2"/>
  <c r="AJ379" i="2"/>
  <c r="AI379" i="2"/>
  <c r="AH379" i="2"/>
  <c r="AF379" i="2"/>
  <c r="AE379" i="2"/>
  <c r="AD379" i="2"/>
  <c r="AC379" i="2"/>
  <c r="AU376" i="2"/>
  <c r="AT376" i="2"/>
  <c r="AQ376" i="2"/>
  <c r="AP376" i="2"/>
  <c r="AO376" i="2"/>
  <c r="AM376" i="2"/>
  <c r="AJ376" i="2"/>
  <c r="AI376" i="2"/>
  <c r="AH376" i="2"/>
  <c r="AF376" i="2"/>
  <c r="AE376" i="2"/>
  <c r="AD376" i="2"/>
  <c r="AC376" i="2"/>
  <c r="AW366" i="2"/>
  <c r="AV366" i="2"/>
  <c r="AU366" i="2"/>
  <c r="AT366" i="2"/>
  <c r="AS366" i="2"/>
  <c r="AR366" i="2"/>
  <c r="AQ366" i="2"/>
  <c r="AP366" i="2"/>
  <c r="AO366" i="2"/>
  <c r="AM366" i="2"/>
  <c r="AK366" i="2"/>
  <c r="AI366" i="2"/>
  <c r="AH366" i="2"/>
  <c r="AF366" i="2"/>
  <c r="AE366" i="2"/>
  <c r="AD366" i="2"/>
  <c r="AC366" i="2"/>
  <c r="AW360" i="2"/>
  <c r="AV360" i="2"/>
  <c r="AU360" i="2"/>
  <c r="AT360" i="2"/>
  <c r="AS360" i="2"/>
  <c r="AR360" i="2"/>
  <c r="AQ360" i="2"/>
  <c r="AP360" i="2"/>
  <c r="AO360" i="2"/>
  <c r="AM360" i="2"/>
  <c r="AK360" i="2"/>
  <c r="AI360" i="2"/>
  <c r="AH360" i="2"/>
  <c r="AF360" i="2"/>
  <c r="AE360" i="2"/>
  <c r="AD360" i="2"/>
  <c r="AC360" i="2"/>
  <c r="AU355" i="2"/>
  <c r="AT355" i="2"/>
  <c r="AS355" i="2"/>
  <c r="AR355" i="2"/>
  <c r="AQ355" i="2"/>
  <c r="AP355" i="2"/>
  <c r="AO355" i="2"/>
  <c r="AM355" i="2"/>
  <c r="AK355" i="2"/>
  <c r="AI355" i="2"/>
  <c r="AH355" i="2"/>
  <c r="AF355" i="2"/>
  <c r="AE355" i="2"/>
  <c r="AD355" i="2"/>
  <c r="AC355" i="2"/>
  <c r="AW348" i="2"/>
  <c r="AV348" i="2"/>
  <c r="AU348" i="2"/>
  <c r="AT348" i="2"/>
  <c r="AS348" i="2"/>
  <c r="AR348" i="2"/>
  <c r="AQ348" i="2"/>
  <c r="AP348" i="2"/>
  <c r="AO348" i="2"/>
  <c r="AM348" i="2"/>
  <c r="AK348" i="2"/>
  <c r="AI348" i="2"/>
  <c r="AH348" i="2"/>
  <c r="AF348" i="2"/>
  <c r="AE348" i="2"/>
  <c r="AD348" i="2"/>
  <c r="AC348" i="2"/>
  <c r="AW338" i="2"/>
  <c r="AV338" i="2"/>
  <c r="AU338" i="2"/>
  <c r="AT338" i="2"/>
  <c r="AS338" i="2"/>
  <c r="AR338" i="2"/>
  <c r="AQ338" i="2"/>
  <c r="AP338" i="2"/>
  <c r="AO338" i="2"/>
  <c r="AM338" i="2"/>
  <c r="AK338" i="2"/>
  <c r="AI338" i="2"/>
  <c r="AH338" i="2"/>
  <c r="AF338" i="2"/>
  <c r="AE338" i="2"/>
  <c r="AD338" i="2"/>
  <c r="AC338" i="2"/>
  <c r="AW332" i="2"/>
  <c r="AS332" i="2"/>
  <c r="AR332" i="2"/>
  <c r="AP332" i="2"/>
  <c r="AL332" i="2"/>
  <c r="AK332" i="2"/>
  <c r="AF332" i="2"/>
  <c r="AD332" i="2"/>
  <c r="AI326" i="2"/>
  <c r="AU325" i="2"/>
  <c r="AT325" i="2"/>
  <c r="AQ325" i="2"/>
  <c r="AO325" i="2"/>
  <c r="AM325" i="2"/>
  <c r="AI325" i="2"/>
  <c r="AH325" i="2"/>
  <c r="AE325" i="2"/>
  <c r="AD325" i="2"/>
  <c r="AC325" i="2"/>
  <c r="AW320" i="2"/>
  <c r="AU320" i="2"/>
  <c r="AT320" i="2"/>
  <c r="AS320" i="2"/>
  <c r="AR320" i="2"/>
  <c r="AQ320" i="2"/>
  <c r="AP320" i="2"/>
  <c r="AO320" i="2"/>
  <c r="AM320" i="2"/>
  <c r="AL320" i="2"/>
  <c r="AK320" i="2"/>
  <c r="AH320" i="2"/>
  <c r="AF320" i="2"/>
  <c r="AE320" i="2"/>
  <c r="AD320" i="2"/>
  <c r="AC320" i="2"/>
  <c r="AW311" i="2"/>
  <c r="AV311" i="2"/>
  <c r="AS311" i="2"/>
  <c r="AR311" i="2"/>
  <c r="AP311" i="2"/>
  <c r="AL311" i="2"/>
  <c r="AK311" i="2"/>
  <c r="AF311" i="2"/>
  <c r="AD311" i="2"/>
  <c r="AT309" i="2"/>
  <c r="AQ309" i="2"/>
  <c r="AO309" i="2"/>
  <c r="AM309" i="2"/>
  <c r="AI309" i="2"/>
  <c r="AH309" i="2"/>
  <c r="AE309" i="2"/>
  <c r="AD309" i="2"/>
  <c r="AC309" i="2"/>
  <c r="AW300" i="2"/>
  <c r="AV300" i="2"/>
  <c r="AU300" i="2"/>
  <c r="AT300" i="2"/>
  <c r="AS300" i="2"/>
  <c r="AR300" i="2"/>
  <c r="AQ300" i="2"/>
  <c r="AP300" i="2"/>
  <c r="AO300" i="2"/>
  <c r="AM300" i="2"/>
  <c r="AK300" i="2"/>
  <c r="AI300" i="2"/>
  <c r="AH300" i="2"/>
  <c r="AF300" i="2"/>
  <c r="AE300" i="2"/>
  <c r="AD300" i="2"/>
  <c r="AC300" i="2"/>
  <c r="AW291" i="2"/>
  <c r="AV291" i="2"/>
  <c r="AT291" i="2"/>
  <c r="AS291" i="2"/>
  <c r="AR291" i="2"/>
  <c r="AQ291" i="2"/>
  <c r="AP291" i="2"/>
  <c r="AO291" i="2"/>
  <c r="AM291" i="2"/>
  <c r="AL291" i="2"/>
  <c r="AK291" i="2"/>
  <c r="AH291" i="2"/>
  <c r="AF291" i="2"/>
  <c r="AE291" i="2"/>
  <c r="AD291" i="2"/>
  <c r="AC291" i="2"/>
  <c r="AW289" i="2"/>
  <c r="AV289" i="2"/>
  <c r="AS289" i="2"/>
  <c r="AR289" i="2"/>
  <c r="AP289" i="2"/>
  <c r="AK289" i="2"/>
  <c r="AF289" i="2"/>
  <c r="AD289" i="2"/>
  <c r="AU287" i="2"/>
  <c r="AT287" i="2"/>
  <c r="AQ287" i="2"/>
  <c r="AO287" i="2"/>
  <c r="AM287" i="2"/>
  <c r="AI287" i="2"/>
  <c r="AH287" i="2"/>
  <c r="AE287" i="2"/>
  <c r="AC287" i="2"/>
  <c r="AU280" i="2"/>
  <c r="AT280" i="2"/>
  <c r="AQ280" i="2"/>
  <c r="AO280" i="2"/>
  <c r="AM280" i="2"/>
  <c r="AI280" i="2"/>
  <c r="AH280" i="2"/>
  <c r="AE280" i="2"/>
  <c r="AD280" i="2"/>
  <c r="AC280" i="2"/>
  <c r="AW278" i="2"/>
  <c r="AV278" i="2"/>
  <c r="AS278" i="2"/>
  <c r="AR278" i="2"/>
  <c r="AP278" i="2"/>
  <c r="AK278" i="2"/>
  <c r="AJ278" i="2"/>
  <c r="AG278" i="2"/>
  <c r="AF278" i="2"/>
  <c r="AD278" i="2"/>
  <c r="AU272" i="2"/>
  <c r="AT272" i="2"/>
  <c r="AQ272" i="2"/>
  <c r="AP272" i="2"/>
  <c r="AO272" i="2"/>
  <c r="AM272" i="2"/>
  <c r="AI272" i="2"/>
  <c r="AH272" i="2"/>
  <c r="AE272" i="2"/>
  <c r="AD272" i="2"/>
  <c r="AC272" i="2"/>
  <c r="AU266" i="2"/>
  <c r="AT266" i="2"/>
  <c r="AQ266" i="2"/>
  <c r="AO266" i="2"/>
  <c r="AM266" i="2"/>
  <c r="AI266" i="2"/>
  <c r="AH266" i="2"/>
  <c r="AF266" i="2"/>
  <c r="AE266" i="2"/>
  <c r="AC266" i="2"/>
  <c r="AW262" i="2"/>
  <c r="AV262" i="2"/>
  <c r="AS262" i="2"/>
  <c r="AR262" i="2"/>
  <c r="AP262" i="2"/>
  <c r="AM262" i="2"/>
  <c r="AK262" i="2"/>
  <c r="AI262" i="2"/>
  <c r="AH262" i="2"/>
  <c r="AF262" i="2"/>
  <c r="AE262" i="2"/>
  <c r="AD262" i="2"/>
  <c r="AC262" i="2"/>
  <c r="AU258" i="2"/>
  <c r="AT258" i="2"/>
  <c r="AQ258" i="2"/>
  <c r="AP258" i="2"/>
  <c r="AO258" i="2"/>
  <c r="AI258" i="2"/>
  <c r="AH258" i="2"/>
  <c r="AF258" i="2"/>
  <c r="AE258" i="2"/>
  <c r="AD258" i="2"/>
  <c r="AC258" i="2"/>
  <c r="AU255" i="2"/>
  <c r="AT255" i="2"/>
  <c r="AQ255" i="2"/>
  <c r="AO255" i="2"/>
  <c r="AM255" i="2"/>
  <c r="AI255" i="2"/>
  <c r="AH255" i="2"/>
  <c r="AE255" i="2"/>
  <c r="AC255" i="2"/>
  <c r="AW250" i="2"/>
  <c r="AV250" i="2"/>
  <c r="AS250" i="2"/>
  <c r="AR250" i="2"/>
  <c r="AP250" i="2"/>
  <c r="AK250" i="2"/>
  <c r="AF250" i="2"/>
  <c r="AD250" i="2"/>
  <c r="AW240" i="2"/>
  <c r="AV240" i="2"/>
  <c r="AS240" i="2"/>
  <c r="AR240" i="2"/>
  <c r="AP240" i="2"/>
  <c r="AL240" i="2"/>
  <c r="AK240" i="2"/>
  <c r="AF240" i="2"/>
  <c r="AD240" i="2"/>
  <c r="AW228" i="2"/>
  <c r="AV228" i="2"/>
  <c r="AS228" i="2"/>
  <c r="AR228" i="2"/>
  <c r="AP228" i="2"/>
  <c r="AK228" i="2"/>
  <c r="AF228" i="2"/>
  <c r="AD228" i="2"/>
  <c r="AW222" i="2"/>
  <c r="AV222" i="2"/>
  <c r="AS222" i="2"/>
  <c r="AR222" i="2"/>
  <c r="AP222" i="2"/>
  <c r="AK222" i="2"/>
  <c r="AF222" i="2"/>
  <c r="AD222" i="2"/>
  <c r="AW213" i="2"/>
  <c r="AV213" i="2"/>
  <c r="AS213" i="2"/>
  <c r="AR213" i="2"/>
  <c r="AP213" i="2"/>
  <c r="AL213" i="2"/>
  <c r="AK213" i="2"/>
  <c r="AF213" i="2"/>
  <c r="AD213" i="2"/>
  <c r="AW207" i="2"/>
  <c r="AV207" i="2"/>
  <c r="AS207" i="2"/>
  <c r="AR207" i="2"/>
  <c r="AP207" i="2"/>
  <c r="AK207" i="2"/>
  <c r="AF207" i="2"/>
  <c r="AD207" i="2"/>
  <c r="AV204" i="2"/>
  <c r="AS204" i="2"/>
  <c r="AR204" i="2"/>
  <c r="AP204" i="2"/>
  <c r="AK204" i="2"/>
  <c r="AF204" i="2"/>
  <c r="AD204" i="2"/>
  <c r="AV200" i="2"/>
  <c r="AS200" i="2"/>
  <c r="AR200" i="2"/>
  <c r="AP200" i="2"/>
  <c r="AL200" i="2"/>
  <c r="AK200" i="2"/>
  <c r="AF200" i="2"/>
  <c r="AD200" i="2"/>
  <c r="AW197" i="2"/>
  <c r="AV197" i="2"/>
  <c r="AS197" i="2"/>
  <c r="AR197" i="2"/>
  <c r="AP197" i="2"/>
  <c r="AK197" i="2"/>
  <c r="AF197" i="2"/>
  <c r="AD197" i="2"/>
  <c r="AW193" i="2"/>
  <c r="AV193" i="2"/>
  <c r="AS193" i="2"/>
  <c r="AR193" i="2"/>
  <c r="AP193" i="2"/>
  <c r="AK193" i="2"/>
  <c r="AF193" i="2"/>
  <c r="AD193" i="2"/>
  <c r="AW190" i="2"/>
  <c r="AV190" i="2"/>
  <c r="AS190" i="2"/>
  <c r="AR190" i="2"/>
  <c r="AP190" i="2"/>
  <c r="AK190" i="2"/>
  <c r="AF190" i="2"/>
  <c r="AD190" i="2"/>
  <c r="AW185" i="2"/>
  <c r="AV185" i="2"/>
  <c r="AS185" i="2"/>
  <c r="AR185" i="2"/>
  <c r="AP185" i="2"/>
  <c r="AL185" i="2"/>
  <c r="AK185" i="2"/>
  <c r="AF185" i="2"/>
  <c r="AD185" i="2"/>
  <c r="AW182" i="2"/>
  <c r="AV182" i="2"/>
  <c r="AS182" i="2"/>
  <c r="AR182" i="2"/>
  <c r="AP182" i="2"/>
  <c r="AD182" i="2"/>
  <c r="AW170" i="2"/>
  <c r="AV170" i="2"/>
  <c r="AS170" i="2"/>
  <c r="AR170" i="2"/>
  <c r="AP170" i="2"/>
  <c r="AK170" i="2"/>
  <c r="AF170" i="2"/>
  <c r="AD170" i="2"/>
  <c r="AW164" i="2"/>
  <c r="AV164" i="2"/>
  <c r="AS164" i="2"/>
  <c r="AR164" i="2"/>
  <c r="AP164" i="2"/>
  <c r="AL164" i="2"/>
  <c r="AK164" i="2"/>
  <c r="AF164" i="2"/>
  <c r="AD164" i="2"/>
  <c r="AW152" i="2"/>
  <c r="AV152" i="2"/>
  <c r="AS152" i="2"/>
  <c r="AR152" i="2"/>
  <c r="AP152" i="2"/>
  <c r="AL152" i="2"/>
  <c r="AK152" i="2"/>
  <c r="AF152" i="2"/>
  <c r="AD152" i="2"/>
  <c r="AV146" i="2"/>
  <c r="AU146" i="2"/>
  <c r="AT146" i="2"/>
  <c r="AS146" i="2"/>
  <c r="AR146" i="2"/>
  <c r="AQ146" i="2"/>
  <c r="AP146" i="2"/>
  <c r="AO146" i="2"/>
  <c r="AM146" i="2"/>
  <c r="AJ146" i="2"/>
  <c r="AI146" i="2"/>
  <c r="AH146" i="2"/>
  <c r="AF146" i="2"/>
  <c r="AE146" i="2"/>
  <c r="AD146" i="2"/>
  <c r="AC146" i="2"/>
  <c r="AW143" i="2"/>
  <c r="AV143" i="2"/>
  <c r="AS143" i="2"/>
  <c r="AR143" i="2"/>
  <c r="AP143" i="2"/>
  <c r="AI143" i="2"/>
  <c r="AH143" i="2"/>
  <c r="AG143" i="2"/>
  <c r="AF143" i="2"/>
  <c r="AD143" i="2"/>
  <c r="AW139" i="2"/>
  <c r="AV139" i="2"/>
  <c r="AS139" i="2"/>
  <c r="AR139" i="2"/>
  <c r="AP139" i="2"/>
  <c r="AI139" i="2"/>
  <c r="AH139" i="2"/>
  <c r="AG139" i="2"/>
  <c r="AF139" i="2"/>
  <c r="AD139" i="2"/>
  <c r="AW129" i="2"/>
  <c r="AV129" i="2"/>
  <c r="AS129" i="2"/>
  <c r="AR129" i="2"/>
  <c r="AP129" i="2"/>
  <c r="AK129" i="2"/>
  <c r="AF129" i="2"/>
  <c r="AD129" i="2"/>
  <c r="AW123" i="2"/>
  <c r="AV123" i="2"/>
  <c r="AS123" i="2"/>
  <c r="AR123" i="2"/>
  <c r="AP123" i="2"/>
  <c r="AL123" i="2"/>
  <c r="AK123" i="2"/>
  <c r="AI123" i="2"/>
  <c r="AH123" i="2"/>
  <c r="AG123" i="2"/>
  <c r="AF123" i="2"/>
  <c r="AE123" i="2"/>
  <c r="AD123" i="2"/>
  <c r="AC123" i="2"/>
  <c r="AK122" i="2"/>
  <c r="AF122" i="2"/>
  <c r="AD122" i="2"/>
  <c r="AW108" i="2"/>
  <c r="AU108" i="2"/>
  <c r="AT108" i="2"/>
  <c r="AS108" i="2"/>
  <c r="AR108" i="2"/>
  <c r="AQ108" i="2"/>
  <c r="AP108" i="2"/>
  <c r="AO108" i="2"/>
  <c r="AM108" i="2"/>
  <c r="AL108" i="2"/>
  <c r="AK108" i="2"/>
  <c r="AI108" i="2"/>
  <c r="AH108" i="2"/>
  <c r="AF108" i="2"/>
  <c r="AE108" i="2"/>
  <c r="AD108" i="2"/>
  <c r="AC108" i="2"/>
  <c r="AK107" i="2"/>
  <c r="AF107" i="2"/>
  <c r="AD107" i="2"/>
  <c r="AD104" i="2"/>
  <c r="AW100" i="2"/>
  <c r="AV100" i="2"/>
  <c r="AS100" i="2"/>
  <c r="AR100" i="2"/>
  <c r="AP100" i="2"/>
  <c r="AK100" i="2"/>
  <c r="AF100" i="2"/>
  <c r="AD100" i="2"/>
  <c r="AW94" i="2"/>
  <c r="AV94" i="2"/>
  <c r="AS94" i="2"/>
  <c r="AR94" i="2"/>
  <c r="AP94" i="2"/>
  <c r="AK94" i="2"/>
  <c r="AF94" i="2"/>
  <c r="AD94" i="2"/>
  <c r="AW90" i="2"/>
  <c r="AV90" i="2"/>
  <c r="AS90" i="2"/>
  <c r="AR90" i="2"/>
  <c r="AP90" i="2"/>
  <c r="AK90" i="2"/>
  <c r="AF90" i="2"/>
  <c r="AD90" i="2"/>
  <c r="AW84" i="2"/>
  <c r="AV84" i="2"/>
  <c r="AS84" i="2"/>
  <c r="AR84" i="2"/>
  <c r="AP84" i="2"/>
  <c r="AK84" i="2"/>
  <c r="AF84" i="2"/>
  <c r="AD84" i="2"/>
  <c r="AW79" i="2"/>
  <c r="AV79" i="2"/>
  <c r="AS79" i="2"/>
  <c r="AR79" i="2"/>
  <c r="AP79" i="2"/>
  <c r="AK79" i="2"/>
  <c r="AF79" i="2"/>
  <c r="AD79" i="2"/>
  <c r="AW75" i="2"/>
  <c r="AV75" i="2"/>
  <c r="AS75" i="2"/>
  <c r="AR75" i="2"/>
  <c r="AP75" i="2"/>
  <c r="AK75" i="2"/>
  <c r="AF75" i="2"/>
  <c r="AD75" i="2"/>
  <c r="AW65" i="2"/>
  <c r="AV65" i="2"/>
  <c r="AS65" i="2"/>
  <c r="AR65" i="2"/>
  <c r="AP65" i="2"/>
  <c r="AK65" i="2"/>
  <c r="AF65" i="2"/>
  <c r="AD65" i="2"/>
  <c r="AW61" i="2"/>
  <c r="AV61" i="2"/>
  <c r="AS61" i="2"/>
  <c r="AR61" i="2"/>
  <c r="AP61" i="2"/>
  <c r="AK61" i="2"/>
  <c r="AF61" i="2"/>
  <c r="AD61" i="2"/>
  <c r="AW56" i="2"/>
  <c r="AV56" i="2"/>
  <c r="AS56" i="2"/>
  <c r="AR56" i="2"/>
  <c r="AP56" i="2"/>
  <c r="AK56" i="2"/>
  <c r="AF56" i="2"/>
  <c r="AD56" i="2"/>
  <c r="AW47" i="2"/>
  <c r="AV47" i="2"/>
  <c r="AS47" i="2"/>
  <c r="AR47" i="2"/>
  <c r="AP47" i="2"/>
  <c r="AL47" i="2"/>
  <c r="AK47" i="2"/>
  <c r="AF47" i="2"/>
  <c r="AD47" i="2"/>
  <c r="AW42" i="2"/>
  <c r="AV42" i="2"/>
  <c r="AS42" i="2"/>
  <c r="AR42" i="2"/>
  <c r="AP42" i="2"/>
  <c r="AK42" i="2"/>
  <c r="AF42" i="2"/>
  <c r="AD42" i="2"/>
  <c r="AW38" i="2"/>
  <c r="AV38" i="2"/>
  <c r="AS38" i="2"/>
  <c r="AR38" i="2"/>
  <c r="AP38" i="2"/>
  <c r="AL38" i="2"/>
  <c r="AK38" i="2"/>
  <c r="AF38" i="2"/>
  <c r="AD38" i="2"/>
  <c r="AW32" i="2"/>
  <c r="AS32" i="2"/>
  <c r="AR32" i="2"/>
  <c r="AP32" i="2"/>
  <c r="AM32" i="2"/>
  <c r="AL32" i="2"/>
  <c r="AK32" i="2"/>
  <c r="AI32" i="2"/>
  <c r="AH32" i="2"/>
  <c r="AF32" i="2"/>
  <c r="AE32" i="2"/>
  <c r="AD32" i="2"/>
  <c r="AC32" i="2"/>
  <c r="AW27" i="2"/>
  <c r="AV27" i="2"/>
  <c r="AS27" i="2"/>
  <c r="AR27" i="2"/>
  <c r="AP27" i="2"/>
  <c r="AL27" i="2"/>
  <c r="AK27" i="2"/>
  <c r="AF27" i="2"/>
  <c r="AD27" i="2"/>
  <c r="AW20" i="2"/>
  <c r="AV20" i="2"/>
  <c r="AT20" i="2"/>
  <c r="AS20" i="2"/>
  <c r="AR20" i="2"/>
  <c r="AP20" i="2"/>
  <c r="AO20" i="2"/>
  <c r="AM20" i="2"/>
  <c r="AL20" i="2"/>
  <c r="AK20" i="2"/>
  <c r="AI20" i="2"/>
  <c r="AH20" i="2"/>
  <c r="AF20" i="2"/>
  <c r="AE20" i="2"/>
  <c r="AD20" i="2"/>
  <c r="AC20" i="2"/>
  <c r="AT17" i="2"/>
  <c r="AQ17" i="2"/>
  <c r="AO17" i="2"/>
  <c r="AM17" i="2"/>
  <c r="AH17" i="2"/>
  <c r="AE17" i="2"/>
  <c r="AC17" i="2"/>
  <c r="AW12" i="2"/>
  <c r="AV12" i="2"/>
  <c r="AU12" i="2"/>
  <c r="AT12" i="2"/>
  <c r="AS12" i="2"/>
  <c r="AR12" i="2"/>
  <c r="AQ12" i="2"/>
  <c r="AP12" i="2"/>
  <c r="AO12" i="2"/>
  <c r="AM12" i="2"/>
  <c r="AK12" i="2"/>
  <c r="AH12" i="2"/>
  <c r="AF12" i="2"/>
  <c r="AE12" i="2"/>
  <c r="AD12" i="2"/>
  <c r="AC12" i="2"/>
  <c r="AW9" i="2"/>
  <c r="AV9" i="2"/>
  <c r="AS9" i="2"/>
  <c r="AR9" i="2"/>
  <c r="AF9" i="2"/>
  <c r="AD9" i="2"/>
  <c r="AW7" i="2"/>
  <c r="AS7" i="2"/>
  <c r="AP7" i="2"/>
  <c r="AF7" i="2"/>
  <c r="AU3" i="2"/>
  <c r="AT3" i="2"/>
  <c r="AQ3" i="2"/>
  <c r="AP3" i="2"/>
  <c r="AO3" i="2"/>
  <c r="AI3" i="2"/>
  <c r="AE3" i="2"/>
  <c r="AD3" i="2"/>
  <c r="AC3" i="2"/>
</calcChain>
</file>

<file path=xl/sharedStrings.xml><?xml version="1.0" encoding="utf-8"?>
<sst xmlns="http://schemas.openxmlformats.org/spreadsheetml/2006/main" count="6940" uniqueCount="2141">
  <si>
    <t>Sample</t>
  </si>
  <si>
    <t>n°chip</t>
  </si>
  <si>
    <t>n° FI</t>
  </si>
  <si>
    <t>Rapport V/L (%)</t>
  </si>
  <si>
    <t>xCo2 (vol.%)</t>
  </si>
  <si>
    <t>Size µm</t>
  </si>
  <si>
    <t>Salt at T°=25 °C</t>
  </si>
  <si>
    <t>Petro</t>
  </si>
  <si>
    <t>TcCo2</t>
  </si>
  <si>
    <t>Tc H2O</t>
  </si>
  <si>
    <t>TmCo2</t>
  </si>
  <si>
    <t>Tmclath</t>
  </si>
  <si>
    <t>ThCO2</t>
  </si>
  <si>
    <t>Thtotal</t>
  </si>
  <si>
    <t>TmfH2O</t>
  </si>
  <si>
    <t>TmHal or Thh</t>
  </si>
  <si>
    <t>TmlH2O</t>
  </si>
  <si>
    <t>ThH2O</t>
  </si>
  <si>
    <t xml:space="preserve">Salinity </t>
  </si>
  <si>
    <t xml:space="preserve">rBULK </t>
  </si>
  <si>
    <t>P @ homog.</t>
  </si>
  <si>
    <t>dP/dT</t>
  </si>
  <si>
    <t>FIAs measurements</t>
  </si>
  <si>
    <t>FIAs 1σ</t>
  </si>
  <si>
    <t>NaCl (wt.%)</t>
  </si>
  <si>
    <t>CaCl2 (wt.%)</t>
  </si>
  <si>
    <t>(g/cm3)</t>
  </si>
  <si>
    <t>(bar)</t>
  </si>
  <si>
    <t xml:space="preserve"> (bar/°C)</t>
  </si>
  <si>
    <t>Salinity (wt.%)</t>
  </si>
  <si>
    <t>Thtot</t>
  </si>
  <si>
    <t>Crabioules</t>
  </si>
  <si>
    <t xml:space="preserve">CRA02-DP </t>
  </si>
  <si>
    <t>Chip1</t>
  </si>
  <si>
    <t>IF01</t>
  </si>
  <si>
    <t>No</t>
  </si>
  <si>
    <t>Cluster</t>
  </si>
  <si>
    <t/>
  </si>
  <si>
    <t>IF02</t>
  </si>
  <si>
    <t>Yes</t>
  </si>
  <si>
    <t>IF03</t>
  </si>
  <si>
    <t>IF04</t>
  </si>
  <si>
    <t>IF05</t>
  </si>
  <si>
    <t>Chip2</t>
  </si>
  <si>
    <t>IF06</t>
  </si>
  <si>
    <t>IF07</t>
  </si>
  <si>
    <t>IF08</t>
  </si>
  <si>
    <t>IF09</t>
  </si>
  <si>
    <t>IF10</t>
  </si>
  <si>
    <t>IF11</t>
  </si>
  <si>
    <t xml:space="preserve">IF01 </t>
  </si>
  <si>
    <t>IF01.2</t>
  </si>
  <si>
    <t>a</t>
  </si>
  <si>
    <t>Chip 1</t>
  </si>
  <si>
    <t>5bis</t>
  </si>
  <si>
    <t>Pseudosecondary</t>
  </si>
  <si>
    <t>IF01b</t>
  </si>
  <si>
    <t>Secondary</t>
  </si>
  <si>
    <t>IF01c</t>
  </si>
  <si>
    <t>Arre</t>
  </si>
  <si>
    <t>ARR06-DP</t>
  </si>
  <si>
    <t>Chip 4</t>
  </si>
  <si>
    <t>Chip4</t>
  </si>
  <si>
    <t>Chip 5</t>
  </si>
  <si>
    <t>Chip3</t>
  </si>
  <si>
    <t>Chip5</t>
  </si>
  <si>
    <t>Chip6</t>
  </si>
  <si>
    <t>Chip7</t>
  </si>
  <si>
    <t>Chip8</t>
  </si>
  <si>
    <t>Chip9</t>
  </si>
  <si>
    <t>Yes (halite)</t>
  </si>
  <si>
    <t>IF08b</t>
  </si>
  <si>
    <t>IF08c</t>
  </si>
  <si>
    <t>Margalida</t>
  </si>
  <si>
    <t xml:space="preserve">L-V </t>
  </si>
  <si>
    <t>L-V</t>
  </si>
  <si>
    <t>Sample #</t>
  </si>
  <si>
    <t>Chip #</t>
  </si>
  <si>
    <t>FI type (petrography)</t>
  </si>
  <si>
    <t>Textural position</t>
  </si>
  <si>
    <t>Tm ice</t>
  </si>
  <si>
    <t>Th CO2</t>
  </si>
  <si>
    <t>Th H2O</t>
  </si>
  <si>
    <t>Li7</t>
  </si>
  <si>
    <t>B11</t>
  </si>
  <si>
    <t>Na23</t>
  </si>
  <si>
    <t xml:space="preserve">Cl35 </t>
  </si>
  <si>
    <t>K39</t>
  </si>
  <si>
    <t>Ca43</t>
  </si>
  <si>
    <t>Mn55</t>
  </si>
  <si>
    <t>Fe57</t>
  </si>
  <si>
    <t>Cu63</t>
  </si>
  <si>
    <t>Zn66</t>
  </si>
  <si>
    <t>As75</t>
  </si>
  <si>
    <t>Br79</t>
  </si>
  <si>
    <t>Rb85</t>
  </si>
  <si>
    <t>Sr88</t>
  </si>
  <si>
    <t>Ag107</t>
  </si>
  <si>
    <t>Cs133</t>
  </si>
  <si>
    <t>Ba137</t>
  </si>
  <si>
    <t>Tl205</t>
  </si>
  <si>
    <t>Pb208</t>
  </si>
  <si>
    <t>Ge73</t>
  </si>
  <si>
    <t>Sb121</t>
  </si>
  <si>
    <t xml:space="preserve">190621-a06.xl </t>
  </si>
  <si>
    <t xml:space="preserve">190621-a08.xl  </t>
  </si>
  <si>
    <t>190621-a09.xl</t>
  </si>
  <si>
    <t xml:space="preserve">190621-a09.xl </t>
  </si>
  <si>
    <t xml:space="preserve">190621-a09.xl   </t>
  </si>
  <si>
    <t xml:space="preserve">190621-a10.xl  </t>
  </si>
  <si>
    <t xml:space="preserve">190621-a10.xl   </t>
  </si>
  <si>
    <t xml:space="preserve">190621-a12.xl </t>
  </si>
  <si>
    <t xml:space="preserve">190621-a12.xl  </t>
  </si>
  <si>
    <t xml:space="preserve"> </t>
  </si>
  <si>
    <t xml:space="preserve">190621-a12.xl   </t>
  </si>
  <si>
    <t xml:space="preserve">190621-a16.xl  </t>
  </si>
  <si>
    <t xml:space="preserve">190620-c05.xl  </t>
  </si>
  <si>
    <t>190620-c06.xl</t>
  </si>
  <si>
    <t xml:space="preserve">190620-c06.xl </t>
  </si>
  <si>
    <t xml:space="preserve">190620-c06.xl  </t>
  </si>
  <si>
    <t xml:space="preserve">190620-c07.xl </t>
  </si>
  <si>
    <t xml:space="preserve">190620-c07.xl  </t>
  </si>
  <si>
    <t xml:space="preserve">190620-c07.xl   </t>
  </si>
  <si>
    <t>190620-c08.xl</t>
  </si>
  <si>
    <t xml:space="preserve">190620-c08.xl </t>
  </si>
  <si>
    <t>190620-c09.xl</t>
  </si>
  <si>
    <t xml:space="preserve">190620-c09.xl </t>
  </si>
  <si>
    <t xml:space="preserve">190620-c09.xl  </t>
  </si>
  <si>
    <t xml:space="preserve">190620-c09.xl   </t>
  </si>
  <si>
    <t>190620-c10.xl</t>
  </si>
  <si>
    <t xml:space="preserve">190620-c10.xl </t>
  </si>
  <si>
    <t>190620-c11.xl</t>
  </si>
  <si>
    <t xml:space="preserve">190620-c11.xl </t>
  </si>
  <si>
    <t xml:space="preserve">190620-c11.xl  </t>
  </si>
  <si>
    <t xml:space="preserve">190620-c12.xl   </t>
  </si>
  <si>
    <t xml:space="preserve">190620-c12.xl     </t>
  </si>
  <si>
    <t>190620-c13.xl</t>
  </si>
  <si>
    <t xml:space="preserve">190620-c13.xl </t>
  </si>
  <si>
    <t>190620-c14.xl</t>
  </si>
  <si>
    <t xml:space="preserve">190620-c14.xl </t>
  </si>
  <si>
    <t>190620-c15.xl</t>
  </si>
  <si>
    <t xml:space="preserve">190620-c15.xl </t>
  </si>
  <si>
    <t xml:space="preserve">190620-b26.xl </t>
  </si>
  <si>
    <t xml:space="preserve">190620-b26.xl  </t>
  </si>
  <si>
    <t xml:space="preserve">190620-b27.xl </t>
  </si>
  <si>
    <t xml:space="preserve">190620-b27.xl  </t>
  </si>
  <si>
    <t xml:space="preserve">190620-b28.xl  </t>
  </si>
  <si>
    <t xml:space="preserve">190620-b28.xl   </t>
  </si>
  <si>
    <t>190620-b29.xl</t>
  </si>
  <si>
    <t xml:space="preserve">190620-b29.xl </t>
  </si>
  <si>
    <t xml:space="preserve">190620-b30.xl </t>
  </si>
  <si>
    <t xml:space="preserve">190620-b31.xl </t>
  </si>
  <si>
    <t xml:space="preserve">190620-b31.xl  </t>
  </si>
  <si>
    <t>190620-b32.xl</t>
  </si>
  <si>
    <t>190620-b33.xl</t>
  </si>
  <si>
    <t xml:space="preserve">190620-b33.xl </t>
  </si>
  <si>
    <t>190620-b34.xl</t>
  </si>
  <si>
    <t xml:space="preserve">190620-b38.xl </t>
  </si>
  <si>
    <t xml:space="preserve">190620-b39.xl </t>
  </si>
  <si>
    <t>190620-b41.xl</t>
  </si>
  <si>
    <t xml:space="preserve">190620-b05.xl  </t>
  </si>
  <si>
    <t xml:space="preserve">190620-b06.xl </t>
  </si>
  <si>
    <t xml:space="preserve">190620-b08.xl  </t>
  </si>
  <si>
    <t xml:space="preserve">190620-b08.xl   </t>
  </si>
  <si>
    <t>190620-b09.xl</t>
  </si>
  <si>
    <t xml:space="preserve">190620-b10.xl </t>
  </si>
  <si>
    <t xml:space="preserve">190620-b11.xl </t>
  </si>
  <si>
    <t>190620-b13.xl</t>
  </si>
  <si>
    <t xml:space="preserve">190620-b14.xl </t>
  </si>
  <si>
    <t>190620-b16.xl</t>
  </si>
  <si>
    <t>190620-b17.xl</t>
  </si>
  <si>
    <t xml:space="preserve">190620-b18.xl  </t>
  </si>
  <si>
    <t xml:space="preserve">190620-b18.xl   </t>
  </si>
  <si>
    <t>190620-b19.xl</t>
  </si>
  <si>
    <t xml:space="preserve">190620-b19.xl </t>
  </si>
  <si>
    <t>190620-b20.xl</t>
  </si>
  <si>
    <t>190621-b09.xl</t>
  </si>
  <si>
    <t xml:space="preserve">190621-b09.xl </t>
  </si>
  <si>
    <t xml:space="preserve">190621-b10.xl  </t>
  </si>
  <si>
    <t xml:space="preserve">190621-b10.xl   </t>
  </si>
  <si>
    <t xml:space="preserve">190621-b10.xl     </t>
  </si>
  <si>
    <t xml:space="preserve">190621-b11.xl </t>
  </si>
  <si>
    <t xml:space="preserve">190621-b11.xl  </t>
  </si>
  <si>
    <t xml:space="preserve">190621-b12.xl </t>
  </si>
  <si>
    <t xml:space="preserve">190621-b12.xl  </t>
  </si>
  <si>
    <t xml:space="preserve">190621-b13.xl </t>
  </si>
  <si>
    <t xml:space="preserve">190621-b13.xl    </t>
  </si>
  <si>
    <t xml:space="preserve">190621-b13.xl     </t>
  </si>
  <si>
    <t>190621-b16.xl</t>
  </si>
  <si>
    <t xml:space="preserve">190621-b16.xl </t>
  </si>
  <si>
    <t xml:space="preserve">190621-b16.xl  </t>
  </si>
  <si>
    <t xml:space="preserve">190621-b16.xl   </t>
  </si>
  <si>
    <t xml:space="preserve">190621-b17.xl </t>
  </si>
  <si>
    <t xml:space="preserve">190621-b17.xl  </t>
  </si>
  <si>
    <t>190621-b18.xl</t>
  </si>
  <si>
    <t xml:space="preserve">190621-b25.xl </t>
  </si>
  <si>
    <t xml:space="preserve">190621-b25.xl  </t>
  </si>
  <si>
    <t xml:space="preserve">190621-b25.xl   </t>
  </si>
  <si>
    <t xml:space="preserve">190621-b26.xl </t>
  </si>
  <si>
    <t xml:space="preserve">190621-b26.xl  </t>
  </si>
  <si>
    <t xml:space="preserve">190621-b26.xl    </t>
  </si>
  <si>
    <t xml:space="preserve">190621-b27.xl  </t>
  </si>
  <si>
    <t xml:space="preserve">190621-b28.xl </t>
  </si>
  <si>
    <t xml:space="preserve">190621-b28.xl  </t>
  </si>
  <si>
    <t xml:space="preserve">190621-b28.xl   </t>
  </si>
  <si>
    <t xml:space="preserve">190621-b28.xl    </t>
  </si>
  <si>
    <t>190621-c27.xl</t>
  </si>
  <si>
    <t xml:space="preserve">190621-c27.xl </t>
  </si>
  <si>
    <t xml:space="preserve">190621-c27.xl  </t>
  </si>
  <si>
    <t xml:space="preserve">190621-c27.xl   </t>
  </si>
  <si>
    <t xml:space="preserve">190621-c28.xl   </t>
  </si>
  <si>
    <t xml:space="preserve">190621-c28.xl    </t>
  </si>
  <si>
    <t xml:space="preserve">190621-c28.xl     </t>
  </si>
  <si>
    <t xml:space="preserve">190621-c28.xl      </t>
  </si>
  <si>
    <t xml:space="preserve">190621-c29.xl </t>
  </si>
  <si>
    <t xml:space="preserve">190621-c29.xl  </t>
  </si>
  <si>
    <t xml:space="preserve">190621-c29.xl    </t>
  </si>
  <si>
    <t>Growth zones</t>
  </si>
  <si>
    <t>190621-c05.xl</t>
  </si>
  <si>
    <t xml:space="preserve">190621-c05.xl </t>
  </si>
  <si>
    <t>190621-c06.xl</t>
  </si>
  <si>
    <t xml:space="preserve">190621-c06.xl </t>
  </si>
  <si>
    <t xml:space="preserve">190621-c06.xl  </t>
  </si>
  <si>
    <t xml:space="preserve">190621-c06.xl   </t>
  </si>
  <si>
    <t xml:space="preserve">190621-c06.xl    </t>
  </si>
  <si>
    <t>190621-c07.xl</t>
  </si>
  <si>
    <t xml:space="preserve">190621-c07.xl </t>
  </si>
  <si>
    <t xml:space="preserve">190621-c07.xl  </t>
  </si>
  <si>
    <t xml:space="preserve">190621-c07.xl   </t>
  </si>
  <si>
    <t xml:space="preserve">190621-c08.xl </t>
  </si>
  <si>
    <t xml:space="preserve">190621-c08.xl  </t>
  </si>
  <si>
    <t>190621-c09.xl</t>
  </si>
  <si>
    <t xml:space="preserve">190621-c09.xl </t>
  </si>
  <si>
    <t xml:space="preserve">190621-c09.xl  </t>
  </si>
  <si>
    <t xml:space="preserve">190621-c09.xl   </t>
  </si>
  <si>
    <t xml:space="preserve">190621-c09.xl    </t>
  </si>
  <si>
    <t>190621-c10.xl</t>
  </si>
  <si>
    <t xml:space="preserve">190621-c10.xl </t>
  </si>
  <si>
    <t xml:space="preserve">190621-c10.xl  </t>
  </si>
  <si>
    <t xml:space="preserve">190621-c11.xl  </t>
  </si>
  <si>
    <t>190621-c12.xl</t>
  </si>
  <si>
    <t>190621-c13.xl</t>
  </si>
  <si>
    <t>190621-c14.xl</t>
  </si>
  <si>
    <t xml:space="preserve">190621-c14.xl </t>
  </si>
  <si>
    <t>190621-c15.xl</t>
  </si>
  <si>
    <t>190621-c17.xl</t>
  </si>
  <si>
    <t xml:space="preserve">190621-c17.xl </t>
  </si>
  <si>
    <t xml:space="preserve">190621-c17.xl  </t>
  </si>
  <si>
    <t>190621-c18.xl</t>
  </si>
  <si>
    <t xml:space="preserve">190621-c18.xl </t>
  </si>
  <si>
    <t xml:space="preserve">190621-c19.xl </t>
  </si>
  <si>
    <t>190621-c20.xl</t>
  </si>
  <si>
    <t xml:space="preserve">190621-c20.xl </t>
  </si>
  <si>
    <t xml:space="preserve">190621-c20.xl  </t>
  </si>
  <si>
    <t>190621-c21.xl</t>
  </si>
  <si>
    <t xml:space="preserve">190621-c21.xl </t>
  </si>
  <si>
    <t xml:space="preserve">190621-c21.xl  </t>
  </si>
  <si>
    <t xml:space="preserve">190621-c22.xl </t>
  </si>
  <si>
    <t xml:space="preserve">190621-c22.xl  </t>
  </si>
  <si>
    <t>190620-a25.xl</t>
  </si>
  <si>
    <t xml:space="preserve">190620-a25.xl </t>
  </si>
  <si>
    <t xml:space="preserve">190620-a25.xl  </t>
  </si>
  <si>
    <t>190620-a26.xl</t>
  </si>
  <si>
    <t xml:space="preserve">190620-a26.xl </t>
  </si>
  <si>
    <t>190620-a27.xl</t>
  </si>
  <si>
    <t xml:space="preserve">190620-a28.xl </t>
  </si>
  <si>
    <t xml:space="preserve">190620-a28.xl  </t>
  </si>
  <si>
    <t>190620-a29.xl</t>
  </si>
  <si>
    <t>190620-a31.xl</t>
  </si>
  <si>
    <t xml:space="preserve">190620-a31.xl </t>
  </si>
  <si>
    <t>190620-a32.xl</t>
  </si>
  <si>
    <t xml:space="preserve">190620-a32.xl </t>
  </si>
  <si>
    <t>190620-a33.xl</t>
  </si>
  <si>
    <t>190620-a34.xl</t>
  </si>
  <si>
    <t xml:space="preserve">190620-a34.xl  </t>
  </si>
  <si>
    <t>190620-a35.xl</t>
  </si>
  <si>
    <t xml:space="preserve">190620-a35.xl </t>
  </si>
  <si>
    <t>190620-a36.xl</t>
  </si>
  <si>
    <t xml:space="preserve">190620-a05.xl </t>
  </si>
  <si>
    <t xml:space="preserve">190620-a05.xl  </t>
  </si>
  <si>
    <t>190620-a06.xl</t>
  </si>
  <si>
    <t>190620-a07.xl</t>
  </si>
  <si>
    <t xml:space="preserve">190620-a07.xl </t>
  </si>
  <si>
    <t>190620-a08.xl</t>
  </si>
  <si>
    <t xml:space="preserve">190620-a08.xl </t>
  </si>
  <si>
    <t>190620-a09.xl</t>
  </si>
  <si>
    <t xml:space="preserve">190620-a09.xl </t>
  </si>
  <si>
    <t>190620-a10.xl</t>
  </si>
  <si>
    <t>190620-a11.xl</t>
  </si>
  <si>
    <t>190620-a12.xl</t>
  </si>
  <si>
    <t xml:space="preserve">190620-a12.xl </t>
  </si>
  <si>
    <t xml:space="preserve">190620-a13.xl </t>
  </si>
  <si>
    <t>190620-a15.xl</t>
  </si>
  <si>
    <t xml:space="preserve">190620-a15.xl </t>
  </si>
  <si>
    <t>Growth-zones</t>
  </si>
  <si>
    <t>Fracture-hosted</t>
  </si>
  <si>
    <t xml:space="preserve">190620-a37.xl </t>
  </si>
  <si>
    <t>Laser file (dd/mm/yy-laser shot N°)</t>
  </si>
  <si>
    <t>Salinity (NaCl wt.%)</t>
  </si>
  <si>
    <t>Pop (I)</t>
  </si>
  <si>
    <t>Pop (II)</t>
  </si>
  <si>
    <t>Secondary-aligned</t>
  </si>
  <si>
    <t>Cl/Br population</t>
  </si>
  <si>
    <t>&lt;Limit of detection but Pop (I) microthermo. signature</t>
  </si>
  <si>
    <t>&lt;Limit of detection but Pop (I) microthermo.signature</t>
  </si>
  <si>
    <t xml:space="preserve">L-V-H </t>
  </si>
  <si>
    <t>L-V-H</t>
  </si>
  <si>
    <t>-</t>
  </si>
  <si>
    <t>190621-d07.xl</t>
  </si>
  <si>
    <t>190621-d08.xl</t>
  </si>
  <si>
    <t>190621-d09.xl</t>
  </si>
  <si>
    <t>190621-d10.xl</t>
  </si>
  <si>
    <t>190621-d13.xl</t>
  </si>
  <si>
    <t>190621-d15.xl</t>
  </si>
  <si>
    <t xml:space="preserve">190621-d16.xl </t>
  </si>
  <si>
    <t>190621-d17.xl</t>
  </si>
  <si>
    <t>190621-d18.xl</t>
  </si>
  <si>
    <t>190621-d19.xl</t>
  </si>
  <si>
    <t>190621-d20.xl</t>
  </si>
  <si>
    <t>190621-d21.xl</t>
  </si>
  <si>
    <t>190621-d22.xl</t>
  </si>
  <si>
    <t>190621-d23.xl</t>
  </si>
  <si>
    <t>Fractures in sphalerite</t>
  </si>
  <si>
    <t>LA-ICP-MS (FIA MASS)</t>
  </si>
  <si>
    <t>IF09-8</t>
  </si>
  <si>
    <t>IF09-8'</t>
  </si>
  <si>
    <t>IF09-9''</t>
  </si>
  <si>
    <t>IF09-9'</t>
  </si>
  <si>
    <t>IF08-8'''</t>
  </si>
  <si>
    <t>IF01-7'''</t>
  </si>
  <si>
    <t>IF01c19'</t>
  </si>
  <si>
    <t>IF01c19''</t>
  </si>
  <si>
    <t>IF01c-20'</t>
  </si>
  <si>
    <t>IF01c-20''</t>
  </si>
  <si>
    <t>IF01-1</t>
  </si>
  <si>
    <t>IF01-2'</t>
  </si>
  <si>
    <t>IF01-2''</t>
  </si>
  <si>
    <t>IF01c-18'</t>
  </si>
  <si>
    <t>IF01c-18''</t>
  </si>
  <si>
    <t>IF01-11'</t>
  </si>
  <si>
    <t>IF01-11''</t>
  </si>
  <si>
    <t>IF01b-13</t>
  </si>
  <si>
    <t>IF01c-19</t>
  </si>
  <si>
    <t>IF01-10</t>
  </si>
  <si>
    <t>IF01-17'</t>
  </si>
  <si>
    <t>IF01-17''</t>
  </si>
  <si>
    <t>IF04-8</t>
  </si>
  <si>
    <t>IF07-5</t>
  </si>
  <si>
    <t>IF04.2'</t>
  </si>
  <si>
    <t>IF01-7'</t>
  </si>
  <si>
    <t>IF03-1'</t>
  </si>
  <si>
    <t>IF03-1''</t>
  </si>
  <si>
    <t>IF05-1'</t>
  </si>
  <si>
    <t>IF05-1''</t>
  </si>
  <si>
    <t>IF07-4</t>
  </si>
  <si>
    <t>IF04-12</t>
  </si>
  <si>
    <t>IF04-5bis''</t>
  </si>
  <si>
    <t>IF04-5bis'</t>
  </si>
  <si>
    <t>IF04-7</t>
  </si>
  <si>
    <t>IF04-1'</t>
  </si>
  <si>
    <t>IF04-1''</t>
  </si>
  <si>
    <t>IF02-2''</t>
  </si>
  <si>
    <t>IF02-2'</t>
  </si>
  <si>
    <t>IF06-3</t>
  </si>
  <si>
    <t>IF07-1</t>
  </si>
  <si>
    <t>IF10-3''</t>
  </si>
  <si>
    <t>IF10-3'''</t>
  </si>
  <si>
    <t>IF10-3'</t>
  </si>
  <si>
    <t>IF11-8'</t>
  </si>
  <si>
    <t>IF11-8''</t>
  </si>
  <si>
    <t>IF11-8'''</t>
  </si>
  <si>
    <t>IF06-4'</t>
  </si>
  <si>
    <t>IF06-4''</t>
  </si>
  <si>
    <t>IF06-4'''</t>
  </si>
  <si>
    <t>IF06-3'</t>
  </si>
  <si>
    <t>IF06-3''</t>
  </si>
  <si>
    <t>IF06-3'''</t>
  </si>
  <si>
    <t>IF04-2'</t>
  </si>
  <si>
    <t>IF04-2'''</t>
  </si>
  <si>
    <t>IF04-2''</t>
  </si>
  <si>
    <t>IF04-2''''</t>
  </si>
  <si>
    <t>IF04-5'</t>
  </si>
  <si>
    <t>IF04-5''</t>
  </si>
  <si>
    <t>IF02-1'</t>
  </si>
  <si>
    <t>IF02-1''</t>
  </si>
  <si>
    <t>IF02-1'''</t>
  </si>
  <si>
    <t>IF02-1''''</t>
  </si>
  <si>
    <t>IF11-1''</t>
  </si>
  <si>
    <t>IF07-4'</t>
  </si>
  <si>
    <t>IF07-4''</t>
  </si>
  <si>
    <t>IF07-4'''</t>
  </si>
  <si>
    <t>IF07-4''''</t>
  </si>
  <si>
    <t>IF01c-7'</t>
  </si>
  <si>
    <t>IF01c-7''</t>
  </si>
  <si>
    <t>IF04-3'</t>
  </si>
  <si>
    <t>IF04-3''</t>
  </si>
  <si>
    <t>IF04-3'''</t>
  </si>
  <si>
    <t>IF04-3''''</t>
  </si>
  <si>
    <t>IF04-3'''''</t>
  </si>
  <si>
    <t>IF01b-6</t>
  </si>
  <si>
    <t>IF04-1'''</t>
  </si>
  <si>
    <t>IF04-1''''</t>
  </si>
  <si>
    <t>IF01b-5'</t>
  </si>
  <si>
    <t>IF01b-5''</t>
  </si>
  <si>
    <t>IF01b-5'''</t>
  </si>
  <si>
    <t>IF01b-5''''</t>
  </si>
  <si>
    <t>IF01b-5'''''</t>
  </si>
  <si>
    <t>IF02-4'</t>
  </si>
  <si>
    <t>IF02-4''</t>
  </si>
  <si>
    <t>IF01-3'</t>
  </si>
  <si>
    <t>IF01-3''</t>
  </si>
  <si>
    <t>IF01-3'''</t>
  </si>
  <si>
    <t>IF01b-7'</t>
  </si>
  <si>
    <t>IF01b-7''</t>
  </si>
  <si>
    <t>IF01b-7'''</t>
  </si>
  <si>
    <t>IF01c-9</t>
  </si>
  <si>
    <t>IF03-2'</t>
  </si>
  <si>
    <t>IF03-2''</t>
  </si>
  <si>
    <t>IF03-2'''</t>
  </si>
  <si>
    <t>IF02-1'''''</t>
  </si>
  <si>
    <t>IF01b-4'</t>
  </si>
  <si>
    <t>IF01b-4''</t>
  </si>
  <si>
    <t>IF04-4'</t>
  </si>
  <si>
    <t>IF04-4''</t>
  </si>
  <si>
    <t>IF06-9'</t>
  </si>
  <si>
    <t>IF06-9''</t>
  </si>
  <si>
    <t>IF06-9'''</t>
  </si>
  <si>
    <t>IF10-6'</t>
  </si>
  <si>
    <t>IF10-6''</t>
  </si>
  <si>
    <t>IF10-6'''</t>
  </si>
  <si>
    <t>IF10-6''''</t>
  </si>
  <si>
    <t>IF09-11</t>
  </si>
  <si>
    <t>IF09-12'</t>
  </si>
  <si>
    <t>IF09-12''</t>
  </si>
  <si>
    <t>IF10-8'</t>
  </si>
  <si>
    <t>IF10-8''''</t>
  </si>
  <si>
    <t>IF10-5'</t>
  </si>
  <si>
    <t>IF10-5''</t>
  </si>
  <si>
    <t>IF01b-8'</t>
  </si>
  <si>
    <t>IF01b-8''</t>
  </si>
  <si>
    <t>IF02-3'</t>
  </si>
  <si>
    <t>IF02-3''</t>
  </si>
  <si>
    <t>IF02-3'''</t>
  </si>
  <si>
    <t>IF02-3'''''</t>
  </si>
  <si>
    <t>IF09-3'</t>
  </si>
  <si>
    <t>IF09-3''</t>
  </si>
  <si>
    <t>IF11-2'</t>
  </si>
  <si>
    <t>IF11-2''</t>
  </si>
  <si>
    <t>IF08-5'</t>
  </si>
  <si>
    <t>IF08-5''</t>
  </si>
  <si>
    <t>IF08-5'''</t>
  </si>
  <si>
    <t>IF11-5'</t>
  </si>
  <si>
    <t>IF11-5''</t>
  </si>
  <si>
    <t>IF11-5'''</t>
  </si>
  <si>
    <t>IF11-5''''</t>
  </si>
  <si>
    <t>IF08b-5'</t>
  </si>
  <si>
    <t>IF08b-5''</t>
  </si>
  <si>
    <t>IF08b-4'</t>
  </si>
  <si>
    <t>IF08b-4''</t>
  </si>
  <si>
    <t>IF08b-4'''</t>
  </si>
  <si>
    <t>IF08c-1'</t>
  </si>
  <si>
    <t>IF08c-1''</t>
  </si>
  <si>
    <t>IF08c-6'</t>
  </si>
  <si>
    <t>IF08c-6''</t>
  </si>
  <si>
    <t>IF08c-5'</t>
  </si>
  <si>
    <t>IF08c-5''</t>
  </si>
  <si>
    <t>Pop (II)? with microthermometry?</t>
  </si>
  <si>
    <t>IF01c'</t>
  </si>
  <si>
    <t>IF01c''</t>
  </si>
  <si>
    <t>IF01c'''</t>
  </si>
  <si>
    <t>IF04.2''</t>
  </si>
  <si>
    <t>IF10-9'</t>
  </si>
  <si>
    <t>IF10-9''</t>
  </si>
  <si>
    <t>IF10-9'''</t>
  </si>
  <si>
    <t>IF10-9''''</t>
  </si>
  <si>
    <t>IF10-2'</t>
  </si>
  <si>
    <t>IF10-2''</t>
  </si>
  <si>
    <t>IF10-2'''</t>
  </si>
  <si>
    <t>IF10-2''''</t>
  </si>
  <si>
    <t>IF09-10'</t>
  </si>
  <si>
    <t>IF09-10''</t>
  </si>
  <si>
    <t>IF09-10''''</t>
  </si>
  <si>
    <t>IF09-9'''</t>
  </si>
  <si>
    <t>IF09-9''''</t>
  </si>
  <si>
    <t>IF03-bis</t>
  </si>
  <si>
    <t>L-LCO2</t>
  </si>
  <si>
    <t>BO18-DP</t>
  </si>
  <si>
    <t>BO10-DP</t>
  </si>
  <si>
    <t>BO25-DP</t>
  </si>
  <si>
    <t>VIC12-DP</t>
  </si>
  <si>
    <t>MARG-06-DP</t>
  </si>
  <si>
    <t>BO12-DP</t>
  </si>
  <si>
    <t>IF08c-3''</t>
  </si>
  <si>
    <t>IF01-7''</t>
  </si>
  <si>
    <t xml:space="preserve">Secondary-cluster </t>
  </si>
  <si>
    <t>Pseudo-secondary</t>
  </si>
  <si>
    <t>Deposit name</t>
  </si>
  <si>
    <t>CRA02-DP</t>
  </si>
  <si>
    <t>Location related to the microthermometry file</t>
  </si>
  <si>
    <t>TmHal or ThTot</t>
  </si>
  <si>
    <t>IF09'</t>
  </si>
  <si>
    <t>IF09''</t>
  </si>
  <si>
    <t>IF09'''</t>
  </si>
  <si>
    <t>IF09''''</t>
  </si>
  <si>
    <t>Pale Bidau (a)</t>
  </si>
  <si>
    <t>Pale Bidau (b)</t>
  </si>
  <si>
    <t>Victoria mine</t>
  </si>
  <si>
    <t>Pale Bidau (Argut)</t>
  </si>
  <si>
    <t>Pale Bidau (Pale de Rase)</t>
  </si>
  <si>
    <t>Deposits</t>
  </si>
  <si>
    <t>LA-ICP-MS (FIs MASS)</t>
  </si>
  <si>
    <t>Na_mol</t>
  </si>
  <si>
    <t>Cl_mol</t>
  </si>
  <si>
    <t>Br_mol</t>
  </si>
  <si>
    <t>"Tracing fluid signature and metal mobility in complex orogens: Insights from Pb-Zn mineralization in the Pyrenean Axial Zone”</t>
  </si>
  <si>
    <t>Mineralium Deposita</t>
  </si>
  <si>
    <t>LA-ICP-MS_Limit of detection</t>
  </si>
  <si>
    <t>LA-ICP-MS_1 sigma</t>
  </si>
  <si>
    <t>&lt;20.4005</t>
  </si>
  <si>
    <t>&lt;327.4927</t>
  </si>
  <si>
    <t>&lt;29.7265</t>
  </si>
  <si>
    <t>&lt;11.886</t>
  </si>
  <si>
    <t>&lt;14.4969</t>
  </si>
  <si>
    <t>&lt;979.106</t>
  </si>
  <si>
    <t>&lt;13.9599</t>
  </si>
  <si>
    <t>&lt;8.7515</t>
  </si>
  <si>
    <t>&lt;1854.8109</t>
  </si>
  <si>
    <t>&lt;180910.3301</t>
  </si>
  <si>
    <t>&lt;829.1823</t>
  </si>
  <si>
    <t>&lt;223.3184</t>
  </si>
  <si>
    <t>&lt;1295.7137</t>
  </si>
  <si>
    <t>&lt;461.3412</t>
  </si>
  <si>
    <t>&lt;163.5474</t>
  </si>
  <si>
    <t>&lt;36.6559</t>
  </si>
  <si>
    <t>&lt;65.545</t>
  </si>
  <si>
    <t>&lt;655.4072</t>
  </si>
  <si>
    <t>&lt;202.4453</t>
  </si>
  <si>
    <t>&lt;665.4057</t>
  </si>
  <si>
    <t>&lt;10.812</t>
  </si>
  <si>
    <t>&lt;61.9934</t>
  </si>
  <si>
    <t>&lt;22.6631</t>
  </si>
  <si>
    <t>&lt;8.0941</t>
  </si>
  <si>
    <t>&lt;9.8689</t>
  </si>
  <si>
    <t>&lt;1490.629</t>
  </si>
  <si>
    <t>&lt;23.4307</t>
  </si>
  <si>
    <t>&lt;135.3784</t>
  </si>
  <si>
    <t>&lt;50.025</t>
  </si>
  <si>
    <t>&lt;16.9747</t>
  </si>
  <si>
    <t>&lt;4.1466</t>
  </si>
  <si>
    <t>&lt;1512.9603</t>
  </si>
  <si>
    <t>&lt;597345.7336</t>
  </si>
  <si>
    <t>&lt;2695.3376</t>
  </si>
  <si>
    <t>&lt;42403.8896</t>
  </si>
  <si>
    <t>&lt;635.5552</t>
  </si>
  <si>
    <t>&lt;3838.5354</t>
  </si>
  <si>
    <t>&lt;1273.1579</t>
  </si>
  <si>
    <t>&lt;622.9731</t>
  </si>
  <si>
    <t>&lt;113.0045</t>
  </si>
  <si>
    <t>&lt;198.3983</t>
  </si>
  <si>
    <t>&lt;1960.7542</t>
  </si>
  <si>
    <t>&lt;531.4387</t>
  </si>
  <si>
    <t>&lt;378.1661</t>
  </si>
  <si>
    <t>&lt;1533.5732</t>
  </si>
  <si>
    <t>&lt;149328.493</t>
  </si>
  <si>
    <t>&lt;663.4315</t>
  </si>
  <si>
    <t>&lt;10787.9499</t>
  </si>
  <si>
    <t>&lt;170.8044</t>
  </si>
  <si>
    <t>&lt;971.1853</t>
  </si>
  <si>
    <t>&lt;368.3991</t>
  </si>
  <si>
    <t>&lt;49.9559</t>
  </si>
  <si>
    <t>&lt;177.0872</t>
  </si>
  <si>
    <t>&lt;34.6766</t>
  </si>
  <si>
    <t>&lt;51.4727</t>
  </si>
  <si>
    <t>&lt;543.1802</t>
  </si>
  <si>
    <t>&lt;149.2048</t>
  </si>
  <si>
    <t>&lt;3424.6022</t>
  </si>
  <si>
    <t>&lt;298074.3297</t>
  </si>
  <si>
    <t>&lt;1380.0726</t>
  </si>
  <si>
    <t>&lt;23995.7596</t>
  </si>
  <si>
    <t>&lt;452.4614</t>
  </si>
  <si>
    <t>&lt;2064.9271</t>
  </si>
  <si>
    <t>&lt;1286.5064</t>
  </si>
  <si>
    <t>&lt;483.6837</t>
  </si>
  <si>
    <t>&lt;439.7087</t>
  </si>
  <si>
    <t>&lt;72.9804</t>
  </si>
  <si>
    <t>&lt;399.2082</t>
  </si>
  <si>
    <t>&lt;438.5625</t>
  </si>
  <si>
    <t>&lt;1943.7433</t>
  </si>
  <si>
    <t>&lt;169657.1662</t>
  </si>
  <si>
    <t>&lt;789.875</t>
  </si>
  <si>
    <t>&lt;13599.6738</t>
  </si>
  <si>
    <t>&lt;253.5549</t>
  </si>
  <si>
    <t>&lt;1171.483</t>
  </si>
  <si>
    <t>&lt;716.0074</t>
  </si>
  <si>
    <t>&lt;267.7242</t>
  </si>
  <si>
    <t>&lt;32.4506</t>
  </si>
  <si>
    <t>&lt;39.0937</t>
  </si>
  <si>
    <t>&lt;221.4579</t>
  </si>
  <si>
    <t>&lt;2789.7976</t>
  </si>
  <si>
    <t>&lt;49.2709</t>
  </si>
  <si>
    <t>&lt;134.3778</t>
  </si>
  <si>
    <t>&lt;48.8189</t>
  </si>
  <si>
    <t>&lt;5.8589</t>
  </si>
  <si>
    <t>&lt;101.7583</t>
  </si>
  <si>
    <t>&lt;40.862</t>
  </si>
  <si>
    <t>&lt;23.4514</t>
  </si>
  <si>
    <t>&lt;374.1847</t>
  </si>
  <si>
    <t>&lt;16.7767</t>
  </si>
  <si>
    <t>&lt;5.9393</t>
  </si>
  <si>
    <t>&lt;11.918</t>
  </si>
  <si>
    <t>&lt;6556.8965</t>
  </si>
  <si>
    <t>&lt;284.9755</t>
  </si>
  <si>
    <t>&lt;71.4912</t>
  </si>
  <si>
    <t>&lt;21.5425</t>
  </si>
  <si>
    <t>&lt;75.1139</t>
  </si>
  <si>
    <t>&lt;388.4457</t>
  </si>
  <si>
    <t>&lt;1595.5621</t>
  </si>
  <si>
    <t>&lt;143587.1549</t>
  </si>
  <si>
    <t>&lt;696.2807</t>
  </si>
  <si>
    <t>&lt;12181.1058</t>
  </si>
  <si>
    <t>&lt;180.443</t>
  </si>
  <si>
    <t>&lt;1025.9828</t>
  </si>
  <si>
    <t>&lt;560.5277</t>
  </si>
  <si>
    <t>&lt;149.8484</t>
  </si>
  <si>
    <t>&lt;44.5165</t>
  </si>
  <si>
    <t>&lt;51.2726</t>
  </si>
  <si>
    <t>&lt;566.7074</t>
  </si>
  <si>
    <t>&lt;151.5185</t>
  </si>
  <si>
    <t>&lt;1.4158</t>
  </si>
  <si>
    <t>&lt;13.5864</t>
  </si>
  <si>
    <t>&lt;0.63481</t>
  </si>
  <si>
    <t>&lt;317.7837</t>
  </si>
  <si>
    <t>&lt;1253.6466</t>
  </si>
  <si>
    <t>&lt;112017.0389</t>
  </si>
  <si>
    <t>&lt;549.7484</t>
  </si>
  <si>
    <t>&lt;9022.6516</t>
  </si>
  <si>
    <t>&lt;188.4015</t>
  </si>
  <si>
    <t>&lt;865.7989</t>
  </si>
  <si>
    <t>&lt;410.6855</t>
  </si>
  <si>
    <t>&lt;60.8535</t>
  </si>
  <si>
    <t>&lt;210.1982</t>
  </si>
  <si>
    <t>&lt;63.6213</t>
  </si>
  <si>
    <t>&lt;48.6143</t>
  </si>
  <si>
    <t>&lt;144.1081</t>
  </si>
  <si>
    <t>&lt;467.9548</t>
  </si>
  <si>
    <t>&lt;203.5556</t>
  </si>
  <si>
    <t>&lt;3309.4215</t>
  </si>
  <si>
    <t>&lt;54.8868</t>
  </si>
  <si>
    <t>&lt;298.0554</t>
  </si>
  <si>
    <t>&lt;137.2575</t>
  </si>
  <si>
    <t>&lt;56.5775</t>
  </si>
  <si>
    <t>&lt;12.0205</t>
  </si>
  <si>
    <t>&lt;45.2153</t>
  </si>
  <si>
    <t>&lt;202.8858</t>
  </si>
  <si>
    <t>&lt;810.4467</t>
  </si>
  <si>
    <t>&lt;75386.1796</t>
  </si>
  <si>
    <t>&lt;345.2707</t>
  </si>
  <si>
    <t>&lt;5749.2254</t>
  </si>
  <si>
    <t>&lt;98.6281</t>
  </si>
  <si>
    <t>&lt;516.0922</t>
  </si>
  <si>
    <t>&lt;253.7497</t>
  </si>
  <si>
    <t>&lt;105.3249</t>
  </si>
  <si>
    <t>&lt;22.9112</t>
  </si>
  <si>
    <t>&lt;27.6703</t>
  </si>
  <si>
    <t>&lt;83.8619</t>
  </si>
  <si>
    <t>&lt;192.407</t>
  </si>
  <si>
    <t>&lt;1438.5282</t>
  </si>
  <si>
    <t>&lt;33.0626</t>
  </si>
  <si>
    <t>&lt;77.2431</t>
  </si>
  <si>
    <t>&lt;23.0306</t>
  </si>
  <si>
    <t>&lt;7.9262</t>
  </si>
  <si>
    <t>&lt;115.6616</t>
  </si>
  <si>
    <t>&lt;139.25</t>
  </si>
  <si>
    <t>&lt;254.8835</t>
  </si>
  <si>
    <t>&lt;100.5278</t>
  </si>
  <si>
    <t>&lt;235.2659</t>
  </si>
  <si>
    <t>&lt;70.3171</t>
  </si>
  <si>
    <t>&lt;351.8589</t>
  </si>
  <si>
    <t>&lt;941.6911</t>
  </si>
  <si>
    <t>&lt;423.6017</t>
  </si>
  <si>
    <t>&lt;98.787</t>
  </si>
  <si>
    <t>&lt;20.3933</t>
  </si>
  <si>
    <t>&lt;250.7805</t>
  </si>
  <si>
    <t>&lt;86.6732</t>
  </si>
  <si>
    <t>&lt;12715.1225</t>
  </si>
  <si>
    <t>&lt;11212.537</t>
  </si>
  <si>
    <t>&lt;1130008.2054</t>
  </si>
  <si>
    <t>&lt;5440.5163</t>
  </si>
  <si>
    <t>&lt;93948.4653</t>
  </si>
  <si>
    <t>&lt;1500.2321</t>
  </si>
  <si>
    <t>&lt;4385.6137</t>
  </si>
  <si>
    <t>&lt;391.9571</t>
  </si>
  <si>
    <t>&lt;1620.0982</t>
  </si>
  <si>
    <t>&lt;258.3201</t>
  </si>
  <si>
    <t>&lt;353.5714</t>
  </si>
  <si>
    <t>&lt;4112.7798</t>
  </si>
  <si>
    <t>&lt;1377.7366</t>
  </si>
  <si>
    <t>&lt;753.2876</t>
  </si>
  <si>
    <t>&lt;2713.2351</t>
  </si>
  <si>
    <t>&lt;274593.8967</t>
  </si>
  <si>
    <t>&lt;21250.7937</t>
  </si>
  <si>
    <t>&lt;342.0913</t>
  </si>
  <si>
    <t>&lt;1950.4821</t>
  </si>
  <si>
    <t>&lt;885.1471</t>
  </si>
  <si>
    <t>&lt;88.7539</t>
  </si>
  <si>
    <t>&lt;261.3916</t>
  </si>
  <si>
    <t>&lt;78.7619</t>
  </si>
  <si>
    <t>&lt;266.2787</t>
  </si>
  <si>
    <t>&lt;3974.3755</t>
  </si>
  <si>
    <t>&lt;437.5334</t>
  </si>
  <si>
    <t>&lt;12559.7682</t>
  </si>
  <si>
    <t>&lt;3081.5839</t>
  </si>
  <si>
    <t>&lt;6180.0133</t>
  </si>
  <si>
    <t>&lt;3540.4651</t>
  </si>
  <si>
    <t>&lt;12009.2162</t>
  </si>
  <si>
    <t>&lt;1736.56</t>
  </si>
  <si>
    <t>&lt;3145.1018</t>
  </si>
  <si>
    <t>&lt;2455.4076</t>
  </si>
  <si>
    <t>&lt;890.0106</t>
  </si>
  <si>
    <t>&lt;1111.9232</t>
  </si>
  <si>
    <t>&lt;24021.514</t>
  </si>
  <si>
    <t>&lt;5949.1395</t>
  </si>
  <si>
    <t>&lt;20251.514</t>
  </si>
  <si>
    <t>&lt;652.8554</t>
  </si>
  <si>
    <t>&lt;2016.9684</t>
  </si>
  <si>
    <t>&lt;133819.7917</t>
  </si>
  <si>
    <t>&lt;1211.5527</t>
  </si>
  <si>
    <t>&lt;13454.4896</t>
  </si>
  <si>
    <t>&lt;264.282</t>
  </si>
  <si>
    <t>&lt;1378.4871</t>
  </si>
  <si>
    <t>&lt;388.7312</t>
  </si>
  <si>
    <t>&lt;112.5829</t>
  </si>
  <si>
    <t>&lt;35.673</t>
  </si>
  <si>
    <t>&lt;288.915</t>
  </si>
  <si>
    <t>&lt;15.7596</t>
  </si>
  <si>
    <t>&lt;582.2894</t>
  </si>
  <si>
    <t>&lt;142.4166</t>
  </si>
  <si>
    <t>&lt;911.3718</t>
  </si>
  <si>
    <t>&lt;3159.2121</t>
  </si>
  <si>
    <t>&lt;183417.4362</t>
  </si>
  <si>
    <t>&lt;1699.2735</t>
  </si>
  <si>
    <t>&lt;20511.3571</t>
  </si>
  <si>
    <t>&lt;455.2525</t>
  </si>
  <si>
    <t>&lt;2009.9331</t>
  </si>
  <si>
    <t>&lt;729.0409</t>
  </si>
  <si>
    <t>&lt;216.6115</t>
  </si>
  <si>
    <t>&lt;66.1696</t>
  </si>
  <si>
    <t>&lt;498.3408</t>
  </si>
  <si>
    <t>&lt;59.0048</t>
  </si>
  <si>
    <t>&lt;255.2651</t>
  </si>
  <si>
    <t>&lt;353.2942</t>
  </si>
  <si>
    <t>&lt;1228.2473</t>
  </si>
  <si>
    <t>&lt;8181.7072</t>
  </si>
  <si>
    <t>&lt;158.9803</t>
  </si>
  <si>
    <t>&lt;792.5619</t>
  </si>
  <si>
    <t>&lt;52.8075</t>
  </si>
  <si>
    <t>&lt;17.094</t>
  </si>
  <si>
    <t>&lt;15.9844</t>
  </si>
  <si>
    <t>&lt;300.4448</t>
  </si>
  <si>
    <t>&lt;75.0642</t>
  </si>
  <si>
    <t>&lt;2348.955</t>
  </si>
  <si>
    <t>&lt;137859.0293</t>
  </si>
  <si>
    <t>&lt;1309.6599</t>
  </si>
  <si>
    <t>&lt;15389.7342</t>
  </si>
  <si>
    <t>&lt;315.0737</t>
  </si>
  <si>
    <t>&lt;1508.5118</t>
  </si>
  <si>
    <t>&lt;438.1141</t>
  </si>
  <si>
    <t>&lt;33.8906</t>
  </si>
  <si>
    <t>&lt;112.3454</t>
  </si>
  <si>
    <t>&lt;37.5787</t>
  </si>
  <si>
    <t>&lt;35.8378</t>
  </si>
  <si>
    <t>&lt;644.599</t>
  </si>
  <si>
    <t>&lt;152.1813</t>
  </si>
  <si>
    <t>&lt;580.5626</t>
  </si>
  <si>
    <t>&lt;2030.7857</t>
  </si>
  <si>
    <t>&lt;120271.8585</t>
  </si>
  <si>
    <t>&lt;1151.5287</t>
  </si>
  <si>
    <t>&lt;13426.0487</t>
  </si>
  <si>
    <t>&lt;267.2141</t>
  </si>
  <si>
    <t>&lt;1307.5727</t>
  </si>
  <si>
    <t>&lt;367.8207</t>
  </si>
  <si>
    <t>&lt;24.6195</t>
  </si>
  <si>
    <t>&lt;91.7947</t>
  </si>
  <si>
    <t>&lt;187.9047</t>
  </si>
  <si>
    <t>&lt;28.5087</t>
  </si>
  <si>
    <t>&lt;127.5166</t>
  </si>
  <si>
    <t>&lt;44060.7332</t>
  </si>
  <si>
    <t>&lt;4323.2339</t>
  </si>
  <si>
    <t>&lt;44.739</t>
  </si>
  <si>
    <t>&lt;12.1979</t>
  </si>
  <si>
    <t>&lt;211.7008</t>
  </si>
  <si>
    <t>&lt;51.2991</t>
  </si>
  <si>
    <t>&lt;2098.7889</t>
  </si>
  <si>
    <t>&lt;1216.2778</t>
  </si>
  <si>
    <t>&lt;13686.8172</t>
  </si>
  <si>
    <t>&lt;316.2656</t>
  </si>
  <si>
    <t>&lt;477.9373</t>
  </si>
  <si>
    <t>&lt;141.6381</t>
  </si>
  <si>
    <t>&lt;38.6169</t>
  </si>
  <si>
    <t>&lt;35.8865</t>
  </si>
  <si>
    <t>&lt;670.2182</t>
  </si>
  <si>
    <t>&lt;162.4064</t>
  </si>
  <si>
    <t>&lt;240.2788</t>
  </si>
  <si>
    <t>&lt;830.6251</t>
  </si>
  <si>
    <t>&lt;52831.0856</t>
  </si>
  <si>
    <t>&lt;116.2431</t>
  </si>
  <si>
    <t>&lt;43.9051</t>
  </si>
  <si>
    <t>&lt;11.5269</t>
  </si>
  <si>
    <t>&lt;71.9479</t>
  </si>
  <si>
    <t>&lt;1336.101</t>
  </si>
  <si>
    <t>&lt;4611.2069</t>
  </si>
  <si>
    <t>&lt;5630.3505</t>
  </si>
  <si>
    <t>&lt;293921.4017</t>
  </si>
  <si>
    <t>&lt;2905.2013</t>
  </si>
  <si>
    <t>&lt;32224.98</t>
  </si>
  <si>
    <t>&lt;642.789</t>
  </si>
  <si>
    <t>&lt;3314.4055</t>
  </si>
  <si>
    <t>&lt;959.7504</t>
  </si>
  <si>
    <t>&lt;88.654</t>
  </si>
  <si>
    <t>&lt;105.9228</t>
  </si>
  <si>
    <t>&lt;241.1052</t>
  </si>
  <si>
    <t>&lt;69.2764</t>
  </si>
  <si>
    <t>&lt;181.2273</t>
  </si>
  <si>
    <t>&lt;62.7621</t>
  </si>
  <si>
    <t>&lt;167.8541</t>
  </si>
  <si>
    <t>&lt;1249.1029</t>
  </si>
  <si>
    <t>&lt;397.9013</t>
  </si>
  <si>
    <t>&lt;2112.5888</t>
  </si>
  <si>
    <t>&lt;7416.491</t>
  </si>
  <si>
    <t>&lt;8635.9867</t>
  </si>
  <si>
    <t>&lt;462301.8383</t>
  </si>
  <si>
    <t>&lt;50716.9324</t>
  </si>
  <si>
    <t>&lt;1075.7648</t>
  </si>
  <si>
    <t>&lt;5278.6738</t>
  </si>
  <si>
    <t>&lt;179.4182</t>
  </si>
  <si>
    <t>&lt;199.3868</t>
  </si>
  <si>
    <t>&lt;431.3724</t>
  </si>
  <si>
    <t>&lt;121.2884</t>
  </si>
  <si>
    <t>&lt;279.8865</t>
  </si>
  <si>
    <t>&lt;2278.4955</t>
  </si>
  <si>
    <t>&lt;665.0705</t>
  </si>
  <si>
    <t>&lt;64272.4031</t>
  </si>
  <si>
    <t>&lt;138.2443</t>
  </si>
  <si>
    <t>&lt;241.736</t>
  </si>
  <si>
    <t>&lt;62.0476</t>
  </si>
  <si>
    <t>&lt;20.9202</t>
  </si>
  <si>
    <t>&lt;1604.5286</t>
  </si>
  <si>
    <t>&lt;5948.5631</t>
  </si>
  <si>
    <t>&lt;21416.1815</t>
  </si>
  <si>
    <t>&lt;367.7161</t>
  </si>
  <si>
    <t>&lt;129.4601</t>
  </si>
  <si>
    <t>&lt;2306.9242</t>
  </si>
  <si>
    <t>&lt;189.7622</t>
  </si>
  <si>
    <t>&lt;694.529</t>
  </si>
  <si>
    <t>&lt;36797.4329</t>
  </si>
  <si>
    <t>&lt;3740.0992</t>
  </si>
  <si>
    <t>&lt;2590.0487</t>
  </si>
  <si>
    <t>&lt;37.9922</t>
  </si>
  <si>
    <t>&lt;13.1121</t>
  </si>
  <si>
    <t>&lt;245.4191</t>
  </si>
  <si>
    <t>&lt;44.1139</t>
  </si>
  <si>
    <t>&lt;10680.3979</t>
  </si>
  <si>
    <t>&lt;103.2407</t>
  </si>
  <si>
    <t>&lt;20.2627</t>
  </si>
  <si>
    <t>&lt;720.8454</t>
  </si>
  <si>
    <t>&lt;12.9728</t>
  </si>
  <si>
    <t>&lt;3.8328</t>
  </si>
  <si>
    <t>&lt;239.6829</t>
  </si>
  <si>
    <t>&lt;898.3841</t>
  </si>
  <si>
    <t>&lt;51059.9458</t>
  </si>
  <si>
    <t>&lt;487.3981</t>
  </si>
  <si>
    <t>&lt;5052.1007</t>
  </si>
  <si>
    <t>&lt;102.85</t>
  </si>
  <si>
    <t>&lt;519.912</t>
  </si>
  <si>
    <t>&lt;161.014</t>
  </si>
  <si>
    <t>&lt;3394.9628</t>
  </si>
  <si>
    <t>&lt;66.5646</t>
  </si>
  <si>
    <t>&lt;20.1743</t>
  </si>
  <si>
    <t>&lt;278.8429</t>
  </si>
  <si>
    <t>&lt;63.1306</t>
  </si>
  <si>
    <t>&lt;3340.5416</t>
  </si>
  <si>
    <t>&lt;200330.5132</t>
  </si>
  <si>
    <t>&lt;20109.7799</t>
  </si>
  <si>
    <t>&lt;13668.5482</t>
  </si>
  <si>
    <t>&lt;236.1519</t>
  </si>
  <si>
    <t>&lt;77.5779</t>
  </si>
  <si>
    <t>&lt;2556.1762</t>
  </si>
  <si>
    <t>&lt;9141.2458</t>
  </si>
  <si>
    <t>&lt;508855.7959</t>
  </si>
  <si>
    <t>&lt;5122.0556</t>
  </si>
  <si>
    <t>&lt;49826.2342</t>
  </si>
  <si>
    <t>&lt;1038.234</t>
  </si>
  <si>
    <t>&lt;5389.8692</t>
  </si>
  <si>
    <t>&lt;34740.7841</t>
  </si>
  <si>
    <t>&lt;247.7655</t>
  </si>
  <si>
    <t>&lt;644.1383</t>
  </si>
  <si>
    <t>&lt;185.2898</t>
  </si>
  <si>
    <t>&lt;1251.8487</t>
  </si>
  <si>
    <t>&lt;175.409</t>
  </si>
  <si>
    <t>&lt;2244.3937</t>
  </si>
  <si>
    <t>&lt;682.9703</t>
  </si>
  <si>
    <t>&lt;2974.2247</t>
  </si>
  <si>
    <t>&lt;10588.5754</t>
  </si>
  <si>
    <t>&lt;591873.814</t>
  </si>
  <si>
    <t>&lt;5995.1752</t>
  </si>
  <si>
    <t>&lt;57866.4544</t>
  </si>
  <si>
    <t>&lt;1174.6442</t>
  </si>
  <si>
    <t>&lt;6241.7245</t>
  </si>
  <si>
    <t>&lt;1767.2792</t>
  </si>
  <si>
    <t>&lt;40704.1871</t>
  </si>
  <si>
    <t>&lt;723.9464</t>
  </si>
  <si>
    <t>&lt;1384.8816</t>
  </si>
  <si>
    <t>&lt;194.0495</t>
  </si>
  <si>
    <t>&lt;2462.7862</t>
  </si>
  <si>
    <t>&lt;776.8384</t>
  </si>
  <si>
    <t>&lt;7105.4542</t>
  </si>
  <si>
    <t>&lt;73.5852</t>
  </si>
  <si>
    <t>&lt;743.1516</t>
  </si>
  <si>
    <t>&lt;78.6244</t>
  </si>
  <si>
    <t>&lt;24.4176</t>
  </si>
  <si>
    <t>&lt;6.835</t>
  </si>
  <si>
    <t>&lt;2.6798</t>
  </si>
  <si>
    <t>&lt;45.1368</t>
  </si>
  <si>
    <t>&lt;512.9115</t>
  </si>
  <si>
    <t>&lt;1934.4516</t>
  </si>
  <si>
    <t>&lt;105718.9493</t>
  </si>
  <si>
    <t>&lt;1024.4831</t>
  </si>
  <si>
    <t>&lt;10778.1887</t>
  </si>
  <si>
    <t>&lt;6937.2629</t>
  </si>
  <si>
    <t>&lt;117.1451</t>
  </si>
  <si>
    <t>&lt;196.6843</t>
  </si>
  <si>
    <t>&lt;36.7101</t>
  </si>
  <si>
    <t>&lt;666.3414</t>
  </si>
  <si>
    <t>&lt;549.7748</t>
  </si>
  <si>
    <t>&lt;2050.8264</t>
  </si>
  <si>
    <t>&lt;113317.0202</t>
  </si>
  <si>
    <t>&lt;11518.6389</t>
  </si>
  <si>
    <t>&lt;225.7025</t>
  </si>
  <si>
    <t>&lt;1250.8835</t>
  </si>
  <si>
    <t>&lt;430.9884</t>
  </si>
  <si>
    <t>&lt;7587.2613</t>
  </si>
  <si>
    <t>&lt;111.3583</t>
  </si>
  <si>
    <t>&lt;36.7948</t>
  </si>
  <si>
    <t>&lt;34.2391</t>
  </si>
  <si>
    <t>&lt;59.4907</t>
  </si>
  <si>
    <t>&lt;641.0261</t>
  </si>
  <si>
    <t>&lt;146.6763</t>
  </si>
  <si>
    <t>&lt;90092.4501</t>
  </si>
  <si>
    <t>&lt;891.8243</t>
  </si>
  <si>
    <t>&lt;9210.7589</t>
  </si>
  <si>
    <t>&lt;204.8585</t>
  </si>
  <si>
    <t>&lt;936.6687</t>
  </si>
  <si>
    <t>&lt;103.874</t>
  </si>
  <si>
    <t>&lt;27.016</t>
  </si>
  <si>
    <t>&lt;470.0188</t>
  </si>
  <si>
    <t>&lt;959.5157</t>
  </si>
  <si>
    <t>&lt;50796.4978</t>
  </si>
  <si>
    <t>&lt;519.4166</t>
  </si>
  <si>
    <t>&lt;5160.6834</t>
  </si>
  <si>
    <t>&lt;3495.9271</t>
  </si>
  <si>
    <t>&lt;41.1246</t>
  </si>
  <si>
    <t>&lt;6.954</t>
  </si>
  <si>
    <t>&lt;1104.7752</t>
  </si>
  <si>
    <t>&lt;4297.6796</t>
  </si>
  <si>
    <t>&lt;225912.8196</t>
  </si>
  <si>
    <t>&lt;2279.2266</t>
  </si>
  <si>
    <t>&lt;23004.3366</t>
  </si>
  <si>
    <t>&lt;2444.6976</t>
  </si>
  <si>
    <t>&lt;716.1742</t>
  </si>
  <si>
    <t>&lt;15306.9288</t>
  </si>
  <si>
    <t>&lt;205.3418</t>
  </si>
  <si>
    <t>&lt;39.1667</t>
  </si>
  <si>
    <t>&lt;1187.1138</t>
  </si>
  <si>
    <t>&lt;317.3492</t>
  </si>
  <si>
    <t>&lt;1982.404</t>
  </si>
  <si>
    <t>&lt;6850.2103</t>
  </si>
  <si>
    <t>&lt;398675.4503</t>
  </si>
  <si>
    <t>&lt;3924.167</t>
  </si>
  <si>
    <t>&lt;42378.1139</t>
  </si>
  <si>
    <t>&lt;816.1741</t>
  </si>
  <si>
    <t>&lt;4163.5932</t>
  </si>
  <si>
    <t>&lt;1223.67</t>
  </si>
  <si>
    <t>&lt;26453.4753</t>
  </si>
  <si>
    <t>&lt;502.9485</t>
  </si>
  <si>
    <t>&lt;72.7355</t>
  </si>
  <si>
    <t>&lt;874.917</t>
  </si>
  <si>
    <t>&lt;72.9374</t>
  </si>
  <si>
    <t>&lt;2215.9555</t>
  </si>
  <si>
    <t>&lt;2287.3035</t>
  </si>
  <si>
    <t>&lt;1374.4478</t>
  </si>
  <si>
    <t>&lt;13967.8977</t>
  </si>
  <si>
    <t>&lt;274.1527</t>
  </si>
  <si>
    <t>&lt;1450.7196</t>
  </si>
  <si>
    <t>&lt;9553.0063</t>
  </si>
  <si>
    <t>&lt;162.7284</t>
  </si>
  <si>
    <t>&lt;18.1969</t>
  </si>
  <si>
    <t>&lt;604.6644</t>
  </si>
  <si>
    <t>&lt;976.5566</t>
  </si>
  <si>
    <t>&lt;3272.1645</t>
  </si>
  <si>
    <t>&lt;201220.2801</t>
  </si>
  <si>
    <t>&lt;2035.238</t>
  </si>
  <si>
    <t>&lt;20339.5982</t>
  </si>
  <si>
    <t>&lt;387.4694</t>
  </si>
  <si>
    <t>&lt;2068.2602</t>
  </si>
  <si>
    <t>&lt;500.8771</t>
  </si>
  <si>
    <t>&lt;13084.2254</t>
  </si>
  <si>
    <t>&lt;86.277</t>
  </si>
  <si>
    <t>&lt;226.679</t>
  </si>
  <si>
    <t>&lt;440.9817</t>
  </si>
  <si>
    <t>&lt;27.5348</t>
  </si>
  <si>
    <t>&lt;178.3825</t>
  </si>
  <si>
    <t>&lt;3784.4622</t>
  </si>
  <si>
    <t>&lt;232427.8974</t>
  </si>
  <si>
    <t>&lt;2347.5571</t>
  </si>
  <si>
    <t>&lt;23500.3057</t>
  </si>
  <si>
    <t>&lt;450.5651</t>
  </si>
  <si>
    <t>&lt;2391.6579</t>
  </si>
  <si>
    <t>&lt;583.2653</t>
  </si>
  <si>
    <t>&lt;264.0972</t>
  </si>
  <si>
    <t>&lt;32.5995</t>
  </si>
  <si>
    <t>&lt;1152.3284</t>
  </si>
  <si>
    <t>&lt;207.8283</t>
  </si>
  <si>
    <t>&lt;383713.5392</t>
  </si>
  <si>
    <t>&lt;633421.4079</t>
  </si>
  <si>
    <t>&lt;742766.0206</t>
  </si>
  <si>
    <t>&lt;137200.1083</t>
  </si>
  <si>
    <t>&lt;281956.2461</t>
  </si>
  <si>
    <t>&lt;486894.134</t>
  </si>
  <si>
    <t>&lt;173456.1938</t>
  </si>
  <si>
    <t>&lt;280087.0438</t>
  </si>
  <si>
    <t>&lt;11031.4036</t>
  </si>
  <si>
    <t>&lt;1334.1254</t>
  </si>
  <si>
    <t>&lt;1750.7066</t>
  </si>
  <si>
    <t>&lt;7056.4891</t>
  </si>
  <si>
    <t>&lt;17955.2785</t>
  </si>
  <si>
    <t>&lt;21037.3782</t>
  </si>
  <si>
    <t>&lt;3593.4214</t>
  </si>
  <si>
    <t>&lt;3930.113</t>
  </si>
  <si>
    <t>&lt;1814.8603</t>
  </si>
  <si>
    <t>&lt;7946.3721</t>
  </si>
  <si>
    <t>&lt;13748.0633</t>
  </si>
  <si>
    <t>&lt;4986.4839</t>
  </si>
  <si>
    <t>&lt;6837.105</t>
  </si>
  <si>
    <t>&lt;1474.77961932622</t>
  </si>
  <si>
    <t>&lt;4066.19411804378</t>
  </si>
  <si>
    <t>&lt;202.4058</t>
  </si>
  <si>
    <t>&lt;781.683</t>
  </si>
  <si>
    <t>&lt;35859.4269</t>
  </si>
  <si>
    <t>&lt;356.7308</t>
  </si>
  <si>
    <t>&lt;76.1974</t>
  </si>
  <si>
    <t>&lt;133.6158</t>
  </si>
  <si>
    <t>&lt;37.9848</t>
  </si>
  <si>
    <t>&lt;11.5521</t>
  </si>
  <si>
    <t>&lt;10.5235</t>
  </si>
  <si>
    <t>&lt;189.1547</t>
  </si>
  <si>
    <t>&lt;46.1901</t>
  </si>
  <si>
    <t>&lt;90.5645</t>
  </si>
  <si>
    <t>&lt;9.2135</t>
  </si>
  <si>
    <t>&lt;13.9424</t>
  </si>
  <si>
    <t>&lt;3.7277</t>
  </si>
  <si>
    <t>&lt;23.7173</t>
  </si>
  <si>
    <t>&lt;137.0032</t>
  </si>
  <si>
    <t>&lt;15.2162</t>
  </si>
  <si>
    <t>&lt;25.0984</t>
  </si>
  <si>
    <t>&lt;6.845</t>
  </si>
  <si>
    <t>&lt;1.24</t>
  </si>
  <si>
    <t>&lt;241.6828</t>
  </si>
  <si>
    <t>&lt;12294.3647</t>
  </si>
  <si>
    <t>&lt;110.8924</t>
  </si>
  <si>
    <t>&lt;1223.9139</t>
  </si>
  <si>
    <t>&lt;28.762</t>
  </si>
  <si>
    <t>&lt;47.0502</t>
  </si>
  <si>
    <t>&lt;13.7367</t>
  </si>
  <si>
    <t>&lt;2.8831</t>
  </si>
  <si>
    <t>&lt;62.32</t>
  </si>
  <si>
    <t>&lt;17.0797</t>
  </si>
  <si>
    <t>&lt;114.5117</t>
  </si>
  <si>
    <t>&lt;428.9312</t>
  </si>
  <si>
    <t>&lt;2178.6034</t>
  </si>
  <si>
    <t>&lt;74.591</t>
  </si>
  <si>
    <t>&lt;8.0242</t>
  </si>
  <si>
    <t>&lt;23.4697</t>
  </si>
  <si>
    <t>&lt;6.0152</t>
  </si>
  <si>
    <t>&lt;132.2999</t>
  </si>
  <si>
    <t>&lt;28.7816</t>
  </si>
  <si>
    <t>&lt;216.4434</t>
  </si>
  <si>
    <t>&lt;720.4523</t>
  </si>
  <si>
    <t>&lt;39479.4218</t>
  </si>
  <si>
    <t>&lt;384.0796</t>
  </si>
  <si>
    <t>&lt;4031.6362</t>
  </si>
  <si>
    <t>&lt;137.9212</t>
  </si>
  <si>
    <t>&lt;12.8851</t>
  </si>
  <si>
    <t>&lt;16.9201</t>
  </si>
  <si>
    <t>&lt;48.3557</t>
  </si>
  <si>
    <t>&lt;123.5724</t>
  </si>
  <si>
    <t>&lt;48.0045</t>
  </si>
  <si>
    <t>&lt;102.6235</t>
  </si>
  <si>
    <t>&lt;358.5965</t>
  </si>
  <si>
    <t>&lt;18689.6347</t>
  </si>
  <si>
    <t>&lt;1882.2886</t>
  </si>
  <si>
    <t>&lt;94.6335</t>
  </si>
  <si>
    <t>&lt;357.0566</t>
  </si>
  <si>
    <t>&lt;1270.8855</t>
  </si>
  <si>
    <t>&lt;66189.5044</t>
  </si>
  <si>
    <t>&lt;126.786</t>
  </si>
  <si>
    <t>&lt;202.9551</t>
  </si>
  <si>
    <t>&lt;68.2748</t>
  </si>
  <si>
    <t>&lt;17.5677</t>
  </si>
  <si>
    <t>&lt;342.3365</t>
  </si>
  <si>
    <t>&lt;82.678</t>
  </si>
  <si>
    <t>&lt;1880.8458</t>
  </si>
  <si>
    <t>&lt;95570.4607</t>
  </si>
  <si>
    <t>&lt;302.5329</t>
  </si>
  <si>
    <t>&lt;538.4671</t>
  </si>
  <si>
    <t>&lt;841.826</t>
  </si>
  <si>
    <t>&lt;162251.4848</t>
  </si>
  <si>
    <t>&lt;16355.6144</t>
  </si>
  <si>
    <t>&lt;1569.8465</t>
  </si>
  <si>
    <t>&lt;414.5353</t>
  </si>
  <si>
    <t>&lt;79.8212</t>
  </si>
  <si>
    <t>&lt;63.4265</t>
  </si>
  <si>
    <t>&lt;137.853</t>
  </si>
  <si>
    <t>&lt;33.4181</t>
  </si>
  <si>
    <t>&lt;310.9415</t>
  </si>
  <si>
    <t>&lt;22.067</t>
  </si>
  <si>
    <t>&lt;832.753</t>
  </si>
  <si>
    <t>&lt;13088.93</t>
  </si>
  <si>
    <t>&lt;131.4155</t>
  </si>
  <si>
    <t>&lt;1409.1941</t>
  </si>
  <si>
    <t>&lt;33.0589</t>
  </si>
  <si>
    <t>&lt;131.0499</t>
  </si>
  <si>
    <t>&lt;13.4739</t>
  </si>
  <si>
    <t>&lt;5.0393</t>
  </si>
  <si>
    <t>&lt;65.1796</t>
  </si>
  <si>
    <t>&lt;120.0744</t>
  </si>
  <si>
    <t>&lt;12.9821</t>
  </si>
  <si>
    <t>&lt;585.7599</t>
  </si>
  <si>
    <t>&lt;2088.1109</t>
  </si>
  <si>
    <t>&lt;119157.0256</t>
  </si>
  <si>
    <t>&lt;1169.6824</t>
  </si>
  <si>
    <t>&lt;11804.7564</t>
  </si>
  <si>
    <t>&lt;246.6279</t>
  </si>
  <si>
    <t>&lt;805.6174</t>
  </si>
  <si>
    <t>&lt;175.399</t>
  </si>
  <si>
    <t>&lt;349.8391</t>
  </si>
  <si>
    <t>&lt;93.0242</t>
  </si>
  <si>
    <t>&lt;131.5124</t>
  </si>
  <si>
    <t>&lt;627.5348</t>
  </si>
  <si>
    <t>&lt;302.9288</t>
  </si>
  <si>
    <t>&lt;2394.7098</t>
  </si>
  <si>
    <t>&lt;125563.2418</t>
  </si>
  <si>
    <t>&lt;12565.7332</t>
  </si>
  <si>
    <t>&lt;274.8125</t>
  </si>
  <si>
    <t>&lt;161.3733</t>
  </si>
  <si>
    <t>&lt;705.3914</t>
  </si>
  <si>
    <t>&lt;143.173</t>
  </si>
  <si>
    <t>&lt;1158.2706</t>
  </si>
  <si>
    <t>&lt;61176.2861</t>
  </si>
  <si>
    <t>&lt;601.8632</t>
  </si>
  <si>
    <t>&lt;6108.1158</t>
  </si>
  <si>
    <t>&lt;127.8287</t>
  </si>
  <si>
    <t>&lt;610.3476</t>
  </si>
  <si>
    <t>&lt;186.5953</t>
  </si>
  <si>
    <t>&lt;73.9598</t>
  </si>
  <si>
    <t>&lt;16.5928</t>
  </si>
  <si>
    <t>&lt;35.3805</t>
  </si>
  <si>
    <t>&lt;316.8664</t>
  </si>
  <si>
    <t>&lt;985.2502</t>
  </si>
  <si>
    <t>&lt;52981.5464</t>
  </si>
  <si>
    <t>&lt;5423.2152</t>
  </si>
  <si>
    <t>&lt;104.2047</t>
  </si>
  <si>
    <t>&lt;178.3681</t>
  </si>
  <si>
    <t>&lt;30.3263</t>
  </si>
  <si>
    <t>&lt;53.8454</t>
  </si>
  <si>
    <t>&lt;9.915</t>
  </si>
  <si>
    <t>&lt;33.5438</t>
  </si>
  <si>
    <t>&lt;270.3469</t>
  </si>
  <si>
    <t>&lt;71.9693</t>
  </si>
  <si>
    <t>&lt;1449.3245</t>
  </si>
  <si>
    <t>&lt;262.1707</t>
  </si>
  <si>
    <t>&lt;2600.0179</t>
  </si>
  <si>
    <t>&lt;378.9442</t>
  </si>
  <si>
    <t>&lt;6099.7008</t>
  </si>
  <si>
    <t>&lt;4561.5276</t>
  </si>
  <si>
    <t>&lt;39037.0239</t>
  </si>
  <si>
    <t>&lt;4632.9557</t>
  </si>
  <si>
    <t>&lt;563.3079</t>
  </si>
  <si>
    <t>&lt;1878.7858</t>
  </si>
  <si>
    <t>&lt;10941.8683</t>
  </si>
  <si>
    <t>&lt;228.4455</t>
  </si>
  <si>
    <t>&lt;1208.788</t>
  </si>
  <si>
    <t>&lt;255.5459</t>
  </si>
  <si>
    <t>&lt;107.0561</t>
  </si>
  <si>
    <t>&lt;532.9262</t>
  </si>
  <si>
    <t>&lt;123.5937</t>
  </si>
  <si>
    <t>&lt;9.5749</t>
  </si>
  <si>
    <t>&lt;4.0112</t>
  </si>
  <si>
    <t>&lt;20.1025</t>
  </si>
  <si>
    <t>&lt;463.7558</t>
  </si>
  <si>
    <t>&lt;285.4001</t>
  </si>
  <si>
    <t>&lt;316.0199</t>
  </si>
  <si>
    <t>&lt;88.0441</t>
  </si>
  <si>
    <t>&lt;156.571</t>
  </si>
  <si>
    <t>&lt;33.3201</t>
  </si>
  <si>
    <t>&lt;3238.8152</t>
  </si>
  <si>
    <t>&lt;187973.589</t>
  </si>
  <si>
    <t>&lt;22327.765</t>
  </si>
  <si>
    <t>&lt;430.1613</t>
  </si>
  <si>
    <t>&lt;637.6976</t>
  </si>
  <si>
    <t>&lt;77.8651</t>
  </si>
  <si>
    <t>&lt;230.8142</t>
  </si>
  <si>
    <t>&lt;506.968</t>
  </si>
  <si>
    <t>&lt;39.8443</t>
  </si>
  <si>
    <t>&lt;1161.0757</t>
  </si>
  <si>
    <t>&lt;241.3355</t>
  </si>
  <si>
    <t>&lt;60.4932</t>
  </si>
  <si>
    <t>&lt;88.2183</t>
  </si>
  <si>
    <t>&lt;31.3712</t>
  </si>
  <si>
    <t>&lt;4.7712</t>
  </si>
  <si>
    <t>&lt;155.3744</t>
  </si>
  <si>
    <t>&lt;2600.348</t>
  </si>
  <si>
    <t>&lt;7918.8523</t>
  </si>
  <si>
    <t>&lt;505099.5835</t>
  </si>
  <si>
    <t>&lt;5146.662</t>
  </si>
  <si>
    <t>&lt;55510.1158</t>
  </si>
  <si>
    <t>&lt;1729.7716</t>
  </si>
  <si>
    <t>&lt;294.7722</t>
  </si>
  <si>
    <t>&lt;135.9896</t>
  </si>
  <si>
    <t>&lt;479.7999</t>
  </si>
  <si>
    <t>&lt;151.9678</t>
  </si>
  <si>
    <t>&lt;1219.9488</t>
  </si>
  <si>
    <t>&lt;78.8966</t>
  </si>
  <si>
    <t>&lt;2300.3955</t>
  </si>
  <si>
    <t>&lt;680.425</t>
  </si>
  <si>
    <t>&lt;588.6965</t>
  </si>
  <si>
    <t>&lt;361.7533</t>
  </si>
  <si>
    <t>&lt;3997.7877</t>
  </si>
  <si>
    <t>&lt;75.0367</t>
  </si>
  <si>
    <t>&lt;135.867</t>
  </si>
  <si>
    <t>&lt;40.1141</t>
  </si>
  <si>
    <t>&lt;7.7599</t>
  </si>
  <si>
    <t>&lt;198.1096</t>
  </si>
  <si>
    <t>&lt;53.205</t>
  </si>
  <si>
    <t>&lt;1574.0475</t>
  </si>
  <si>
    <t>&lt;11281.8698</t>
  </si>
  <si>
    <t>&lt;227.2288</t>
  </si>
  <si>
    <t>&lt;1105.4419</t>
  </si>
  <si>
    <t>&lt;326.1131</t>
  </si>
  <si>
    <t>&lt;57.2553</t>
  </si>
  <si>
    <t>&lt;101.1237</t>
  </si>
  <si>
    <t>&lt;28.326</t>
  </si>
  <si>
    <t>&lt;430.4518</t>
  </si>
  <si>
    <t>&lt;137.2007</t>
  </si>
  <si>
    <t>&lt;4803.9053</t>
  </si>
  <si>
    <t>&lt;303632.1948</t>
  </si>
  <si>
    <t>&lt;2969.7572</t>
  </si>
  <si>
    <t>&lt;34044.0986</t>
  </si>
  <si>
    <t>&lt;703.7035</t>
  </si>
  <si>
    <t>&lt;3357.4179</t>
  </si>
  <si>
    <t>&lt;1018.097</t>
  </si>
  <si>
    <t>&lt;183.8674</t>
  </si>
  <si>
    <t>&lt;321.3969</t>
  </si>
  <si>
    <t>&lt;91.9953</t>
  </si>
  <si>
    <t>&lt;825.717</t>
  </si>
  <si>
    <t>&lt;90.9651</t>
  </si>
  <si>
    <t>&lt;1395.583</t>
  </si>
  <si>
    <t>&lt;426.3332</t>
  </si>
  <si>
    <t>&lt;35293.7854</t>
  </si>
  <si>
    <t>&lt;382.676</t>
  </si>
  <si>
    <t>&lt;3994.8565</t>
  </si>
  <si>
    <t>&lt;56.8863</t>
  </si>
  <si>
    <t>&lt;421.6724</t>
  </si>
  <si>
    <t>&lt;129.6155</t>
  </si>
  <si>
    <t>&lt;43.8425</t>
  </si>
  <si>
    <t>&lt;10.1096</t>
  </si>
  <si>
    <t>&lt;23.0438</t>
  </si>
  <si>
    <t>&lt;191.177</t>
  </si>
  <si>
    <t>&lt;52.555</t>
  </si>
  <si>
    <t>&lt;842.038</t>
  </si>
  <si>
    <t>&lt;51879.7375</t>
  </si>
  <si>
    <t>&lt;561.0954</t>
  </si>
  <si>
    <t>&lt;5871.7138</t>
  </si>
  <si>
    <t>&lt;620.6802</t>
  </si>
  <si>
    <t>&lt;192.1135</t>
  </si>
  <si>
    <t>&lt;65.2069</t>
  </si>
  <si>
    <t>&lt;20.0304</t>
  </si>
  <si>
    <t>&lt;138.5248</t>
  </si>
  <si>
    <t>&lt;15.128</t>
  </si>
  <si>
    <t>&lt;34.0918</t>
  </si>
  <si>
    <t>&lt;77.8337</t>
  </si>
  <si>
    <t>&lt;1741.9445</t>
  </si>
  <si>
    <t>&lt;5574.0663</t>
  </si>
  <si>
    <t>&lt;332727.1263</t>
  </si>
  <si>
    <t>&lt;3499.2345</t>
  </si>
  <si>
    <t>&lt;37623.8394</t>
  </si>
  <si>
    <t>&lt;615.7453</t>
  </si>
  <si>
    <t>&lt;4040.1402</t>
  </si>
  <si>
    <t>&lt;1343.4383</t>
  </si>
  <si>
    <t>&lt;165.655</t>
  </si>
  <si>
    <t>&lt;471.6084</t>
  </si>
  <si>
    <t>&lt;149.1446</t>
  </si>
  <si>
    <t>&lt;1060.294</t>
  </si>
  <si>
    <t>&lt;115.7923</t>
  </si>
  <si>
    <t>&lt;233.9973</t>
  </si>
  <si>
    <t>&lt;2151.451</t>
  </si>
  <si>
    <t>&lt;539.9543</t>
  </si>
  <si>
    <t>&lt;377.5882</t>
  </si>
  <si>
    <t>&lt;2618.3207</t>
  </si>
  <si>
    <t>&lt;47.4455</t>
  </si>
  <si>
    <t>&lt;62.9171</t>
  </si>
  <si>
    <t>&lt;24.7247</t>
  </si>
  <si>
    <t>&lt;102.3092</t>
  </si>
  <si>
    <t>&lt;21.1503</t>
  </si>
  <si>
    <t>&lt;2569.7053</t>
  </si>
  <si>
    <t>&lt;152126.5899</t>
  </si>
  <si>
    <t>&lt;17372.8198</t>
  </si>
  <si>
    <t>&lt;341.821</t>
  </si>
  <si>
    <t>&lt;466.7096</t>
  </si>
  <si>
    <t>&lt;186.7336</t>
  </si>
  <si>
    <t>&lt;40.2617</t>
  </si>
  <si>
    <t>&lt;811.4911</t>
  </si>
  <si>
    <t>&lt;159.7381</t>
  </si>
  <si>
    <t>&lt;717.8433</t>
  </si>
  <si>
    <t>&lt;2484.4364</t>
  </si>
  <si>
    <t>&lt;16915.0387</t>
  </si>
  <si>
    <t>&lt;440.9798</t>
  </si>
  <si>
    <t>&lt;175.6267</t>
  </si>
  <si>
    <t>&lt;37.1456</t>
  </si>
  <si>
    <t>&lt;753.9267</t>
  </si>
  <si>
    <t>&lt;150.2369</t>
  </si>
  <si>
    <t>&lt;15.1615</t>
  </si>
  <si>
    <t>&lt;5.9047</t>
  </si>
  <si>
    <t>&lt;23.8116</t>
  </si>
  <si>
    <t>&lt;362.6691</t>
  </si>
  <si>
    <t>&lt;2599.2267</t>
  </si>
  <si>
    <t>&lt;46.1837</t>
  </si>
  <si>
    <t>&lt;80.9202</t>
  </si>
  <si>
    <t>&lt;26.8708</t>
  </si>
  <si>
    <t>&lt;6.3372</t>
  </si>
  <si>
    <t>&lt;115.78</t>
  </si>
  <si>
    <t>&lt;30.7705</t>
  </si>
  <si>
    <t>&lt;2182.1093</t>
  </si>
  <si>
    <t>&lt;138503.7022</t>
  </si>
  <si>
    <t>&lt;1399.3047</t>
  </si>
  <si>
    <t>&lt;15100.305</t>
  </si>
  <si>
    <t>&lt;299.7296</t>
  </si>
  <si>
    <t>&lt;1489.773</t>
  </si>
  <si>
    <t>&lt;520.8855</t>
  </si>
  <si>
    <t>&lt;181.5657</t>
  </si>
  <si>
    <t>&lt;53.4753</t>
  </si>
  <si>
    <t>&lt;381.1903</t>
  </si>
  <si>
    <t>&lt;44.8989</t>
  </si>
  <si>
    <t>&lt;74.249</t>
  </si>
  <si>
    <t>&lt;198.0707</t>
  </si>
  <si>
    <t>&lt;556.6065</t>
  </si>
  <si>
    <t>&lt;1794.0772</t>
  </si>
  <si>
    <t>&lt;113647.4251</t>
  </si>
  <si>
    <t>&lt;1219.089</t>
  </si>
  <si>
    <t>&lt;13083.3968</t>
  </si>
  <si>
    <t>&lt;249.5382</t>
  </si>
  <si>
    <t>&lt;1134.7607</t>
  </si>
  <si>
    <t>&lt;389.3867</t>
  </si>
  <si>
    <t>&lt;71.3645</t>
  </si>
  <si>
    <t>&lt;127.9249</t>
  </si>
  <si>
    <t>&lt;174.2113</t>
  </si>
  <si>
    <t>&lt;27.8652</t>
  </si>
  <si>
    <t>&lt;54.8105</t>
  </si>
  <si>
    <t>&lt;176.0667</t>
  </si>
  <si>
    <t>&lt;1048.4711</t>
  </si>
  <si>
    <t>&lt;3544.7814</t>
  </si>
  <si>
    <t>&lt;1294.6707</t>
  </si>
  <si>
    <t>&lt;1897.6321</t>
  </si>
  <si>
    <t>&lt;11787.4908</t>
  </si>
  <si>
    <t>&lt;877.011991776379</t>
  </si>
  <si>
    <t>&lt;385.60747822779</t>
  </si>
  <si>
    <t>&lt;12892.1014951397</t>
  </si>
  <si>
    <t>&lt;2503.47453157534</t>
  </si>
  <si>
    <t>&lt;2128.98385077349</t>
  </si>
  <si>
    <t>&lt;556.526854213696</t>
  </si>
  <si>
    <t>&lt;729.7235</t>
  </si>
  <si>
    <t>&lt;2455.5666</t>
  </si>
  <si>
    <t>&lt;3295.549</t>
  </si>
  <si>
    <t>&lt;11482.3113</t>
  </si>
  <si>
    <t>&lt;1369.5353</t>
  </si>
  <si>
    <t>&lt;4244.3931</t>
  </si>
  <si>
    <t>&lt;4505.2839</t>
  </si>
  <si>
    <t>&lt;3.0098</t>
  </si>
  <si>
    <t>&lt;213.5003</t>
  </si>
  <si>
    <t>&lt;2.3643</t>
  </si>
  <si>
    <t>&lt;23.7087</t>
  </si>
  <si>
    <t>&lt;0.56151</t>
  </si>
  <si>
    <t>&lt;2.1415</t>
  </si>
  <si>
    <t>&lt;0.87129</t>
  </si>
  <si>
    <t>&lt;0.19063</t>
  </si>
  <si>
    <t>&lt;0.29027</t>
  </si>
  <si>
    <t>&lt;0.096395</t>
  </si>
  <si>
    <t>&lt;0.073532</t>
  </si>
  <si>
    <t>&lt;0.12393</t>
  </si>
  <si>
    <t>&lt;0.36592</t>
  </si>
  <si>
    <t>&lt;2.4116</t>
  </si>
  <si>
    <t>&lt;176.5498</t>
  </si>
  <si>
    <t>&lt;2.0063</t>
  </si>
  <si>
    <t>&lt;19.6237</t>
  </si>
  <si>
    <t>&lt;0.43184</t>
  </si>
  <si>
    <t>&lt;1.7307</t>
  </si>
  <si>
    <t>&lt;0.6724</t>
  </si>
  <si>
    <t>&lt;0.21235</t>
  </si>
  <si>
    <t>&lt;0.052663</t>
  </si>
  <si>
    <t>&lt;0.09564</t>
  </si>
  <si>
    <t>&lt;1.3245</t>
  </si>
  <si>
    <t>&lt;3.7803</t>
  </si>
  <si>
    <t>&lt;270.3021</t>
  </si>
  <si>
    <t>&lt;3.0134</t>
  </si>
  <si>
    <t>&lt;30.0236</t>
  </si>
  <si>
    <t>&lt;0.69817</t>
  </si>
  <si>
    <t>&lt;2.6955</t>
  </si>
  <si>
    <t>&lt;1.0843</t>
  </si>
  <si>
    <t>&lt;0.23423</t>
  </si>
  <si>
    <t>&lt;0.35666</t>
  </si>
  <si>
    <t>&lt;0.11844</t>
  </si>
  <si>
    <t>&lt;0.58091</t>
  </si>
  <si>
    <t>&lt;0.089906</t>
  </si>
  <si>
    <t>&lt;0.15422</t>
  </si>
  <si>
    <t>&lt;0.45656</t>
  </si>
  <si>
    <t>&lt;0.92625</t>
  </si>
  <si>
    <t>&lt;3.0081</t>
  </si>
  <si>
    <t>&lt;2.058</t>
  </si>
  <si>
    <t>&lt;21.1709</t>
  </si>
  <si>
    <t>&lt;0.52853</t>
  </si>
  <si>
    <t>&lt;2.2491</t>
  </si>
  <si>
    <t>&lt;0.87331</t>
  </si>
  <si>
    <t>&lt;0.21757</t>
  </si>
  <si>
    <t>&lt;0.34172</t>
  </si>
  <si>
    <t>&lt;0.077973</t>
  </si>
  <si>
    <t>&lt;0.31422</t>
  </si>
  <si>
    <t>&lt;2.5177</t>
  </si>
  <si>
    <t>&lt;1.7225</t>
  </si>
  <si>
    <t>&lt;17.7194</t>
  </si>
  <si>
    <t>&lt;0.44236</t>
  </si>
  <si>
    <t>&lt;1.8824</t>
  </si>
  <si>
    <t>&lt;0.73093</t>
  </si>
  <si>
    <t>&lt;0.1821</t>
  </si>
  <si>
    <t>&lt;0.286</t>
  </si>
  <si>
    <t>&lt;0.065261</t>
  </si>
  <si>
    <t>&lt;0.26299</t>
  </si>
  <si>
    <t>&lt;2.0614</t>
  </si>
  <si>
    <t>&lt;1.4573</t>
  </si>
  <si>
    <t>&lt;14.744</t>
  </si>
  <si>
    <t>&lt;0.35186</t>
  </si>
  <si>
    <t>&lt;1.5524</t>
  </si>
  <si>
    <t>&lt;0.58554</t>
  </si>
  <si>
    <t>&lt;0.14318</t>
  </si>
  <si>
    <t>&lt;0.22553</t>
  </si>
  <si>
    <t>&lt;0.050305</t>
  </si>
  <si>
    <t>&lt;0.087386</t>
  </si>
  <si>
    <t>&lt;1.6199</t>
  </si>
  <si>
    <t>&lt;1.1941</t>
  </si>
  <si>
    <t>&lt;11.8321</t>
  </si>
  <si>
    <t>&lt;0.26578</t>
  </si>
  <si>
    <t>&lt;1.2315</t>
  </si>
  <si>
    <t>&lt;0.44673</t>
  </si>
  <si>
    <t>&lt;0.10637</t>
  </si>
  <si>
    <t>&lt;0.16826</t>
  </si>
  <si>
    <t>&lt;0.036283</t>
  </si>
  <si>
    <t>&lt;0.066967</t>
  </si>
  <si>
    <t>&lt;0.71846</t>
  </si>
  <si>
    <t>&lt;1.9416</t>
  </si>
  <si>
    <t>&lt;139.8843</t>
  </si>
  <si>
    <t>&lt;1.5028</t>
  </si>
  <si>
    <t>&lt;14.9017</t>
  </si>
  <si>
    <t>&lt;0.37606</t>
  </si>
  <si>
    <t>&lt;1.577</t>
  </si>
  <si>
    <t>&lt;0.54427</t>
  </si>
  <si>
    <t>&lt;0.1219</t>
  </si>
  <si>
    <t>&lt;0.19862</t>
  </si>
  <si>
    <t>&lt;0.058465</t>
  </si>
  <si>
    <t>&lt;0.093921</t>
  </si>
  <si>
    <t>&lt;0.20683</t>
  </si>
  <si>
    <t>&lt;0.65551</t>
  </si>
  <si>
    <t>&lt;1.7436</t>
  </si>
  <si>
    <t>&lt;1.3869</t>
  </si>
  <si>
    <t>&lt;13.5797</t>
  </si>
  <si>
    <t>&lt;0.33173</t>
  </si>
  <si>
    <t>&lt;1.428</t>
  </si>
  <si>
    <t>&lt;0.47943</t>
  </si>
  <si>
    <t>&lt;0.10485</t>
  </si>
  <si>
    <t>&lt;0.17183</t>
  </si>
  <si>
    <t>&lt;0.05058</t>
  </si>
  <si>
    <t>&lt;0.083573</t>
  </si>
  <si>
    <t>&lt;0.18219</t>
  </si>
  <si>
    <t>&lt;0.69529</t>
  </si>
  <si>
    <t>&lt;1.8494</t>
  </si>
  <si>
    <t>&lt;135.2652</t>
  </si>
  <si>
    <t>&lt;1.4711</t>
  </si>
  <si>
    <t>&lt;14.4037</t>
  </si>
  <si>
    <t>&lt;1.5146</t>
  </si>
  <si>
    <t>&lt;0.50853</t>
  </si>
  <si>
    <t>&lt;0.11121</t>
  </si>
  <si>
    <t>&lt;0.18226</t>
  </si>
  <si>
    <t>&lt;0.053649</t>
  </si>
  <si>
    <t>&lt;0.088644</t>
  </si>
  <si>
    <t>&lt;3338.6844</t>
  </si>
  <si>
    <t>&lt;2125.2686</t>
  </si>
  <si>
    <t>&lt;2199.1374</t>
  </si>
  <si>
    <t>&lt;6762.9201</t>
  </si>
  <si>
    <t>&lt;1134.4946</t>
  </si>
  <si>
    <t>&lt;8608.9835</t>
  </si>
  <si>
    <t>&lt;2339.176</t>
  </si>
  <si>
    <t>&lt;4377.0365</t>
  </si>
  <si>
    <t>&lt;2492.9226</t>
  </si>
  <si>
    <t>&lt;3174.9057</t>
  </si>
  <si>
    <t>&lt;1752.7287</t>
  </si>
  <si>
    <t>&lt;1539.7755</t>
  </si>
  <si>
    <t>&lt;6481.7359</t>
  </si>
  <si>
    <t>&lt;3049.6678</t>
  </si>
  <si>
    <t>&lt;5828.2381</t>
  </si>
  <si>
    <t>&lt;2699.2824</t>
  </si>
  <si>
    <t>&lt;5989.2284</t>
  </si>
  <si>
    <t>&lt;2083.9119</t>
  </si>
  <si>
    <t>&lt;16106.4305</t>
  </si>
  <si>
    <t>&lt;5329.9571</t>
  </si>
  <si>
    <t>&lt;6188.8189</t>
  </si>
  <si>
    <t>&lt;4995.3398</t>
  </si>
  <si>
    <t>&lt;9333.4899</t>
  </si>
  <si>
    <t>&lt;5041.3827</t>
  </si>
  <si>
    <t>&lt;4779.9315</t>
  </si>
  <si>
    <t>&lt;1590.7098</t>
  </si>
  <si>
    <t>&lt;1423.1957</t>
  </si>
  <si>
    <t>&lt;1314.2521</t>
  </si>
  <si>
    <t>&lt;2273.265</t>
  </si>
  <si>
    <t>&lt;4806.3565</t>
  </si>
  <si>
    <t>&lt;875.183934146229</t>
  </si>
  <si>
    <t>&lt;1726.71993234099</t>
  </si>
  <si>
    <t>&lt;2232.95694174537</t>
  </si>
  <si>
    <t>&lt;1577.9799</t>
  </si>
  <si>
    <t>&lt;5582.4744</t>
  </si>
  <si>
    <t>&lt;449607.763</t>
  </si>
  <si>
    <t>&lt;2866.1694</t>
  </si>
  <si>
    <t>&lt;44713.2111</t>
  </si>
  <si>
    <t>&lt;674.0746</t>
  </si>
  <si>
    <t>&lt;3314.385</t>
  </si>
  <si>
    <t>&lt;1740.9385</t>
  </si>
  <si>
    <t>&lt;197.3038</t>
  </si>
  <si>
    <t>&lt;532.5743</t>
  </si>
  <si>
    <t>&lt;120.002</t>
  </si>
  <si>
    <t>&lt;192.2199</t>
  </si>
  <si>
    <t>&lt;1658.4181</t>
  </si>
  <si>
    <t>&lt;566.4814</t>
  </si>
  <si>
    <t>&lt;1881.6198</t>
  </si>
  <si>
    <t>&lt;6663.1093</t>
  </si>
  <si>
    <t>&lt;558231.2084</t>
  </si>
  <si>
    <t>&lt;3426.1289</t>
  </si>
  <si>
    <t>&lt;55157.4623</t>
  </si>
  <si>
    <t>&lt;838.7191</t>
  </si>
  <si>
    <t>&lt;4142.6663</t>
  </si>
  <si>
    <t>&lt;2368.4872</t>
  </si>
  <si>
    <t>&lt;291.3952</t>
  </si>
  <si>
    <t>&lt;784.6428</t>
  </si>
  <si>
    <t>&lt;676.8639</t>
  </si>
  <si>
    <t>&lt;194.5503</t>
  </si>
  <si>
    <t>&lt;248.7566</t>
  </si>
  <si>
    <t>&lt;2395.0553</t>
  </si>
  <si>
    <t>&lt;822.2293</t>
  </si>
  <si>
    <t>&lt;213.1641</t>
  </si>
  <si>
    <t>&lt;110.106</t>
  </si>
  <si>
    <t>&lt;1705.5903</t>
  </si>
  <si>
    <t>&lt;25.4485</t>
  </si>
  <si>
    <t>&lt;126.5761</t>
  </si>
  <si>
    <t>&lt;65.4391</t>
  </si>
  <si>
    <t>&lt;19.7599</t>
  </si>
  <si>
    <t>&lt;4.3188</t>
  </si>
  <si>
    <t>&lt;61.8948</t>
  </si>
  <si>
    <t>&lt;21.2141</t>
  </si>
  <si>
    <t>&lt;6952.9476</t>
  </si>
  <si>
    <t>&lt;24337.2648</t>
  </si>
  <si>
    <t>&lt;26215.9194</t>
  </si>
  <si>
    <t>&lt;2068093.4503</t>
  </si>
  <si>
    <t>&lt;13919.4039</t>
  </si>
  <si>
    <t>&lt;207623.7039</t>
  </si>
  <si>
    <t>&lt;2639.0453</t>
  </si>
  <si>
    <t>&lt;15428.4635</t>
  </si>
  <si>
    <t>&lt;5974.6917</t>
  </si>
  <si>
    <t>&lt;722.231</t>
  </si>
  <si>
    <t>&lt;2249.1183</t>
  </si>
  <si>
    <t>&lt;144.0601</t>
  </si>
  <si>
    <t>&lt;2208.7623</t>
  </si>
  <si>
    <t>&lt;635.9771</t>
  </si>
  <si>
    <t>&lt;4189.0146</t>
  </si>
  <si>
    <t>&lt;2496.0399</t>
  </si>
  <si>
    <t>&lt;5699.3027</t>
  </si>
  <si>
    <t>&lt;20415.2616</t>
  </si>
  <si>
    <t>&lt;20465.8417</t>
  </si>
  <si>
    <t>&lt;1724139.6518</t>
  </si>
  <si>
    <t>&lt;11032.1419</t>
  </si>
  <si>
    <t>&lt;174753.6609</t>
  </si>
  <si>
    <t>&lt;2471.8373</t>
  </si>
  <si>
    <t>&lt;12861.1684</t>
  </si>
  <si>
    <t>&lt;5984.0109</t>
  </si>
  <si>
    <t>&lt;770.9628</t>
  </si>
  <si>
    <t>&lt;620.3997</t>
  </si>
  <si>
    <t>&lt;2369.9534</t>
  </si>
  <si>
    <t>&lt;2584.5007</t>
  </si>
  <si>
    <t>&lt;744.1651</t>
  </si>
  <si>
    <t>&lt;729.2579</t>
  </si>
  <si>
    <t>&lt;2437.3242</t>
  </si>
  <si>
    <t>&lt;1482.6092</t>
  </si>
  <si>
    <t>&lt;5393.1465</t>
  </si>
  <si>
    <t>&lt;464601.6015</t>
  </si>
  <si>
    <t>&lt;2617.981</t>
  </si>
  <si>
    <t>&lt;46838.0691</t>
  </si>
  <si>
    <t>&lt;3322.6896</t>
  </si>
  <si>
    <t>&lt;2292.2217</t>
  </si>
  <si>
    <t>&lt;213.1368</t>
  </si>
  <si>
    <t>&lt;226.2266</t>
  </si>
  <si>
    <t>&lt;865.1704</t>
  </si>
  <si>
    <t>&lt;132.6017</t>
  </si>
  <si>
    <t>&lt;306.2175</t>
  </si>
  <si>
    <t>&lt;233.9412</t>
  </si>
  <si>
    <t>&lt;771.4599</t>
  </si>
  <si>
    <t>&lt;245.7672</t>
  </si>
  <si>
    <t>&lt;909.1278</t>
  </si>
  <si>
    <t>&lt;70016.4366</t>
  </si>
  <si>
    <t>&lt;7038.9236</t>
  </si>
  <si>
    <t>&lt;96.791</t>
  </si>
  <si>
    <t>&lt;571.5005</t>
  </si>
  <si>
    <t>&lt;236.41</t>
  </si>
  <si>
    <t>&lt;11.0934</t>
  </si>
  <si>
    <t>&lt;67.9925</t>
  </si>
  <si>
    <t>&lt;21.1793</t>
  </si>
  <si>
    <t>&lt;30.2083</t>
  </si>
  <si>
    <t>&lt;237.6814</t>
  </si>
  <si>
    <t>&lt;98.8345</t>
  </si>
  <si>
    <t>&lt;1277.259</t>
  </si>
  <si>
    <t>&lt;4742.6389</t>
  </si>
  <si>
    <t>&lt;365319.5903</t>
  </si>
  <si>
    <t>&lt;2493.1738</t>
  </si>
  <si>
    <t>&lt;36795.7044</t>
  </si>
  <si>
    <t>&lt;515.9489</t>
  </si>
  <si>
    <t>&lt;2978.0344</t>
  </si>
  <si>
    <t>&lt;1274.6554</t>
  </si>
  <si>
    <t>&lt;66.1789</t>
  </si>
  <si>
    <t>&lt;376.7699</t>
  </si>
  <si>
    <t>&lt;621.6863</t>
  </si>
  <si>
    <t>&lt;119.7181</t>
  </si>
  <si>
    <t>&lt;159.5838</t>
  </si>
  <si>
    <t>&lt;1293.7012</t>
  </si>
  <si>
    <t>&lt;529.9241</t>
  </si>
  <si>
    <t>&lt;1190.8225</t>
  </si>
  <si>
    <t>&lt;609.2543</t>
  </si>
  <si>
    <t>&lt;157.5996</t>
  </si>
  <si>
    <t>&lt;456.2117</t>
  </si>
  <si>
    <t>&lt;62.1626</t>
  </si>
  <si>
    <t>&lt;168.5357</t>
  </si>
  <si>
    <t>&lt;80.1495</t>
  </si>
  <si>
    <t>&lt;49.1293</t>
  </si>
  <si>
    <t>&lt;672.7993</t>
  </si>
  <si>
    <t>&lt;1382.9549</t>
  </si>
  <si>
    <t>&lt;5430.5046</t>
  </si>
  <si>
    <t>&lt;432200.5435</t>
  </si>
  <si>
    <t>&lt;2829.8943</t>
  </si>
  <si>
    <t>&lt;40199.0267</t>
  </si>
  <si>
    <t>&lt;478.426</t>
  </si>
  <si>
    <t>&lt;3179.4305</t>
  </si>
  <si>
    <t>&lt;1390.1541</t>
  </si>
  <si>
    <t>&lt;423.606</t>
  </si>
  <si>
    <t>&lt;167.2622</t>
  </si>
  <si>
    <t>&lt;171.9109</t>
  </si>
  <si>
    <t>&lt;459.1444</t>
  </si>
  <si>
    <t>&lt;1179.4589</t>
  </si>
  <si>
    <t>&lt;4661.7366</t>
  </si>
  <si>
    <t>&lt;370737.3157</t>
  </si>
  <si>
    <t>&lt;2381.7182</t>
  </si>
  <si>
    <t>&lt;34690.0158</t>
  </si>
  <si>
    <t>&lt;433.8589</t>
  </si>
  <si>
    <t>&lt;2728.1426</t>
  </si>
  <si>
    <t>&lt;1275.6877</t>
  </si>
  <si>
    <t>&lt;406.17</t>
  </si>
  <si>
    <t>&lt;160.3774</t>
  </si>
  <si>
    <t>&lt;151.5406</t>
  </si>
  <si>
    <t>&lt;1261.1604</t>
  </si>
  <si>
    <t>&lt;425.0646</t>
  </si>
  <si>
    <t>&lt;2107.6882</t>
  </si>
  <si>
    <t>&lt;8388.2175</t>
  </si>
  <si>
    <t>&lt;666568.3068</t>
  </si>
  <si>
    <t>&lt;4195.6243</t>
  </si>
  <si>
    <t>&lt;62764.2426</t>
  </si>
  <si>
    <t>&lt;824.493</t>
  </si>
  <si>
    <t>&lt;4906.6984</t>
  </si>
  <si>
    <t>&lt;2451.2005</t>
  </si>
  <si>
    <t>&lt;811.3169</t>
  </si>
  <si>
    <t>&lt;320.3509</t>
  </si>
  <si>
    <t>&lt;280.182</t>
  </si>
  <si>
    <t>&lt;2470.999</t>
  </si>
  <si>
    <t>&lt;823.3456</t>
  </si>
  <si>
    <t>&lt;6325.9108</t>
  </si>
  <si>
    <t>&lt;23951.0904</t>
  </si>
  <si>
    <t>&lt;24478.5836</t>
  </si>
  <si>
    <t>&lt;1965899.8508</t>
  </si>
  <si>
    <t>&lt;12672.4166</t>
  </si>
  <si>
    <t>&lt;199981.4713</t>
  </si>
  <si>
    <t>&lt;3061.3463</t>
  </si>
  <si>
    <t>&lt;14448.7554</t>
  </si>
  <si>
    <t>&lt;7242.2119</t>
  </si>
  <si>
    <t>&lt;459.3711</t>
  </si>
  <si>
    <t>&lt;2325.741</t>
  </si>
  <si>
    <t>&lt;2769.221</t>
  </si>
  <si>
    <t>&lt;728.2498</t>
  </si>
  <si>
    <t>&lt;915.0496</t>
  </si>
  <si>
    <t>&lt;3623.5062</t>
  </si>
  <si>
    <t>&lt;2870.9831</t>
  </si>
  <si>
    <t>&lt;57.7132</t>
  </si>
  <si>
    <t>&lt;859.7656</t>
  </si>
  <si>
    <t>&lt;12.3091</t>
  </si>
  <si>
    <t>&lt;26.714</t>
  </si>
  <si>
    <t>&lt;7.7814</t>
  </si>
  <si>
    <t>&lt;10.3019</t>
  </si>
  <si>
    <t>&lt;88.3998</t>
  </si>
  <si>
    <t>&lt;2953.9008</t>
  </si>
  <si>
    <t>&lt;32.5841</t>
  </si>
  <si>
    <t>&lt;5.9068</t>
  </si>
  <si>
    <t>&lt;3410.221</t>
  </si>
  <si>
    <t>&lt;1059339.8603</t>
  </si>
  <si>
    <t>&lt;6910.6964</t>
  </si>
  <si>
    <t>&lt;111683.9341</t>
  </si>
  <si>
    <t>&lt;7692.1603</t>
  </si>
  <si>
    <t>&lt;4668.1182</t>
  </si>
  <si>
    <t>&lt;359.5913</t>
  </si>
  <si>
    <t>&lt;1449.3624</t>
  </si>
  <si>
    <t>&lt;379.2642</t>
  </si>
  <si>
    <t>&lt;1251.3652</t>
  </si>
  <si>
    <t>&lt;264.1911</t>
  </si>
  <si>
    <t>&lt;950.7387</t>
  </si>
  <si>
    <t>&lt;8543.9832</t>
  </si>
  <si>
    <t>&lt;332.9767</t>
  </si>
  <si>
    <t>&lt;97.6928</t>
  </si>
  <si>
    <t>&lt;23.1708</t>
  </si>
  <si>
    <t>&lt;85.6412</t>
  </si>
  <si>
    <t>&lt;2752.2923</t>
  </si>
  <si>
    <t>&lt;35.2383</t>
  </si>
  <si>
    <t>&lt;191.1178</t>
  </si>
  <si>
    <t>&lt;90.2583</t>
  </si>
  <si>
    <t>&lt;31.147</t>
  </si>
  <si>
    <t>&lt;4.2788</t>
  </si>
  <si>
    <t>&lt;28.9342</t>
  </si>
  <si>
    <t>&lt;2797.0944</t>
  </si>
  <si>
    <t>&lt;36.7919</t>
  </si>
  <si>
    <t>&lt;194.0285</t>
  </si>
  <si>
    <t>&lt;95.8431</t>
  </si>
  <si>
    <t>&lt;33.6943</t>
  </si>
  <si>
    <t>&lt;13.2444</t>
  </si>
  <si>
    <t>&lt;25.6501</t>
  </si>
  <si>
    <t>&lt;456.726</t>
  </si>
  <si>
    <t>&lt;6.5243</t>
  </si>
  <si>
    <t>&lt;12.5711</t>
  </si>
  <si>
    <t>&lt;5.9919</t>
  </si>
  <si>
    <t>&lt;4.8787</t>
  </si>
  <si>
    <t>&lt;931.482</t>
  </si>
  <si>
    <t>&lt;495.2189</t>
  </si>
  <si>
    <t>&lt;6851.9975</t>
  </si>
  <si>
    <t>&lt;71.6951</t>
  </si>
  <si>
    <t>&lt;182.6879</t>
  </si>
  <si>
    <t>&lt;75.5504</t>
  </si>
  <si>
    <t>&lt;6.575</t>
  </si>
  <si>
    <t>&lt;27.8311</t>
  </si>
  <si>
    <t>&lt;103.1214</t>
  </si>
  <si>
    <t>&lt;54.8073</t>
  </si>
  <si>
    <t>&lt;16163.5168</t>
  </si>
  <si>
    <t>&lt;19485.8897</t>
  </si>
  <si>
    <t>&lt;75986.2671</t>
  </si>
  <si>
    <t>&lt;60307.0084</t>
  </si>
  <si>
    <t>&lt;14804.1017</t>
  </si>
  <si>
    <t>&lt;2656.0016</t>
  </si>
  <si>
    <t>&lt;13720.6229</t>
  </si>
  <si>
    <t>&lt;3376.5169</t>
  </si>
  <si>
    <t>&lt;15423.7289</t>
  </si>
  <si>
    <t>&lt;12987.1504</t>
  </si>
  <si>
    <t>&lt;22889.8943</t>
  </si>
  <si>
    <t>&lt;70611.8503</t>
  </si>
  <si>
    <t>&lt;1002.8678</t>
  </si>
  <si>
    <t>&lt;38427.293</t>
  </si>
  <si>
    <t>&lt;3035.0259</t>
  </si>
  <si>
    <t>&lt;1031.1532</t>
  </si>
  <si>
    <t>&lt;10214.89</t>
  </si>
  <si>
    <t>&lt;10769.3185</t>
  </si>
  <si>
    <t>&lt;390558.8358</t>
  </si>
  <si>
    <t>&lt;6605.2479</t>
  </si>
  <si>
    <t>&lt;1707.485</t>
  </si>
  <si>
    <t>&lt;280.9492</t>
  </si>
  <si>
    <t>&lt;440.9927</t>
  </si>
  <si>
    <t>&lt;184.7783</t>
  </si>
  <si>
    <t>&lt;72.5976</t>
  </si>
  <si>
    <t>&lt;819.0769</t>
  </si>
  <si>
    <t>&lt;2261.6468</t>
  </si>
  <si>
    <t>&lt;86472.4073</t>
  </si>
  <si>
    <t>&lt;1462.4472</t>
  </si>
  <si>
    <t>&lt;378.0489</t>
  </si>
  <si>
    <t>&lt;62.2041</t>
  </si>
  <si>
    <t>&lt;97.6388</t>
  </si>
  <si>
    <t>&lt;40.9112</t>
  </si>
  <si>
    <t>&lt;16.0736</t>
  </si>
  <si>
    <t>&lt;81.7832</t>
  </si>
  <si>
    <t>&lt;181.3492</t>
  </si>
  <si>
    <t>&lt;39.8878</t>
  </si>
  <si>
    <t>&lt;10.4609</t>
  </si>
  <si>
    <t>&lt;0.47676</t>
  </si>
  <si>
    <t>&lt;2.2573</t>
  </si>
  <si>
    <t>&lt;251.9335</t>
  </si>
  <si>
    <t>&lt;68.8957</t>
  </si>
  <si>
    <t>&lt;9.2466</t>
  </si>
  <si>
    <t>&lt;4.0931</t>
  </si>
  <si>
    <t>&lt;812.3822</t>
  </si>
  <si>
    <t>&lt;32510.8779</t>
  </si>
  <si>
    <t>&lt;161.0342</t>
  </si>
  <si>
    <t>&lt;3283.4787</t>
  </si>
  <si>
    <t>&lt;76.6246</t>
  </si>
  <si>
    <t>&lt;918.6032</t>
  </si>
  <si>
    <t>&lt;115.135</t>
  </si>
  <si>
    <t>&lt;49.4964</t>
  </si>
  <si>
    <t>&lt;11.078</t>
  </si>
  <si>
    <t>&lt;54.7088</t>
  </si>
  <si>
    <t>&lt;9.0574</t>
  </si>
  <si>
    <t>&lt;22.2166</t>
  </si>
  <si>
    <t>&lt;282.7534</t>
  </si>
  <si>
    <t>&lt;61.0502</t>
  </si>
  <si>
    <t>&lt;11909.2299</t>
  </si>
  <si>
    <t>&lt;11659.5307</t>
  </si>
  <si>
    <t>&lt;476143.6848</t>
  </si>
  <si>
    <t>&lt;13429.13</t>
  </si>
  <si>
    <t>&lt;1694.2939</t>
  </si>
  <si>
    <t>&lt;296.7003</t>
  </si>
  <si>
    <t>&lt;730.5215</t>
  </si>
  <si>
    <t>&lt;821.9703</t>
  </si>
  <si>
    <t>&lt;134.5361</t>
  </si>
  <si>
    <t>&lt;326.9338</t>
  </si>
  <si>
    <t>&lt;4173.1814</t>
  </si>
  <si>
    <t>&lt;897.5392</t>
  </si>
  <si>
    <t>&lt;6391.3527</t>
  </si>
  <si>
    <t>&lt;26512.3968</t>
  </si>
  <si>
    <t>&lt;27297.0114</t>
  </si>
  <si>
    <t>&lt;1073037.8366</t>
  </si>
  <si>
    <t>&lt;5346.4202</t>
  </si>
  <si>
    <t>&lt;107952.4443</t>
  </si>
  <si>
    <t>&lt;30966.4458</t>
  </si>
  <si>
    <t>&lt;3586.3543</t>
  </si>
  <si>
    <t>&lt;549.1702</t>
  </si>
  <si>
    <t>&lt;484.0982</t>
  </si>
  <si>
    <t>&lt;304.5668</t>
  </si>
  <si>
    <t>&lt;1256.5186</t>
  </si>
  <si>
    <t>&lt;249.0162</t>
  </si>
  <si>
    <t>&lt;3146.7082</t>
  </si>
  <si>
    <t>&lt;11433.5405</t>
  </si>
  <si>
    <t>&lt;12609.745</t>
  </si>
  <si>
    <t>&lt;559248.332</t>
  </si>
  <si>
    <t>&lt;2505.6118</t>
  </si>
  <si>
    <t>&lt;52772.1445</t>
  </si>
  <si>
    <t>&lt;23043.5896</t>
  </si>
  <si>
    <t>&lt;1897.7708</t>
  </si>
  <si>
    <t>&lt;230.1309</t>
  </si>
  <si>
    <t>&lt;711.8022</t>
  </si>
  <si>
    <t>&lt;197.6306</t>
  </si>
  <si>
    <t>&lt;1039.1685</t>
  </si>
  <si>
    <t>&lt;203.8253</t>
  </si>
  <si>
    <t>&lt;346.1524</t>
  </si>
  <si>
    <t>&lt;988.9978</t>
  </si>
  <si>
    <t>&lt;561.0326</t>
  </si>
  <si>
    <t>&lt;126.1692</t>
  </si>
  <si>
    <t>&lt;2631.6936</t>
  </si>
  <si>
    <t>&lt;55.566</t>
  </si>
  <si>
    <t>&lt;1190.8657</t>
  </si>
  <si>
    <t>&lt;89.3473</t>
  </si>
  <si>
    <t>&lt;8.9811</t>
  </si>
  <si>
    <t>&lt;134.4343</t>
  </si>
  <si>
    <t>&lt;47.0875</t>
  </si>
  <si>
    <t>&lt;5069.9265</t>
  </si>
  <si>
    <t>&lt;251287.6253</t>
  </si>
  <si>
    <t>&lt;1127.3276</t>
  </si>
  <si>
    <t>&lt;518.0802</t>
  </si>
  <si>
    <t>&lt;10521.9588</t>
  </si>
  <si>
    <t>&lt;822.4509</t>
  </si>
  <si>
    <t>&lt;86.9003</t>
  </si>
  <si>
    <t>&lt;80.4619</t>
  </si>
  <si>
    <t>&lt;392.403</t>
  </si>
  <si>
    <t>&lt;85.226</t>
  </si>
  <si>
    <t>&lt;149.5258</t>
  </si>
  <si>
    <t>&lt;1306.7204</t>
  </si>
  <si>
    <t>&lt;431.2635</t>
  </si>
  <si>
    <t>&lt;1352.6444</t>
  </si>
  <si>
    <t>&lt;372.1499</t>
  </si>
  <si>
    <t>&lt;7199.1297</t>
  </si>
  <si>
    <t>&lt;2285.4556</t>
  </si>
  <si>
    <t>&lt;266.2173</t>
  </si>
  <si>
    <t>&lt;58.7089</t>
  </si>
  <si>
    <t>&lt;24.8349</t>
  </si>
  <si>
    <t>&lt;20.2907</t>
  </si>
  <si>
    <t>&lt;35.1311</t>
  </si>
  <si>
    <t>&lt;499.157</t>
  </si>
  <si>
    <t>&lt;835.5995</t>
  </si>
  <si>
    <t>&lt;98.6737</t>
  </si>
  <si>
    <t>&lt;22.3752</t>
  </si>
  <si>
    <t>&lt;173.0708</t>
  </si>
  <si>
    <t>&lt;28.5444</t>
  </si>
  <si>
    <t>&lt;3.8763</t>
  </si>
  <si>
    <t>&lt;45.4773</t>
  </si>
  <si>
    <t>&lt;5.7711</t>
  </si>
  <si>
    <t>&lt;1.4899</t>
  </si>
  <si>
    <t>&lt;4.9402</t>
  </si>
  <si>
    <t>&lt;0.49373</t>
  </si>
  <si>
    <t>&lt;0.79603</t>
  </si>
  <si>
    <t>&lt;2.5334</t>
  </si>
  <si>
    <t>&lt;169.9621</t>
  </si>
  <si>
    <t>&lt;828.077</t>
  </si>
  <si>
    <t>&lt;25.5854</t>
  </si>
  <si>
    <t>&lt;313.7171</t>
  </si>
  <si>
    <t>&lt;659.0411</t>
  </si>
  <si>
    <t>&lt;95.9552</t>
  </si>
  <si>
    <t>&lt;1282.7641</t>
  </si>
  <si>
    <t>&lt;141.7732</t>
  </si>
  <si>
    <t>&lt;28.8578</t>
  </si>
  <si>
    <t>&lt;9.4203</t>
  </si>
  <si>
    <t>&lt;112.0423</t>
  </si>
  <si>
    <t>&lt;12.7019</t>
  </si>
  <si>
    <t>&lt;58.3588</t>
  </si>
  <si>
    <t>&lt;171.5428</t>
  </si>
  <si>
    <t>&lt;10641.2772</t>
  </si>
  <si>
    <t>&lt;333.8925</t>
  </si>
  <si>
    <t>&lt;36.9023</t>
  </si>
  <si>
    <t>&lt;7.5114</t>
  </si>
  <si>
    <t>&lt;14.6301</t>
  </si>
  <si>
    <t>&lt;2.452</t>
  </si>
  <si>
    <t>&lt;29.1637</t>
  </si>
  <si>
    <t>&lt;3.3062</t>
  </si>
  <si>
    <t>&lt;15.1903</t>
  </si>
  <si>
    <t>&lt;9599.33</t>
  </si>
  <si>
    <t>&lt;13215.1445</t>
  </si>
  <si>
    <t>&lt;644273.0639</t>
  </si>
  <si>
    <t>&lt;1167.0112</t>
  </si>
  <si>
    <t>&lt;26057.7443</t>
  </si>
  <si>
    <t>&lt;1741.8743</t>
  </si>
  <si>
    <t>&lt;623.1401</t>
  </si>
  <si>
    <t>&lt;205.7716</t>
  </si>
  <si>
    <t>&lt;1847.9486</t>
  </si>
  <si>
    <t>&lt;186.0792</t>
  </si>
  <si>
    <t>&lt;961.2718</t>
  </si>
  <si>
    <t>&lt;407.8785</t>
  </si>
  <si>
    <t>&lt;115.6002</t>
  </si>
  <si>
    <t>&lt;1884.0813</t>
  </si>
  <si>
    <t>&lt;64.1519</t>
  </si>
  <si>
    <t>&lt;885.8903</t>
  </si>
  <si>
    <t>&lt;66.7145</t>
  </si>
  <si>
    <t>&lt;31.3069</t>
  </si>
  <si>
    <t>&lt;7.7965</t>
  </si>
  <si>
    <t>&lt;15.375</t>
  </si>
  <si>
    <t>&lt;39.0371</t>
  </si>
  <si>
    <t>&lt;6.3842</t>
  </si>
  <si>
    <t>&lt;120.2017</t>
  </si>
  <si>
    <t>&lt;3.83</t>
  </si>
  <si>
    <t>&lt;4.7741</t>
  </si>
  <si>
    <t>&lt;1042.9887</t>
  </si>
  <si>
    <t>&lt;2846.0635</t>
  </si>
  <si>
    <t>&lt;14866.818</t>
  </si>
  <si>
    <t>&lt;364.9306</t>
  </si>
  <si>
    <t>&lt;6648.325</t>
  </si>
  <si>
    <t>&lt;582.815</t>
  </si>
  <si>
    <t>&lt;77.0033</t>
  </si>
  <si>
    <t>&lt;233.1801</t>
  </si>
  <si>
    <t>&lt;40.3148</t>
  </si>
  <si>
    <t>&lt;563.8648</t>
  </si>
  <si>
    <t>&lt;32.8414</t>
  </si>
  <si>
    <t>&lt;1451.272</t>
  </si>
  <si>
    <t>&lt;2174.3977</t>
  </si>
  <si>
    <t>&lt;6166.1609</t>
  </si>
  <si>
    <t>&lt;7766.9215</t>
  </si>
  <si>
    <t>&lt;412157.7642</t>
  </si>
  <si>
    <t>&lt;1727.4087</t>
  </si>
  <si>
    <t>&lt;31574.7266</t>
  </si>
  <si>
    <t>&lt;13584.2051</t>
  </si>
  <si>
    <t>&lt;1294.1672</t>
  </si>
  <si>
    <t>&lt;202.9605</t>
  </si>
  <si>
    <t>&lt;546.0288</t>
  </si>
  <si>
    <t>&lt;1337.961</t>
  </si>
  <si>
    <t>&lt;86.5613</t>
  </si>
  <si>
    <t>&lt;251.5882</t>
  </si>
  <si>
    <t>&lt;226.4943</t>
  </si>
  <si>
    <t>&lt;18.0999</t>
  </si>
  <si>
    <t>&lt;8.1522</t>
  </si>
  <si>
    <t>&lt;71.4472</t>
  </si>
  <si>
    <t>&lt;21.0405</t>
  </si>
  <si>
    <t>&lt;342.5449</t>
  </si>
  <si>
    <t>&lt;164.457</t>
  </si>
  <si>
    <t>&lt;5.7402</t>
  </si>
  <si>
    <t>&lt;1087.4589</t>
  </si>
  <si>
    <t>&lt;76429.2638</t>
  </si>
  <si>
    <t>&lt;5281.6121</t>
  </si>
  <si>
    <t>&lt;2595.9715</t>
  </si>
  <si>
    <t>&lt;219.5937</t>
  </si>
  <si>
    <t>&lt;102.0308</t>
  </si>
  <si>
    <t>&lt;2165.358</t>
  </si>
  <si>
    <t>&lt;6341.9065</t>
  </si>
  <si>
    <t>&lt;8395.0663</t>
  </si>
  <si>
    <t>&lt;439843.7952</t>
  </si>
  <si>
    <t>&lt;1824.5161</t>
  </si>
  <si>
    <t>&lt;14821.2099</t>
  </si>
  <si>
    <t>&lt;1293.7027</t>
  </si>
  <si>
    <t>&lt;168.1125</t>
  </si>
  <si>
    <t>&lt;609.7688</t>
  </si>
  <si>
    <t>&lt;130.717</t>
  </si>
  <si>
    <t>&lt;1051.6537</t>
  </si>
  <si>
    <t>&lt;70.2895</t>
  </si>
  <si>
    <t>&lt;2514.5655</t>
  </si>
  <si>
    <t>&lt;341.1642</t>
  </si>
  <si>
    <t>&lt;101.2823</t>
  </si>
  <si>
    <t>&lt;1669.7797</t>
  </si>
  <si>
    <t>&lt;839.1937</t>
  </si>
  <si>
    <t>&lt;67.8751</t>
  </si>
  <si>
    <t>&lt;122.0646</t>
  </si>
  <si>
    <t>&lt;899.7856</t>
  </si>
  <si>
    <t>&lt;64446.7546</t>
  </si>
  <si>
    <t>&lt;2213.287</t>
  </si>
  <si>
    <t>&lt;179.0137</t>
  </si>
  <si>
    <t>&lt;7.8159</t>
  </si>
  <si>
    <t>&lt;2704.1407</t>
  </si>
  <si>
    <t>&lt;168701.2627</t>
  </si>
  <si>
    <t>&lt;746.8285</t>
  </si>
  <si>
    <t>&lt;11984.8068</t>
  </si>
  <si>
    <t>&lt;5981.2316</t>
  </si>
  <si>
    <t>&lt;479.3664</t>
  </si>
  <si>
    <t>&lt;218.3105</t>
  </si>
  <si>
    <t>&lt;69.2264</t>
  </si>
  <si>
    <t>&lt;43.5727</t>
  </si>
  <si>
    <t>&lt;94.6143</t>
  </si>
  <si>
    <t>&lt;234.3998</t>
  </si>
  <si>
    <t>&lt;2398.4729</t>
  </si>
  <si>
    <t>&lt;145970.7528</t>
  </si>
  <si>
    <t>&lt;5071.6584</t>
  </si>
  <si>
    <t>&lt;439.2464</t>
  </si>
  <si>
    <t>&lt;68.2324</t>
  </si>
  <si>
    <t>&lt;65.8513</t>
  </si>
  <si>
    <t>&lt;42.9003</t>
  </si>
  <si>
    <t>&lt;86.0467</t>
  </si>
  <si>
    <t>&lt;892.6183</t>
  </si>
  <si>
    <t>&lt;214.1886</t>
  </si>
  <si>
    <t>&lt;6.3806</t>
  </si>
  <si>
    <t>&lt;178.328</t>
  </si>
  <si>
    <t>&lt;8.2633</t>
  </si>
  <si>
    <t>&lt;1.8039</t>
  </si>
  <si>
    <t>&lt;2.5872</t>
  </si>
  <si>
    <t>&lt;586.8495</t>
  </si>
  <si>
    <t>&lt;155.4239</t>
  </si>
  <si>
    <t>&lt;2376.4636</t>
  </si>
  <si>
    <t>&lt;52.7515</t>
  </si>
  <si>
    <t>&lt;1383.4248</t>
  </si>
  <si>
    <t>&lt;68.3168</t>
  </si>
  <si>
    <t>&lt;16.443</t>
  </si>
  <si>
    <t>&lt;8.2332</t>
  </si>
  <si>
    <t>&lt;67209.2164</t>
  </si>
  <si>
    <t>&lt;102.7593</t>
  </si>
  <si>
    <t>&lt;2694.8935</t>
  </si>
  <si>
    <t>&lt;133.0802</t>
  </si>
  <si>
    <t>&lt;16.0383</t>
  </si>
  <si>
    <t>&lt;400.4042</t>
  </si>
  <si>
    <t>&lt;99.3721</t>
  </si>
  <si>
    <t>&lt;4469.7231</t>
  </si>
  <si>
    <t>&lt;252313.6904</t>
  </si>
  <si>
    <t>&lt;1133.6548</t>
  </si>
  <si>
    <t>&lt;17824.1221</t>
  </si>
  <si>
    <t>&lt;440.6858</t>
  </si>
  <si>
    <t>&lt;9831.527</t>
  </si>
  <si>
    <t>&lt;570.7181</t>
  </si>
  <si>
    <t>&lt;166.3893</t>
  </si>
  <si>
    <t>&lt;100.7964</t>
  </si>
  <si>
    <t>&lt;73.1756</t>
  </si>
  <si>
    <t>&lt;400.2812</t>
  </si>
  <si>
    <t>&lt;892.0753</t>
  </si>
  <si>
    <t>&lt;84.6573</t>
  </si>
  <si>
    <t>&lt;2021.9374</t>
  </si>
  <si>
    <t>&lt;109.6369</t>
  </si>
  <si>
    <t>&lt;29.7224</t>
  </si>
  <si>
    <t>&lt;78.894</t>
  </si>
  <si>
    <t>&lt;345.5643</t>
  </si>
  <si>
    <t>&lt;776.3008</t>
  </si>
  <si>
    <t>&lt;42.9659</t>
  </si>
  <si>
    <t>&lt;5.4169</t>
  </si>
  <si>
    <t>&lt;130.5126</t>
  </si>
  <si>
    <t>&lt;30.6768</t>
  </si>
  <si>
    <t>Br73</t>
  </si>
  <si>
    <t>Ca_mol</t>
  </si>
  <si>
    <t>LA-ICP-MS (Std-deviation)</t>
  </si>
  <si>
    <t>Na_mol Error</t>
  </si>
  <si>
    <t>Br_mol Error</t>
  </si>
  <si>
    <t>Cl_mol Error</t>
  </si>
  <si>
    <t>FIAs (CO2 red-H2O green)</t>
  </si>
  <si>
    <t>Type (CO2 red-H2O green)</t>
  </si>
  <si>
    <t>TmCO2</t>
  </si>
  <si>
    <t>TcCO2</t>
  </si>
  <si>
    <t>Na+Ca_mol</t>
  </si>
  <si>
    <t>Na+Ca/Br_mol</t>
  </si>
  <si>
    <t>ESM1 - Supplementary data</t>
  </si>
  <si>
    <t>Cl/Br_mass</t>
  </si>
  <si>
    <t>(Pb+Zn)/(Na+Ca+K)_mass</t>
  </si>
  <si>
    <t>Na/Br molar</t>
  </si>
  <si>
    <t>Cl/Br molar</t>
  </si>
  <si>
    <t>Cl/Br Error</t>
  </si>
  <si>
    <t>Na/Br Error</t>
  </si>
  <si>
    <t>LA-ICP-MS (FIA MASS-MOL and RATIO)</t>
  </si>
  <si>
    <t>considering 15 wt.% for LA-ICP-MS measurements</t>
  </si>
  <si>
    <t>Salinity based on microthermometry (wt.% NaCl eq. ; excluding Ca)</t>
  </si>
  <si>
    <t>190620-a22.xl</t>
  </si>
  <si>
    <t>190620-a23.xl</t>
  </si>
  <si>
    <t>190620-a38.xl</t>
  </si>
  <si>
    <t>190620-c05.xl</t>
  </si>
  <si>
    <t>190621-d03.xl</t>
  </si>
  <si>
    <t>190621-d04.xl</t>
  </si>
  <si>
    <t>190621-d24.xl</t>
  </si>
  <si>
    <t>190621-d25.xl</t>
  </si>
  <si>
    <t>190621-c23.xl</t>
  </si>
  <si>
    <t>190621-c24.xl</t>
  </si>
  <si>
    <t>190621-c32.xl</t>
  </si>
  <si>
    <t xml:space="preserve">190621-c33.xl </t>
  </si>
  <si>
    <t>190621-c03.xl</t>
  </si>
  <si>
    <t>190621-c04.xl</t>
  </si>
  <si>
    <t>190621-b21.xl</t>
  </si>
  <si>
    <t>190621-b22.xl</t>
  </si>
  <si>
    <t>190621-b29.xl</t>
  </si>
  <si>
    <t>190621-b30.xl</t>
  </si>
  <si>
    <t>190621-b03.xl</t>
  </si>
  <si>
    <t>190621-b04.xl</t>
  </si>
  <si>
    <t>190621-b19.xl</t>
  </si>
  <si>
    <t>190621-b20.xl</t>
  </si>
  <si>
    <t>190621-a03.xl</t>
  </si>
  <si>
    <t>190621-a04.xl</t>
  </si>
  <si>
    <t>190621-a17.xl</t>
  </si>
  <si>
    <t>190621-a18.xl</t>
  </si>
  <si>
    <t>Seo et al. 2011</t>
  </si>
  <si>
    <t>low value</t>
  </si>
  <si>
    <t>high value</t>
  </si>
  <si>
    <t>Our data</t>
  </si>
  <si>
    <t>Comments</t>
  </si>
  <si>
    <t>Sca-17 measurements (quality control)</t>
  </si>
  <si>
    <t>Calculation Cl (microthermometry minus Na calculated + CaCl2 input)</t>
  </si>
  <si>
    <t>Na calculated after total cations calculation</t>
  </si>
  <si>
    <t>by Cugerone, A., Salvi S.,  Kouzmanov K., Laurent O., and Cenki,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</si>
</sst>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;;@"/>
    <numFmt numFmtId="166" formatCode="0.000000"/>
    <numFmt numFmtId="167" formatCode="0.00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Dashed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mediumDashed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164" fontId="1" fillId="5" borderId="9" xfId="0" applyNumberFormat="1" applyFont="1" applyFill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5" borderId="10" xfId="0" applyNumberFormat="1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1" fillId="5" borderId="8" xfId="0" applyNumberFormat="1" applyFont="1" applyFill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5" borderId="13" xfId="0" applyNumberFormat="1" applyFont="1" applyFill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5" borderId="15" xfId="0" applyNumberFormat="1" applyFont="1" applyFill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165" fontId="0" fillId="3" borderId="0" xfId="0" applyNumberFormat="1" applyFill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 vertical="center" wrapText="1"/>
    </xf>
    <xf numFmtId="165" fontId="4" fillId="6" borderId="0" xfId="0" applyNumberFormat="1" applyFont="1" applyFill="1" applyAlignment="1">
      <alignment horizontal="center" vertical="center" textRotation="90"/>
    </xf>
    <xf numFmtId="165" fontId="0" fillId="6" borderId="0" xfId="0" applyNumberFormat="1" applyFill="1" applyAlignment="1">
      <alignment horizontal="center"/>
    </xf>
    <xf numFmtId="165" fontId="0" fillId="0" borderId="21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 wrapText="1"/>
    </xf>
    <xf numFmtId="165" fontId="0" fillId="7" borderId="21" xfId="0" applyNumberFormat="1" applyFill="1" applyBorder="1" applyAlignment="1">
      <alignment horizontal="center" vertical="center" wrapText="1"/>
    </xf>
    <xf numFmtId="165" fontId="1" fillId="0" borderId="21" xfId="0" applyNumberFormat="1" applyFont="1" applyBorder="1" applyAlignment="1">
      <alignment horizontal="center" vertical="center"/>
    </xf>
    <xf numFmtId="165" fontId="0" fillId="0" borderId="21" xfId="0" applyNumberFormat="1" applyBorder="1" applyAlignment="1">
      <alignment horizontal="center"/>
    </xf>
    <xf numFmtId="165" fontId="7" fillId="0" borderId="21" xfId="0" applyNumberFormat="1" applyFont="1" applyBorder="1" applyAlignment="1">
      <alignment horizontal="center" vertical="center" wrapText="1"/>
    </xf>
    <xf numFmtId="165" fontId="0" fillId="6" borderId="21" xfId="0" applyNumberFormat="1" applyFill="1" applyBorder="1" applyAlignment="1">
      <alignment horizontal="center"/>
    </xf>
    <xf numFmtId="165" fontId="0" fillId="7" borderId="0" xfId="0" applyNumberFormat="1" applyFill="1" applyAlignment="1">
      <alignment horizontal="center" vertical="center" wrapText="1"/>
    </xf>
    <xf numFmtId="165" fontId="0" fillId="3" borderId="21" xfId="0" applyNumberForma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 vertical="center" wrapText="1"/>
    </xf>
    <xf numFmtId="165" fontId="0" fillId="7" borderId="14" xfId="0" applyNumberFormat="1" applyFill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/>
    </xf>
    <xf numFmtId="165" fontId="0" fillId="0" borderId="14" xfId="0" applyNumberFormat="1" applyBorder="1" applyAlignment="1">
      <alignment horizontal="center"/>
    </xf>
    <xf numFmtId="165" fontId="7" fillId="0" borderId="14" xfId="0" applyNumberFormat="1" applyFont="1" applyBorder="1" applyAlignment="1">
      <alignment horizontal="center" vertical="center" wrapText="1"/>
    </xf>
    <xf numFmtId="165" fontId="0" fillId="6" borderId="14" xfId="0" applyNumberFormat="1" applyFill="1" applyBorder="1" applyAlignment="1">
      <alignment horizontal="center"/>
    </xf>
    <xf numFmtId="165" fontId="0" fillId="0" borderId="14" xfId="0" applyNumberFormat="1" applyBorder="1" applyAlignment="1">
      <alignment horizontal="center" vertical="center"/>
    </xf>
    <xf numFmtId="165" fontId="0" fillId="8" borderId="0" xfId="0" applyNumberFormat="1" applyFill="1" applyAlignment="1">
      <alignment horizontal="center" vertical="center" wrapText="1"/>
    </xf>
    <xf numFmtId="165" fontId="0" fillId="8" borderId="21" xfId="0" applyNumberFormat="1" applyFill="1" applyBorder="1" applyAlignment="1">
      <alignment horizontal="center" vertical="center" wrapText="1"/>
    </xf>
    <xf numFmtId="165" fontId="0" fillId="0" borderId="23" xfId="0" applyNumberFormat="1" applyBorder="1" applyAlignment="1">
      <alignment horizontal="center" vertical="center" wrapText="1"/>
    </xf>
    <xf numFmtId="165" fontId="0" fillId="0" borderId="23" xfId="0" applyNumberFormat="1" applyBorder="1" applyAlignment="1">
      <alignment horizontal="center"/>
    </xf>
    <xf numFmtId="165" fontId="0" fillId="9" borderId="14" xfId="0" applyNumberFormat="1" applyFill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6" borderId="26" xfId="0" applyNumberFormat="1" applyFill="1" applyBorder="1" applyAlignment="1">
      <alignment horizontal="center" vertical="center"/>
    </xf>
    <xf numFmtId="165" fontId="0" fillId="6" borderId="27" xfId="0" applyNumberFormat="1" applyFill="1" applyBorder="1" applyAlignment="1">
      <alignment horizontal="center" vertical="center"/>
    </xf>
    <xf numFmtId="165" fontId="0" fillId="6" borderId="26" xfId="0" applyNumberFormat="1" applyFill="1" applyBorder="1" applyAlignment="1">
      <alignment horizontal="center"/>
    </xf>
    <xf numFmtId="164" fontId="1" fillId="2" borderId="0" xfId="0" applyNumberFormat="1" applyFont="1" applyFill="1" applyAlignment="1">
      <alignment horizontal="center" vertical="center" wrapText="1"/>
    </xf>
    <xf numFmtId="165" fontId="0" fillId="0" borderId="12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 wrapText="1"/>
    </xf>
    <xf numFmtId="165" fontId="0" fillId="8" borderId="12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 wrapText="1"/>
    </xf>
    <xf numFmtId="165" fontId="0" fillId="6" borderId="12" xfId="0" applyNumberFormat="1" applyFill="1" applyBorder="1" applyAlignment="1">
      <alignment horizontal="center"/>
    </xf>
    <xf numFmtId="165" fontId="1" fillId="0" borderId="12" xfId="0" applyNumberFormat="1" applyFont="1" applyBorder="1" applyAlignment="1">
      <alignment horizontal="center" vertical="center"/>
    </xf>
    <xf numFmtId="165" fontId="0" fillId="6" borderId="29" xfId="0" applyNumberFormat="1" applyFill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/>
    </xf>
    <xf numFmtId="165" fontId="0" fillId="6" borderId="27" xfId="0" applyNumberFormat="1" applyFill="1" applyBorder="1" applyAlignment="1">
      <alignment horizontal="center"/>
    </xf>
    <xf numFmtId="165" fontId="0" fillId="6" borderId="23" xfId="0" applyNumberFormat="1" applyFill="1" applyBorder="1" applyAlignment="1">
      <alignment horizontal="center"/>
    </xf>
    <xf numFmtId="165" fontId="0" fillId="3" borderId="12" xfId="0" applyNumberFormat="1" applyFill="1" applyBorder="1" applyAlignment="1">
      <alignment horizontal="center" vertical="center" wrapText="1"/>
    </xf>
    <xf numFmtId="164" fontId="1" fillId="5" borderId="20" xfId="0" applyNumberFormat="1" applyFont="1" applyFill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5" borderId="22" xfId="0" applyNumberFormat="1" applyFont="1" applyFill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/>
    </xf>
    <xf numFmtId="164" fontId="1" fillId="3" borderId="22" xfId="0" applyNumberFormat="1" applyFont="1" applyFill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5" fontId="0" fillId="10" borderId="0" xfId="0" applyNumberFormat="1" applyFill="1" applyAlignment="1">
      <alignment horizontal="center" vertical="center" wrapText="1"/>
    </xf>
    <xf numFmtId="165" fontId="0" fillId="9" borderId="21" xfId="0" applyNumberFormat="1" applyFill="1" applyBorder="1" applyAlignment="1">
      <alignment horizontal="center" vertical="center" wrapText="1"/>
    </xf>
    <xf numFmtId="165" fontId="0" fillId="9" borderId="0" xfId="0" applyNumberFormat="1" applyFill="1" applyAlignment="1">
      <alignment horizontal="center" vertical="center" wrapText="1"/>
    </xf>
    <xf numFmtId="165" fontId="0" fillId="10" borderId="21" xfId="0" applyNumberFormat="1" applyFill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/>
    </xf>
    <xf numFmtId="165" fontId="0" fillId="6" borderId="28" xfId="0" applyNumberFormat="1" applyFill="1" applyBorder="1" applyAlignment="1">
      <alignment horizontal="center" vertical="center"/>
    </xf>
    <xf numFmtId="165" fontId="0" fillId="9" borderId="12" xfId="0" applyNumberFormat="1" applyFill="1" applyBorder="1" applyAlignment="1">
      <alignment horizontal="center" vertical="center" wrapText="1"/>
    </xf>
    <xf numFmtId="166" fontId="1" fillId="0" borderId="2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2" fontId="0" fillId="0" borderId="1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6" borderId="0" xfId="0" applyNumberFormat="1" applyFill="1" applyAlignment="1">
      <alignment horizontal="center"/>
    </xf>
    <xf numFmtId="2" fontId="0" fillId="6" borderId="21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6" borderId="23" xfId="0" applyNumberFormat="1" applyFill="1" applyBorder="1" applyAlignment="1">
      <alignment horizontal="center"/>
    </xf>
    <xf numFmtId="2" fontId="0" fillId="6" borderId="14" xfId="0" applyNumberFormat="1" applyFill="1" applyBorder="1" applyAlignment="1">
      <alignment horizontal="center"/>
    </xf>
    <xf numFmtId="2" fontId="0" fillId="0" borderId="12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8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165" fontId="0" fillId="6" borderId="2" xfId="0" applyNumberFormat="1" applyFill="1" applyBorder="1" applyAlignment="1">
      <alignment horizontal="center"/>
    </xf>
    <xf numFmtId="165" fontId="0" fillId="6" borderId="35" xfId="0" applyNumberFormat="1" applyFill="1" applyBorder="1" applyAlignment="1">
      <alignment horizontal="center"/>
    </xf>
    <xf numFmtId="165" fontId="0" fillId="6" borderId="36" xfId="0" applyNumberFormat="1" applyFill="1" applyBorder="1" applyAlignment="1">
      <alignment horizontal="center"/>
    </xf>
    <xf numFmtId="165" fontId="0" fillId="6" borderId="37" xfId="0" applyNumberFormat="1" applyFill="1" applyBorder="1" applyAlignment="1">
      <alignment horizontal="center"/>
    </xf>
    <xf numFmtId="165" fontId="0" fillId="6" borderId="33" xfId="0" applyNumberForma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5" fontId="0" fillId="6" borderId="29" xfId="0" applyNumberFormat="1" applyFill="1" applyBorder="1" applyAlignment="1">
      <alignment horizontal="center"/>
    </xf>
    <xf numFmtId="167" fontId="0" fillId="0" borderId="12" xfId="0" applyNumberForma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4" fontId="0" fillId="6" borderId="38" xfId="0" applyNumberFormat="1" applyFill="1" applyBorder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 wrapText="1"/>
    </xf>
    <xf numFmtId="165" fontId="1" fillId="6" borderId="38" xfId="0" applyNumberFormat="1" applyFont="1" applyFill="1" applyBorder="1" applyAlignment="1">
      <alignment horizontal="center"/>
    </xf>
    <xf numFmtId="165" fontId="0" fillId="6" borderId="39" xfId="0" applyNumberFormat="1" applyFill="1" applyBorder="1" applyAlignment="1">
      <alignment horizontal="center"/>
    </xf>
    <xf numFmtId="165" fontId="0" fillId="6" borderId="38" xfId="0" applyNumberFormat="1" applyFill="1" applyBorder="1" applyAlignment="1">
      <alignment horizontal="center"/>
    </xf>
    <xf numFmtId="165" fontId="0" fillId="6" borderId="38" xfId="0" applyNumberFormat="1" applyFill="1" applyBorder="1" applyAlignment="1">
      <alignment horizontal="center" vertical="center" wrapText="1"/>
    </xf>
    <xf numFmtId="0" fontId="0" fillId="6" borderId="38" xfId="0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165" fontId="0" fillId="6" borderId="38" xfId="0" applyNumberFormat="1" applyFill="1" applyBorder="1" applyAlignment="1">
      <alignment horizontal="center" vertical="center"/>
    </xf>
    <xf numFmtId="165" fontId="0" fillId="6" borderId="40" xfId="0" applyNumberFormat="1" applyFill="1" applyBorder="1" applyAlignment="1">
      <alignment horizontal="center"/>
    </xf>
    <xf numFmtId="165" fontId="0" fillId="6" borderId="41" xfId="0" applyNumberFormat="1" applyFill="1" applyBorder="1" applyAlignment="1">
      <alignment horizontal="center"/>
    </xf>
    <xf numFmtId="2" fontId="0" fillId="6" borderId="38" xfId="0" applyNumberFormat="1" applyFill="1" applyBorder="1" applyAlignment="1">
      <alignment horizontal="center"/>
    </xf>
    <xf numFmtId="2" fontId="0" fillId="6" borderId="42" xfId="0" applyNumberFormat="1" applyFill="1" applyBorder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165" fontId="5" fillId="0" borderId="21" xfId="0" applyNumberFormat="1" applyFont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/>
    </xf>
    <xf numFmtId="165" fontId="6" fillId="6" borderId="38" xfId="0" applyNumberFormat="1" applyFont="1" applyFill="1" applyBorder="1" applyAlignment="1">
      <alignment horizontal="center"/>
    </xf>
    <xf numFmtId="167" fontId="0" fillId="0" borderId="21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1" fillId="11" borderId="0" xfId="0" applyNumberFormat="1" applyFont="1" applyFill="1" applyAlignment="1">
      <alignment horizontal="center" vertical="center"/>
    </xf>
    <xf numFmtId="165" fontId="1" fillId="11" borderId="21" xfId="0" applyNumberFormat="1" applyFont="1" applyFill="1" applyBorder="1" applyAlignment="1">
      <alignment horizontal="center" vertical="center"/>
    </xf>
    <xf numFmtId="165" fontId="1" fillId="11" borderId="12" xfId="0" applyNumberFormat="1" applyFont="1" applyFill="1" applyBorder="1" applyAlignment="1">
      <alignment horizontal="center" vertical="center"/>
    </xf>
    <xf numFmtId="165" fontId="1" fillId="11" borderId="14" xfId="0" applyNumberFormat="1" applyFont="1" applyFill="1" applyBorder="1" applyAlignment="1">
      <alignment horizontal="center" vertical="center"/>
    </xf>
    <xf numFmtId="165" fontId="1" fillId="11" borderId="0" xfId="0" applyNumberFormat="1" applyFont="1" applyFill="1" applyAlignment="1">
      <alignment horizontal="center"/>
    </xf>
    <xf numFmtId="165" fontId="1" fillId="11" borderId="21" xfId="0" applyNumberFormat="1" applyFont="1" applyFill="1" applyBorder="1" applyAlignment="1">
      <alignment horizontal="center"/>
    </xf>
    <xf numFmtId="165" fontId="1" fillId="11" borderId="12" xfId="0" applyNumberFormat="1" applyFont="1" applyFill="1" applyBorder="1" applyAlignment="1">
      <alignment horizontal="center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/>
    <xf numFmtId="0" fontId="0" fillId="0" borderId="48" xfId="0" applyBorder="1"/>
    <xf numFmtId="0" fontId="0" fillId="0" borderId="49" xfId="0" applyBorder="1"/>
    <xf numFmtId="1" fontId="0" fillId="0" borderId="47" xfId="0" applyNumberFormat="1" applyBorder="1" applyAlignment="1">
      <alignment horizontal="center"/>
    </xf>
    <xf numFmtId="1" fontId="0" fillId="0" borderId="50" xfId="0" applyNumberFormat="1" applyBorder="1" applyAlignment="1">
      <alignment horizontal="center"/>
    </xf>
    <xf numFmtId="164" fontId="0" fillId="0" borderId="47" xfId="0" applyNumberFormat="1" applyBorder="1" applyAlignment="1">
      <alignment horizontal="center"/>
    </xf>
    <xf numFmtId="164" fontId="1" fillId="2" borderId="0" xfId="0" applyNumberFormat="1" applyFont="1" applyFill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5" fontId="0" fillId="9" borderId="21" xfId="0" applyNumberFormat="1" applyFill="1" applyBorder="1" applyAlignment="1">
      <alignment horizontal="center" vertical="center" wrapText="1"/>
    </xf>
    <xf numFmtId="165" fontId="0" fillId="9" borderId="25" xfId="0" applyNumberFormat="1" applyFill="1" applyBorder="1" applyAlignment="1">
      <alignment horizontal="center" vertical="center" wrapText="1"/>
    </xf>
    <xf numFmtId="165" fontId="0" fillId="10" borderId="21" xfId="0" applyNumberFormat="1" applyFill="1" applyBorder="1" applyAlignment="1">
      <alignment horizontal="center" vertical="center" wrapText="1"/>
    </xf>
    <xf numFmtId="165" fontId="0" fillId="10" borderId="0" xfId="0" applyNumberFormat="1" applyFill="1" applyAlignment="1">
      <alignment horizontal="center" vertical="center" wrapText="1"/>
    </xf>
    <xf numFmtId="165" fontId="0" fillId="10" borderId="3" xfId="0" applyNumberFormat="1" applyFill="1" applyBorder="1" applyAlignment="1">
      <alignment horizontal="center" vertical="center" wrapText="1"/>
    </xf>
    <xf numFmtId="165" fontId="0" fillId="10" borderId="25" xfId="0" applyNumberFormat="1" applyFill="1" applyBorder="1" applyAlignment="1">
      <alignment horizontal="center" vertical="center" wrapText="1"/>
    </xf>
    <xf numFmtId="165" fontId="0" fillId="9" borderId="11" xfId="0" applyNumberFormat="1" applyFill="1" applyBorder="1" applyAlignment="1">
      <alignment horizontal="center" vertical="center" wrapText="1"/>
    </xf>
    <xf numFmtId="165" fontId="0" fillId="10" borderId="12" xfId="0" applyNumberFormat="1" applyFill="1" applyBorder="1" applyAlignment="1">
      <alignment horizontal="center" vertical="center" wrapText="1"/>
    </xf>
    <xf numFmtId="164" fontId="0" fillId="0" borderId="12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1" fillId="4" borderId="15" xfId="0" applyNumberFormat="1" applyFont="1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165" fontId="13" fillId="0" borderId="7" xfId="0" applyNumberFormat="1" applyFont="1" applyBorder="1" applyAlignment="1">
      <alignment horizontal="center" vertical="center" wrapText="1"/>
    </xf>
    <xf numFmtId="165" fontId="14" fillId="6" borderId="7" xfId="0" applyNumberFormat="1" applyFont="1" applyFill="1" applyBorder="1" applyAlignment="1">
      <alignment horizontal="center" vertical="center" wrapText="1"/>
    </xf>
    <xf numFmtId="165" fontId="13" fillId="11" borderId="7" xfId="0" applyNumberFormat="1" applyFont="1" applyFill="1" applyBorder="1" applyAlignment="1">
      <alignment horizontal="center" vertical="center" wrapText="1"/>
    </xf>
    <xf numFmtId="165" fontId="14" fillId="0" borderId="7" xfId="0" applyNumberFormat="1" applyFont="1" applyBorder="1" applyAlignment="1">
      <alignment horizontal="center" vertical="center" wrapText="1"/>
    </xf>
    <xf numFmtId="165" fontId="14" fillId="6" borderId="31" xfId="0" applyNumberFormat="1" applyFont="1" applyFill="1" applyBorder="1" applyAlignment="1">
      <alignment horizontal="center" vertical="center" wrapText="1"/>
    </xf>
    <xf numFmtId="165" fontId="14" fillId="0" borderId="32" xfId="0" applyNumberFormat="1" applyFont="1" applyBorder="1" applyAlignment="1">
      <alignment horizontal="center" vertical="center" wrapText="1"/>
    </xf>
    <xf numFmtId="165" fontId="11" fillId="6" borderId="34" xfId="0" applyNumberFormat="1" applyFont="1" applyFill="1" applyBorder="1" applyAlignment="1">
      <alignment horizontal="center" vertical="center" wrapText="1"/>
    </xf>
    <xf numFmtId="165" fontId="11" fillId="0" borderId="32" xfId="0" applyNumberFormat="1" applyFont="1" applyBorder="1" applyAlignment="1">
      <alignment horizontal="center" vertical="center" wrapText="1"/>
    </xf>
    <xf numFmtId="165" fontId="11" fillId="6" borderId="7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0" borderId="32" xfId="0" applyNumberFormat="1" applyFont="1" applyBorder="1" applyAlignment="1">
      <alignment horizontal="center" vertical="center" wrapText="1"/>
    </xf>
    <xf numFmtId="2" fontId="11" fillId="6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9F449-979F-4AE8-A1C3-6ABA63922E90}">
  <dimension ref="B1:B6"/>
  <sheetViews>
    <sheetView workbookViewId="0">
      <selection activeCell="D13" sqref="D13"/>
    </sheetView>
  </sheetViews>
  <sheetFormatPr defaultRowHeight="14.4" x14ac:dyDescent="0.3"/>
  <cols>
    <col min="1" max="16384" width="8.88671875" style="123"/>
  </cols>
  <sheetData>
    <row r="1" spans="2:2" ht="21" x14ac:dyDescent="0.4">
      <c r="B1" s="124" t="s">
        <v>514</v>
      </c>
    </row>
    <row r="2" spans="2:2" ht="21" x14ac:dyDescent="0.4">
      <c r="B2" s="125" t="s">
        <v>2140</v>
      </c>
    </row>
    <row r="3" spans="2:2" ht="21" x14ac:dyDescent="0.4">
      <c r="B3" s="125"/>
    </row>
    <row r="4" spans="2:2" ht="21" x14ac:dyDescent="0.4">
      <c r="B4" s="125" t="s">
        <v>515</v>
      </c>
    </row>
    <row r="5" spans="2:2" ht="21" x14ac:dyDescent="0.4">
      <c r="B5" s="125"/>
    </row>
    <row r="6" spans="2:2" ht="25.8" x14ac:dyDescent="0.5">
      <c r="B6" s="126" t="s">
        <v>2096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86"/>
  <sheetViews>
    <sheetView zoomScale="70" zoomScaleNormal="70" workbookViewId="0">
      <selection activeCell="A393" sqref="A393"/>
    </sheetView>
  </sheetViews>
  <sheetFormatPr defaultColWidth="11.5546875" defaultRowHeight="14.4" x14ac:dyDescent="0.3"/>
  <cols>
    <col min="1" max="1" width="26" style="212" customWidth="1"/>
    <col min="2" max="2" width="13.77734375" style="212" customWidth="1"/>
    <col min="3" max="3" width="11.5546875" style="212"/>
    <col min="4" max="5" width="13.21875" style="212" customWidth="1"/>
    <col min="6" max="6" width="4.88671875" style="215" bestFit="1" customWidth="1"/>
    <col min="7" max="7" width="10.77734375" style="215" bestFit="1" customWidth="1"/>
    <col min="8" max="8" width="6.88671875" style="215" bestFit="1" customWidth="1"/>
    <col min="9" max="9" width="7.5546875" style="215" bestFit="1" customWidth="1"/>
    <col min="10" max="10" width="14.6640625" style="212" bestFit="1" customWidth="1"/>
    <col min="11" max="11" width="19.6640625" style="212" customWidth="1"/>
    <col min="12" max="12" width="8.109375" style="212" customWidth="1"/>
    <col min="13" max="13" width="7.21875" style="212" bestFit="1" customWidth="1"/>
    <col min="14" max="14" width="6.88671875" style="212" bestFit="1" customWidth="1"/>
    <col min="15" max="15" width="8" style="212" bestFit="1" customWidth="1"/>
    <col min="16" max="16" width="6.77734375" style="212" bestFit="1" customWidth="1"/>
    <col min="17" max="17" width="7.21875" style="212" bestFit="1" customWidth="1"/>
    <col min="18" max="19" width="8" style="212" bestFit="1" customWidth="1"/>
    <col min="20" max="20" width="6.88671875" style="212" customWidth="1"/>
    <col min="21" max="21" width="6.6640625" style="212" customWidth="1"/>
    <col min="22" max="22" width="7.77734375" style="211" bestFit="1" customWidth="1"/>
    <col min="23" max="23" width="7.77734375" style="211" customWidth="1"/>
    <col min="24" max="24" width="10" style="212" customWidth="1"/>
    <col min="25" max="25" width="7.21875" style="212" customWidth="1"/>
    <col min="26" max="26" width="10" style="212" customWidth="1"/>
    <col min="27" max="27" width="8.33203125" style="212" customWidth="1"/>
    <col min="28" max="28" width="5.33203125" style="212" customWidth="1"/>
    <col min="29" max="29" width="7.5546875" style="212" bestFit="1" customWidth="1"/>
    <col min="30" max="30" width="7.21875" style="212" bestFit="1" customWidth="1"/>
    <col min="31" max="31" width="8.6640625" style="212" customWidth="1"/>
    <col min="32" max="33" width="9" style="212" customWidth="1"/>
    <col min="34" max="34" width="7.77734375" style="212" customWidth="1"/>
    <col min="35" max="35" width="8" style="212" bestFit="1" customWidth="1"/>
    <col min="36" max="36" width="8.44140625" style="212" bestFit="1" customWidth="1"/>
    <col min="37" max="37" width="8.5546875" style="212" customWidth="1"/>
    <col min="38" max="38" width="9" style="212" bestFit="1" customWidth="1"/>
    <col min="39" max="39" width="6.21875" style="212" bestFit="1" customWidth="1"/>
    <col min="40" max="40" width="2.88671875" style="212" customWidth="1"/>
    <col min="41" max="41" width="7.5546875" style="212" bestFit="1" customWidth="1"/>
    <col min="42" max="42" width="7.21875" style="212" bestFit="1" customWidth="1"/>
    <col min="43" max="43" width="8.109375" style="212" customWidth="1"/>
    <col min="44" max="44" width="8.44140625" style="212" customWidth="1"/>
    <col min="45" max="45" width="8.5546875" style="212" customWidth="1"/>
    <col min="46" max="46" width="8.109375" style="212" customWidth="1"/>
    <col min="47" max="47" width="8" style="212" bestFit="1" customWidth="1"/>
    <col min="48" max="48" width="7.77734375" style="212" bestFit="1" customWidth="1"/>
    <col min="49" max="49" width="7.77734375" style="212" customWidth="1"/>
    <col min="50" max="50" width="14" style="212" customWidth="1"/>
    <col min="51" max="16384" width="11.5546875" style="211"/>
  </cols>
  <sheetData>
    <row r="1" spans="1:50" ht="28.8" customHeight="1" x14ac:dyDescent="0.3">
      <c r="A1" s="189" t="s">
        <v>509</v>
      </c>
      <c r="B1" s="194" t="s">
        <v>0</v>
      </c>
      <c r="C1" s="194" t="s">
        <v>1</v>
      </c>
      <c r="D1" s="194" t="s">
        <v>2090</v>
      </c>
      <c r="E1" s="194" t="s">
        <v>2091</v>
      </c>
      <c r="F1" s="200" t="s">
        <v>2</v>
      </c>
      <c r="G1" s="200" t="s">
        <v>3</v>
      </c>
      <c r="H1" s="200" t="s">
        <v>4</v>
      </c>
      <c r="I1" s="200" t="s">
        <v>5</v>
      </c>
      <c r="J1" s="194" t="s">
        <v>6</v>
      </c>
      <c r="K1" s="194" t="s">
        <v>7</v>
      </c>
      <c r="L1" s="194" t="s">
        <v>8</v>
      </c>
      <c r="M1" s="194" t="s">
        <v>9</v>
      </c>
      <c r="N1" s="194" t="s">
        <v>10</v>
      </c>
      <c r="O1" s="194" t="s">
        <v>11</v>
      </c>
      <c r="P1" s="194" t="s">
        <v>12</v>
      </c>
      <c r="Q1" s="196" t="s">
        <v>13</v>
      </c>
      <c r="R1" s="194" t="s">
        <v>14</v>
      </c>
      <c r="S1" s="194" t="s">
        <v>16</v>
      </c>
      <c r="T1" s="194" t="s">
        <v>17</v>
      </c>
      <c r="U1" s="194" t="s">
        <v>15</v>
      </c>
      <c r="V1" s="194" t="s">
        <v>18</v>
      </c>
      <c r="W1" s="194"/>
      <c r="X1" s="89" t="s">
        <v>19</v>
      </c>
      <c r="Y1" s="1" t="s">
        <v>20</v>
      </c>
      <c r="Z1" s="89" t="s">
        <v>19</v>
      </c>
      <c r="AA1" s="2" t="s">
        <v>21</v>
      </c>
      <c r="AB1" s="198"/>
      <c r="AC1" s="191" t="s">
        <v>22</v>
      </c>
      <c r="AD1" s="191"/>
      <c r="AE1" s="191"/>
      <c r="AF1" s="191"/>
      <c r="AG1" s="191"/>
      <c r="AH1" s="191"/>
      <c r="AI1" s="191"/>
      <c r="AJ1" s="191"/>
      <c r="AK1" s="191"/>
      <c r="AL1" s="191"/>
      <c r="AM1" s="3"/>
      <c r="AN1" s="4"/>
      <c r="AO1" s="192" t="s">
        <v>23</v>
      </c>
      <c r="AP1" s="192"/>
      <c r="AQ1" s="192"/>
      <c r="AR1" s="192"/>
      <c r="AS1" s="192"/>
      <c r="AT1" s="192"/>
      <c r="AU1" s="192"/>
      <c r="AV1" s="192"/>
      <c r="AW1" s="193"/>
      <c r="AX1" s="213"/>
    </row>
    <row r="2" spans="1:50" ht="43.8" thickBot="1" x14ac:dyDescent="0.35">
      <c r="A2" s="190"/>
      <c r="B2" s="195"/>
      <c r="C2" s="195"/>
      <c r="D2" s="195"/>
      <c r="E2" s="195"/>
      <c r="F2" s="201"/>
      <c r="G2" s="201"/>
      <c r="H2" s="201"/>
      <c r="I2" s="201"/>
      <c r="J2" s="195"/>
      <c r="K2" s="195"/>
      <c r="L2" s="195"/>
      <c r="M2" s="195"/>
      <c r="N2" s="195"/>
      <c r="O2" s="195"/>
      <c r="P2" s="195"/>
      <c r="Q2" s="197"/>
      <c r="R2" s="195"/>
      <c r="S2" s="195"/>
      <c r="T2" s="195"/>
      <c r="U2" s="195"/>
      <c r="V2" s="39" t="s">
        <v>24</v>
      </c>
      <c r="W2" s="39" t="s">
        <v>25</v>
      </c>
      <c r="X2" s="39" t="s">
        <v>26</v>
      </c>
      <c r="Y2" s="5" t="s">
        <v>27</v>
      </c>
      <c r="Z2" s="39" t="s">
        <v>26</v>
      </c>
      <c r="AA2" s="6" t="s">
        <v>28</v>
      </c>
      <c r="AB2" s="199"/>
      <c r="AC2" s="39" t="s">
        <v>2093</v>
      </c>
      <c r="AD2" s="39" t="s">
        <v>9</v>
      </c>
      <c r="AE2" s="39" t="s">
        <v>2092</v>
      </c>
      <c r="AF2" s="39" t="s">
        <v>14</v>
      </c>
      <c r="AG2" s="39" t="s">
        <v>16</v>
      </c>
      <c r="AH2" s="39" t="s">
        <v>12</v>
      </c>
      <c r="AI2" s="39" t="s">
        <v>11</v>
      </c>
      <c r="AJ2" s="7" t="s">
        <v>298</v>
      </c>
      <c r="AK2" s="39" t="s">
        <v>17</v>
      </c>
      <c r="AL2" s="39" t="s">
        <v>15</v>
      </c>
      <c r="AM2" s="8" t="s">
        <v>30</v>
      </c>
      <c r="AN2" s="38"/>
      <c r="AO2" s="7" t="s">
        <v>2093</v>
      </c>
      <c r="AP2" s="7" t="s">
        <v>9</v>
      </c>
      <c r="AQ2" s="7" t="s">
        <v>2092</v>
      </c>
      <c r="AR2" s="7" t="s">
        <v>14</v>
      </c>
      <c r="AS2" s="7" t="s">
        <v>16</v>
      </c>
      <c r="AT2" s="7" t="s">
        <v>12</v>
      </c>
      <c r="AU2" s="7" t="s">
        <v>11</v>
      </c>
      <c r="AV2" s="7" t="s">
        <v>29</v>
      </c>
      <c r="AW2" s="7" t="s">
        <v>17</v>
      </c>
      <c r="AX2" s="213"/>
    </row>
    <row r="3" spans="1:50" ht="15" thickTop="1" x14ac:dyDescent="0.3">
      <c r="A3" s="9" t="s">
        <v>31</v>
      </c>
      <c r="B3" s="10" t="s">
        <v>32</v>
      </c>
      <c r="C3" s="9" t="s">
        <v>33</v>
      </c>
      <c r="D3" s="11" t="s">
        <v>34</v>
      </c>
      <c r="E3" s="11" t="s">
        <v>485</v>
      </c>
      <c r="F3" s="12">
        <v>1</v>
      </c>
      <c r="G3" s="9"/>
      <c r="H3" s="12">
        <v>15</v>
      </c>
      <c r="I3" s="12">
        <v>15</v>
      </c>
      <c r="J3" s="9" t="s">
        <v>35</v>
      </c>
      <c r="K3" s="9" t="s">
        <v>36</v>
      </c>
      <c r="L3" s="9">
        <v>-100.7</v>
      </c>
      <c r="M3" s="9">
        <v>-29</v>
      </c>
      <c r="N3" s="9">
        <v>-66.3</v>
      </c>
      <c r="O3" s="9">
        <v>11.5</v>
      </c>
      <c r="P3" s="10">
        <v>-45.3</v>
      </c>
      <c r="Q3" s="9">
        <v>311</v>
      </c>
      <c r="R3" s="9"/>
      <c r="S3" s="9"/>
      <c r="T3" s="9"/>
      <c r="U3" s="9"/>
      <c r="V3" s="13"/>
      <c r="W3" s="13"/>
      <c r="X3" s="9" t="s">
        <v>37</v>
      </c>
      <c r="Y3" s="9" t="s">
        <v>37</v>
      </c>
      <c r="Z3" s="9" t="s">
        <v>37</v>
      </c>
      <c r="AA3" s="9" t="s">
        <v>37</v>
      </c>
      <c r="AB3" s="14"/>
      <c r="AC3" s="14">
        <f>AVERAGE(L3:L6)</f>
        <v>-104</v>
      </c>
      <c r="AD3" s="14">
        <f>AVERAGE(M3:M6)</f>
        <v>-34.233333333333334</v>
      </c>
      <c r="AE3" s="14">
        <f>AVERAGE(N3:N6)</f>
        <v>-65.45</v>
      </c>
      <c r="AF3" s="14"/>
      <c r="AG3" s="14"/>
      <c r="AH3" s="14">
        <f>AVERAGE(P3:P6)</f>
        <v>-42.650000000000006</v>
      </c>
      <c r="AI3" s="14">
        <f>AVERAGE(O3:O6)</f>
        <v>11.066666666666668</v>
      </c>
      <c r="AJ3" s="14"/>
      <c r="AK3" s="14"/>
      <c r="AL3" s="14"/>
      <c r="AM3" s="14">
        <f>AVERAGE(Q3:Q6)</f>
        <v>316.72500000000002</v>
      </c>
      <c r="AN3" s="14"/>
      <c r="AO3" s="14">
        <f>STDEV(L3:L6)</f>
        <v>3.2598568475727063</v>
      </c>
      <c r="AP3" s="14">
        <f>STDEV(M3:M6)</f>
        <v>8.0475669200903877</v>
      </c>
      <c r="AQ3" s="14">
        <f>STDEV(N3:N6)</f>
        <v>1.3178264933847192</v>
      </c>
      <c r="AR3" s="14"/>
      <c r="AS3" s="14"/>
      <c r="AT3" s="14">
        <f>STDEV(P3:P6)</f>
        <v>3.2274861218395117</v>
      </c>
      <c r="AU3" s="14">
        <f>STDEV(O3:O6)</f>
        <v>0.51316014394468834</v>
      </c>
      <c r="AV3" s="14"/>
      <c r="AX3" s="37"/>
    </row>
    <row r="4" spans="1:50" x14ac:dyDescent="0.3">
      <c r="A4" s="15" t="s">
        <v>31</v>
      </c>
      <c r="B4" s="16" t="s">
        <v>32</v>
      </c>
      <c r="C4" s="15" t="s">
        <v>33</v>
      </c>
      <c r="D4" s="17" t="s">
        <v>34</v>
      </c>
      <c r="E4" s="11" t="s">
        <v>485</v>
      </c>
      <c r="F4" s="18">
        <v>2</v>
      </c>
      <c r="G4" s="15"/>
      <c r="H4" s="18">
        <v>15</v>
      </c>
      <c r="I4" s="18">
        <v>20</v>
      </c>
      <c r="J4" s="15" t="s">
        <v>35</v>
      </c>
      <c r="K4" s="15" t="s">
        <v>36</v>
      </c>
      <c r="L4" s="15">
        <v>-103.3</v>
      </c>
      <c r="M4" s="15">
        <v>-43.5</v>
      </c>
      <c r="N4" s="15">
        <v>-63.5</v>
      </c>
      <c r="O4" s="15">
        <v>10.5</v>
      </c>
      <c r="P4" s="16">
        <v>-40.6</v>
      </c>
      <c r="Q4" s="15">
        <v>316.5</v>
      </c>
      <c r="R4" s="15"/>
      <c r="S4" s="15"/>
      <c r="T4" s="15"/>
      <c r="U4" s="15"/>
      <c r="V4" s="19"/>
      <c r="W4" s="19"/>
      <c r="X4" s="15" t="s">
        <v>37</v>
      </c>
      <c r="Y4" s="15" t="s">
        <v>37</v>
      </c>
      <c r="Z4" s="15" t="s">
        <v>37</v>
      </c>
      <c r="AA4" s="15" t="s">
        <v>37</v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X4" s="37"/>
    </row>
    <row r="5" spans="1:50" x14ac:dyDescent="0.3">
      <c r="A5" s="15" t="s">
        <v>31</v>
      </c>
      <c r="B5" s="16" t="s">
        <v>32</v>
      </c>
      <c r="C5" s="15" t="s">
        <v>33</v>
      </c>
      <c r="D5" s="17" t="s">
        <v>34</v>
      </c>
      <c r="E5" s="11" t="s">
        <v>485</v>
      </c>
      <c r="F5" s="18">
        <v>3</v>
      </c>
      <c r="G5" s="15"/>
      <c r="H5" s="18">
        <v>15</v>
      </c>
      <c r="I5" s="18">
        <v>20</v>
      </c>
      <c r="J5" s="15" t="s">
        <v>35</v>
      </c>
      <c r="K5" s="15" t="s">
        <v>36</v>
      </c>
      <c r="L5" s="15">
        <v>-103.5</v>
      </c>
      <c r="M5" s="15">
        <v>-30.2</v>
      </c>
      <c r="N5" s="15">
        <v>-65.8</v>
      </c>
      <c r="O5" s="15">
        <v>11.2</v>
      </c>
      <c r="P5" s="16">
        <v>-45.5</v>
      </c>
      <c r="Q5" s="15">
        <v>322.10000000000002</v>
      </c>
      <c r="R5" s="15"/>
      <c r="S5" s="15"/>
      <c r="T5" s="15"/>
      <c r="U5" s="15"/>
      <c r="V5" s="19"/>
      <c r="W5" s="19"/>
      <c r="X5" s="15" t="s">
        <v>37</v>
      </c>
      <c r="Y5" s="15" t="s">
        <v>37</v>
      </c>
      <c r="Z5" s="15" t="s">
        <v>37</v>
      </c>
      <c r="AA5" s="15" t="s">
        <v>37</v>
      </c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X5" s="37"/>
    </row>
    <row r="6" spans="1:50" x14ac:dyDescent="0.3">
      <c r="A6" s="15" t="s">
        <v>31</v>
      </c>
      <c r="B6" s="16" t="s">
        <v>32</v>
      </c>
      <c r="C6" s="15" t="s">
        <v>33</v>
      </c>
      <c r="D6" s="17" t="s">
        <v>34</v>
      </c>
      <c r="E6" s="11" t="s">
        <v>485</v>
      </c>
      <c r="F6" s="18">
        <v>4</v>
      </c>
      <c r="G6" s="15"/>
      <c r="H6" s="18">
        <v>15</v>
      </c>
      <c r="I6" s="18">
        <v>20</v>
      </c>
      <c r="J6" s="15" t="s">
        <v>35</v>
      </c>
      <c r="K6" s="15" t="s">
        <v>36</v>
      </c>
      <c r="L6" s="15">
        <v>-108.5</v>
      </c>
      <c r="M6" s="15"/>
      <c r="N6" s="15">
        <v>-66.2</v>
      </c>
      <c r="O6" s="15"/>
      <c r="P6" s="16">
        <v>-39.200000000000003</v>
      </c>
      <c r="Q6" s="15">
        <v>317.3</v>
      </c>
      <c r="R6" s="15"/>
      <c r="S6" s="15"/>
      <c r="T6" s="15"/>
      <c r="U6" s="15"/>
      <c r="V6" s="19"/>
      <c r="W6" s="19"/>
      <c r="X6" s="15" t="s">
        <v>37</v>
      </c>
      <c r="Y6" s="15" t="s">
        <v>37</v>
      </c>
      <c r="Z6" s="15" t="s">
        <v>37</v>
      </c>
      <c r="AA6" s="15" t="s">
        <v>37</v>
      </c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X6" s="37"/>
    </row>
    <row r="7" spans="1:50" x14ac:dyDescent="0.3">
      <c r="A7" s="15" t="s">
        <v>31</v>
      </c>
      <c r="B7" s="16" t="s">
        <v>32</v>
      </c>
      <c r="C7" s="15" t="s">
        <v>33</v>
      </c>
      <c r="D7" s="20" t="s">
        <v>38</v>
      </c>
      <c r="E7" s="20" t="s">
        <v>75</v>
      </c>
      <c r="F7" s="18">
        <v>1</v>
      </c>
      <c r="G7" s="18">
        <v>10</v>
      </c>
      <c r="H7" s="18"/>
      <c r="I7" s="18">
        <v>8</v>
      </c>
      <c r="J7" s="15" t="s">
        <v>39</v>
      </c>
      <c r="K7" s="15" t="s">
        <v>295</v>
      </c>
      <c r="L7" s="15"/>
      <c r="M7" s="15">
        <v>-60.2</v>
      </c>
      <c r="N7" s="15"/>
      <c r="O7" s="15"/>
      <c r="P7" s="15"/>
      <c r="Q7" s="15"/>
      <c r="R7" s="15">
        <v>-46.8</v>
      </c>
      <c r="S7" s="15">
        <v>-26.8</v>
      </c>
      <c r="T7" s="15">
        <v>227.4</v>
      </c>
      <c r="U7" s="15"/>
      <c r="V7" s="19">
        <v>22.488271896362306</v>
      </c>
      <c r="W7" s="19">
        <v>10.779552386072783</v>
      </c>
      <c r="X7" s="15">
        <v>1.07565763044095</v>
      </c>
      <c r="Y7" s="15">
        <v>11.789826693079588</v>
      </c>
      <c r="Z7" s="15">
        <v>1.07565763044095</v>
      </c>
      <c r="AA7" s="15">
        <v>19.754364432431462</v>
      </c>
      <c r="AB7" s="14"/>
      <c r="AC7" s="14"/>
      <c r="AD7" s="14">
        <f>AVERAGE(M7:M8)</f>
        <v>-48.85</v>
      </c>
      <c r="AE7" s="14"/>
      <c r="AF7" s="14">
        <f>AVERAGE(R7:R8)</f>
        <v>-46.8</v>
      </c>
      <c r="AG7" s="14">
        <v>-23.9</v>
      </c>
      <c r="AH7" s="14"/>
      <c r="AI7" s="14"/>
      <c r="AJ7" s="14">
        <f>AVERAGE(V7:V8)</f>
        <v>27.140279732910855</v>
      </c>
      <c r="AK7" s="14">
        <f>AVERAGE(T7:T8)</f>
        <v>225.60000000000002</v>
      </c>
      <c r="AL7" s="14">
        <f>AVERAGE(U7:U8)</f>
        <v>198.4</v>
      </c>
      <c r="AM7" s="14"/>
      <c r="AN7" s="14"/>
      <c r="AO7" s="14"/>
      <c r="AP7" s="14">
        <f>STDEV(M7:M8)</f>
        <v>16.051323932934643</v>
      </c>
      <c r="AQ7" s="14"/>
      <c r="AR7" s="14"/>
      <c r="AS7" s="14">
        <f>STDEV(S7:S8)</f>
        <v>3.3941125496954285</v>
      </c>
      <c r="AT7" s="14"/>
      <c r="AU7" s="14"/>
      <c r="AV7" s="14">
        <f>STDEV(V7:V8)</f>
        <v>6.5789325747128968</v>
      </c>
      <c r="AW7" s="212">
        <f>STDEV(T7:T8)</f>
        <v>2.545584412271567</v>
      </c>
      <c r="AX7" s="37"/>
    </row>
    <row r="8" spans="1:50" x14ac:dyDescent="0.3">
      <c r="A8" s="15" t="s">
        <v>31</v>
      </c>
      <c r="B8" s="16" t="s">
        <v>32</v>
      </c>
      <c r="C8" s="15" t="s">
        <v>33</v>
      </c>
      <c r="D8" s="20" t="s">
        <v>38</v>
      </c>
      <c r="E8" s="20" t="s">
        <v>306</v>
      </c>
      <c r="F8" s="18">
        <v>2</v>
      </c>
      <c r="G8" s="18">
        <v>10</v>
      </c>
      <c r="H8" s="18"/>
      <c r="I8" s="18">
        <v>8</v>
      </c>
      <c r="J8" s="15" t="s">
        <v>39</v>
      </c>
      <c r="K8" s="15" t="s">
        <v>295</v>
      </c>
      <c r="L8" s="15"/>
      <c r="M8" s="15">
        <v>-37.5</v>
      </c>
      <c r="N8" s="15"/>
      <c r="O8" s="15"/>
      <c r="P8" s="15"/>
      <c r="Q8" s="15"/>
      <c r="R8" s="15"/>
      <c r="S8" s="15">
        <v>-22</v>
      </c>
      <c r="T8" s="15">
        <v>223.8</v>
      </c>
      <c r="U8" s="15">
        <v>198.4</v>
      </c>
      <c r="V8" s="19">
        <v>31.792287569459408</v>
      </c>
      <c r="W8" s="19">
        <v>2.0995320815308469</v>
      </c>
      <c r="X8" s="15">
        <v>1.0754552754316431</v>
      </c>
      <c r="Y8" s="15">
        <v>11.816906309561594</v>
      </c>
      <c r="Z8" s="15">
        <v>1.0754552754316431</v>
      </c>
      <c r="AA8" s="15">
        <v>19.748455351215764</v>
      </c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X8" s="37"/>
    </row>
    <row r="9" spans="1:50" x14ac:dyDescent="0.3">
      <c r="A9" s="15" t="s">
        <v>31</v>
      </c>
      <c r="B9" s="16" t="s">
        <v>32</v>
      </c>
      <c r="C9" s="15" t="s">
        <v>33</v>
      </c>
      <c r="D9" s="20" t="s">
        <v>40</v>
      </c>
      <c r="E9" s="20" t="s">
        <v>75</v>
      </c>
      <c r="F9" s="18">
        <v>1</v>
      </c>
      <c r="G9" s="18">
        <v>10</v>
      </c>
      <c r="H9" s="18"/>
      <c r="I9" s="18">
        <v>5</v>
      </c>
      <c r="J9" s="15" t="s">
        <v>35</v>
      </c>
      <c r="K9" s="15" t="s">
        <v>295</v>
      </c>
      <c r="L9" s="15"/>
      <c r="M9" s="15">
        <v>-86.5</v>
      </c>
      <c r="N9" s="15"/>
      <c r="O9" s="15"/>
      <c r="P9" s="15"/>
      <c r="Q9" s="15"/>
      <c r="R9" s="15">
        <v>-39.5</v>
      </c>
      <c r="S9" s="15">
        <v>-32.799999999999997</v>
      </c>
      <c r="T9" s="15">
        <v>226.3</v>
      </c>
      <c r="U9" s="15"/>
      <c r="V9" s="19">
        <v>19.347010375976566</v>
      </c>
      <c r="W9" s="19">
        <v>12.0371413464254</v>
      </c>
      <c r="X9" s="15">
        <v>1.0878750660629337</v>
      </c>
      <c r="Y9" s="15">
        <v>19.323285545707961</v>
      </c>
      <c r="Z9" s="15">
        <v>1.0878750660629337</v>
      </c>
      <c r="AA9" s="15">
        <v>18.42493498728772</v>
      </c>
      <c r="AB9" s="14"/>
      <c r="AC9" s="14"/>
      <c r="AD9" s="14">
        <f>AVERAGE(M9:M11)</f>
        <v>-76.833333333333329</v>
      </c>
      <c r="AE9" s="14"/>
      <c r="AF9" s="14">
        <f>AVERAGE(R9:R11)</f>
        <v>-35.4</v>
      </c>
      <c r="AG9" s="14">
        <v>-26.733333333333334</v>
      </c>
      <c r="AH9" s="14"/>
      <c r="AI9" s="14"/>
      <c r="AJ9" s="14">
        <f>AVERAGE(V9:V11)</f>
        <v>23.983467149337006</v>
      </c>
      <c r="AK9" s="14">
        <f>AVERAGE(T9:T11)</f>
        <v>237.76666666666665</v>
      </c>
      <c r="AL9" s="14"/>
      <c r="AM9" s="14"/>
      <c r="AN9" s="14"/>
      <c r="AO9" s="14"/>
      <c r="AP9" s="14">
        <f>STDEV(M9:M11)</f>
        <v>13.041600106326445</v>
      </c>
      <c r="AQ9" s="14"/>
      <c r="AR9" s="14">
        <f>STDEV(R9:R11)</f>
        <v>6.0917977642072421</v>
      </c>
      <c r="AS9" s="14">
        <f>STDEV(S9:S11)</f>
        <v>7.1842420152256148</v>
      </c>
      <c r="AT9" s="14"/>
      <c r="AU9" s="14"/>
      <c r="AV9" s="14">
        <f>STDEV(V9:V11)</f>
        <v>6.8002920543072678</v>
      </c>
      <c r="AW9" s="212">
        <f>STDEV(T9:T11)</f>
        <v>11.073542040979175</v>
      </c>
      <c r="AX9" s="37"/>
    </row>
    <row r="10" spans="1:50" x14ac:dyDescent="0.3">
      <c r="A10" s="15" t="s">
        <v>31</v>
      </c>
      <c r="B10" s="16" t="s">
        <v>32</v>
      </c>
      <c r="C10" s="15" t="s">
        <v>33</v>
      </c>
      <c r="D10" s="20" t="s">
        <v>40</v>
      </c>
      <c r="E10" s="20" t="s">
        <v>75</v>
      </c>
      <c r="F10" s="18">
        <v>2</v>
      </c>
      <c r="G10" s="18">
        <v>10</v>
      </c>
      <c r="H10" s="18"/>
      <c r="I10" s="18">
        <v>10</v>
      </c>
      <c r="J10" s="15" t="s">
        <v>35</v>
      </c>
      <c r="K10" s="15" t="s">
        <v>295</v>
      </c>
      <c r="L10" s="15"/>
      <c r="M10" s="15">
        <v>-82</v>
      </c>
      <c r="N10" s="15"/>
      <c r="O10" s="15"/>
      <c r="P10" s="15"/>
      <c r="Q10" s="15"/>
      <c r="R10" s="15">
        <v>-38.299999999999997</v>
      </c>
      <c r="S10" s="15">
        <v>-28.6</v>
      </c>
      <c r="T10" s="15">
        <v>238.6</v>
      </c>
      <c r="U10" s="15"/>
      <c r="V10" s="19">
        <v>20.8133967590332</v>
      </c>
      <c r="W10" s="19">
        <v>12.896790633892357</v>
      </c>
      <c r="X10" s="15">
        <v>1.0520905829141269</v>
      </c>
      <c r="Y10" s="15">
        <v>25.194716223042672</v>
      </c>
      <c r="Z10" s="15">
        <v>1.0520905829141269</v>
      </c>
      <c r="AA10" s="15">
        <v>17.685665462046479</v>
      </c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X10" s="37"/>
    </row>
    <row r="11" spans="1:50" x14ac:dyDescent="0.3">
      <c r="A11" s="15" t="s">
        <v>31</v>
      </c>
      <c r="B11" s="16" t="s">
        <v>32</v>
      </c>
      <c r="C11" s="15" t="s">
        <v>33</v>
      </c>
      <c r="D11" s="20" t="s">
        <v>484</v>
      </c>
      <c r="E11" s="20" t="s">
        <v>306</v>
      </c>
      <c r="F11" s="18">
        <v>1</v>
      </c>
      <c r="G11" s="18">
        <v>10</v>
      </c>
      <c r="H11" s="18"/>
      <c r="I11" s="18">
        <v>10</v>
      </c>
      <c r="J11" s="15" t="s">
        <v>39</v>
      </c>
      <c r="K11" s="15" t="s">
        <v>295</v>
      </c>
      <c r="L11" s="15"/>
      <c r="M11" s="15">
        <v>-62</v>
      </c>
      <c r="N11" s="15"/>
      <c r="O11" s="15"/>
      <c r="P11" s="15"/>
      <c r="Q11" s="15"/>
      <c r="R11" s="15">
        <v>-28.4</v>
      </c>
      <c r="S11" s="15">
        <v>-18.8</v>
      </c>
      <c r="T11" s="15">
        <v>248.4</v>
      </c>
      <c r="U11" s="15">
        <v>198.4</v>
      </c>
      <c r="V11" s="19">
        <v>31.789994313001262</v>
      </c>
      <c r="W11" s="19">
        <v>1.60268178211853</v>
      </c>
      <c r="X11" s="15">
        <v>0.98770885634828653</v>
      </c>
      <c r="Y11" s="15">
        <v>32.216254392572921</v>
      </c>
      <c r="Z11" s="15">
        <v>0.98770885634828653</v>
      </c>
      <c r="AA11" s="15">
        <v>16.386739759080292</v>
      </c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X11" s="37"/>
    </row>
    <row r="12" spans="1:50" x14ac:dyDescent="0.3">
      <c r="A12" s="15" t="s">
        <v>31</v>
      </c>
      <c r="B12" s="16" t="s">
        <v>32</v>
      </c>
      <c r="C12" s="15" t="s">
        <v>33</v>
      </c>
      <c r="D12" s="20" t="s">
        <v>41</v>
      </c>
      <c r="E12" s="20" t="s">
        <v>75</v>
      </c>
      <c r="F12" s="18">
        <v>1</v>
      </c>
      <c r="G12" s="18">
        <v>10</v>
      </c>
      <c r="H12" s="18"/>
      <c r="I12" s="18">
        <v>10</v>
      </c>
      <c r="J12" s="15" t="s">
        <v>35</v>
      </c>
      <c r="K12" s="15" t="s">
        <v>295</v>
      </c>
      <c r="L12" s="15"/>
      <c r="M12" s="15">
        <v>-80.7</v>
      </c>
      <c r="N12" s="15"/>
      <c r="O12" s="15"/>
      <c r="P12" s="15"/>
      <c r="Q12" s="15"/>
      <c r="R12" s="15">
        <v>-45.6</v>
      </c>
      <c r="S12" s="15">
        <v>-28.9</v>
      </c>
      <c r="T12" s="15">
        <v>215.2</v>
      </c>
      <c r="U12" s="15"/>
      <c r="V12" s="19">
        <v>21.057175369262694</v>
      </c>
      <c r="W12" s="19">
        <v>13.053488807356345</v>
      </c>
      <c r="X12" s="15">
        <v>1.0756313778699709</v>
      </c>
      <c r="Y12" s="15">
        <v>16.222125029962157</v>
      </c>
      <c r="Z12" s="15">
        <v>1.0756313778699709</v>
      </c>
      <c r="AA12" s="15">
        <v>18.868552605286546</v>
      </c>
      <c r="AB12" s="14"/>
      <c r="AC12" s="14">
        <f>AVERAGE(L12:L16)</f>
        <v>-108.85</v>
      </c>
      <c r="AD12" s="14">
        <f>AVERAGE(M12:M16)</f>
        <v>-84.966666666666654</v>
      </c>
      <c r="AE12" s="14">
        <f>AVERAGE(N12:N16)</f>
        <v>-75.5</v>
      </c>
      <c r="AF12" s="14">
        <f>AVERAGE(R12:R16)</f>
        <v>-46.6</v>
      </c>
      <c r="AG12" s="14">
        <v>-22.066666666666666</v>
      </c>
      <c r="AH12" s="14">
        <f>AVERAGE(P12:P16)</f>
        <v>-37.75</v>
      </c>
      <c r="AI12" s="14"/>
      <c r="AJ12" s="14">
        <f>AVERAGE(V12:V13)</f>
        <v>22.61410809326172</v>
      </c>
      <c r="AK12" s="14">
        <f>AVERAGE(T12:T16)</f>
        <v>223.4</v>
      </c>
      <c r="AL12" s="14"/>
      <c r="AM12" s="14">
        <f>AVERAGE(Q12:Q16)</f>
        <v>320.60000000000002</v>
      </c>
      <c r="AN12" s="14"/>
      <c r="AO12" s="14">
        <f>STDEV(L12:L16)</f>
        <v>2.3334523779156049</v>
      </c>
      <c r="AP12" s="14">
        <f>STDEV(M12:M16)</f>
        <v>3.8030689361794807</v>
      </c>
      <c r="AQ12" s="14">
        <f>STDEV(N12:N16)</f>
        <v>5.6568542494923806</v>
      </c>
      <c r="AR12" s="14">
        <f>STDEV(R12:R16)</f>
        <v>1.400000000000001</v>
      </c>
      <c r="AS12" s="14">
        <f>STDEV(S12:S16)</f>
        <v>3.3600595232822661</v>
      </c>
      <c r="AT12" s="14">
        <f>STDEV(P12:P16)</f>
        <v>1.0606601717798212</v>
      </c>
      <c r="AU12" s="14">
        <f>STDEV(O12:O16)</f>
        <v>0.42426406871192823</v>
      </c>
      <c r="AV12" s="14">
        <f>STDEV(V12:V16)</f>
        <v>5.2970478165345742</v>
      </c>
      <c r="AW12" s="212">
        <f>STDEV(T12:T16)</f>
        <v>7.1714712576988058</v>
      </c>
      <c r="AX12" s="37"/>
    </row>
    <row r="13" spans="1:50" x14ac:dyDescent="0.3">
      <c r="A13" s="15" t="s">
        <v>31</v>
      </c>
      <c r="B13" s="16" t="s">
        <v>32</v>
      </c>
      <c r="C13" s="15" t="s">
        <v>33</v>
      </c>
      <c r="D13" s="20" t="s">
        <v>41</v>
      </c>
      <c r="E13" s="20" t="s">
        <v>75</v>
      </c>
      <c r="F13" s="18">
        <v>2</v>
      </c>
      <c r="G13" s="18">
        <v>10</v>
      </c>
      <c r="H13" s="18"/>
      <c r="I13" s="18">
        <v>10</v>
      </c>
      <c r="J13" s="15" t="s">
        <v>35</v>
      </c>
      <c r="K13" s="15" t="s">
        <v>295</v>
      </c>
      <c r="L13" s="15"/>
      <c r="M13" s="15">
        <v>-88</v>
      </c>
      <c r="N13" s="15"/>
      <c r="O13" s="15"/>
      <c r="P13" s="15"/>
      <c r="Q13" s="15"/>
      <c r="R13" s="15">
        <v>-46</v>
      </c>
      <c r="S13" s="15">
        <v>-25.1</v>
      </c>
      <c r="T13" s="15">
        <v>226.5</v>
      </c>
      <c r="U13" s="15"/>
      <c r="V13" s="19">
        <v>24.171040817260742</v>
      </c>
      <c r="W13" s="19">
        <v>8.3736383379781749</v>
      </c>
      <c r="X13" s="15">
        <v>1.0446952085319274</v>
      </c>
      <c r="Y13" s="15">
        <v>20.786625372062733</v>
      </c>
      <c r="Z13" s="15">
        <v>1.0446952085319274</v>
      </c>
      <c r="AA13" s="15">
        <v>18.139760744432913</v>
      </c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X13" s="37"/>
    </row>
    <row r="14" spans="1:50" x14ac:dyDescent="0.3">
      <c r="A14" s="15" t="s">
        <v>31</v>
      </c>
      <c r="B14" s="16" t="s">
        <v>32</v>
      </c>
      <c r="C14" s="15" t="s">
        <v>33</v>
      </c>
      <c r="D14" s="17" t="s">
        <v>41</v>
      </c>
      <c r="E14" s="11" t="s">
        <v>485</v>
      </c>
      <c r="F14" s="18">
        <v>3</v>
      </c>
      <c r="G14" s="18"/>
      <c r="H14" s="18">
        <v>10</v>
      </c>
      <c r="I14" s="18">
        <v>5</v>
      </c>
      <c r="J14" s="15" t="s">
        <v>35</v>
      </c>
      <c r="K14" s="15" t="s">
        <v>36</v>
      </c>
      <c r="L14" s="15">
        <v>-110.5</v>
      </c>
      <c r="M14" s="15"/>
      <c r="N14" s="15">
        <v>-71.5</v>
      </c>
      <c r="O14" s="15">
        <v>10.1</v>
      </c>
      <c r="P14" s="15">
        <v>-38.5</v>
      </c>
      <c r="Q14" s="15">
        <v>320</v>
      </c>
      <c r="R14" s="15"/>
      <c r="S14" s="15"/>
      <c r="T14" s="15"/>
      <c r="U14" s="15"/>
      <c r="V14" s="19"/>
      <c r="W14" s="19"/>
      <c r="X14" s="15" t="s">
        <v>37</v>
      </c>
      <c r="Y14" s="15" t="s">
        <v>37</v>
      </c>
      <c r="Z14" s="15" t="s">
        <v>37</v>
      </c>
      <c r="AA14" s="15" t="s">
        <v>37</v>
      </c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37"/>
    </row>
    <row r="15" spans="1:50" x14ac:dyDescent="0.3">
      <c r="A15" s="15" t="s">
        <v>31</v>
      </c>
      <c r="B15" s="16" t="s">
        <v>32</v>
      </c>
      <c r="C15" s="15" t="s">
        <v>33</v>
      </c>
      <c r="D15" s="17" t="s">
        <v>41</v>
      </c>
      <c r="E15" s="11" t="s">
        <v>485</v>
      </c>
      <c r="F15" s="18">
        <v>4</v>
      </c>
      <c r="G15" s="18"/>
      <c r="H15" s="18">
        <v>10</v>
      </c>
      <c r="I15" s="18">
        <v>5</v>
      </c>
      <c r="J15" s="15" t="s">
        <v>35</v>
      </c>
      <c r="K15" s="15" t="s">
        <v>36</v>
      </c>
      <c r="L15" s="15">
        <v>-107.2</v>
      </c>
      <c r="M15" s="15"/>
      <c r="N15" s="15">
        <v>-79.5</v>
      </c>
      <c r="O15" s="15">
        <v>9.5</v>
      </c>
      <c r="P15" s="15">
        <v>-37</v>
      </c>
      <c r="Q15" s="15">
        <v>321.2</v>
      </c>
      <c r="R15" s="15"/>
      <c r="S15" s="15"/>
      <c r="T15" s="15"/>
      <c r="U15" s="15"/>
      <c r="V15" s="19"/>
      <c r="W15" s="19"/>
      <c r="X15" s="15" t="s">
        <v>37</v>
      </c>
      <c r="Y15" s="15" t="s">
        <v>37</v>
      </c>
      <c r="Z15" s="15" t="s">
        <v>37</v>
      </c>
      <c r="AA15" s="15" t="s">
        <v>37</v>
      </c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X15" s="37"/>
    </row>
    <row r="16" spans="1:50" x14ac:dyDescent="0.3">
      <c r="A16" s="15" t="s">
        <v>31</v>
      </c>
      <c r="B16" s="16" t="s">
        <v>32</v>
      </c>
      <c r="C16" s="15" t="s">
        <v>33</v>
      </c>
      <c r="D16" s="20" t="s">
        <v>41</v>
      </c>
      <c r="E16" s="20" t="s">
        <v>306</v>
      </c>
      <c r="F16" s="18">
        <v>5</v>
      </c>
      <c r="G16" s="18">
        <v>10</v>
      </c>
      <c r="H16" s="18"/>
      <c r="I16" s="18">
        <v>8</v>
      </c>
      <c r="J16" s="15" t="s">
        <v>35</v>
      </c>
      <c r="K16" s="15" t="s">
        <v>295</v>
      </c>
      <c r="L16" s="15"/>
      <c r="M16" s="15">
        <v>-86.2</v>
      </c>
      <c r="N16" s="15"/>
      <c r="O16" s="15"/>
      <c r="P16" s="15"/>
      <c r="Q16" s="15"/>
      <c r="R16" s="15">
        <v>-48.2</v>
      </c>
      <c r="S16" s="15">
        <v>-22.2</v>
      </c>
      <c r="T16" s="15">
        <v>228.5</v>
      </c>
      <c r="U16" s="15">
        <v>190</v>
      </c>
      <c r="V16" s="19">
        <v>31.383602274272661</v>
      </c>
      <c r="W16" s="19">
        <v>4.9032809924685958</v>
      </c>
      <c r="X16" s="15">
        <v>0.96201999510546465</v>
      </c>
      <c r="Y16" s="15">
        <v>23.944833419380547</v>
      </c>
      <c r="Z16" s="15">
        <v>0.96201999510546465</v>
      </c>
      <c r="AA16" s="15">
        <v>16.609117705889687</v>
      </c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X16" s="37"/>
    </row>
    <row r="17" spans="1:50" x14ac:dyDescent="0.3">
      <c r="A17" s="15" t="s">
        <v>31</v>
      </c>
      <c r="B17" s="16" t="s">
        <v>32</v>
      </c>
      <c r="C17" s="15" t="s">
        <v>33</v>
      </c>
      <c r="D17" s="17" t="s">
        <v>42</v>
      </c>
      <c r="E17" s="11" t="s">
        <v>485</v>
      </c>
      <c r="F17" s="18">
        <v>6</v>
      </c>
      <c r="G17" s="18"/>
      <c r="H17" s="18">
        <v>15</v>
      </c>
      <c r="I17" s="18">
        <v>10</v>
      </c>
      <c r="J17" s="15" t="s">
        <v>35</v>
      </c>
      <c r="K17" s="15" t="s">
        <v>36</v>
      </c>
      <c r="L17" s="15">
        <v>-103.2</v>
      </c>
      <c r="M17" s="15"/>
      <c r="N17" s="15">
        <v>-68.7</v>
      </c>
      <c r="O17" s="15"/>
      <c r="P17" s="15">
        <v>-39.200000000000003</v>
      </c>
      <c r="Q17" s="15">
        <v>311.2</v>
      </c>
      <c r="R17" s="15"/>
      <c r="S17" s="15"/>
      <c r="T17" s="15"/>
      <c r="U17" s="15"/>
      <c r="V17" s="19"/>
      <c r="W17" s="19"/>
      <c r="X17" s="15" t="s">
        <v>37</v>
      </c>
      <c r="Y17" s="15" t="s">
        <v>37</v>
      </c>
      <c r="Z17" s="15" t="s">
        <v>37</v>
      </c>
      <c r="AA17" s="15" t="s">
        <v>37</v>
      </c>
      <c r="AB17" s="14"/>
      <c r="AC17" s="14">
        <f>AVERAGE(L17:L19)</f>
        <v>-102.63333333333333</v>
      </c>
      <c r="AD17" s="14"/>
      <c r="AE17" s="14">
        <f>AVERAGE(N17:N19)</f>
        <v>-68.600000000000009</v>
      </c>
      <c r="AF17" s="14"/>
      <c r="AG17" s="14"/>
      <c r="AH17" s="14">
        <f>AVERAGE(P17:P19)</f>
        <v>-38.666666666666671</v>
      </c>
      <c r="AI17" s="14"/>
      <c r="AJ17" s="14"/>
      <c r="AK17" s="14"/>
      <c r="AL17" s="14"/>
      <c r="AM17" s="14">
        <f>AVERAGE(Q17:Q19)</f>
        <v>312.7</v>
      </c>
      <c r="AN17" s="14"/>
      <c r="AO17" s="14">
        <f>STDEV(L17:L19)</f>
        <v>0.55075705472861469</v>
      </c>
      <c r="AP17" s="14"/>
      <c r="AQ17" s="14">
        <f>STDEV(N17:N19)</f>
        <v>0.36055512754640012</v>
      </c>
      <c r="AR17" s="14"/>
      <c r="AS17" s="14"/>
      <c r="AT17" s="14">
        <f>STDEV(P17:P19)</f>
        <v>0.50332229568471676</v>
      </c>
      <c r="AU17" s="14"/>
      <c r="AV17" s="14"/>
      <c r="AX17" s="37"/>
    </row>
    <row r="18" spans="1:50" x14ac:dyDescent="0.3">
      <c r="A18" s="15" t="s">
        <v>31</v>
      </c>
      <c r="B18" s="16" t="s">
        <v>32</v>
      </c>
      <c r="C18" s="16" t="s">
        <v>33</v>
      </c>
      <c r="D18" s="17" t="s">
        <v>42</v>
      </c>
      <c r="E18" s="11" t="s">
        <v>485</v>
      </c>
      <c r="F18" s="18">
        <v>7</v>
      </c>
      <c r="G18" s="18"/>
      <c r="H18" s="18">
        <v>15</v>
      </c>
      <c r="I18" s="18">
        <v>10</v>
      </c>
      <c r="J18" s="15" t="s">
        <v>35</v>
      </c>
      <c r="K18" s="15" t="s">
        <v>36</v>
      </c>
      <c r="L18" s="15">
        <v>-102.6</v>
      </c>
      <c r="M18" s="15"/>
      <c r="N18" s="15">
        <v>-68.2</v>
      </c>
      <c r="O18" s="15"/>
      <c r="P18" s="15">
        <v>-38.6</v>
      </c>
      <c r="Q18" s="15">
        <v>315.3</v>
      </c>
      <c r="R18" s="15"/>
      <c r="S18" s="15"/>
      <c r="T18" s="15"/>
      <c r="U18" s="15"/>
      <c r="V18" s="19"/>
      <c r="W18" s="19"/>
      <c r="X18" s="15" t="s">
        <v>37</v>
      </c>
      <c r="Y18" s="15" t="s">
        <v>37</v>
      </c>
      <c r="Z18" s="15" t="s">
        <v>37</v>
      </c>
      <c r="AA18" s="15" t="s">
        <v>37</v>
      </c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X18" s="37"/>
    </row>
    <row r="19" spans="1:50" x14ac:dyDescent="0.3">
      <c r="A19" s="15" t="s">
        <v>31</v>
      </c>
      <c r="B19" s="16" t="s">
        <v>32</v>
      </c>
      <c r="C19" s="16" t="s">
        <v>33</v>
      </c>
      <c r="D19" s="17" t="s">
        <v>42</v>
      </c>
      <c r="E19" s="11" t="s">
        <v>485</v>
      </c>
      <c r="F19" s="18">
        <v>8</v>
      </c>
      <c r="G19" s="18"/>
      <c r="H19" s="18">
        <v>10</v>
      </c>
      <c r="I19" s="18">
        <v>10</v>
      </c>
      <c r="J19" s="15" t="s">
        <v>35</v>
      </c>
      <c r="K19" s="15" t="s">
        <v>36</v>
      </c>
      <c r="L19" s="15">
        <v>-102.1</v>
      </c>
      <c r="M19" s="15"/>
      <c r="N19" s="15">
        <v>-68.900000000000006</v>
      </c>
      <c r="O19" s="15"/>
      <c r="P19" s="15">
        <v>-38.200000000000003</v>
      </c>
      <c r="Q19" s="15">
        <v>311.60000000000002</v>
      </c>
      <c r="R19" s="15"/>
      <c r="S19" s="15"/>
      <c r="T19" s="15"/>
      <c r="U19" s="15"/>
      <c r="V19" s="19"/>
      <c r="W19" s="19"/>
      <c r="X19" s="15" t="s">
        <v>37</v>
      </c>
      <c r="Y19" s="15" t="s">
        <v>37</v>
      </c>
      <c r="Z19" s="15" t="s">
        <v>37</v>
      </c>
      <c r="AA19" s="15" t="s">
        <v>37</v>
      </c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X19" s="37"/>
    </row>
    <row r="20" spans="1:50" x14ac:dyDescent="0.3">
      <c r="A20" s="15" t="s">
        <v>31</v>
      </c>
      <c r="B20" s="16" t="s">
        <v>32</v>
      </c>
      <c r="C20" s="16" t="s">
        <v>43</v>
      </c>
      <c r="D20" s="17" t="s">
        <v>44</v>
      </c>
      <c r="E20" s="11" t="s">
        <v>485</v>
      </c>
      <c r="F20" s="18">
        <v>1</v>
      </c>
      <c r="G20" s="18"/>
      <c r="H20" s="18">
        <v>15</v>
      </c>
      <c r="I20" s="18">
        <v>30</v>
      </c>
      <c r="J20" s="15" t="s">
        <v>35</v>
      </c>
      <c r="K20" s="15" t="s">
        <v>36</v>
      </c>
      <c r="L20" s="15">
        <v>-100.1</v>
      </c>
      <c r="M20" s="15">
        <v>-71.599999999999994</v>
      </c>
      <c r="N20" s="15">
        <v>-64.8</v>
      </c>
      <c r="O20" s="15">
        <v>-2.5</v>
      </c>
      <c r="P20" s="15">
        <v>2.1</v>
      </c>
      <c r="Q20" s="15">
        <v>310.2</v>
      </c>
      <c r="R20" s="15"/>
      <c r="S20" s="15">
        <v>-23.5</v>
      </c>
      <c r="T20" s="15"/>
      <c r="U20" s="15"/>
      <c r="V20" s="19"/>
      <c r="W20" s="19"/>
      <c r="X20" s="15" t="s">
        <v>37</v>
      </c>
      <c r="Y20" s="15" t="s">
        <v>37</v>
      </c>
      <c r="Z20" s="15" t="s">
        <v>37</v>
      </c>
      <c r="AA20" s="15" t="s">
        <v>37</v>
      </c>
      <c r="AB20" s="14"/>
      <c r="AC20" s="14">
        <f>AVERAGE(L20:L26)</f>
        <v>-99.633333333333326</v>
      </c>
      <c r="AD20" s="14">
        <f>AVERAGE(M20:M26)</f>
        <v>-68.885714285714286</v>
      </c>
      <c r="AE20" s="14">
        <f>AVERAGE(N20:N26)</f>
        <v>-64.8</v>
      </c>
      <c r="AF20" s="14">
        <f>AVERAGE(R20:R26)</f>
        <v>-42.875</v>
      </c>
      <c r="AG20" s="14">
        <v>-25.528571428571432</v>
      </c>
      <c r="AH20" s="14">
        <f>AVERAGE(P20:P26)</f>
        <v>3.2333333333333338</v>
      </c>
      <c r="AI20" s="14">
        <f>AVERAGE(O20:O26)</f>
        <v>-2.5</v>
      </c>
      <c r="AJ20" s="14">
        <v>25.9125215227143</v>
      </c>
      <c r="AK20" s="14">
        <f>AVERAGE(T20:T26)</f>
        <v>192.39999999999998</v>
      </c>
      <c r="AL20" s="14">
        <f>AVERAGE(U20:U26)</f>
        <v>198</v>
      </c>
      <c r="AM20" s="14">
        <f>AVERAGE(Q20:Q26)</f>
        <v>306.26666666666665</v>
      </c>
      <c r="AN20" s="14"/>
      <c r="AO20" s="14">
        <f>STDEV(L20:L26)</f>
        <v>0.41633319989322448</v>
      </c>
      <c r="AP20" s="14">
        <f>STDEV(M20:M26)</f>
        <v>5.1405021062890235</v>
      </c>
      <c r="AQ20" s="14"/>
      <c r="AR20" s="14">
        <f>STDEV(R20:R26)</f>
        <v>0.88835053141576392</v>
      </c>
      <c r="AS20" s="14">
        <f>STDEV(S20:S26)</f>
        <v>3.415510838178387</v>
      </c>
      <c r="AT20" s="14">
        <f>STDEV(P20:P26)</f>
        <v>1.7097758137642871</v>
      </c>
      <c r="AU20" s="14"/>
      <c r="AV20" s="14">
        <f>STDEV(V20:V26)</f>
        <v>5.0616113993226612</v>
      </c>
      <c r="AW20" s="212">
        <f>STDEV(T20:T26)</f>
        <v>1.1105554165971694</v>
      </c>
      <c r="AX20" s="37"/>
    </row>
    <row r="21" spans="1:50" x14ac:dyDescent="0.3">
      <c r="A21" s="15" t="s">
        <v>31</v>
      </c>
      <c r="B21" s="16" t="s">
        <v>32</v>
      </c>
      <c r="C21" s="15" t="s">
        <v>43</v>
      </c>
      <c r="D21" s="20" t="s">
        <v>44</v>
      </c>
      <c r="E21" s="20" t="s">
        <v>75</v>
      </c>
      <c r="F21" s="18">
        <v>2</v>
      </c>
      <c r="G21" s="18">
        <v>15</v>
      </c>
      <c r="H21" s="18"/>
      <c r="I21" s="18">
        <v>20</v>
      </c>
      <c r="J21" s="15" t="s">
        <v>35</v>
      </c>
      <c r="K21" s="15" t="s">
        <v>295</v>
      </c>
      <c r="L21" s="15"/>
      <c r="M21" s="15">
        <v>-69.2</v>
      </c>
      <c r="N21" s="15"/>
      <c r="O21" s="15"/>
      <c r="P21" s="15"/>
      <c r="Q21" s="15"/>
      <c r="R21" s="15">
        <v>-44.2</v>
      </c>
      <c r="S21" s="15">
        <v>-33</v>
      </c>
      <c r="T21" s="15">
        <v>190.8</v>
      </c>
      <c r="U21" s="15"/>
      <c r="V21" s="19">
        <v>19.28525312805176</v>
      </c>
      <c r="W21" s="19">
        <v>13.158640802194499</v>
      </c>
      <c r="X21" s="15">
        <v>1.1206244160038177</v>
      </c>
      <c r="Y21" s="15">
        <v>9.3494401152083793</v>
      </c>
      <c r="Z21" s="15">
        <v>1.1206244160038177</v>
      </c>
      <c r="AA21" s="15">
        <v>20.028739402348371</v>
      </c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X21" s="37"/>
    </row>
    <row r="22" spans="1:50" x14ac:dyDescent="0.3">
      <c r="A22" s="15" t="s">
        <v>31</v>
      </c>
      <c r="B22" s="16" t="s">
        <v>32</v>
      </c>
      <c r="C22" s="15" t="s">
        <v>43</v>
      </c>
      <c r="D22" s="20" t="s">
        <v>44</v>
      </c>
      <c r="E22" s="20" t="s">
        <v>75</v>
      </c>
      <c r="F22" s="18">
        <v>3</v>
      </c>
      <c r="G22" s="18">
        <v>15</v>
      </c>
      <c r="H22" s="18"/>
      <c r="I22" s="18">
        <v>8</v>
      </c>
      <c r="J22" s="15" t="s">
        <v>39</v>
      </c>
      <c r="K22" s="15" t="s">
        <v>295</v>
      </c>
      <c r="L22" s="15"/>
      <c r="M22" s="15">
        <v>-78.3</v>
      </c>
      <c r="N22" s="15"/>
      <c r="O22" s="15"/>
      <c r="P22" s="15"/>
      <c r="Q22" s="15"/>
      <c r="R22" s="15">
        <v>-42.5</v>
      </c>
      <c r="S22" s="15">
        <v>-24.6</v>
      </c>
      <c r="T22" s="15">
        <v>192.5</v>
      </c>
      <c r="U22" s="15"/>
      <c r="V22" s="19">
        <v>24.830403915405277</v>
      </c>
      <c r="W22" s="19">
        <v>7.5343757150542556</v>
      </c>
      <c r="X22" s="15">
        <v>1.0755145485460671</v>
      </c>
      <c r="Y22" s="15">
        <v>11.815773106167228</v>
      </c>
      <c r="Z22" s="15">
        <v>1.0755145485460671</v>
      </c>
      <c r="AA22" s="15">
        <v>19.748540617797758</v>
      </c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X22" s="37"/>
    </row>
    <row r="23" spans="1:50" x14ac:dyDescent="0.3">
      <c r="A23" s="15" t="s">
        <v>31</v>
      </c>
      <c r="B23" s="16" t="s">
        <v>32</v>
      </c>
      <c r="C23" s="15" t="s">
        <v>43</v>
      </c>
      <c r="D23" s="20" t="s">
        <v>44</v>
      </c>
      <c r="E23" s="20" t="s">
        <v>75</v>
      </c>
      <c r="F23" s="18">
        <v>4</v>
      </c>
      <c r="G23" s="18">
        <v>15</v>
      </c>
      <c r="H23" s="18"/>
      <c r="I23" s="18">
        <v>10</v>
      </c>
      <c r="J23" s="15" t="s">
        <v>35</v>
      </c>
      <c r="K23" s="15" t="s">
        <v>295</v>
      </c>
      <c r="L23" s="15"/>
      <c r="M23" s="15">
        <v>-68.5</v>
      </c>
      <c r="N23" s="15"/>
      <c r="O23" s="15"/>
      <c r="P23" s="15"/>
      <c r="Q23" s="15"/>
      <c r="R23" s="15">
        <v>-42.3</v>
      </c>
      <c r="S23" s="15">
        <v>-25.2</v>
      </c>
      <c r="T23" s="15">
        <v>193.1</v>
      </c>
      <c r="U23" s="15"/>
      <c r="V23" s="19">
        <v>23.929119567871098</v>
      </c>
      <c r="W23" s="19">
        <v>8.5609065271305127</v>
      </c>
      <c r="X23" s="15">
        <v>1.075866639216231</v>
      </c>
      <c r="Y23" s="15">
        <v>10.625515069096133</v>
      </c>
      <c r="Z23" s="15">
        <v>1.075866639216231</v>
      </c>
      <c r="AA23" s="15">
        <v>20.052489500655739</v>
      </c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X23" s="37"/>
    </row>
    <row r="24" spans="1:50" x14ac:dyDescent="0.3">
      <c r="A24" s="15" t="s">
        <v>31</v>
      </c>
      <c r="B24" s="16" t="s">
        <v>32</v>
      </c>
      <c r="C24" s="15" t="s">
        <v>43</v>
      </c>
      <c r="D24" s="20" t="s">
        <v>44</v>
      </c>
      <c r="E24" s="20" t="s">
        <v>306</v>
      </c>
      <c r="F24" s="18">
        <v>5</v>
      </c>
      <c r="G24" s="18">
        <v>15</v>
      </c>
      <c r="H24" s="18"/>
      <c r="I24" s="18">
        <v>8</v>
      </c>
      <c r="J24" s="15" t="s">
        <v>39</v>
      </c>
      <c r="K24" s="15" t="s">
        <v>295</v>
      </c>
      <c r="L24" s="15"/>
      <c r="M24" s="15">
        <v>-67.900000000000006</v>
      </c>
      <c r="N24" s="15"/>
      <c r="O24" s="15"/>
      <c r="P24" s="15"/>
      <c r="Q24" s="15"/>
      <c r="R24" s="15">
        <v>-42.5</v>
      </c>
      <c r="S24" s="15">
        <v>-22.5</v>
      </c>
      <c r="T24" s="15">
        <v>193.2</v>
      </c>
      <c r="U24" s="15">
        <v>198</v>
      </c>
      <c r="V24" s="19">
        <v>31.562350013765503</v>
      </c>
      <c r="W24" s="19">
        <v>3.2951355264203697</v>
      </c>
      <c r="X24" s="15">
        <v>1.0560773231542768</v>
      </c>
      <c r="Y24" s="15">
        <v>10.977668445608881</v>
      </c>
      <c r="Z24" s="15">
        <v>1.0560773231542768</v>
      </c>
      <c r="AA24" s="15">
        <v>19.967379595505363</v>
      </c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X24" s="37"/>
    </row>
    <row r="25" spans="1:50" x14ac:dyDescent="0.3">
      <c r="A25" s="15" t="s">
        <v>31</v>
      </c>
      <c r="B25" s="16" t="s">
        <v>32</v>
      </c>
      <c r="C25" s="15" t="s">
        <v>43</v>
      </c>
      <c r="D25" s="17" t="s">
        <v>44</v>
      </c>
      <c r="E25" s="11" t="s">
        <v>485</v>
      </c>
      <c r="F25" s="18">
        <v>6</v>
      </c>
      <c r="G25" s="18">
        <v>15</v>
      </c>
      <c r="H25" s="18">
        <v>15</v>
      </c>
      <c r="I25" s="18">
        <v>15</v>
      </c>
      <c r="J25" s="15" t="s">
        <v>35</v>
      </c>
      <c r="K25" s="15" t="s">
        <v>295</v>
      </c>
      <c r="L25" s="15">
        <v>-99.3</v>
      </c>
      <c r="M25" s="15">
        <v>-63.5</v>
      </c>
      <c r="N25" s="15"/>
      <c r="O25" s="15"/>
      <c r="P25" s="15">
        <v>5.2</v>
      </c>
      <c r="Q25" s="15">
        <v>306.3</v>
      </c>
      <c r="R25" s="15"/>
      <c r="S25" s="15">
        <v>-25.6</v>
      </c>
      <c r="T25" s="15"/>
      <c r="U25" s="15"/>
      <c r="V25" s="19"/>
      <c r="W25" s="19"/>
      <c r="X25" s="15" t="s">
        <v>37</v>
      </c>
      <c r="Y25" s="15" t="s">
        <v>37</v>
      </c>
      <c r="Z25" s="15" t="s">
        <v>37</v>
      </c>
      <c r="AA25" s="15" t="s">
        <v>37</v>
      </c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X25" s="37"/>
    </row>
    <row r="26" spans="1:50" x14ac:dyDescent="0.3">
      <c r="A26" s="15" t="s">
        <v>31</v>
      </c>
      <c r="B26" s="16" t="s">
        <v>32</v>
      </c>
      <c r="C26" s="15" t="s">
        <v>43</v>
      </c>
      <c r="D26" s="17" t="s">
        <v>44</v>
      </c>
      <c r="E26" s="11" t="s">
        <v>485</v>
      </c>
      <c r="F26" s="18">
        <v>7</v>
      </c>
      <c r="G26" s="18"/>
      <c r="H26" s="18">
        <v>15</v>
      </c>
      <c r="I26" s="18">
        <v>15</v>
      </c>
      <c r="J26" s="15" t="s">
        <v>35</v>
      </c>
      <c r="K26" s="15" t="s">
        <v>295</v>
      </c>
      <c r="L26" s="15">
        <v>-99.5</v>
      </c>
      <c r="M26" s="15">
        <v>-63.2</v>
      </c>
      <c r="N26" s="15"/>
      <c r="O26" s="15"/>
      <c r="P26" s="15">
        <v>2.4</v>
      </c>
      <c r="Q26" s="15">
        <v>302.3</v>
      </c>
      <c r="R26" s="15"/>
      <c r="S26" s="15">
        <v>-25.3</v>
      </c>
      <c r="T26" s="15"/>
      <c r="U26" s="15"/>
      <c r="V26" s="19"/>
      <c r="W26" s="19"/>
      <c r="X26" s="15" t="s">
        <v>37</v>
      </c>
      <c r="Y26" s="15" t="s">
        <v>37</v>
      </c>
      <c r="Z26" s="15" t="s">
        <v>37</v>
      </c>
      <c r="AA26" s="15" t="s">
        <v>37</v>
      </c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X26" s="37"/>
    </row>
    <row r="27" spans="1:50" x14ac:dyDescent="0.3">
      <c r="A27" s="15" t="s">
        <v>31</v>
      </c>
      <c r="B27" s="16" t="s">
        <v>32</v>
      </c>
      <c r="C27" s="15" t="s">
        <v>43</v>
      </c>
      <c r="D27" s="20" t="s">
        <v>45</v>
      </c>
      <c r="E27" s="20" t="s">
        <v>75</v>
      </c>
      <c r="F27" s="18">
        <v>1</v>
      </c>
      <c r="G27" s="18">
        <v>15</v>
      </c>
      <c r="H27" s="18"/>
      <c r="I27" s="18">
        <v>25</v>
      </c>
      <c r="J27" s="15" t="s">
        <v>35</v>
      </c>
      <c r="K27" s="15" t="s">
        <v>295</v>
      </c>
      <c r="L27" s="15"/>
      <c r="M27" s="15">
        <v>-75.400000000000006</v>
      </c>
      <c r="N27" s="15"/>
      <c r="O27" s="15"/>
      <c r="P27" s="15"/>
      <c r="Q27" s="15"/>
      <c r="R27" s="15">
        <v>-43.5</v>
      </c>
      <c r="S27" s="15">
        <v>-25.1</v>
      </c>
      <c r="T27" s="15">
        <v>184.5</v>
      </c>
      <c r="U27" s="15"/>
      <c r="V27" s="19">
        <v>24.048919342041017</v>
      </c>
      <c r="W27" s="19">
        <v>8.4007695410296126</v>
      </c>
      <c r="X27" s="15">
        <v>1.0828904500322976</v>
      </c>
      <c r="Y27" s="15">
        <v>8.7960834959423337</v>
      </c>
      <c r="Z27" s="15">
        <v>1.0828904500322976</v>
      </c>
      <c r="AA27" s="15">
        <v>20.567909599861181</v>
      </c>
      <c r="AB27" s="14"/>
      <c r="AC27" s="14"/>
      <c r="AD27" s="14">
        <f>AVERAGE(M27:M31)</f>
        <v>-72.740000000000009</v>
      </c>
      <c r="AE27" s="14"/>
      <c r="AF27" s="14">
        <f>AVERAGE(R27:R31)</f>
        <v>-44.959999999999994</v>
      </c>
      <c r="AG27" s="14">
        <v>-27.939999999999998</v>
      </c>
      <c r="AH27" s="14"/>
      <c r="AI27" s="14"/>
      <c r="AJ27" s="14">
        <v>27.387961488999998</v>
      </c>
      <c r="AK27" s="14">
        <f>AVERAGE(T27:T31)</f>
        <v>204.98000000000002</v>
      </c>
      <c r="AL27" s="14">
        <f>AVERAGE(U27:U31)</f>
        <v>196.3</v>
      </c>
      <c r="AM27" s="14"/>
      <c r="AN27" s="14"/>
      <c r="AO27" s="14"/>
      <c r="AP27" s="14">
        <f>STDEV(M27:M31)</f>
        <v>3.2082705621565055</v>
      </c>
      <c r="AQ27" s="14"/>
      <c r="AR27" s="14">
        <f>STDEV(R27:R31)</f>
        <v>1.7155174146594949</v>
      </c>
      <c r="AS27" s="14">
        <f>STDEV(S27:S31)</f>
        <v>2.3158151912447584</v>
      </c>
      <c r="AT27" s="14"/>
      <c r="AU27" s="14"/>
      <c r="AV27" s="14">
        <f>STDEV(V27:V31)</f>
        <v>4.5089137241523725</v>
      </c>
      <c r="AW27" s="212">
        <f>STDEV(T27:T31)</f>
        <v>15.415479233549632</v>
      </c>
      <c r="AX27" s="37"/>
    </row>
    <row r="28" spans="1:50" x14ac:dyDescent="0.3">
      <c r="A28" s="15" t="s">
        <v>31</v>
      </c>
      <c r="B28" s="16" t="s">
        <v>32</v>
      </c>
      <c r="C28" s="15" t="s">
        <v>43</v>
      </c>
      <c r="D28" s="20" t="s">
        <v>45</v>
      </c>
      <c r="E28" s="20" t="s">
        <v>306</v>
      </c>
      <c r="F28" s="18">
        <v>2</v>
      </c>
      <c r="G28" s="18">
        <v>15</v>
      </c>
      <c r="H28" s="18"/>
      <c r="I28" s="18">
        <v>20</v>
      </c>
      <c r="J28" s="15" t="s">
        <v>39</v>
      </c>
      <c r="K28" s="15" t="s">
        <v>295</v>
      </c>
      <c r="L28" s="15"/>
      <c r="M28" s="15">
        <v>-75.2</v>
      </c>
      <c r="N28" s="15"/>
      <c r="O28" s="15"/>
      <c r="P28" s="15"/>
      <c r="Q28" s="15"/>
      <c r="R28" s="15">
        <v>-46.7</v>
      </c>
      <c r="S28" s="15">
        <v>-30.2</v>
      </c>
      <c r="T28" s="15">
        <v>212.1</v>
      </c>
      <c r="U28" s="15">
        <v>196.3</v>
      </c>
      <c r="V28" s="19">
        <v>31.689622341775131</v>
      </c>
      <c r="W28" s="19">
        <v>13.2312705915246</v>
      </c>
      <c r="X28" s="15">
        <v>1.07755001974592</v>
      </c>
      <c r="Y28" s="15">
        <v>11.297993065627706</v>
      </c>
      <c r="Z28" s="15">
        <v>1.07755001974592</v>
      </c>
      <c r="AA28" s="15">
        <v>19.869670456603941</v>
      </c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X28" s="37"/>
    </row>
    <row r="29" spans="1:50" x14ac:dyDescent="0.3">
      <c r="A29" s="15" t="s">
        <v>31</v>
      </c>
      <c r="B29" s="16" t="s">
        <v>32</v>
      </c>
      <c r="C29" s="15" t="s">
        <v>43</v>
      </c>
      <c r="D29" s="20" t="s">
        <v>45</v>
      </c>
      <c r="E29" s="20" t="s">
        <v>75</v>
      </c>
      <c r="F29" s="18">
        <v>3</v>
      </c>
      <c r="G29" s="18">
        <v>15</v>
      </c>
      <c r="H29" s="18"/>
      <c r="I29" s="18">
        <v>20</v>
      </c>
      <c r="J29" s="15" t="s">
        <v>35</v>
      </c>
      <c r="K29" s="15" t="s">
        <v>295</v>
      </c>
      <c r="L29" s="15"/>
      <c r="M29" s="15">
        <v>-70.099999999999994</v>
      </c>
      <c r="N29" s="15"/>
      <c r="O29" s="15"/>
      <c r="P29" s="15"/>
      <c r="Q29" s="15"/>
      <c r="R29" s="15">
        <v>-46.8</v>
      </c>
      <c r="S29" s="15">
        <v>-30.3</v>
      </c>
      <c r="T29" s="15">
        <v>224.2</v>
      </c>
      <c r="U29" s="15"/>
      <c r="V29" s="19">
        <v>20.197217300415041</v>
      </c>
      <c r="W29" s="19">
        <v>13.319201792425</v>
      </c>
      <c r="X29" s="15">
        <v>1.0751231449302934</v>
      </c>
      <c r="Y29" s="15">
        <v>19.049053977780442</v>
      </c>
      <c r="Z29" s="15">
        <v>1.0751231449302934</v>
      </c>
      <c r="AA29" s="15">
        <v>18.453029386426614</v>
      </c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X29" s="37"/>
    </row>
    <row r="30" spans="1:50" x14ac:dyDescent="0.3">
      <c r="A30" s="15" t="s">
        <v>31</v>
      </c>
      <c r="B30" s="16" t="s">
        <v>32</v>
      </c>
      <c r="C30" s="15" t="s">
        <v>43</v>
      </c>
      <c r="D30" s="20" t="s">
        <v>45</v>
      </c>
      <c r="E30" s="20" t="s">
        <v>75</v>
      </c>
      <c r="F30" s="18">
        <v>4</v>
      </c>
      <c r="G30" s="18">
        <v>15</v>
      </c>
      <c r="H30" s="18"/>
      <c r="I30" s="18">
        <v>10</v>
      </c>
      <c r="J30" s="15" t="s">
        <v>35</v>
      </c>
      <c r="K30" s="15" t="s">
        <v>295</v>
      </c>
      <c r="L30" s="15"/>
      <c r="M30" s="15">
        <v>-74.5</v>
      </c>
      <c r="N30" s="15"/>
      <c r="O30" s="15"/>
      <c r="P30" s="15"/>
      <c r="Q30" s="15"/>
      <c r="R30" s="15">
        <v>-43.2</v>
      </c>
      <c r="S30" s="15">
        <v>-26.3</v>
      </c>
      <c r="T30" s="15">
        <v>195.2</v>
      </c>
      <c r="U30" s="15"/>
      <c r="V30" s="19">
        <v>22.772912445068357</v>
      </c>
      <c r="W30" s="19">
        <v>10.172391741156723</v>
      </c>
      <c r="X30" s="15">
        <v>1.0797707263776948</v>
      </c>
      <c r="Y30" s="15">
        <v>11.013021407211172</v>
      </c>
      <c r="Z30" s="15">
        <v>1.0797707263776948</v>
      </c>
      <c r="AA30" s="15">
        <v>19.933715572473641</v>
      </c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X30" s="37"/>
    </row>
    <row r="31" spans="1:50" x14ac:dyDescent="0.3">
      <c r="A31" s="15" t="s">
        <v>31</v>
      </c>
      <c r="B31" s="16" t="s">
        <v>32</v>
      </c>
      <c r="C31" s="15" t="s">
        <v>43</v>
      </c>
      <c r="D31" s="20" t="s">
        <v>45</v>
      </c>
      <c r="E31" s="20" t="s">
        <v>75</v>
      </c>
      <c r="F31" s="18">
        <v>5</v>
      </c>
      <c r="G31" s="18">
        <v>15</v>
      </c>
      <c r="H31" s="18"/>
      <c r="I31" s="18">
        <v>10</v>
      </c>
      <c r="J31" s="15" t="s">
        <v>35</v>
      </c>
      <c r="K31" s="15" t="s">
        <v>295</v>
      </c>
      <c r="L31" s="15"/>
      <c r="M31" s="15">
        <v>-68.5</v>
      </c>
      <c r="N31" s="15"/>
      <c r="O31" s="15"/>
      <c r="P31" s="15"/>
      <c r="Q31" s="15"/>
      <c r="R31" s="15">
        <v>-44.6</v>
      </c>
      <c r="S31" s="15">
        <v>-27.8</v>
      </c>
      <c r="T31" s="15">
        <v>208.9</v>
      </c>
      <c r="U31" s="15"/>
      <c r="V31" s="19">
        <v>21.503870651245116</v>
      </c>
      <c r="W31" s="19">
        <v>12.012011425049426</v>
      </c>
      <c r="X31" s="15">
        <v>1.0754253840392385</v>
      </c>
      <c r="Y31" s="15">
        <v>14.451402099705776</v>
      </c>
      <c r="Z31" s="15">
        <v>1.0754253840392385</v>
      </c>
      <c r="AA31" s="15">
        <v>19.182422065657789</v>
      </c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X31" s="37"/>
    </row>
    <row r="32" spans="1:50" x14ac:dyDescent="0.3">
      <c r="A32" s="15" t="s">
        <v>31</v>
      </c>
      <c r="B32" s="16" t="s">
        <v>32</v>
      </c>
      <c r="C32" s="15" t="s">
        <v>43</v>
      </c>
      <c r="D32" s="20" t="s">
        <v>46</v>
      </c>
      <c r="E32" s="20" t="s">
        <v>75</v>
      </c>
      <c r="F32" s="18">
        <v>1</v>
      </c>
      <c r="G32" s="18">
        <v>15</v>
      </c>
      <c r="H32" s="18"/>
      <c r="I32" s="18">
        <v>15</v>
      </c>
      <c r="J32" s="15" t="s">
        <v>35</v>
      </c>
      <c r="K32" s="15" t="s">
        <v>295</v>
      </c>
      <c r="L32" s="15"/>
      <c r="M32" s="15">
        <v>-80.7</v>
      </c>
      <c r="N32" s="15"/>
      <c r="O32" s="15"/>
      <c r="P32" s="15"/>
      <c r="Q32" s="15"/>
      <c r="R32" s="15">
        <v>-54.2</v>
      </c>
      <c r="S32" s="15">
        <v>-44.2</v>
      </c>
      <c r="T32" s="15">
        <v>171.5</v>
      </c>
      <c r="U32" s="15"/>
      <c r="V32" s="19">
        <v>20.068130722045893</v>
      </c>
      <c r="W32" s="19">
        <v>13.2901505940865</v>
      </c>
      <c r="X32" s="15">
        <v>1.223790113010875</v>
      </c>
      <c r="Y32" s="15">
        <v>4.2819026862615921</v>
      </c>
      <c r="Z32" s="15">
        <v>1.223790113010875</v>
      </c>
      <c r="AA32" s="15">
        <v>20.759026893425769</v>
      </c>
      <c r="AB32" s="14"/>
      <c r="AC32" s="14">
        <f>AVERAGE(L32:L37)</f>
        <v>-93.6</v>
      </c>
      <c r="AD32" s="14">
        <f>AVERAGE(M32:M37)</f>
        <v>-81.42</v>
      </c>
      <c r="AE32" s="14">
        <f>AVERAGE(N32:N37)</f>
        <v>-63.9</v>
      </c>
      <c r="AF32" s="14">
        <f>AVERAGE(R32:R37)</f>
        <v>-53.319999999999993</v>
      </c>
      <c r="AG32" s="14">
        <v>-37.799999999999997</v>
      </c>
      <c r="AH32" s="14">
        <f>AVERAGE(P32:P37)</f>
        <v>-30.6</v>
      </c>
      <c r="AI32" s="14">
        <f>AVERAGE(O32:O37)</f>
        <v>-2.2999999999999998</v>
      </c>
      <c r="AJ32" s="14">
        <f>AVERAGE(V33:V37)</f>
        <v>22.067849715401024</v>
      </c>
      <c r="AK32" s="14">
        <f>AVERAGE(T32:T37)</f>
        <v>176.32</v>
      </c>
      <c r="AL32" s="14">
        <f>AVERAGE(U32:U37)</f>
        <v>184.6</v>
      </c>
      <c r="AM32" s="14">
        <f>AVERAGE(Q32:Q37)</f>
        <v>314.60000000000002</v>
      </c>
      <c r="AN32" s="14"/>
      <c r="AO32" s="14"/>
      <c r="AP32" s="14">
        <f>STDEV(M32:M37)</f>
        <v>2.0228692493584468</v>
      </c>
      <c r="AQ32" s="14"/>
      <c r="AR32" s="14">
        <f>STDEV(R32:R37)</f>
        <v>2.0141995928904355</v>
      </c>
      <c r="AS32" s="14">
        <f>STDEV(S32:S37)</f>
        <v>7.0067824284760158</v>
      </c>
      <c r="AT32" s="14"/>
      <c r="AU32" s="14"/>
      <c r="AV32" s="14">
        <v>5.9</v>
      </c>
      <c r="AW32" s="212">
        <f>STDEV(T32:T37)</f>
        <v>6.8638181794100612</v>
      </c>
      <c r="AX32" s="37"/>
    </row>
    <row r="33" spans="1:50" x14ac:dyDescent="0.3">
      <c r="A33" s="15" t="s">
        <v>31</v>
      </c>
      <c r="B33" s="16" t="s">
        <v>32</v>
      </c>
      <c r="C33" s="15" t="s">
        <v>43</v>
      </c>
      <c r="D33" s="20" t="s">
        <v>46</v>
      </c>
      <c r="E33" s="20" t="s">
        <v>75</v>
      </c>
      <c r="F33" s="18">
        <v>2</v>
      </c>
      <c r="G33" s="18">
        <v>15</v>
      </c>
      <c r="H33" s="18"/>
      <c r="I33" s="18">
        <v>25</v>
      </c>
      <c r="J33" s="15" t="s">
        <v>35</v>
      </c>
      <c r="K33" s="15" t="s">
        <v>295</v>
      </c>
      <c r="L33" s="15"/>
      <c r="M33" s="15">
        <v>-82.5</v>
      </c>
      <c r="N33" s="15"/>
      <c r="O33" s="15"/>
      <c r="P33" s="15"/>
      <c r="Q33" s="15"/>
      <c r="R33" s="15">
        <v>-52.5</v>
      </c>
      <c r="S33" s="15">
        <v>-37.200000000000003</v>
      </c>
      <c r="T33" s="15">
        <v>172.3</v>
      </c>
      <c r="U33" s="15"/>
      <c r="V33" s="19">
        <v>18.355644027709964</v>
      </c>
      <c r="W33" s="19">
        <v>13.233022428189299</v>
      </c>
      <c r="X33" s="15">
        <v>1.1631302459920314</v>
      </c>
      <c r="Y33" s="15">
        <v>5.6877740298892316</v>
      </c>
      <c r="Z33" s="15">
        <v>1.1631302459920314</v>
      </c>
      <c r="AA33" s="15">
        <v>20.584387148680037</v>
      </c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X33" s="37"/>
    </row>
    <row r="34" spans="1:50" x14ac:dyDescent="0.3">
      <c r="A34" s="15" t="s">
        <v>31</v>
      </c>
      <c r="B34" s="16" t="s">
        <v>32</v>
      </c>
      <c r="C34" s="15" t="s">
        <v>43</v>
      </c>
      <c r="D34" s="17" t="s">
        <v>46</v>
      </c>
      <c r="E34" s="17" t="s">
        <v>485</v>
      </c>
      <c r="F34" s="18">
        <v>3</v>
      </c>
      <c r="G34" s="18">
        <v>15</v>
      </c>
      <c r="H34" s="18">
        <v>15</v>
      </c>
      <c r="I34" s="18">
        <v>15</v>
      </c>
      <c r="J34" s="15" t="s">
        <v>35</v>
      </c>
      <c r="K34" s="15" t="s">
        <v>36</v>
      </c>
      <c r="L34" s="15">
        <v>-93.6</v>
      </c>
      <c r="M34" s="15"/>
      <c r="N34" s="15">
        <v>-63.9</v>
      </c>
      <c r="O34" s="15">
        <v>-2.2999999999999998</v>
      </c>
      <c r="P34" s="15">
        <v>-30.6</v>
      </c>
      <c r="Q34" s="15">
        <v>314.60000000000002</v>
      </c>
      <c r="R34" s="15"/>
      <c r="S34" s="15"/>
      <c r="T34" s="15"/>
      <c r="U34" s="15"/>
      <c r="V34" s="19"/>
      <c r="W34" s="19"/>
      <c r="X34" s="15" t="s">
        <v>37</v>
      </c>
      <c r="Y34" s="15" t="s">
        <v>37</v>
      </c>
      <c r="Z34" s="15" t="s">
        <v>37</v>
      </c>
      <c r="AA34" s="15" t="s">
        <v>37</v>
      </c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X34" s="37"/>
    </row>
    <row r="35" spans="1:50" x14ac:dyDescent="0.3">
      <c r="A35" s="15" t="s">
        <v>31</v>
      </c>
      <c r="B35" s="16" t="s">
        <v>32</v>
      </c>
      <c r="C35" s="15" t="s">
        <v>43</v>
      </c>
      <c r="D35" s="20" t="s">
        <v>46</v>
      </c>
      <c r="E35" s="20" t="s">
        <v>75</v>
      </c>
      <c r="F35" s="18">
        <v>4</v>
      </c>
      <c r="G35" s="18">
        <v>15</v>
      </c>
      <c r="H35" s="18"/>
      <c r="I35" s="18">
        <v>10</v>
      </c>
      <c r="J35" s="15" t="s">
        <v>35</v>
      </c>
      <c r="K35" s="15" t="s">
        <v>295</v>
      </c>
      <c r="L35" s="15"/>
      <c r="M35" s="15">
        <v>-81.5</v>
      </c>
      <c r="N35" s="15"/>
      <c r="O35" s="15"/>
      <c r="P35" s="15"/>
      <c r="Q35" s="15"/>
      <c r="R35" s="15">
        <v>-51</v>
      </c>
      <c r="S35" s="15">
        <v>-43.9</v>
      </c>
      <c r="T35" s="15">
        <v>174.2</v>
      </c>
      <c r="U35" s="15"/>
      <c r="V35" s="19">
        <v>18.376771507263186</v>
      </c>
      <c r="W35" s="19">
        <v>12.008306441098901</v>
      </c>
      <c r="X35" s="15">
        <v>1.218874005604546</v>
      </c>
      <c r="Y35" s="15">
        <v>4.6823895885676423</v>
      </c>
      <c r="Z35" s="15">
        <v>1.218874005604546</v>
      </c>
      <c r="AA35" s="15">
        <v>20.62156168221415</v>
      </c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X35" s="37"/>
    </row>
    <row r="36" spans="1:50" x14ac:dyDescent="0.3">
      <c r="A36" s="15" t="s">
        <v>31</v>
      </c>
      <c r="B36" s="16" t="s">
        <v>32</v>
      </c>
      <c r="C36" s="15" t="s">
        <v>43</v>
      </c>
      <c r="D36" s="20" t="s">
        <v>46</v>
      </c>
      <c r="E36" s="20" t="s">
        <v>75</v>
      </c>
      <c r="F36" s="18">
        <v>5</v>
      </c>
      <c r="G36" s="18">
        <v>15</v>
      </c>
      <c r="H36" s="18"/>
      <c r="I36" s="18">
        <v>15</v>
      </c>
      <c r="J36" s="15" t="s">
        <v>35</v>
      </c>
      <c r="K36" s="15" t="s">
        <v>295</v>
      </c>
      <c r="L36" s="15"/>
      <c r="M36" s="15">
        <v>-78.5</v>
      </c>
      <c r="N36" s="15"/>
      <c r="O36" s="15"/>
      <c r="P36" s="15"/>
      <c r="Q36" s="15"/>
      <c r="R36" s="15">
        <v>-52.6</v>
      </c>
      <c r="S36" s="15">
        <v>-36.700000000000003</v>
      </c>
      <c r="T36" s="15">
        <v>175.3</v>
      </c>
      <c r="U36" s="15"/>
      <c r="V36" s="19">
        <v>20.406634735107421</v>
      </c>
      <c r="W36" s="19">
        <v>13.208597750651199</v>
      </c>
      <c r="X36" s="15">
        <v>1.1572705247144512</v>
      </c>
      <c r="Y36" s="15">
        <v>6.1786029165825411</v>
      </c>
      <c r="Z36" s="15">
        <v>1.1572705247144512</v>
      </c>
      <c r="AA36" s="15">
        <v>20.500132910940419</v>
      </c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X36" s="37"/>
    </row>
    <row r="37" spans="1:50" x14ac:dyDescent="0.3">
      <c r="A37" s="15" t="s">
        <v>31</v>
      </c>
      <c r="B37" s="16" t="s">
        <v>32</v>
      </c>
      <c r="C37" s="15" t="s">
        <v>43</v>
      </c>
      <c r="D37" s="20" t="s">
        <v>46</v>
      </c>
      <c r="E37" s="20" t="s">
        <v>306</v>
      </c>
      <c r="F37" s="18">
        <v>6</v>
      </c>
      <c r="G37" s="18">
        <v>15</v>
      </c>
      <c r="H37" s="18"/>
      <c r="I37" s="18">
        <v>35</v>
      </c>
      <c r="J37" s="15" t="s">
        <v>39</v>
      </c>
      <c r="K37" s="15" t="s">
        <v>295</v>
      </c>
      <c r="L37" s="15"/>
      <c r="M37" s="15">
        <v>-83.9</v>
      </c>
      <c r="N37" s="15"/>
      <c r="O37" s="15"/>
      <c r="P37" s="15"/>
      <c r="Q37" s="15"/>
      <c r="R37" s="15">
        <v>-56.3</v>
      </c>
      <c r="S37" s="15">
        <v>-27</v>
      </c>
      <c r="T37" s="15">
        <v>188.3</v>
      </c>
      <c r="U37" s="15">
        <v>184.6</v>
      </c>
      <c r="V37" s="19">
        <v>31.13234859152352</v>
      </c>
      <c r="W37" s="19">
        <v>11.27913080822583</v>
      </c>
      <c r="X37" s="15">
        <v>1.087715458028037</v>
      </c>
      <c r="Y37" s="15">
        <v>8.7440338820608758</v>
      </c>
      <c r="Z37" s="15">
        <v>1.087715458028037</v>
      </c>
      <c r="AA37" s="15">
        <v>20.553802751250284</v>
      </c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X37" s="37"/>
    </row>
    <row r="38" spans="1:50" x14ac:dyDescent="0.3">
      <c r="A38" s="15" t="s">
        <v>31</v>
      </c>
      <c r="B38" s="16" t="s">
        <v>32</v>
      </c>
      <c r="C38" s="15" t="s">
        <v>43</v>
      </c>
      <c r="D38" s="20" t="s">
        <v>47</v>
      </c>
      <c r="E38" s="20" t="s">
        <v>75</v>
      </c>
      <c r="F38" s="18">
        <v>1</v>
      </c>
      <c r="G38" s="18">
        <v>15</v>
      </c>
      <c r="H38" s="18"/>
      <c r="I38" s="18">
        <v>40</v>
      </c>
      <c r="J38" s="15" t="s">
        <v>35</v>
      </c>
      <c r="K38" s="15" t="s">
        <v>295</v>
      </c>
      <c r="L38" s="15"/>
      <c r="M38" s="15">
        <v>-79.400000000000006</v>
      </c>
      <c r="N38" s="15"/>
      <c r="O38" s="15"/>
      <c r="P38" s="15"/>
      <c r="Q38" s="15"/>
      <c r="R38" s="15">
        <v>-59.2</v>
      </c>
      <c r="S38" s="15">
        <v>-39</v>
      </c>
      <c r="T38" s="15">
        <v>181.1</v>
      </c>
      <c r="U38" s="15"/>
      <c r="V38" s="19">
        <v>18.037570983886717</v>
      </c>
      <c r="W38" s="19">
        <v>12.9388317794555</v>
      </c>
      <c r="X38" s="15">
        <v>1.0764716642162795</v>
      </c>
      <c r="Y38" s="15">
        <v>11.704940037417078</v>
      </c>
      <c r="Z38" s="15">
        <v>1.0764716642162795</v>
      </c>
      <c r="AA38" s="15">
        <v>19.772296497397807</v>
      </c>
      <c r="AB38" s="14"/>
      <c r="AC38" s="14"/>
      <c r="AD38" s="14">
        <f>AVERAGE(M38:M41)</f>
        <v>-82.125</v>
      </c>
      <c r="AE38" s="14"/>
      <c r="AF38" s="14">
        <f>AVERAGE(R38:R41)</f>
        <v>-57.875</v>
      </c>
      <c r="AG38" s="14">
        <v>-37.424999999999997</v>
      </c>
      <c r="AH38" s="14"/>
      <c r="AI38" s="14"/>
      <c r="AJ38" s="14">
        <f>AVERAGE(V38:V41)</f>
        <v>18.414325021743775</v>
      </c>
      <c r="AK38" s="14">
        <f>AVERAGE(T38:T41)</f>
        <v>180.67500000000001</v>
      </c>
      <c r="AL38" s="14" t="e">
        <f>AVERAGE(U38:U41)</f>
        <v>#DIV/0!</v>
      </c>
      <c r="AM38" s="14"/>
      <c r="AN38" s="14"/>
      <c r="AO38" s="14"/>
      <c r="AP38" s="14">
        <f>STDEV(M38:M41)</f>
        <v>2.4757153848265032</v>
      </c>
      <c r="AQ38" s="14"/>
      <c r="AR38" s="14">
        <f>STDEV(R38:R41)</f>
        <v>1.4198004554631394</v>
      </c>
      <c r="AS38" s="14">
        <f>STDEV(S38:S41)</f>
        <v>1.7095320997278756</v>
      </c>
      <c r="AT38" s="14"/>
      <c r="AU38" s="14"/>
      <c r="AV38" s="14">
        <f>STDEV(V38:V41)</f>
        <v>0.25635752809177037</v>
      </c>
      <c r="AW38" s="212">
        <f>STDEV(T38:T41)</f>
        <v>0.46457866215887905</v>
      </c>
      <c r="AX38" s="37"/>
    </row>
    <row r="39" spans="1:50" x14ac:dyDescent="0.3">
      <c r="A39" s="15" t="s">
        <v>31</v>
      </c>
      <c r="B39" s="16" t="s">
        <v>32</v>
      </c>
      <c r="C39" s="15" t="s">
        <v>43</v>
      </c>
      <c r="D39" s="20" t="s">
        <v>47</v>
      </c>
      <c r="E39" s="20" t="s">
        <v>75</v>
      </c>
      <c r="F39" s="18">
        <v>2</v>
      </c>
      <c r="G39" s="18">
        <v>15</v>
      </c>
      <c r="H39" s="18"/>
      <c r="I39" s="18">
        <v>15</v>
      </c>
      <c r="J39" s="15" t="s">
        <v>35</v>
      </c>
      <c r="K39" s="15" t="s">
        <v>295</v>
      </c>
      <c r="L39" s="15"/>
      <c r="M39" s="15">
        <v>-80.7</v>
      </c>
      <c r="N39" s="15"/>
      <c r="O39" s="15"/>
      <c r="P39" s="15"/>
      <c r="Q39" s="15"/>
      <c r="R39" s="15">
        <v>-57.9</v>
      </c>
      <c r="S39" s="15">
        <v>-36.1</v>
      </c>
      <c r="T39" s="15">
        <v>180.1</v>
      </c>
      <c r="U39" s="15"/>
      <c r="V39" s="19">
        <v>18.612424163818361</v>
      </c>
      <c r="W39" s="19">
        <v>12.737233768445</v>
      </c>
      <c r="X39" s="15">
        <v>1.0759458169060285</v>
      </c>
      <c r="Y39" s="15">
        <v>11.807521957056206</v>
      </c>
      <c r="Z39" s="15">
        <v>1.0759458169060285</v>
      </c>
      <c r="AA39" s="15">
        <v>19.749136483139026</v>
      </c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X39" s="37"/>
    </row>
    <row r="40" spans="1:50" x14ac:dyDescent="0.3">
      <c r="A40" s="15" t="s">
        <v>31</v>
      </c>
      <c r="B40" s="16" t="s">
        <v>32</v>
      </c>
      <c r="C40" s="15" t="s">
        <v>43</v>
      </c>
      <c r="D40" s="20" t="s">
        <v>47</v>
      </c>
      <c r="E40" s="20" t="s">
        <v>75</v>
      </c>
      <c r="F40" s="18">
        <v>3</v>
      </c>
      <c r="G40" s="18">
        <v>15</v>
      </c>
      <c r="H40" s="18"/>
      <c r="I40" s="18">
        <v>15</v>
      </c>
      <c r="J40" s="15" t="s">
        <v>35</v>
      </c>
      <c r="K40" s="15" t="s">
        <v>295</v>
      </c>
      <c r="L40" s="15"/>
      <c r="M40" s="15">
        <v>-84.6</v>
      </c>
      <c r="N40" s="15"/>
      <c r="O40" s="15"/>
      <c r="P40" s="15"/>
      <c r="Q40" s="15"/>
      <c r="R40" s="15">
        <v>-58.5</v>
      </c>
      <c r="S40" s="15">
        <v>-38.799999999999997</v>
      </c>
      <c r="T40" s="15">
        <v>180.5</v>
      </c>
      <c r="U40" s="15"/>
      <c r="V40" s="19">
        <v>18.506090255737305</v>
      </c>
      <c r="W40" s="19">
        <v>13.67728797847</v>
      </c>
      <c r="X40" s="15">
        <v>1.0798366247642881</v>
      </c>
      <c r="Y40" s="15">
        <v>10.793528195703002</v>
      </c>
      <c r="Z40" s="15">
        <v>1.0798366247642881</v>
      </c>
      <c r="AA40" s="15">
        <v>19.991228088250566</v>
      </c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X40" s="37"/>
    </row>
    <row r="41" spans="1:50" x14ac:dyDescent="0.3">
      <c r="A41" s="15" t="s">
        <v>31</v>
      </c>
      <c r="B41" s="16" t="s">
        <v>32</v>
      </c>
      <c r="C41" s="15" t="s">
        <v>43</v>
      </c>
      <c r="D41" s="20" t="s">
        <v>47</v>
      </c>
      <c r="E41" s="20" t="s">
        <v>75</v>
      </c>
      <c r="F41" s="18">
        <v>4</v>
      </c>
      <c r="G41" s="18">
        <v>15</v>
      </c>
      <c r="H41" s="18"/>
      <c r="I41" s="18">
        <v>15</v>
      </c>
      <c r="J41" s="15" t="s">
        <v>35</v>
      </c>
      <c r="K41" s="15" t="s">
        <v>295</v>
      </c>
      <c r="L41" s="15"/>
      <c r="M41" s="15">
        <v>-83.8</v>
      </c>
      <c r="N41" s="15"/>
      <c r="O41" s="15"/>
      <c r="P41" s="15"/>
      <c r="Q41" s="15"/>
      <c r="R41" s="15">
        <v>-55.9</v>
      </c>
      <c r="S41" s="15">
        <v>-35.799999999999997</v>
      </c>
      <c r="T41" s="15">
        <v>181</v>
      </c>
      <c r="U41" s="15"/>
      <c r="V41" s="19">
        <v>18.501214683532716</v>
      </c>
      <c r="W41" s="19">
        <v>13.670236355512399</v>
      </c>
      <c r="X41" s="15">
        <v>1.0778016231757781</v>
      </c>
      <c r="Y41" s="15">
        <v>11.293359226867519</v>
      </c>
      <c r="Z41" s="15">
        <v>1.0778016231757781</v>
      </c>
      <c r="AA41" s="15">
        <v>19.869873641907176</v>
      </c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X41" s="37"/>
    </row>
    <row r="42" spans="1:50" x14ac:dyDescent="0.3">
      <c r="A42" s="15" t="s">
        <v>31</v>
      </c>
      <c r="B42" s="16" t="s">
        <v>32</v>
      </c>
      <c r="C42" s="15" t="s">
        <v>43</v>
      </c>
      <c r="D42" s="20" t="s">
        <v>48</v>
      </c>
      <c r="E42" s="20" t="s">
        <v>75</v>
      </c>
      <c r="F42" s="18">
        <v>1</v>
      </c>
      <c r="G42" s="18">
        <v>15</v>
      </c>
      <c r="H42" s="18"/>
      <c r="I42" s="18">
        <v>10</v>
      </c>
      <c r="J42" s="15" t="s">
        <v>35</v>
      </c>
      <c r="K42" s="15" t="s">
        <v>295</v>
      </c>
      <c r="L42" s="15"/>
      <c r="M42" s="15">
        <v>-72.5</v>
      </c>
      <c r="N42" s="15"/>
      <c r="O42" s="15"/>
      <c r="P42" s="15"/>
      <c r="Q42" s="15"/>
      <c r="R42" s="15">
        <v>-54.2</v>
      </c>
      <c r="S42" s="15">
        <v>-28.3</v>
      </c>
      <c r="T42" s="15">
        <v>202.7</v>
      </c>
      <c r="U42" s="15"/>
      <c r="V42" s="19">
        <v>21.104538070678707</v>
      </c>
      <c r="W42" s="19">
        <v>12.561885824119759</v>
      </c>
      <c r="X42" s="15">
        <v>1.0836941573524757</v>
      </c>
      <c r="Y42" s="15">
        <v>12.67361157724384</v>
      </c>
      <c r="Z42" s="15">
        <v>1.0836941573524757</v>
      </c>
      <c r="AA42" s="15">
        <v>19.518481201741888</v>
      </c>
      <c r="AB42" s="14"/>
      <c r="AC42" s="14"/>
      <c r="AD42" s="14">
        <f>AVERAGE(M42:M46)</f>
        <v>-72.099999999999994</v>
      </c>
      <c r="AE42" s="14"/>
      <c r="AF42" s="14">
        <f>AVERAGE(R42:R46)</f>
        <v>-53.02</v>
      </c>
      <c r="AG42" s="14">
        <v>-28.98</v>
      </c>
      <c r="AH42" s="14"/>
      <c r="AI42" s="14"/>
      <c r="AJ42" s="14">
        <f>AVERAGE(V42:V46)</f>
        <v>21.12144005432129</v>
      </c>
      <c r="AK42" s="14">
        <f>AVERAGE(T42:T46)</f>
        <v>191.67999999999998</v>
      </c>
      <c r="AL42" s="14"/>
      <c r="AM42" s="14"/>
      <c r="AN42" s="14"/>
      <c r="AO42" s="14"/>
      <c r="AP42" s="14">
        <f>STDEV(M42:M46)</f>
        <v>5.1346859689760995</v>
      </c>
      <c r="AQ42" s="14"/>
      <c r="AR42" s="14">
        <f>STDEV(R42:R46)</f>
        <v>3.4375863625514915</v>
      </c>
      <c r="AS42" s="14">
        <f>STDEV(S42:S46)</f>
        <v>2.670580461248079</v>
      </c>
      <c r="AT42" s="14"/>
      <c r="AU42" s="14"/>
      <c r="AV42" s="14">
        <f>STDEV(V42:V46)</f>
        <v>1.5924210733618256</v>
      </c>
      <c r="AW42" s="212">
        <f>STDEV(T42:T46)</f>
        <v>13.521538374016474</v>
      </c>
      <c r="AX42" s="37"/>
    </row>
    <row r="43" spans="1:50" x14ac:dyDescent="0.3">
      <c r="A43" s="15" t="s">
        <v>31</v>
      </c>
      <c r="B43" s="16" t="s">
        <v>32</v>
      </c>
      <c r="C43" s="15" t="s">
        <v>43</v>
      </c>
      <c r="D43" s="20" t="s">
        <v>48</v>
      </c>
      <c r="E43" s="20" t="s">
        <v>75</v>
      </c>
      <c r="F43" s="18">
        <v>2</v>
      </c>
      <c r="G43" s="18">
        <v>15</v>
      </c>
      <c r="H43" s="18"/>
      <c r="I43" s="18">
        <v>25</v>
      </c>
      <c r="J43" s="15" t="s">
        <v>35</v>
      </c>
      <c r="K43" s="15" t="s">
        <v>295</v>
      </c>
      <c r="L43" s="15"/>
      <c r="M43" s="15">
        <v>-75.2</v>
      </c>
      <c r="N43" s="15"/>
      <c r="O43" s="15"/>
      <c r="P43" s="15"/>
      <c r="Q43" s="15"/>
      <c r="R43" s="15">
        <v>-58.3</v>
      </c>
      <c r="S43" s="15">
        <v>-32.1</v>
      </c>
      <c r="T43" s="15">
        <v>204.1</v>
      </c>
      <c r="U43" s="15"/>
      <c r="V43" s="19">
        <v>19.495599243164065</v>
      </c>
      <c r="W43" s="19">
        <v>13.6224984609033</v>
      </c>
      <c r="X43" s="15">
        <v>1.1037209374613821</v>
      </c>
      <c r="Y43" s="15">
        <v>12.559143506336779</v>
      </c>
      <c r="Z43" s="15">
        <v>1.1037209374613821</v>
      </c>
      <c r="AA43" s="15">
        <v>19.425916480194854</v>
      </c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X43" s="37"/>
    </row>
    <row r="44" spans="1:50" x14ac:dyDescent="0.3">
      <c r="A44" s="15" t="s">
        <v>31</v>
      </c>
      <c r="B44" s="16" t="s">
        <v>32</v>
      </c>
      <c r="C44" s="15" t="s">
        <v>43</v>
      </c>
      <c r="D44" s="20" t="s">
        <v>48</v>
      </c>
      <c r="E44" s="20" t="s">
        <v>75</v>
      </c>
      <c r="F44" s="18">
        <v>3</v>
      </c>
      <c r="G44" s="18">
        <v>15</v>
      </c>
      <c r="H44" s="18"/>
      <c r="I44" s="18">
        <v>15</v>
      </c>
      <c r="J44" s="15" t="s">
        <v>35</v>
      </c>
      <c r="K44" s="15" t="s">
        <v>295</v>
      </c>
      <c r="L44" s="15"/>
      <c r="M44" s="15">
        <v>-66.3</v>
      </c>
      <c r="N44" s="15"/>
      <c r="O44" s="15"/>
      <c r="P44" s="15"/>
      <c r="Q44" s="15"/>
      <c r="R44" s="15">
        <v>-52.1</v>
      </c>
      <c r="S44" s="15">
        <v>-25.7</v>
      </c>
      <c r="T44" s="15">
        <v>178.1</v>
      </c>
      <c r="U44" s="15"/>
      <c r="V44" s="19">
        <v>23.496354492187503</v>
      </c>
      <c r="W44" s="19">
        <v>9.2954592307151778</v>
      </c>
      <c r="X44" s="15">
        <v>1.0915174211372474</v>
      </c>
      <c r="Y44" s="15">
        <v>7.557650383338526</v>
      </c>
      <c r="Z44" s="15">
        <v>1.0915174211372474</v>
      </c>
      <c r="AA44" s="15">
        <v>20.948415257298553</v>
      </c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X44" s="37"/>
    </row>
    <row r="45" spans="1:50" x14ac:dyDescent="0.3">
      <c r="A45" s="15" t="s">
        <v>31</v>
      </c>
      <c r="B45" s="16" t="s">
        <v>32</v>
      </c>
      <c r="C45" s="15" t="s">
        <v>43</v>
      </c>
      <c r="D45" s="20" t="s">
        <v>48</v>
      </c>
      <c r="E45" s="20" t="s">
        <v>75</v>
      </c>
      <c r="F45" s="18">
        <v>4</v>
      </c>
      <c r="G45" s="18">
        <v>15</v>
      </c>
      <c r="H45" s="18"/>
      <c r="I45" s="18">
        <v>20</v>
      </c>
      <c r="J45" s="15" t="s">
        <v>35</v>
      </c>
      <c r="K45" s="15" t="s">
        <v>295</v>
      </c>
      <c r="L45" s="15"/>
      <c r="M45" s="15">
        <v>-78.7</v>
      </c>
      <c r="N45" s="15"/>
      <c r="O45" s="15"/>
      <c r="P45" s="15"/>
      <c r="Q45" s="15"/>
      <c r="R45" s="15">
        <v>-51.2</v>
      </c>
      <c r="S45" s="15">
        <v>-31.3</v>
      </c>
      <c r="T45" s="15">
        <v>176.2</v>
      </c>
      <c r="U45" s="15"/>
      <c r="V45" s="19">
        <v>19.863356689453127</v>
      </c>
      <c r="W45" s="19">
        <v>13.045968749185899</v>
      </c>
      <c r="X45" s="15">
        <v>1.1229631408547986</v>
      </c>
      <c r="Y45" s="15">
        <v>6.8370638570903219</v>
      </c>
      <c r="Z45" s="15">
        <v>1.1229631408547986</v>
      </c>
      <c r="AA45" s="15">
        <v>20.830424081800182</v>
      </c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X45" s="37"/>
    </row>
    <row r="46" spans="1:50" x14ac:dyDescent="0.3">
      <c r="A46" s="15" t="s">
        <v>31</v>
      </c>
      <c r="B46" s="16" t="s">
        <v>32</v>
      </c>
      <c r="C46" s="15" t="s">
        <v>43</v>
      </c>
      <c r="D46" s="20" t="s">
        <v>48</v>
      </c>
      <c r="E46" s="20" t="s">
        <v>75</v>
      </c>
      <c r="F46" s="18">
        <v>5</v>
      </c>
      <c r="G46" s="18">
        <v>15</v>
      </c>
      <c r="H46" s="18"/>
      <c r="I46" s="18">
        <v>10</v>
      </c>
      <c r="J46" s="15" t="s">
        <v>35</v>
      </c>
      <c r="K46" s="15" t="s">
        <v>295</v>
      </c>
      <c r="L46" s="15"/>
      <c r="M46" s="15">
        <v>-67.8</v>
      </c>
      <c r="N46" s="15"/>
      <c r="O46" s="15"/>
      <c r="P46" s="15"/>
      <c r="Q46" s="15"/>
      <c r="R46" s="15">
        <v>-49.3</v>
      </c>
      <c r="S46" s="15">
        <v>-27.5</v>
      </c>
      <c r="T46" s="15">
        <v>197.3</v>
      </c>
      <c r="U46" s="15"/>
      <c r="V46" s="19">
        <v>21.647351776123045</v>
      </c>
      <c r="W46" s="19">
        <v>11.697744171073392</v>
      </c>
      <c r="X46" s="15">
        <v>1.0842348892743487</v>
      </c>
      <c r="Y46" s="15">
        <v>11.397112280087127</v>
      </c>
      <c r="Z46" s="15">
        <v>1.0842348892743487</v>
      </c>
      <c r="AA46" s="15">
        <v>19.813965209328536</v>
      </c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X46" s="37"/>
    </row>
    <row r="47" spans="1:50" x14ac:dyDescent="0.3">
      <c r="A47" s="15" t="s">
        <v>31</v>
      </c>
      <c r="B47" s="16" t="s">
        <v>32</v>
      </c>
      <c r="C47" s="15" t="s">
        <v>43</v>
      </c>
      <c r="D47" s="20" t="s">
        <v>49</v>
      </c>
      <c r="E47" s="20" t="s">
        <v>75</v>
      </c>
      <c r="F47" s="18">
        <v>1</v>
      </c>
      <c r="G47" s="18">
        <v>15</v>
      </c>
      <c r="H47" s="18"/>
      <c r="I47" s="18">
        <v>15</v>
      </c>
      <c r="J47" s="15" t="s">
        <v>35</v>
      </c>
      <c r="K47" s="15" t="s">
        <v>295</v>
      </c>
      <c r="L47" s="15"/>
      <c r="M47" s="15">
        <v>-73.8</v>
      </c>
      <c r="N47" s="15"/>
      <c r="O47" s="15"/>
      <c r="P47" s="15"/>
      <c r="Q47" s="15"/>
      <c r="R47" s="15">
        <v>-58.5</v>
      </c>
      <c r="S47" s="15">
        <v>-28.4</v>
      </c>
      <c r="T47" s="15">
        <v>188.2</v>
      </c>
      <c r="U47" s="15"/>
      <c r="V47" s="19">
        <v>21.186261947631834</v>
      </c>
      <c r="W47" s="19">
        <v>12.618881670362121</v>
      </c>
      <c r="X47" s="15">
        <v>1.0969854474510043</v>
      </c>
      <c r="Y47" s="15">
        <v>9.2761430474140649</v>
      </c>
      <c r="Z47" s="15">
        <v>1.0969854474510043</v>
      </c>
      <c r="AA47" s="15">
        <v>20.30657487080877</v>
      </c>
      <c r="AB47" s="14"/>
      <c r="AC47" s="14"/>
      <c r="AD47" s="14">
        <f>AVERAGE(M47:M55)</f>
        <v>-72.922222222222203</v>
      </c>
      <c r="AE47" s="14"/>
      <c r="AF47" s="14">
        <f>AVERAGE(R47:R55)</f>
        <v>-54.988888888888894</v>
      </c>
      <c r="AG47" s="14">
        <v>-29.444444444444443</v>
      </c>
      <c r="AH47" s="14"/>
      <c r="AI47" s="14"/>
      <c r="AJ47" s="14">
        <f>AVERAGE(V47:V55)</f>
        <v>22.186508778918828</v>
      </c>
      <c r="AK47" s="14">
        <f>AVERAGE(T47:T55)</f>
        <v>183.33333333333334</v>
      </c>
      <c r="AL47" s="14">
        <f>AVERAGE(U47:U55)</f>
        <v>192.3</v>
      </c>
      <c r="AM47" s="14"/>
      <c r="AN47" s="14"/>
      <c r="AO47" s="14"/>
      <c r="AP47" s="14">
        <f>STDEV(M47:M55)</f>
        <v>4.1281890029944659</v>
      </c>
      <c r="AQ47" s="14"/>
      <c r="AR47" s="14">
        <f>STDEV(R47:R55)</f>
        <v>2.3808845228425319</v>
      </c>
      <c r="AS47" s="14">
        <f>STDEV(S47:S55)</f>
        <v>2.2886191858362501</v>
      </c>
      <c r="AT47" s="14"/>
      <c r="AU47" s="14"/>
      <c r="AV47" s="14">
        <f>STDEV(V47:V55)</f>
        <v>3.6851379640262132</v>
      </c>
      <c r="AW47" s="212">
        <f>STDEV(T47:T55)</f>
        <v>8.1398710063489368</v>
      </c>
      <c r="AX47" s="37"/>
    </row>
    <row r="48" spans="1:50" x14ac:dyDescent="0.3">
      <c r="A48" s="15" t="s">
        <v>31</v>
      </c>
      <c r="B48" s="16" t="s">
        <v>32</v>
      </c>
      <c r="C48" s="15" t="s">
        <v>43</v>
      </c>
      <c r="D48" s="20" t="s">
        <v>49</v>
      </c>
      <c r="E48" s="20" t="s">
        <v>75</v>
      </c>
      <c r="F48" s="18">
        <v>2</v>
      </c>
      <c r="G48" s="18">
        <v>15</v>
      </c>
      <c r="H48" s="18"/>
      <c r="I48" s="18">
        <v>15</v>
      </c>
      <c r="J48" s="15" t="s">
        <v>35</v>
      </c>
      <c r="K48" s="15" t="s">
        <v>295</v>
      </c>
      <c r="L48" s="15"/>
      <c r="M48" s="15">
        <v>-70.099999999999994</v>
      </c>
      <c r="N48" s="15"/>
      <c r="O48" s="15"/>
      <c r="P48" s="15"/>
      <c r="Q48" s="15"/>
      <c r="R48" s="15">
        <v>-55.6</v>
      </c>
      <c r="S48" s="15">
        <v>-31.5</v>
      </c>
      <c r="T48" s="15">
        <v>192.3</v>
      </c>
      <c r="U48" s="15"/>
      <c r="V48" s="19">
        <v>20.846364913940427</v>
      </c>
      <c r="W48" s="19">
        <v>12.805117965440299</v>
      </c>
      <c r="X48" s="15">
        <v>1.1105235304165857</v>
      </c>
      <c r="Y48" s="15">
        <v>9.8356414914726891</v>
      </c>
      <c r="Z48" s="15">
        <v>1.1105235304165857</v>
      </c>
      <c r="AA48" s="15">
        <v>20.008290585867833</v>
      </c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X48" s="37"/>
    </row>
    <row r="49" spans="1:50" x14ac:dyDescent="0.3">
      <c r="A49" s="15" t="s">
        <v>31</v>
      </c>
      <c r="B49" s="16" t="s">
        <v>32</v>
      </c>
      <c r="C49" s="15" t="s">
        <v>43</v>
      </c>
      <c r="D49" s="20" t="s">
        <v>49</v>
      </c>
      <c r="E49" s="20" t="s">
        <v>75</v>
      </c>
      <c r="F49" s="18">
        <v>3</v>
      </c>
      <c r="G49" s="18">
        <v>15</v>
      </c>
      <c r="H49" s="18"/>
      <c r="I49" s="18">
        <v>10</v>
      </c>
      <c r="J49" s="15" t="s">
        <v>35</v>
      </c>
      <c r="K49" s="15" t="s">
        <v>295</v>
      </c>
      <c r="L49" s="15"/>
      <c r="M49" s="15">
        <v>-75.8</v>
      </c>
      <c r="N49" s="15"/>
      <c r="O49" s="15"/>
      <c r="P49" s="15"/>
      <c r="Q49" s="15"/>
      <c r="R49" s="15">
        <v>-52.4</v>
      </c>
      <c r="S49" s="15">
        <v>-29.3</v>
      </c>
      <c r="T49" s="15">
        <v>192.4</v>
      </c>
      <c r="U49" s="15"/>
      <c r="V49" s="19">
        <v>20.52968489074707</v>
      </c>
      <c r="W49" s="19">
        <v>13.522115340049766</v>
      </c>
      <c r="X49" s="15">
        <v>1.0981811128205157</v>
      </c>
      <c r="Y49" s="15">
        <v>10.08593693912921</v>
      </c>
      <c r="Z49" s="15">
        <v>1.0981811128205157</v>
      </c>
      <c r="AA49" s="15">
        <v>20.05959532023418</v>
      </c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X49" s="37"/>
    </row>
    <row r="50" spans="1:50" x14ac:dyDescent="0.3">
      <c r="A50" s="15" t="s">
        <v>31</v>
      </c>
      <c r="B50" s="16" t="s">
        <v>32</v>
      </c>
      <c r="C50" s="15" t="s">
        <v>43</v>
      </c>
      <c r="D50" s="20" t="s">
        <v>49</v>
      </c>
      <c r="E50" s="20" t="s">
        <v>75</v>
      </c>
      <c r="F50" s="18">
        <v>4</v>
      </c>
      <c r="G50" s="18">
        <v>15</v>
      </c>
      <c r="H50" s="18"/>
      <c r="I50" s="18">
        <v>15</v>
      </c>
      <c r="J50" s="15" t="s">
        <v>35</v>
      </c>
      <c r="K50" s="15" t="s">
        <v>295</v>
      </c>
      <c r="L50" s="15"/>
      <c r="M50" s="15">
        <v>-70.099999999999994</v>
      </c>
      <c r="N50" s="15"/>
      <c r="O50" s="15"/>
      <c r="P50" s="15"/>
      <c r="Q50" s="15"/>
      <c r="R50" s="15">
        <v>-55.4</v>
      </c>
      <c r="S50" s="15">
        <v>-31</v>
      </c>
      <c r="T50" s="15">
        <v>192.3</v>
      </c>
      <c r="U50" s="15"/>
      <c r="V50" s="19">
        <v>19.412946685791017</v>
      </c>
      <c r="W50" s="19">
        <v>15.029449357574226</v>
      </c>
      <c r="X50" s="15">
        <v>1.0834948896000762</v>
      </c>
      <c r="Y50" s="15">
        <v>9.7716481159244601</v>
      </c>
      <c r="Z50" s="15">
        <v>1.0834948896000762</v>
      </c>
      <c r="AA50" s="15">
        <v>20.25913196233417</v>
      </c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X50" s="37"/>
    </row>
    <row r="51" spans="1:50" x14ac:dyDescent="0.3">
      <c r="A51" s="15" t="s">
        <v>31</v>
      </c>
      <c r="B51" s="16" t="s">
        <v>32</v>
      </c>
      <c r="C51" s="15" t="s">
        <v>43</v>
      </c>
      <c r="D51" s="20" t="s">
        <v>49</v>
      </c>
      <c r="E51" s="20" t="s">
        <v>306</v>
      </c>
      <c r="F51" s="18">
        <v>5</v>
      </c>
      <c r="G51" s="18">
        <v>15</v>
      </c>
      <c r="H51" s="18"/>
      <c r="I51" s="18">
        <v>15</v>
      </c>
      <c r="J51" s="15" t="s">
        <v>39</v>
      </c>
      <c r="K51" s="15" t="s">
        <v>295</v>
      </c>
      <c r="L51" s="15"/>
      <c r="M51" s="15">
        <v>-79.3</v>
      </c>
      <c r="N51" s="15"/>
      <c r="O51" s="15"/>
      <c r="P51" s="15"/>
      <c r="Q51" s="15"/>
      <c r="R51" s="15">
        <v>-55.2</v>
      </c>
      <c r="S51" s="15">
        <v>-32.200000000000003</v>
      </c>
      <c r="T51" s="15">
        <v>179.3</v>
      </c>
      <c r="U51" s="15">
        <v>192.3</v>
      </c>
      <c r="V51" s="19">
        <v>31.482135254165943</v>
      </c>
      <c r="W51" s="19">
        <v>15.795814467341586</v>
      </c>
      <c r="X51" s="15">
        <v>1.0811713257684847</v>
      </c>
      <c r="Y51" s="15">
        <v>10.364914824077553</v>
      </c>
      <c r="Z51" s="15">
        <v>1.0811713257684847</v>
      </c>
      <c r="AA51" s="15">
        <v>20.101493283911754</v>
      </c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X51" s="37"/>
    </row>
    <row r="52" spans="1:50" x14ac:dyDescent="0.3">
      <c r="A52" s="15" t="s">
        <v>31</v>
      </c>
      <c r="B52" s="16" t="s">
        <v>32</v>
      </c>
      <c r="C52" s="15" t="s">
        <v>43</v>
      </c>
      <c r="D52" s="20" t="s">
        <v>49</v>
      </c>
      <c r="E52" s="20" t="s">
        <v>75</v>
      </c>
      <c r="F52" s="18">
        <v>6</v>
      </c>
      <c r="G52" s="18">
        <v>15</v>
      </c>
      <c r="H52" s="18"/>
      <c r="I52" s="18">
        <v>20</v>
      </c>
      <c r="J52" s="15" t="s">
        <v>35</v>
      </c>
      <c r="K52" s="15" t="s">
        <v>295</v>
      </c>
      <c r="L52" s="15"/>
      <c r="M52" s="15">
        <v>-71.5</v>
      </c>
      <c r="N52" s="15"/>
      <c r="O52" s="15"/>
      <c r="P52" s="15"/>
      <c r="Q52" s="15"/>
      <c r="R52" s="15">
        <v>-57.1</v>
      </c>
      <c r="S52" s="15">
        <v>-30.1</v>
      </c>
      <c r="T52" s="15">
        <v>180.1</v>
      </c>
      <c r="U52" s="15"/>
      <c r="V52" s="19">
        <v>20.135460052490235</v>
      </c>
      <c r="W52" s="19">
        <v>13.209614366903001</v>
      </c>
      <c r="X52" s="15">
        <v>1.1130595592414265</v>
      </c>
      <c r="Y52" s="15">
        <v>7.5900928907410989</v>
      </c>
      <c r="Z52" s="15">
        <v>1.1130595592414265</v>
      </c>
      <c r="AA52" s="15">
        <v>20.688794329754916</v>
      </c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X52" s="37"/>
    </row>
    <row r="53" spans="1:50" x14ac:dyDescent="0.3">
      <c r="A53" s="15" t="s">
        <v>31</v>
      </c>
      <c r="B53" s="16" t="s">
        <v>32</v>
      </c>
      <c r="C53" s="15" t="s">
        <v>43</v>
      </c>
      <c r="D53" s="20" t="s">
        <v>49</v>
      </c>
      <c r="E53" s="20" t="s">
        <v>75</v>
      </c>
      <c r="F53" s="18">
        <v>7</v>
      </c>
      <c r="G53" s="18">
        <v>15</v>
      </c>
      <c r="H53" s="18"/>
      <c r="I53" s="18">
        <v>15</v>
      </c>
      <c r="J53" s="15" t="s">
        <v>35</v>
      </c>
      <c r="K53" s="15" t="s">
        <v>295</v>
      </c>
      <c r="L53" s="15"/>
      <c r="M53" s="15">
        <v>-78.5</v>
      </c>
      <c r="N53" s="15"/>
      <c r="O53" s="15"/>
      <c r="P53" s="15"/>
      <c r="Q53" s="15"/>
      <c r="R53" s="15">
        <v>-56.2</v>
      </c>
      <c r="S53" s="15">
        <v>-30.5</v>
      </c>
      <c r="T53" s="15">
        <v>172.1</v>
      </c>
      <c r="U53" s="15"/>
      <c r="V53" s="19">
        <v>20.65737844848633</v>
      </c>
      <c r="W53" s="19">
        <v>13.2870357954457</v>
      </c>
      <c r="X53" s="15">
        <v>1.1218870931988845</v>
      </c>
      <c r="Y53" s="15">
        <v>6.2562327199649985</v>
      </c>
      <c r="Z53" s="15">
        <v>1.1218870931988845</v>
      </c>
      <c r="AA53" s="15">
        <v>21.094372420514052</v>
      </c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X53" s="37"/>
    </row>
    <row r="54" spans="1:50" x14ac:dyDescent="0.3">
      <c r="A54" s="15" t="s">
        <v>31</v>
      </c>
      <c r="B54" s="16" t="s">
        <v>32</v>
      </c>
      <c r="C54" s="15" t="s">
        <v>43</v>
      </c>
      <c r="D54" s="20" t="s">
        <v>49</v>
      </c>
      <c r="E54" s="20" t="s">
        <v>75</v>
      </c>
      <c r="F54" s="18">
        <v>8</v>
      </c>
      <c r="G54" s="18">
        <v>15</v>
      </c>
      <c r="H54" s="18"/>
      <c r="I54" s="18">
        <v>10</v>
      </c>
      <c r="J54" s="15" t="s">
        <v>35</v>
      </c>
      <c r="K54" s="15" t="s">
        <v>295</v>
      </c>
      <c r="L54" s="15"/>
      <c r="M54" s="15">
        <v>-68.3</v>
      </c>
      <c r="N54" s="15"/>
      <c r="O54" s="15"/>
      <c r="P54" s="15"/>
      <c r="Q54" s="15"/>
      <c r="R54" s="15">
        <v>-50.7</v>
      </c>
      <c r="S54" s="15">
        <v>-25.2</v>
      </c>
      <c r="T54" s="15">
        <v>173.4</v>
      </c>
      <c r="U54" s="15"/>
      <c r="V54" s="19">
        <v>23.688126998901367</v>
      </c>
      <c r="W54" s="19">
        <v>8.6152950901180851</v>
      </c>
      <c r="X54" s="15">
        <v>1.0929181643659001</v>
      </c>
      <c r="Y54" s="15">
        <v>6.7961319443430055</v>
      </c>
      <c r="Z54" s="15">
        <v>1.0929181643659001</v>
      </c>
      <c r="AA54" s="15">
        <v>21.246236480048434</v>
      </c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X54" s="37"/>
    </row>
    <row r="55" spans="1:50" ht="15" thickBot="1" x14ac:dyDescent="0.35">
      <c r="A55" s="21" t="s">
        <v>31</v>
      </c>
      <c r="B55" s="22" t="s">
        <v>32</v>
      </c>
      <c r="C55" s="21" t="s">
        <v>43</v>
      </c>
      <c r="D55" s="23" t="s">
        <v>49</v>
      </c>
      <c r="E55" s="20" t="s">
        <v>75</v>
      </c>
      <c r="F55" s="24">
        <v>9</v>
      </c>
      <c r="G55" s="24">
        <v>15</v>
      </c>
      <c r="H55" s="24"/>
      <c r="I55" s="24">
        <v>10</v>
      </c>
      <c r="J55" s="21" t="s">
        <v>35</v>
      </c>
      <c r="K55" s="21" t="s">
        <v>295</v>
      </c>
      <c r="L55" s="21"/>
      <c r="M55" s="21">
        <v>-68.900000000000006</v>
      </c>
      <c r="N55" s="21"/>
      <c r="O55" s="21"/>
      <c r="P55" s="21"/>
      <c r="Q55" s="21"/>
      <c r="R55" s="21">
        <v>-53.8</v>
      </c>
      <c r="S55" s="21">
        <v>-26.8</v>
      </c>
      <c r="T55" s="21">
        <v>179.9</v>
      </c>
      <c r="U55" s="21"/>
      <c r="V55" s="25">
        <v>21.740219818115232</v>
      </c>
      <c r="W55" s="25">
        <v>10.984350533298013</v>
      </c>
      <c r="X55" s="21">
        <v>1.0956940926126386</v>
      </c>
      <c r="Y55" s="21">
        <v>7.8022771652096869</v>
      </c>
      <c r="Z55" s="21">
        <v>1.0956940926126386</v>
      </c>
      <c r="AA55" s="21">
        <v>20.817121276147986</v>
      </c>
      <c r="AB55" s="26"/>
      <c r="AC55" s="26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X55" s="37"/>
    </row>
    <row r="56" spans="1:50" ht="15" thickTop="1" x14ac:dyDescent="0.3">
      <c r="A56" s="10" t="s">
        <v>508</v>
      </c>
      <c r="B56" s="10" t="s">
        <v>486</v>
      </c>
      <c r="C56" s="9" t="s">
        <v>33</v>
      </c>
      <c r="D56" s="27" t="s">
        <v>34</v>
      </c>
      <c r="E56" s="31" t="s">
        <v>75</v>
      </c>
      <c r="F56" s="12">
        <v>1</v>
      </c>
      <c r="G56" s="12">
        <v>10</v>
      </c>
      <c r="H56" s="12"/>
      <c r="I56" s="12">
        <v>10</v>
      </c>
      <c r="J56" s="9" t="s">
        <v>35</v>
      </c>
      <c r="K56" s="9" t="s">
        <v>294</v>
      </c>
      <c r="L56" s="9"/>
      <c r="M56" s="9">
        <v>-52.6</v>
      </c>
      <c r="N56" s="9"/>
      <c r="O56" s="9"/>
      <c r="P56" s="9"/>
      <c r="Q56" s="9"/>
      <c r="R56" s="9">
        <v>-29.2</v>
      </c>
      <c r="S56" s="9">
        <v>-3.5</v>
      </c>
      <c r="T56" s="9">
        <v>242.6</v>
      </c>
      <c r="U56" s="9"/>
      <c r="V56" s="13">
        <v>5.7124313750000004</v>
      </c>
      <c r="W56" s="13"/>
      <c r="X56" s="9">
        <v>0.8568373350802917</v>
      </c>
      <c r="Y56" s="9">
        <v>33.562527459997767</v>
      </c>
      <c r="Z56" s="9">
        <v>0.8568373350802917</v>
      </c>
      <c r="AA56" s="9">
        <v>13.688817181331956</v>
      </c>
      <c r="AB56" s="14"/>
      <c r="AC56" s="14"/>
      <c r="AD56" s="28">
        <f>AVERAGE(M56:M60)</f>
        <v>-48.1</v>
      </c>
      <c r="AE56" s="28"/>
      <c r="AF56" s="28">
        <f>AVERAGE(R56:R60)</f>
        <v>-26.54</v>
      </c>
      <c r="AG56" s="28">
        <v>-2.2600000000000002</v>
      </c>
      <c r="AH56" s="28"/>
      <c r="AI56" s="28"/>
      <c r="AJ56" s="28">
        <v>3.7622518777999998</v>
      </c>
      <c r="AK56" s="28">
        <f>AVERAGE(T56:T60)</f>
        <v>248.24</v>
      </c>
      <c r="AL56" s="28"/>
      <c r="AM56" s="28"/>
      <c r="AN56" s="28"/>
      <c r="AO56" s="28"/>
      <c r="AP56" s="28">
        <f>STDEV(M56:M60)</f>
        <v>2.9154759474226513</v>
      </c>
      <c r="AQ56" s="28"/>
      <c r="AR56" s="28">
        <f>STDEV(R56:R60)</f>
        <v>3.2090497035727128</v>
      </c>
      <c r="AS56" s="28">
        <f>STDEV(S56:S60)</f>
        <v>1.1238327277669036</v>
      </c>
      <c r="AT56" s="28"/>
      <c r="AU56" s="28"/>
      <c r="AV56" s="28">
        <f>STDEV(V56:V60)</f>
        <v>1.8180128105964908</v>
      </c>
      <c r="AW56" s="28">
        <f>STDEV(T56:T60)</f>
        <v>4.807078114613911</v>
      </c>
      <c r="AX56" s="37"/>
    </row>
    <row r="57" spans="1:50" x14ac:dyDescent="0.3">
      <c r="A57" s="16" t="s">
        <v>508</v>
      </c>
      <c r="B57" s="16" t="s">
        <v>486</v>
      </c>
      <c r="C57" s="15" t="s">
        <v>33</v>
      </c>
      <c r="D57" s="20" t="s">
        <v>50</v>
      </c>
      <c r="E57" s="27" t="s">
        <v>74</v>
      </c>
      <c r="F57" s="18">
        <v>2</v>
      </c>
      <c r="G57" s="18">
        <v>10</v>
      </c>
      <c r="H57" s="18"/>
      <c r="I57" s="18">
        <v>10</v>
      </c>
      <c r="J57" s="15" t="s">
        <v>35</v>
      </c>
      <c r="K57" s="15" t="s">
        <v>294</v>
      </c>
      <c r="L57" s="15"/>
      <c r="M57" s="15">
        <v>-46.2</v>
      </c>
      <c r="N57" s="15"/>
      <c r="O57" s="15"/>
      <c r="P57" s="15"/>
      <c r="Q57" s="15"/>
      <c r="R57" s="15">
        <v>-28.8</v>
      </c>
      <c r="S57" s="15">
        <v>-2</v>
      </c>
      <c r="T57" s="15">
        <v>245.3</v>
      </c>
      <c r="U57" s="15"/>
      <c r="V57" s="19">
        <v>3.3876559999999998</v>
      </c>
      <c r="W57" s="19"/>
      <c r="X57" s="15">
        <v>0.83217292518208164</v>
      </c>
      <c r="Y57" s="15">
        <v>35.699211707294936</v>
      </c>
      <c r="Z57" s="15">
        <v>0.83217292518208164</v>
      </c>
      <c r="AA57" s="15">
        <v>13.312942410710606</v>
      </c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X57" s="37"/>
    </row>
    <row r="58" spans="1:50" x14ac:dyDescent="0.3">
      <c r="A58" s="16" t="s">
        <v>508</v>
      </c>
      <c r="B58" s="16" t="s">
        <v>486</v>
      </c>
      <c r="C58" s="15" t="s">
        <v>33</v>
      </c>
      <c r="D58" s="20" t="s">
        <v>34</v>
      </c>
      <c r="E58" s="27" t="s">
        <v>74</v>
      </c>
      <c r="F58" s="18">
        <v>3</v>
      </c>
      <c r="G58" s="18">
        <v>10</v>
      </c>
      <c r="H58" s="18"/>
      <c r="I58" s="18">
        <v>10</v>
      </c>
      <c r="J58" s="15" t="s">
        <v>35</v>
      </c>
      <c r="K58" s="15" t="s">
        <v>294</v>
      </c>
      <c r="L58" s="15"/>
      <c r="M58" s="15">
        <v>-46.4</v>
      </c>
      <c r="N58" s="15"/>
      <c r="O58" s="15"/>
      <c r="P58" s="15"/>
      <c r="Q58" s="15"/>
      <c r="R58" s="15">
        <v>-26.3</v>
      </c>
      <c r="S58" s="15">
        <v>-0.5</v>
      </c>
      <c r="T58" s="15">
        <v>255.3</v>
      </c>
      <c r="U58" s="15"/>
      <c r="V58" s="19">
        <v>0.87901962499999997</v>
      </c>
      <c r="W58" s="19"/>
      <c r="X58" s="15">
        <v>0.79285704703494042</v>
      </c>
      <c r="Y58" s="15">
        <v>42.957710233975831</v>
      </c>
      <c r="Z58" s="15">
        <v>0.79285704703494042</v>
      </c>
      <c r="AA58" s="15">
        <v>12.691430086297188</v>
      </c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X58" s="37"/>
    </row>
    <row r="59" spans="1:50" x14ac:dyDescent="0.3">
      <c r="A59" s="16" t="s">
        <v>508</v>
      </c>
      <c r="B59" s="16" t="s">
        <v>486</v>
      </c>
      <c r="C59" s="15" t="s">
        <v>33</v>
      </c>
      <c r="D59" s="20" t="s">
        <v>34</v>
      </c>
      <c r="E59" s="27" t="s">
        <v>74</v>
      </c>
      <c r="F59" s="18">
        <v>4</v>
      </c>
      <c r="G59" s="18">
        <v>10</v>
      </c>
      <c r="H59" s="18"/>
      <c r="I59" s="18">
        <v>10</v>
      </c>
      <c r="J59" s="15" t="s">
        <v>35</v>
      </c>
      <c r="K59" s="15" t="s">
        <v>294</v>
      </c>
      <c r="L59" s="15"/>
      <c r="M59" s="15">
        <v>-49.5</v>
      </c>
      <c r="N59" s="15"/>
      <c r="O59" s="15"/>
      <c r="P59" s="15"/>
      <c r="Q59" s="15"/>
      <c r="R59" s="15">
        <v>-27.2</v>
      </c>
      <c r="S59" s="15">
        <v>-2.5</v>
      </c>
      <c r="T59" s="15">
        <v>249.7</v>
      </c>
      <c r="U59" s="15"/>
      <c r="V59" s="19">
        <v>4.1824531250000003</v>
      </c>
      <c r="W59" s="19"/>
      <c r="X59" s="15">
        <v>0.83311799599005476</v>
      </c>
      <c r="Y59" s="15">
        <v>38.304377414823627</v>
      </c>
      <c r="Z59" s="15">
        <v>0.83311799599005476</v>
      </c>
      <c r="AA59" s="15">
        <v>13.139202278914667</v>
      </c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X59" s="37"/>
    </row>
    <row r="60" spans="1:50" x14ac:dyDescent="0.3">
      <c r="A60" s="16" t="s">
        <v>508</v>
      </c>
      <c r="B60" s="16" t="s">
        <v>486</v>
      </c>
      <c r="C60" s="15" t="s">
        <v>33</v>
      </c>
      <c r="D60" s="20" t="s">
        <v>34</v>
      </c>
      <c r="E60" s="27" t="s">
        <v>74</v>
      </c>
      <c r="F60" s="18">
        <v>5</v>
      </c>
      <c r="G60" s="18">
        <v>10</v>
      </c>
      <c r="H60" s="18"/>
      <c r="I60" s="18">
        <v>10</v>
      </c>
      <c r="J60" s="15" t="s">
        <v>35</v>
      </c>
      <c r="K60" s="15" t="s">
        <v>294</v>
      </c>
      <c r="L60" s="15"/>
      <c r="M60" s="15">
        <v>-45.8</v>
      </c>
      <c r="N60" s="15"/>
      <c r="O60" s="15"/>
      <c r="P60" s="15"/>
      <c r="Q60" s="15"/>
      <c r="R60" s="15">
        <v>-21.2</v>
      </c>
      <c r="S60" s="15">
        <v>-2.8</v>
      </c>
      <c r="T60" s="15">
        <v>248.3</v>
      </c>
      <c r="U60" s="15"/>
      <c r="V60" s="19">
        <v>4.6496992639999997</v>
      </c>
      <c r="W60" s="19"/>
      <c r="X60" s="15">
        <v>0.83942304013646374</v>
      </c>
      <c r="Y60" s="15">
        <v>37.291370142936444</v>
      </c>
      <c r="Z60" s="15">
        <v>0.83942304013646374</v>
      </c>
      <c r="AA60" s="15">
        <v>13.259920887999789</v>
      </c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X60" s="37"/>
    </row>
    <row r="61" spans="1:50" x14ac:dyDescent="0.3">
      <c r="A61" s="16" t="s">
        <v>508</v>
      </c>
      <c r="B61" s="16" t="s">
        <v>486</v>
      </c>
      <c r="C61" s="15" t="s">
        <v>33</v>
      </c>
      <c r="D61" s="20" t="s">
        <v>38</v>
      </c>
      <c r="E61" s="27" t="s">
        <v>74</v>
      </c>
      <c r="F61" s="18">
        <v>1</v>
      </c>
      <c r="G61" s="18">
        <v>10</v>
      </c>
      <c r="H61" s="18"/>
      <c r="I61" s="18">
        <v>10</v>
      </c>
      <c r="J61" s="15" t="s">
        <v>35</v>
      </c>
      <c r="K61" s="15" t="s">
        <v>294</v>
      </c>
      <c r="L61" s="15"/>
      <c r="M61" s="15">
        <v>-49</v>
      </c>
      <c r="N61" s="15"/>
      <c r="O61" s="15"/>
      <c r="P61" s="15"/>
      <c r="Q61" s="15"/>
      <c r="R61" s="15">
        <v>-26.3</v>
      </c>
      <c r="S61" s="15">
        <v>-2.8</v>
      </c>
      <c r="T61" s="15">
        <v>246.5</v>
      </c>
      <c r="U61" s="15"/>
      <c r="V61" s="19">
        <v>4.6496992639999997</v>
      </c>
      <c r="W61" s="19"/>
      <c r="X61" s="15">
        <v>0.84195778390013931</v>
      </c>
      <c r="Y61" s="15">
        <v>36.158035582656332</v>
      </c>
      <c r="Z61" s="15">
        <v>0.84195778390013931</v>
      </c>
      <c r="AA61" s="15">
        <v>13.355717149450452</v>
      </c>
      <c r="AB61" s="14"/>
      <c r="AC61" s="14"/>
      <c r="AD61" s="14">
        <f>AVERAGE(M61:M64)</f>
        <v>-49.899999999999991</v>
      </c>
      <c r="AE61" s="14"/>
      <c r="AF61" s="14">
        <f>AVERAGE(R61:R64)</f>
        <v>-25.5</v>
      </c>
      <c r="AG61" s="14">
        <v>-2.2250000000000001</v>
      </c>
      <c r="AH61" s="14"/>
      <c r="AI61" s="14"/>
      <c r="AJ61" s="14">
        <v>3.7326437132500003</v>
      </c>
      <c r="AK61" s="14">
        <f>AVERAGE(T61:T64)</f>
        <v>234.72499999999999</v>
      </c>
      <c r="AL61" s="14"/>
      <c r="AM61" s="14"/>
      <c r="AN61" s="14"/>
      <c r="AO61" s="14"/>
      <c r="AP61" s="14">
        <f>STDEV(M61:M64)</f>
        <v>2.2060522810365746</v>
      </c>
      <c r="AQ61" s="14"/>
      <c r="AR61" s="14">
        <f>STDEV(R61:R64)</f>
        <v>2.2105806175452338</v>
      </c>
      <c r="AS61" s="14">
        <f>STDEV(S61:S64)</f>
        <v>0.70415433914258629</v>
      </c>
      <c r="AT61" s="14"/>
      <c r="AU61" s="14"/>
      <c r="AV61" s="14">
        <f>STDEV(V61:V64)</f>
        <v>1.137574639541838</v>
      </c>
      <c r="AW61" s="212">
        <f>STDEV(T61:T64)</f>
        <v>15.312821425197903</v>
      </c>
      <c r="AX61" s="37"/>
    </row>
    <row r="62" spans="1:50" x14ac:dyDescent="0.3">
      <c r="A62" s="16" t="s">
        <v>508</v>
      </c>
      <c r="B62" s="16" t="s">
        <v>486</v>
      </c>
      <c r="C62" s="15" t="s">
        <v>33</v>
      </c>
      <c r="D62" s="20" t="s">
        <v>38</v>
      </c>
      <c r="E62" s="27" t="s">
        <v>74</v>
      </c>
      <c r="F62" s="18">
        <v>2</v>
      </c>
      <c r="G62" s="18">
        <v>10</v>
      </c>
      <c r="H62" s="18"/>
      <c r="I62" s="18">
        <v>10</v>
      </c>
      <c r="J62" s="15" t="s">
        <v>35</v>
      </c>
      <c r="K62" s="15" t="s">
        <v>294</v>
      </c>
      <c r="L62" s="15"/>
      <c r="M62" s="15">
        <v>-48.6</v>
      </c>
      <c r="N62" s="15"/>
      <c r="O62" s="15"/>
      <c r="P62" s="15"/>
      <c r="Q62" s="15"/>
      <c r="R62" s="15">
        <v>-23.2</v>
      </c>
      <c r="S62" s="15">
        <v>-1.2</v>
      </c>
      <c r="T62" s="15">
        <v>229.3</v>
      </c>
      <c r="U62" s="15"/>
      <c r="V62" s="19">
        <v>2.0733144960000001</v>
      </c>
      <c r="W62" s="19"/>
      <c r="X62" s="15">
        <v>0.84350026045178383</v>
      </c>
      <c r="Y62" s="15">
        <v>27.070901563014825</v>
      </c>
      <c r="Z62" s="15">
        <v>0.84350026045178383</v>
      </c>
      <c r="AA62" s="15">
        <v>14.11885062535846</v>
      </c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X62" s="37"/>
    </row>
    <row r="63" spans="1:50" x14ac:dyDescent="0.3">
      <c r="A63" s="16" t="s">
        <v>508</v>
      </c>
      <c r="B63" s="16" t="s">
        <v>486</v>
      </c>
      <c r="C63" s="15" t="s">
        <v>33</v>
      </c>
      <c r="D63" s="20" t="s">
        <v>38</v>
      </c>
      <c r="E63" s="27" t="s">
        <v>74</v>
      </c>
      <c r="F63" s="18">
        <v>3</v>
      </c>
      <c r="G63" s="18">
        <v>10</v>
      </c>
      <c r="H63" s="18"/>
      <c r="I63" s="18">
        <v>10</v>
      </c>
      <c r="J63" s="15" t="s">
        <v>35</v>
      </c>
      <c r="K63" s="15" t="s">
        <v>294</v>
      </c>
      <c r="L63" s="15"/>
      <c r="M63" s="15">
        <v>-48.8</v>
      </c>
      <c r="N63" s="15"/>
      <c r="O63" s="15"/>
      <c r="P63" s="15"/>
      <c r="Q63" s="15"/>
      <c r="R63" s="15">
        <v>-24.3</v>
      </c>
      <c r="S63" s="15">
        <v>-2.4</v>
      </c>
      <c r="T63" s="15">
        <v>247.6</v>
      </c>
      <c r="U63" s="15"/>
      <c r="V63" s="19">
        <v>4.0251079680000004</v>
      </c>
      <c r="W63" s="19"/>
      <c r="X63" s="15">
        <v>0.8346891197942321</v>
      </c>
      <c r="Y63" s="15">
        <v>36.992633884479453</v>
      </c>
      <c r="Z63" s="15">
        <v>0.8346891197942321</v>
      </c>
      <c r="AA63" s="15">
        <v>13.237597736842668</v>
      </c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X63" s="37"/>
    </row>
    <row r="64" spans="1:50" x14ac:dyDescent="0.3">
      <c r="A64" s="16" t="s">
        <v>508</v>
      </c>
      <c r="B64" s="16" t="s">
        <v>486</v>
      </c>
      <c r="C64" s="15" t="s">
        <v>33</v>
      </c>
      <c r="D64" s="20" t="s">
        <v>38</v>
      </c>
      <c r="E64" s="27" t="s">
        <v>74</v>
      </c>
      <c r="F64" s="18">
        <v>4</v>
      </c>
      <c r="G64" s="18">
        <v>10</v>
      </c>
      <c r="H64" s="18"/>
      <c r="I64" s="18">
        <v>10</v>
      </c>
      <c r="J64" s="15" t="s">
        <v>35</v>
      </c>
      <c r="K64" s="15" t="s">
        <v>294</v>
      </c>
      <c r="L64" s="15"/>
      <c r="M64" s="15">
        <v>-53.2</v>
      </c>
      <c r="N64" s="15"/>
      <c r="O64" s="15"/>
      <c r="P64" s="15"/>
      <c r="Q64" s="15"/>
      <c r="R64" s="15">
        <v>-28.2</v>
      </c>
      <c r="S64" s="15">
        <v>-2.5</v>
      </c>
      <c r="T64" s="15">
        <v>215.5</v>
      </c>
      <c r="U64" s="15"/>
      <c r="V64" s="19">
        <v>4.1824531250000003</v>
      </c>
      <c r="W64" s="19"/>
      <c r="X64" s="15">
        <v>0.87909808064189221</v>
      </c>
      <c r="Y64" s="15">
        <v>20.567932618826902</v>
      </c>
      <c r="Z64" s="15">
        <v>0.87909808064189221</v>
      </c>
      <c r="AA64" s="15">
        <v>14.928063001695483</v>
      </c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X64" s="37"/>
    </row>
    <row r="65" spans="1:50" x14ac:dyDescent="0.3">
      <c r="A65" s="16" t="s">
        <v>508</v>
      </c>
      <c r="B65" s="16" t="s">
        <v>486</v>
      </c>
      <c r="C65" s="15" t="s">
        <v>33</v>
      </c>
      <c r="D65" s="20" t="s">
        <v>51</v>
      </c>
      <c r="E65" s="27" t="s">
        <v>74</v>
      </c>
      <c r="F65" s="18">
        <v>1</v>
      </c>
      <c r="G65" s="18">
        <v>15</v>
      </c>
      <c r="H65" s="18"/>
      <c r="I65" s="18">
        <v>15</v>
      </c>
      <c r="J65" s="15" t="s">
        <v>35</v>
      </c>
      <c r="K65" s="15" t="s">
        <v>294</v>
      </c>
      <c r="L65" s="15"/>
      <c r="M65" s="15">
        <v>-57.8</v>
      </c>
      <c r="N65" s="15"/>
      <c r="O65" s="15"/>
      <c r="P65" s="15"/>
      <c r="Q65" s="15"/>
      <c r="R65" s="15">
        <v>-28.2</v>
      </c>
      <c r="S65" s="15">
        <v>-2.8</v>
      </c>
      <c r="T65" s="15">
        <v>230.1</v>
      </c>
      <c r="U65" s="15"/>
      <c r="V65" s="19">
        <v>4.6496992639999997</v>
      </c>
      <c r="W65" s="19"/>
      <c r="X65" s="15">
        <v>0.86422401620695388</v>
      </c>
      <c r="Y65" s="15">
        <v>27.021163106001747</v>
      </c>
      <c r="Z65" s="15">
        <v>0.86422401620695388</v>
      </c>
      <c r="AA65" s="15">
        <v>14.220645169542459</v>
      </c>
      <c r="AB65" s="14"/>
      <c r="AC65" s="14"/>
      <c r="AD65" s="14">
        <f>AVERAGE(M65:M74)</f>
        <v>-52.73</v>
      </c>
      <c r="AE65" s="14"/>
      <c r="AF65" s="14">
        <f>AVERAGE(R65:R74)</f>
        <v>-27.110000000000003</v>
      </c>
      <c r="AG65" s="14">
        <v>-5.08</v>
      </c>
      <c r="AH65" s="14"/>
      <c r="AI65" s="14"/>
      <c r="AJ65" s="14">
        <v>7.8059588878000001</v>
      </c>
      <c r="AK65" s="14">
        <f>AVERAGE(T65:T74)</f>
        <v>237.21999999999997</v>
      </c>
      <c r="AL65" s="14"/>
      <c r="AM65" s="14"/>
      <c r="AN65" s="14"/>
      <c r="AO65" s="14"/>
      <c r="AP65" s="14">
        <f>STDEV(M65:M74)</f>
        <v>3.6836123574556532</v>
      </c>
      <c r="AQ65" s="14"/>
      <c r="AR65" s="14">
        <f>STDEV(R65:R74)</f>
        <v>2.6497169660173148</v>
      </c>
      <c r="AS65" s="14">
        <f>STDEV(S65:S74)</f>
        <v>2.2909483722782675</v>
      </c>
      <c r="AT65" s="14"/>
      <c r="AU65" s="14"/>
      <c r="AV65" s="14">
        <f>STDEV(V65:V74)</f>
        <v>3.1905290472316512</v>
      </c>
      <c r="AW65" s="212">
        <f>STDEV(T65:T74)</f>
        <v>8.1261990568230082</v>
      </c>
      <c r="AX65" s="37"/>
    </row>
    <row r="66" spans="1:50" x14ac:dyDescent="0.3">
      <c r="A66" s="16" t="s">
        <v>508</v>
      </c>
      <c r="B66" s="16" t="s">
        <v>486</v>
      </c>
      <c r="C66" s="15" t="s">
        <v>33</v>
      </c>
      <c r="D66" s="20" t="s">
        <v>51</v>
      </c>
      <c r="E66" s="27" t="s">
        <v>74</v>
      </c>
      <c r="F66" s="18">
        <v>2</v>
      </c>
      <c r="G66" s="18">
        <v>10</v>
      </c>
      <c r="H66" s="18"/>
      <c r="I66" s="18">
        <v>8</v>
      </c>
      <c r="J66" s="15" t="s">
        <v>35</v>
      </c>
      <c r="K66" s="15" t="s">
        <v>294</v>
      </c>
      <c r="L66" s="15"/>
      <c r="M66" s="15">
        <v>-58</v>
      </c>
      <c r="N66" s="15"/>
      <c r="O66" s="15"/>
      <c r="P66" s="15"/>
      <c r="Q66" s="15"/>
      <c r="R66" s="15">
        <v>-27.3</v>
      </c>
      <c r="S66" s="15">
        <v>-3.2</v>
      </c>
      <c r="T66" s="15">
        <v>234.9</v>
      </c>
      <c r="U66" s="15"/>
      <c r="V66" s="19">
        <v>5.2616437759999997</v>
      </c>
      <c r="W66" s="19"/>
      <c r="X66" s="15">
        <v>0.86312666821736439</v>
      </c>
      <c r="Y66" s="15">
        <v>29.366658094723995</v>
      </c>
      <c r="Z66" s="15">
        <v>0.86312666821736439</v>
      </c>
      <c r="AA66" s="15">
        <v>14.038725118303018</v>
      </c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X66" s="37"/>
    </row>
    <row r="67" spans="1:50" x14ac:dyDescent="0.3">
      <c r="A67" s="16" t="s">
        <v>508</v>
      </c>
      <c r="B67" s="16" t="s">
        <v>486</v>
      </c>
      <c r="C67" s="15" t="s">
        <v>33</v>
      </c>
      <c r="D67" s="20" t="s">
        <v>51</v>
      </c>
      <c r="E67" s="27" t="s">
        <v>74</v>
      </c>
      <c r="F67" s="18">
        <v>3</v>
      </c>
      <c r="G67" s="18">
        <v>15</v>
      </c>
      <c r="H67" s="18"/>
      <c r="I67" s="18">
        <v>8</v>
      </c>
      <c r="J67" s="15" t="s">
        <v>35</v>
      </c>
      <c r="K67" s="15" t="s">
        <v>294</v>
      </c>
      <c r="L67" s="15"/>
      <c r="M67" s="15">
        <v>-49.2</v>
      </c>
      <c r="N67" s="15"/>
      <c r="O67" s="15"/>
      <c r="P67" s="15"/>
      <c r="Q67" s="15"/>
      <c r="R67" s="15">
        <v>-28.3</v>
      </c>
      <c r="S67" s="15">
        <v>-8.6999999999999993</v>
      </c>
      <c r="T67" s="15">
        <v>235.3</v>
      </c>
      <c r="U67" s="15"/>
      <c r="V67" s="19">
        <v>12.507288170999999</v>
      </c>
      <c r="W67" s="19"/>
      <c r="X67" s="15">
        <v>0.9242088631421822</v>
      </c>
      <c r="Y67" s="15">
        <v>28.006947685663434</v>
      </c>
      <c r="Z67" s="15">
        <v>0.9242088631421822</v>
      </c>
      <c r="AA67" s="15">
        <v>15.394112424560559</v>
      </c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X67" s="37"/>
    </row>
    <row r="68" spans="1:50" x14ac:dyDescent="0.3">
      <c r="A68" s="16" t="s">
        <v>508</v>
      </c>
      <c r="B68" s="16" t="s">
        <v>486</v>
      </c>
      <c r="C68" s="15" t="s">
        <v>33</v>
      </c>
      <c r="D68" s="20" t="s">
        <v>51</v>
      </c>
      <c r="E68" s="27" t="s">
        <v>74</v>
      </c>
      <c r="F68" s="18">
        <v>4</v>
      </c>
      <c r="G68" s="18">
        <v>20</v>
      </c>
      <c r="H68" s="18"/>
      <c r="I68" s="18">
        <v>10</v>
      </c>
      <c r="J68" s="15" t="s">
        <v>35</v>
      </c>
      <c r="K68" s="15" t="s">
        <v>294</v>
      </c>
      <c r="L68" s="15"/>
      <c r="M68" s="15">
        <v>-51.9</v>
      </c>
      <c r="N68" s="15"/>
      <c r="O68" s="15"/>
      <c r="P68" s="15"/>
      <c r="Q68" s="15"/>
      <c r="R68" s="15">
        <v>-31.3</v>
      </c>
      <c r="S68" s="15">
        <v>-2.5</v>
      </c>
      <c r="T68" s="15">
        <v>247.5</v>
      </c>
      <c r="U68" s="15"/>
      <c r="V68" s="19">
        <v>4.1824531250000003</v>
      </c>
      <c r="W68" s="19"/>
      <c r="X68" s="15">
        <v>0.83627645076952095</v>
      </c>
      <c r="Y68" s="15">
        <v>36.892934907376031</v>
      </c>
      <c r="Z68" s="15">
        <v>0.83627645076952095</v>
      </c>
      <c r="AA68" s="15">
        <v>13.256858651898197</v>
      </c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X68" s="37"/>
    </row>
    <row r="69" spans="1:50" x14ac:dyDescent="0.3">
      <c r="A69" s="16" t="s">
        <v>508</v>
      </c>
      <c r="B69" s="16" t="s">
        <v>486</v>
      </c>
      <c r="C69" s="15" t="s">
        <v>33</v>
      </c>
      <c r="D69" s="20" t="s">
        <v>51</v>
      </c>
      <c r="E69" s="27" t="s">
        <v>74</v>
      </c>
      <c r="F69" s="18">
        <v>5</v>
      </c>
      <c r="G69" s="18">
        <v>15</v>
      </c>
      <c r="H69" s="18"/>
      <c r="I69" s="18">
        <v>6</v>
      </c>
      <c r="J69" s="15" t="s">
        <v>35</v>
      </c>
      <c r="K69" s="15" t="s">
        <v>294</v>
      </c>
      <c r="L69" s="15"/>
      <c r="M69" s="15">
        <v>-49.5</v>
      </c>
      <c r="N69" s="15"/>
      <c r="O69" s="15"/>
      <c r="P69" s="15"/>
      <c r="Q69" s="15"/>
      <c r="R69" s="15">
        <v>-21.9</v>
      </c>
      <c r="S69" s="15">
        <v>-6.1</v>
      </c>
      <c r="T69" s="15">
        <v>238.7</v>
      </c>
      <c r="U69" s="15"/>
      <c r="V69" s="19">
        <v>9.3397464169999989</v>
      </c>
      <c r="W69" s="19"/>
      <c r="X69" s="15">
        <v>0.89335750314549967</v>
      </c>
      <c r="Y69" s="15">
        <v>30.536963771893792</v>
      </c>
      <c r="Z69" s="15">
        <v>0.89335750314549967</v>
      </c>
      <c r="AA69" s="15">
        <v>14.519946193871554</v>
      </c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X69" s="37"/>
    </row>
    <row r="70" spans="1:50" x14ac:dyDescent="0.3">
      <c r="A70" s="16" t="s">
        <v>508</v>
      </c>
      <c r="B70" s="16" t="s">
        <v>486</v>
      </c>
      <c r="C70" s="15" t="s">
        <v>33</v>
      </c>
      <c r="D70" s="20" t="s">
        <v>51</v>
      </c>
      <c r="E70" s="27" t="s">
        <v>74</v>
      </c>
      <c r="F70" s="18">
        <v>6</v>
      </c>
      <c r="G70" s="18">
        <v>15</v>
      </c>
      <c r="H70" s="18"/>
      <c r="I70" s="18">
        <v>6</v>
      </c>
      <c r="J70" s="15" t="s">
        <v>35</v>
      </c>
      <c r="K70" s="15" t="s">
        <v>294</v>
      </c>
      <c r="L70" s="15"/>
      <c r="M70" s="15">
        <v>-47.9</v>
      </c>
      <c r="N70" s="15"/>
      <c r="O70" s="15"/>
      <c r="P70" s="15"/>
      <c r="Q70" s="15"/>
      <c r="R70" s="15">
        <v>-24.9</v>
      </c>
      <c r="S70" s="15">
        <v>-6.5</v>
      </c>
      <c r="T70" s="15">
        <v>239.2</v>
      </c>
      <c r="U70" s="15"/>
      <c r="V70" s="19">
        <v>9.8555161250000012</v>
      </c>
      <c r="W70" s="19"/>
      <c r="X70" s="15">
        <v>0.89718278014636343</v>
      </c>
      <c r="Y70" s="15">
        <v>30.685094129721069</v>
      </c>
      <c r="Z70" s="15">
        <v>0.89718278014636343</v>
      </c>
      <c r="AA70" s="15">
        <v>14.596758941899346</v>
      </c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X70" s="37"/>
    </row>
    <row r="71" spans="1:50" x14ac:dyDescent="0.3">
      <c r="A71" s="16" t="s">
        <v>508</v>
      </c>
      <c r="B71" s="16" t="s">
        <v>486</v>
      </c>
      <c r="C71" s="15" t="s">
        <v>33</v>
      </c>
      <c r="D71" s="20" t="s">
        <v>51</v>
      </c>
      <c r="E71" s="27" t="s">
        <v>74</v>
      </c>
      <c r="F71" s="18">
        <v>7</v>
      </c>
      <c r="G71" s="18">
        <v>10</v>
      </c>
      <c r="H71" s="18"/>
      <c r="I71" s="18">
        <v>8</v>
      </c>
      <c r="J71" s="15" t="s">
        <v>35</v>
      </c>
      <c r="K71" s="15" t="s">
        <v>294</v>
      </c>
      <c r="L71" s="15"/>
      <c r="M71" s="15">
        <v>-53.2</v>
      </c>
      <c r="N71" s="15"/>
      <c r="O71" s="15"/>
      <c r="P71" s="15"/>
      <c r="Q71" s="15"/>
      <c r="R71" s="15">
        <v>-28.2</v>
      </c>
      <c r="S71" s="15">
        <v>-5.4</v>
      </c>
      <c r="T71" s="15">
        <v>223.5</v>
      </c>
      <c r="U71" s="15"/>
      <c r="V71" s="19">
        <v>8.4108354480000003</v>
      </c>
      <c r="W71" s="19"/>
      <c r="X71" s="15">
        <v>0.90357415846358546</v>
      </c>
      <c r="Y71" s="15">
        <v>23.296741410358575</v>
      </c>
      <c r="Z71" s="15">
        <v>0.90357415846358546</v>
      </c>
      <c r="AA71" s="15">
        <v>15.181697051111668</v>
      </c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X71" s="37"/>
    </row>
    <row r="72" spans="1:50" x14ac:dyDescent="0.3">
      <c r="A72" s="16" t="s">
        <v>508</v>
      </c>
      <c r="B72" s="16" t="s">
        <v>486</v>
      </c>
      <c r="C72" s="15" t="s">
        <v>33</v>
      </c>
      <c r="D72" s="20" t="s">
        <v>51</v>
      </c>
      <c r="E72" s="27" t="s">
        <v>74</v>
      </c>
      <c r="F72" s="18">
        <v>8</v>
      </c>
      <c r="G72" s="18">
        <v>10</v>
      </c>
      <c r="H72" s="18"/>
      <c r="I72" s="18">
        <v>8</v>
      </c>
      <c r="J72" s="15" t="s">
        <v>35</v>
      </c>
      <c r="K72" s="15" t="s">
        <v>294</v>
      </c>
      <c r="L72" s="15"/>
      <c r="M72" s="15">
        <v>-52.1</v>
      </c>
      <c r="N72" s="15"/>
      <c r="O72" s="15"/>
      <c r="P72" s="15"/>
      <c r="Q72" s="15"/>
      <c r="R72" s="15">
        <v>-29.3</v>
      </c>
      <c r="S72" s="15">
        <v>-2</v>
      </c>
      <c r="T72" s="15">
        <v>235.1</v>
      </c>
      <c r="U72" s="15"/>
      <c r="V72" s="19">
        <v>3.3876559999999998</v>
      </c>
      <c r="W72" s="19"/>
      <c r="X72" s="15">
        <v>0.84667037420524682</v>
      </c>
      <c r="Y72" s="15">
        <v>29.827494199670383</v>
      </c>
      <c r="Z72" s="15">
        <v>0.84667037420524682</v>
      </c>
      <c r="AA72" s="15">
        <v>13.854564222817736</v>
      </c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X72" s="37"/>
    </row>
    <row r="73" spans="1:50" x14ac:dyDescent="0.3">
      <c r="A73" s="16" t="s">
        <v>508</v>
      </c>
      <c r="B73" s="16" t="s">
        <v>486</v>
      </c>
      <c r="C73" s="15" t="s">
        <v>33</v>
      </c>
      <c r="D73" s="20" t="s">
        <v>51</v>
      </c>
      <c r="E73" s="27" t="s">
        <v>74</v>
      </c>
      <c r="F73" s="18">
        <v>9</v>
      </c>
      <c r="G73" s="18">
        <v>15</v>
      </c>
      <c r="H73" s="18"/>
      <c r="I73" s="18">
        <v>8</v>
      </c>
      <c r="J73" s="15" t="s">
        <v>35</v>
      </c>
      <c r="K73" s="15" t="s">
        <v>294</v>
      </c>
      <c r="L73" s="15"/>
      <c r="M73" s="15">
        <v>-56.9</v>
      </c>
      <c r="N73" s="15"/>
      <c r="O73" s="15"/>
      <c r="P73" s="15"/>
      <c r="Q73" s="15"/>
      <c r="R73" s="15">
        <v>-24.9</v>
      </c>
      <c r="S73" s="15">
        <v>-7.1</v>
      </c>
      <c r="T73" s="15">
        <v>252.3</v>
      </c>
      <c r="U73" s="15"/>
      <c r="V73" s="19" t="s">
        <v>52</v>
      </c>
      <c r="W73" s="19"/>
      <c r="X73" s="15">
        <v>0.8880085225469182</v>
      </c>
      <c r="Y73" s="15">
        <v>38.229533298471111</v>
      </c>
      <c r="Z73" s="15">
        <v>0.8880085225469182</v>
      </c>
      <c r="AA73" s="15">
        <v>14.017751435006122</v>
      </c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X73" s="37"/>
    </row>
    <row r="74" spans="1:50" x14ac:dyDescent="0.3">
      <c r="A74" s="16" t="s">
        <v>508</v>
      </c>
      <c r="B74" s="16" t="s">
        <v>486</v>
      </c>
      <c r="C74" s="15" t="s">
        <v>33</v>
      </c>
      <c r="D74" s="20" t="s">
        <v>51</v>
      </c>
      <c r="E74" s="27" t="s">
        <v>74</v>
      </c>
      <c r="F74" s="18">
        <v>10</v>
      </c>
      <c r="G74" s="18">
        <v>15</v>
      </c>
      <c r="H74" s="18"/>
      <c r="I74" s="18">
        <v>10</v>
      </c>
      <c r="J74" s="15" t="s">
        <v>35</v>
      </c>
      <c r="K74" s="15" t="s">
        <v>294</v>
      </c>
      <c r="L74" s="15"/>
      <c r="M74" s="15">
        <v>-50.8</v>
      </c>
      <c r="N74" s="15"/>
      <c r="O74" s="15"/>
      <c r="P74" s="15"/>
      <c r="Q74" s="15"/>
      <c r="R74" s="15">
        <v>-26.8</v>
      </c>
      <c r="S74" s="15">
        <v>-6.5</v>
      </c>
      <c r="T74" s="15">
        <v>235.6</v>
      </c>
      <c r="U74" s="15"/>
      <c r="V74" s="19">
        <v>9.8555161250000012</v>
      </c>
      <c r="W74" s="19"/>
      <c r="X74" s="15">
        <v>0.90144057507209263</v>
      </c>
      <c r="Y74" s="15">
        <v>28.780184809194957</v>
      </c>
      <c r="Z74" s="15">
        <v>0.90144057507209263</v>
      </c>
      <c r="AA74" s="15">
        <v>14.799853459396186</v>
      </c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X74" s="37"/>
    </row>
    <row r="75" spans="1:50" x14ac:dyDescent="0.3">
      <c r="A75" s="16" t="s">
        <v>508</v>
      </c>
      <c r="B75" s="16" t="s">
        <v>486</v>
      </c>
      <c r="C75" s="15" t="s">
        <v>33</v>
      </c>
      <c r="D75" s="20" t="s">
        <v>40</v>
      </c>
      <c r="E75" s="27" t="s">
        <v>74</v>
      </c>
      <c r="F75" s="18">
        <v>1</v>
      </c>
      <c r="G75" s="18">
        <v>10</v>
      </c>
      <c r="H75" s="18"/>
      <c r="I75" s="18">
        <v>25</v>
      </c>
      <c r="J75" s="15" t="s">
        <v>35</v>
      </c>
      <c r="K75" s="15" t="s">
        <v>294</v>
      </c>
      <c r="L75" s="15"/>
      <c r="M75" s="15">
        <v>-46.5</v>
      </c>
      <c r="N75" s="15"/>
      <c r="O75" s="15"/>
      <c r="P75" s="15"/>
      <c r="Q75" s="15"/>
      <c r="R75" s="15">
        <v>-29.5</v>
      </c>
      <c r="S75" s="15">
        <v>-2.9</v>
      </c>
      <c r="T75" s="15">
        <v>258.2</v>
      </c>
      <c r="U75" s="15"/>
      <c r="V75" s="19">
        <v>4.8038626730000002</v>
      </c>
      <c r="W75" s="19"/>
      <c r="X75" s="15">
        <v>0.82663711966269193</v>
      </c>
      <c r="Y75" s="15">
        <v>43.985977885146205</v>
      </c>
      <c r="Z75" s="15">
        <v>0.82663711966269193</v>
      </c>
      <c r="AA75" s="15">
        <v>12.74720308471939</v>
      </c>
      <c r="AB75" s="14"/>
      <c r="AC75" s="14"/>
      <c r="AD75" s="14">
        <f>AVERAGE(M75:M78)</f>
        <v>-45.500000000000007</v>
      </c>
      <c r="AE75" s="14"/>
      <c r="AF75" s="14">
        <f>AVERAGE(R75:R78)</f>
        <v>-28.799999999999997</v>
      </c>
      <c r="AG75" s="14">
        <v>-1.925</v>
      </c>
      <c r="AH75" s="14"/>
      <c r="AI75" s="14"/>
      <c r="AJ75" s="14">
        <v>3.2406642807499999</v>
      </c>
      <c r="AK75" s="14">
        <f>AVERAGE(T75:T78)</f>
        <v>254.20000000000002</v>
      </c>
      <c r="AL75" s="14"/>
      <c r="AM75" s="14"/>
      <c r="AN75" s="14"/>
      <c r="AO75" s="14"/>
      <c r="AP75" s="14">
        <f>STDEV(M75:M78)</f>
        <v>1.0099504938362092</v>
      </c>
      <c r="AQ75" s="14"/>
      <c r="AR75" s="14">
        <f>STDEV(R75:R78)</f>
        <v>0.57735026918962518</v>
      </c>
      <c r="AS75" s="14">
        <f>STDEV(S75:S78)</f>
        <v>0.91787798753429028</v>
      </c>
      <c r="AT75" s="14"/>
      <c r="AU75" s="14"/>
      <c r="AV75" s="14">
        <f>STDEV(V75:V78)</f>
        <v>1.4974408497368827</v>
      </c>
      <c r="AW75" s="212">
        <f>STDEV(T75:T78)</f>
        <v>3.1527765540868811</v>
      </c>
      <c r="AX75" s="37"/>
    </row>
    <row r="76" spans="1:50" x14ac:dyDescent="0.3">
      <c r="A76" s="16" t="s">
        <v>508</v>
      </c>
      <c r="B76" s="16" t="s">
        <v>486</v>
      </c>
      <c r="C76" s="15" t="s">
        <v>33</v>
      </c>
      <c r="D76" s="20" t="s">
        <v>40</v>
      </c>
      <c r="E76" s="27" t="s">
        <v>74</v>
      </c>
      <c r="F76" s="18">
        <v>2</v>
      </c>
      <c r="G76" s="18">
        <v>15</v>
      </c>
      <c r="H76" s="18"/>
      <c r="I76" s="18">
        <v>45</v>
      </c>
      <c r="J76" s="15" t="s">
        <v>35</v>
      </c>
      <c r="K76" s="15" t="s">
        <v>294</v>
      </c>
      <c r="L76" s="15"/>
      <c r="M76" s="15">
        <v>-44.9</v>
      </c>
      <c r="N76" s="15"/>
      <c r="O76" s="15"/>
      <c r="P76" s="15"/>
      <c r="Q76" s="15"/>
      <c r="R76" s="15">
        <v>-28.9</v>
      </c>
      <c r="S76" s="15">
        <v>-2.2000000000000002</v>
      </c>
      <c r="T76" s="15">
        <v>255.2</v>
      </c>
      <c r="U76" s="15"/>
      <c r="V76" s="19">
        <v>3.7080029360000002</v>
      </c>
      <c r="W76" s="19"/>
      <c r="X76" s="15">
        <v>0.82056763580655978</v>
      </c>
      <c r="Y76" s="15">
        <v>42.14076571223093</v>
      </c>
      <c r="Z76" s="15">
        <v>0.82056763580655978</v>
      </c>
      <c r="AA76" s="15">
        <v>12.801151069395448</v>
      </c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X76" s="37"/>
    </row>
    <row r="77" spans="1:50" x14ac:dyDescent="0.3">
      <c r="A77" s="16" t="s">
        <v>508</v>
      </c>
      <c r="B77" s="16" t="s">
        <v>486</v>
      </c>
      <c r="C77" s="15" t="s">
        <v>33</v>
      </c>
      <c r="D77" s="20" t="s">
        <v>40</v>
      </c>
      <c r="E77" s="27" t="s">
        <v>74</v>
      </c>
      <c r="F77" s="18">
        <v>3</v>
      </c>
      <c r="G77" s="18">
        <v>10</v>
      </c>
      <c r="H77" s="18"/>
      <c r="I77" s="18">
        <v>15</v>
      </c>
      <c r="J77" s="15" t="s">
        <v>35</v>
      </c>
      <c r="K77" s="15" t="s">
        <v>294</v>
      </c>
      <c r="L77" s="15"/>
      <c r="M77" s="15">
        <v>-46.2</v>
      </c>
      <c r="N77" s="15"/>
      <c r="O77" s="15"/>
      <c r="P77" s="15"/>
      <c r="Q77" s="15"/>
      <c r="R77" s="15">
        <v>-28.7</v>
      </c>
      <c r="S77" s="15">
        <v>-1.9</v>
      </c>
      <c r="T77" s="15">
        <v>251.3</v>
      </c>
      <c r="U77" s="15"/>
      <c r="V77" s="19">
        <v>3.2262584629999993</v>
      </c>
      <c r="W77" s="19"/>
      <c r="X77" s="15">
        <v>0.82182794667543502</v>
      </c>
      <c r="Y77" s="15">
        <v>39.590650965329807</v>
      </c>
      <c r="Z77" s="15">
        <v>0.82182794667543502</v>
      </c>
      <c r="AA77" s="15">
        <v>12.978231576460594</v>
      </c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X77" s="37"/>
    </row>
    <row r="78" spans="1:50" x14ac:dyDescent="0.3">
      <c r="A78" s="16" t="s">
        <v>508</v>
      </c>
      <c r="B78" s="16" t="s">
        <v>486</v>
      </c>
      <c r="C78" s="15" t="s">
        <v>33</v>
      </c>
      <c r="D78" s="20" t="s">
        <v>40</v>
      </c>
      <c r="E78" s="27" t="s">
        <v>74</v>
      </c>
      <c r="F78" s="18">
        <v>4</v>
      </c>
      <c r="G78" s="18">
        <v>15</v>
      </c>
      <c r="H78" s="18"/>
      <c r="I78" s="18">
        <v>15</v>
      </c>
      <c r="J78" s="15" t="s">
        <v>35</v>
      </c>
      <c r="K78" s="15" t="s">
        <v>294</v>
      </c>
      <c r="L78" s="15"/>
      <c r="M78" s="15">
        <v>-44.4</v>
      </c>
      <c r="N78" s="15"/>
      <c r="O78" s="15"/>
      <c r="P78" s="15"/>
      <c r="Q78" s="15"/>
      <c r="R78" s="15">
        <v>-28.1</v>
      </c>
      <c r="S78" s="15">
        <v>-0.7</v>
      </c>
      <c r="T78" s="15">
        <v>252.1</v>
      </c>
      <c r="U78" s="15"/>
      <c r="V78" s="19">
        <v>1.2245330510000001</v>
      </c>
      <c r="W78" s="19"/>
      <c r="X78" s="15">
        <v>0.8014565090822251</v>
      </c>
      <c r="Y78" s="15">
        <v>40.630856134633689</v>
      </c>
      <c r="Z78" s="15">
        <v>0.8014565090822251</v>
      </c>
      <c r="AA78" s="15">
        <v>12.875823628696917</v>
      </c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X78" s="37"/>
    </row>
    <row r="79" spans="1:50" x14ac:dyDescent="0.3">
      <c r="A79" s="16" t="s">
        <v>508</v>
      </c>
      <c r="B79" s="16" t="s">
        <v>486</v>
      </c>
      <c r="C79" s="15" t="s">
        <v>33</v>
      </c>
      <c r="D79" s="20" t="s">
        <v>41</v>
      </c>
      <c r="E79" s="27" t="s">
        <v>74</v>
      </c>
      <c r="F79" s="18">
        <v>1</v>
      </c>
      <c r="G79" s="18">
        <v>10</v>
      </c>
      <c r="H79" s="18"/>
      <c r="I79" s="18">
        <v>20</v>
      </c>
      <c r="J79" s="15" t="s">
        <v>35</v>
      </c>
      <c r="K79" s="15" t="s">
        <v>294</v>
      </c>
      <c r="L79" s="15"/>
      <c r="M79" s="15">
        <v>-46.7</v>
      </c>
      <c r="N79" s="15"/>
      <c r="O79" s="15"/>
      <c r="P79" s="15"/>
      <c r="Q79" s="15"/>
      <c r="R79" s="15">
        <v>-25.8</v>
      </c>
      <c r="S79" s="15">
        <v>-0.9</v>
      </c>
      <c r="T79" s="15">
        <v>228.5</v>
      </c>
      <c r="U79" s="15"/>
      <c r="V79" s="19">
        <v>1.5666040530000001</v>
      </c>
      <c r="W79" s="19"/>
      <c r="X79" s="15">
        <v>0.84033389332225195</v>
      </c>
      <c r="Y79" s="15">
        <v>26.765205268544786</v>
      </c>
      <c r="Z79" s="15">
        <v>0.84033389332225195</v>
      </c>
      <c r="AA79" s="15">
        <v>14.16816647138533</v>
      </c>
      <c r="AB79" s="14"/>
      <c r="AC79" s="14"/>
      <c r="AD79" s="14">
        <f>AVERAGE(M79:M83)</f>
        <v>-46.06</v>
      </c>
      <c r="AE79" s="14"/>
      <c r="AF79" s="14">
        <f>AVERAGE(R79:R83)</f>
        <v>-27.72</v>
      </c>
      <c r="AG79" s="14">
        <v>-1.5000000000000002</v>
      </c>
      <c r="AH79" s="14"/>
      <c r="AI79" s="14"/>
      <c r="AJ79" s="14">
        <v>2.3388724230000002</v>
      </c>
      <c r="AK79" s="14">
        <f>AVERAGE(T79:T83)</f>
        <v>233.6</v>
      </c>
      <c r="AL79" s="14"/>
      <c r="AM79" s="14"/>
      <c r="AN79" s="14"/>
      <c r="AO79" s="14"/>
      <c r="AP79" s="14">
        <f>STDEV(M79:M83)</f>
        <v>1.2300406497347944</v>
      </c>
      <c r="AQ79" s="14"/>
      <c r="AR79" s="14">
        <f>STDEV(R79:R83)</f>
        <v>1.2911235417263527</v>
      </c>
      <c r="AS79" s="14">
        <f>STDEV(S79:S83)</f>
        <v>0.56568542494923713</v>
      </c>
      <c r="AT79" s="14"/>
      <c r="AU79" s="14"/>
      <c r="AV79" s="14">
        <f>STDEV(V79:V83)</f>
        <v>0.93680939272167119</v>
      </c>
      <c r="AW79" s="212">
        <f>STDEV(T79:T83)</f>
        <v>4.7497368348151658</v>
      </c>
      <c r="AX79" s="37"/>
    </row>
    <row r="80" spans="1:50" x14ac:dyDescent="0.3">
      <c r="A80" s="16" t="s">
        <v>508</v>
      </c>
      <c r="B80" s="16" t="s">
        <v>486</v>
      </c>
      <c r="C80" s="15" t="s">
        <v>33</v>
      </c>
      <c r="D80" s="20" t="s">
        <v>41</v>
      </c>
      <c r="E80" s="27" t="s">
        <v>74</v>
      </c>
      <c r="F80" s="18">
        <v>2</v>
      </c>
      <c r="G80" s="18">
        <v>10</v>
      </c>
      <c r="H80" s="18"/>
      <c r="I80" s="18">
        <v>10</v>
      </c>
      <c r="J80" s="15" t="s">
        <v>35</v>
      </c>
      <c r="K80" s="15" t="s">
        <v>294</v>
      </c>
      <c r="L80" s="15"/>
      <c r="M80" s="15">
        <v>-45.2</v>
      </c>
      <c r="N80" s="15"/>
      <c r="O80" s="15"/>
      <c r="P80" s="15"/>
      <c r="Q80" s="15"/>
      <c r="R80" s="15">
        <v>-27.2</v>
      </c>
      <c r="S80" s="15">
        <v>-1.9</v>
      </c>
      <c r="T80" s="15">
        <v>238.5</v>
      </c>
      <c r="U80" s="15"/>
      <c r="V80" s="19">
        <v>3.2262584629999993</v>
      </c>
      <c r="W80" s="19"/>
      <c r="X80" s="15">
        <v>0.8404821233589409</v>
      </c>
      <c r="Y80" s="15">
        <v>31.726039601654882</v>
      </c>
      <c r="Z80" s="15">
        <v>0.8404821233589409</v>
      </c>
      <c r="AA80" s="15">
        <v>13.666141447078207</v>
      </c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X80" s="37"/>
    </row>
    <row r="81" spans="1:50" x14ac:dyDescent="0.3">
      <c r="A81" s="16" t="s">
        <v>508</v>
      </c>
      <c r="B81" s="16" t="s">
        <v>486</v>
      </c>
      <c r="C81" s="15" t="s">
        <v>33</v>
      </c>
      <c r="D81" s="20" t="s">
        <v>41</v>
      </c>
      <c r="E81" s="27" t="s">
        <v>74</v>
      </c>
      <c r="F81" s="18">
        <v>3</v>
      </c>
      <c r="G81" s="18">
        <v>10</v>
      </c>
      <c r="H81" s="18"/>
      <c r="I81" s="18">
        <v>10</v>
      </c>
      <c r="J81" s="15" t="s">
        <v>35</v>
      </c>
      <c r="K81" s="15" t="s">
        <v>294</v>
      </c>
      <c r="L81" s="15"/>
      <c r="M81" s="15">
        <v>-45.9</v>
      </c>
      <c r="N81" s="15"/>
      <c r="O81" s="15"/>
      <c r="P81" s="15"/>
      <c r="Q81" s="15"/>
      <c r="R81" s="15">
        <v>-29.1</v>
      </c>
      <c r="S81" s="15">
        <v>-2.1</v>
      </c>
      <c r="T81" s="15">
        <v>230.1</v>
      </c>
      <c r="U81" s="15"/>
      <c r="V81" s="19">
        <v>3.5482363770000003</v>
      </c>
      <c r="W81" s="19"/>
      <c r="X81" s="15">
        <v>0.85490950375069508</v>
      </c>
      <c r="Y81" s="15">
        <v>27.212022052667614</v>
      </c>
      <c r="Z81" s="15">
        <v>0.85490950375069508</v>
      </c>
      <c r="AA81" s="15">
        <v>14.125754124281741</v>
      </c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X81" s="37"/>
    </row>
    <row r="82" spans="1:50" x14ac:dyDescent="0.3">
      <c r="A82" s="16" t="s">
        <v>508</v>
      </c>
      <c r="B82" s="16" t="s">
        <v>486</v>
      </c>
      <c r="C82" s="15" t="s">
        <v>33</v>
      </c>
      <c r="D82" s="20" t="s">
        <v>41</v>
      </c>
      <c r="E82" s="27" t="s">
        <v>74</v>
      </c>
      <c r="F82" s="18">
        <v>4</v>
      </c>
      <c r="G82" s="18">
        <v>10</v>
      </c>
      <c r="H82" s="18"/>
      <c r="I82" s="18">
        <v>10</v>
      </c>
      <c r="J82" s="15" t="s">
        <v>35</v>
      </c>
      <c r="K82" s="15" t="s">
        <v>294</v>
      </c>
      <c r="L82" s="15"/>
      <c r="M82" s="15">
        <v>-47.8</v>
      </c>
      <c r="N82" s="15"/>
      <c r="O82" s="15"/>
      <c r="P82" s="15"/>
      <c r="Q82" s="15"/>
      <c r="R82" s="15">
        <v>-28.6</v>
      </c>
      <c r="S82" s="15">
        <v>-1.7</v>
      </c>
      <c r="T82" s="15">
        <v>232.2</v>
      </c>
      <c r="U82" s="15"/>
      <c r="V82" s="19">
        <v>2.9009985409999999</v>
      </c>
      <c r="W82" s="19"/>
      <c r="X82" s="15">
        <v>0.84650476999296898</v>
      </c>
      <c r="Y82" s="15">
        <v>28.392108527105744</v>
      </c>
      <c r="Z82" s="15">
        <v>0.84650476999296898</v>
      </c>
      <c r="AA82" s="15">
        <v>13.982893037378943</v>
      </c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X82" s="37"/>
    </row>
    <row r="83" spans="1:50" x14ac:dyDescent="0.3">
      <c r="A83" s="16" t="s">
        <v>508</v>
      </c>
      <c r="B83" s="16" t="s">
        <v>486</v>
      </c>
      <c r="C83" s="15" t="s">
        <v>33</v>
      </c>
      <c r="D83" s="20" t="s">
        <v>41</v>
      </c>
      <c r="E83" s="27" t="s">
        <v>74</v>
      </c>
      <c r="F83" s="18">
        <v>5</v>
      </c>
      <c r="G83" s="18">
        <v>10</v>
      </c>
      <c r="H83" s="18"/>
      <c r="I83" s="18">
        <v>10</v>
      </c>
      <c r="J83" s="15" t="s">
        <v>35</v>
      </c>
      <c r="K83" s="15" t="s">
        <v>294</v>
      </c>
      <c r="L83" s="15"/>
      <c r="M83" s="15">
        <v>-44.7</v>
      </c>
      <c r="N83" s="15"/>
      <c r="O83" s="15"/>
      <c r="P83" s="15"/>
      <c r="Q83" s="15"/>
      <c r="R83" s="15">
        <v>-27.9</v>
      </c>
      <c r="S83" s="15">
        <v>-0.9</v>
      </c>
      <c r="T83" s="15">
        <v>238.7</v>
      </c>
      <c r="U83" s="15"/>
      <c r="V83" s="19">
        <v>1.5666040530000001</v>
      </c>
      <c r="W83" s="19"/>
      <c r="X83" s="15">
        <v>0.82542909909719797</v>
      </c>
      <c r="Y83" s="15">
        <v>32.177197383155807</v>
      </c>
      <c r="Z83" s="15">
        <v>0.82542909909719797</v>
      </c>
      <c r="AA83" s="15">
        <v>13.623913186792183</v>
      </c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X83" s="37"/>
    </row>
    <row r="84" spans="1:50" x14ac:dyDescent="0.3">
      <c r="A84" s="16" t="s">
        <v>508</v>
      </c>
      <c r="B84" s="16" t="s">
        <v>486</v>
      </c>
      <c r="C84" s="15" t="s">
        <v>33</v>
      </c>
      <c r="D84" s="20" t="s">
        <v>42</v>
      </c>
      <c r="E84" s="27" t="s">
        <v>74</v>
      </c>
      <c r="F84" s="18">
        <v>1</v>
      </c>
      <c r="G84" s="18">
        <v>10</v>
      </c>
      <c r="H84" s="18"/>
      <c r="I84" s="18">
        <v>15</v>
      </c>
      <c r="J84" s="15" t="s">
        <v>35</v>
      </c>
      <c r="K84" s="15" t="s">
        <v>294</v>
      </c>
      <c r="L84" s="15"/>
      <c r="M84" s="15">
        <v>-48.2</v>
      </c>
      <c r="N84" s="15"/>
      <c r="O84" s="15"/>
      <c r="P84" s="15"/>
      <c r="Q84" s="15"/>
      <c r="R84" s="15">
        <v>-27.5</v>
      </c>
      <c r="S84" s="15">
        <v>-0.7</v>
      </c>
      <c r="T84" s="15">
        <v>242.6</v>
      </c>
      <c r="U84" s="15"/>
      <c r="V84" s="19">
        <v>1.2245330510000001</v>
      </c>
      <c r="W84" s="19"/>
      <c r="X84" s="15">
        <v>0.8164088331340158</v>
      </c>
      <c r="Y84" s="15">
        <v>34.535105111996813</v>
      </c>
      <c r="Z84" s="15">
        <v>0.8164088331340158</v>
      </c>
      <c r="AA84" s="15">
        <v>13.416997046320777</v>
      </c>
      <c r="AB84" s="14"/>
      <c r="AC84" s="14"/>
      <c r="AD84" s="14">
        <f>AVERAGE(M84:M89)</f>
        <v>-47.133333333333333</v>
      </c>
      <c r="AE84" s="14"/>
      <c r="AF84" s="14">
        <f>AVERAGE(R84:R89)</f>
        <v>-27.683333333333334</v>
      </c>
      <c r="AG84" s="14">
        <v>-1.3333333333333333</v>
      </c>
      <c r="AH84" s="14"/>
      <c r="AI84" s="14"/>
      <c r="AJ84" s="14">
        <v>2.2859683839999998</v>
      </c>
      <c r="AK84" s="14">
        <f>AVERAGE(T84:T89)</f>
        <v>241.25</v>
      </c>
      <c r="AL84" s="14"/>
      <c r="AM84" s="14"/>
      <c r="AN84" s="14"/>
      <c r="AO84" s="14"/>
      <c r="AP84" s="14">
        <f>STDEV(M84:M89)</f>
        <v>1.0726913193769521</v>
      </c>
      <c r="AQ84" s="14"/>
      <c r="AR84" s="14">
        <f>STDEV(R84:R89)</f>
        <v>2.2274798914169054</v>
      </c>
      <c r="AS84" s="14">
        <f>STDEV(S84:S89)</f>
        <v>0.53913510984415303</v>
      </c>
      <c r="AT84" s="14"/>
      <c r="AU84" s="14"/>
      <c r="AV84" s="14">
        <f>STDEV(V84:V89)</f>
        <v>0.88810126086078889</v>
      </c>
      <c r="AW84" s="212">
        <f>STDEV(T84:T89)</f>
        <v>10.351376720031013</v>
      </c>
      <c r="AX84" s="37"/>
    </row>
    <row r="85" spans="1:50" x14ac:dyDescent="0.3">
      <c r="A85" s="16" t="s">
        <v>508</v>
      </c>
      <c r="B85" s="16" t="s">
        <v>486</v>
      </c>
      <c r="C85" s="15" t="s">
        <v>33</v>
      </c>
      <c r="D85" s="20" t="s">
        <v>42</v>
      </c>
      <c r="E85" s="27" t="s">
        <v>74</v>
      </c>
      <c r="F85" s="18">
        <v>2</v>
      </c>
      <c r="G85" s="18">
        <v>15</v>
      </c>
      <c r="H85" s="18"/>
      <c r="I85" s="18">
        <v>15</v>
      </c>
      <c r="J85" s="15" t="s">
        <v>35</v>
      </c>
      <c r="K85" s="15" t="s">
        <v>294</v>
      </c>
      <c r="L85" s="15"/>
      <c r="M85" s="15">
        <v>-47.8</v>
      </c>
      <c r="N85" s="15"/>
      <c r="O85" s="15"/>
      <c r="P85" s="15"/>
      <c r="Q85" s="15"/>
      <c r="R85" s="15">
        <v>-26.9</v>
      </c>
      <c r="S85" s="15">
        <v>-1.2</v>
      </c>
      <c r="T85" s="15">
        <v>243.5</v>
      </c>
      <c r="U85" s="15"/>
      <c r="V85" s="19">
        <v>2.0733144960000001</v>
      </c>
      <c r="W85" s="19"/>
      <c r="X85" s="15">
        <v>0.82281686616733229</v>
      </c>
      <c r="Y85" s="15">
        <v>34.888601094000926</v>
      </c>
      <c r="Z85" s="15">
        <v>0.82281686616733229</v>
      </c>
      <c r="AA85" s="15">
        <v>13.36011721223257</v>
      </c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X85" s="37"/>
    </row>
    <row r="86" spans="1:50" x14ac:dyDescent="0.3">
      <c r="A86" s="16" t="s">
        <v>508</v>
      </c>
      <c r="B86" s="16" t="s">
        <v>486</v>
      </c>
      <c r="C86" s="15" t="s">
        <v>33</v>
      </c>
      <c r="D86" s="20" t="s">
        <v>42</v>
      </c>
      <c r="E86" s="27" t="s">
        <v>74</v>
      </c>
      <c r="F86" s="18">
        <v>3</v>
      </c>
      <c r="G86" s="18">
        <v>10</v>
      </c>
      <c r="H86" s="18"/>
      <c r="I86" s="18">
        <v>10</v>
      </c>
      <c r="J86" s="15" t="s">
        <v>35</v>
      </c>
      <c r="K86" s="15" t="s">
        <v>294</v>
      </c>
      <c r="L86" s="15"/>
      <c r="M86" s="15">
        <v>-45.1</v>
      </c>
      <c r="N86" s="15"/>
      <c r="O86" s="15"/>
      <c r="P86" s="15"/>
      <c r="Q86" s="15"/>
      <c r="R86" s="15">
        <v>-27.2</v>
      </c>
      <c r="S86" s="15">
        <v>-2.2999999999999998</v>
      </c>
      <c r="T86" s="15">
        <v>251.3</v>
      </c>
      <c r="U86" s="15"/>
      <c r="V86" s="19">
        <v>3.8669590189999994</v>
      </c>
      <c r="W86" s="19"/>
      <c r="X86" s="15">
        <v>0.8278514890802855</v>
      </c>
      <c r="Y86" s="15">
        <v>39.434387934342347</v>
      </c>
      <c r="Z86" s="15">
        <v>0.8278514890802855</v>
      </c>
      <c r="AA86" s="15">
        <v>13.025536823426016</v>
      </c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X86" s="37"/>
    </row>
    <row r="87" spans="1:50" x14ac:dyDescent="0.3">
      <c r="A87" s="16" t="s">
        <v>508</v>
      </c>
      <c r="B87" s="16" t="s">
        <v>486</v>
      </c>
      <c r="C87" s="15" t="s">
        <v>33</v>
      </c>
      <c r="D87" s="20" t="s">
        <v>42</v>
      </c>
      <c r="E87" s="27" t="s">
        <v>74</v>
      </c>
      <c r="F87" s="18">
        <v>4</v>
      </c>
      <c r="G87" s="18">
        <v>10</v>
      </c>
      <c r="H87" s="18"/>
      <c r="I87" s="18">
        <v>10</v>
      </c>
      <c r="J87" s="15" t="s">
        <v>35</v>
      </c>
      <c r="K87" s="15" t="s">
        <v>294</v>
      </c>
      <c r="L87" s="15"/>
      <c r="M87" s="15">
        <v>-47.2</v>
      </c>
      <c r="N87" s="15"/>
      <c r="O87" s="15"/>
      <c r="P87" s="15"/>
      <c r="Q87" s="15"/>
      <c r="R87" s="15">
        <v>-26.3</v>
      </c>
      <c r="S87" s="15">
        <v>-1.1000000000000001</v>
      </c>
      <c r="T87" s="15">
        <v>228.3</v>
      </c>
      <c r="U87" s="15"/>
      <c r="V87" s="19">
        <v>1.9052593670000002</v>
      </c>
      <c r="W87" s="19"/>
      <c r="X87" s="15">
        <v>0.84348590750362107</v>
      </c>
      <c r="Y87" s="15">
        <v>26.606518154438465</v>
      </c>
      <c r="Z87" s="15">
        <v>0.84348590750362107</v>
      </c>
      <c r="AA87" s="15">
        <v>14.171975198439974</v>
      </c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X87" s="37"/>
    </row>
    <row r="88" spans="1:50" x14ac:dyDescent="0.3">
      <c r="A88" s="16" t="s">
        <v>508</v>
      </c>
      <c r="B88" s="16" t="s">
        <v>486</v>
      </c>
      <c r="C88" s="15" t="s">
        <v>33</v>
      </c>
      <c r="D88" s="20" t="s">
        <v>42</v>
      </c>
      <c r="E88" s="27" t="s">
        <v>74</v>
      </c>
      <c r="F88" s="18">
        <v>5</v>
      </c>
      <c r="G88" s="18">
        <v>10</v>
      </c>
      <c r="H88" s="18"/>
      <c r="I88" s="18">
        <v>20</v>
      </c>
      <c r="J88" s="15" t="s">
        <v>35</v>
      </c>
      <c r="K88" s="15" t="s">
        <v>294</v>
      </c>
      <c r="L88" s="15"/>
      <c r="M88" s="15">
        <v>-47.3</v>
      </c>
      <c r="N88" s="15"/>
      <c r="O88" s="15"/>
      <c r="P88" s="15"/>
      <c r="Q88" s="15"/>
      <c r="R88" s="15">
        <v>-32.1</v>
      </c>
      <c r="S88" s="15">
        <v>-1.2</v>
      </c>
      <c r="T88" s="15">
        <v>252.3</v>
      </c>
      <c r="U88" s="15"/>
      <c r="V88" s="19">
        <v>2.0733144960000001</v>
      </c>
      <c r="W88" s="19"/>
      <c r="X88" s="15">
        <v>0.80932631509509223</v>
      </c>
      <c r="Y88" s="15">
        <v>40.550198645397309</v>
      </c>
      <c r="Z88" s="15">
        <v>0.80932631509509223</v>
      </c>
      <c r="AA88" s="15">
        <v>12.871417533185681</v>
      </c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X88" s="37"/>
    </row>
    <row r="89" spans="1:50" x14ac:dyDescent="0.3">
      <c r="A89" s="16" t="s">
        <v>508</v>
      </c>
      <c r="B89" s="16" t="s">
        <v>486</v>
      </c>
      <c r="C89" s="15" t="s">
        <v>33</v>
      </c>
      <c r="D89" s="20" t="s">
        <v>42</v>
      </c>
      <c r="E89" s="27" t="s">
        <v>74</v>
      </c>
      <c r="F89" s="18">
        <v>6</v>
      </c>
      <c r="G89" s="18">
        <v>10</v>
      </c>
      <c r="H89" s="18"/>
      <c r="I89" s="18">
        <v>20</v>
      </c>
      <c r="J89" s="15" t="s">
        <v>35</v>
      </c>
      <c r="K89" s="15" t="s">
        <v>294</v>
      </c>
      <c r="L89" s="15"/>
      <c r="M89" s="15">
        <v>-47.2</v>
      </c>
      <c r="N89" s="15"/>
      <c r="O89" s="15"/>
      <c r="P89" s="15"/>
      <c r="Q89" s="15"/>
      <c r="R89" s="15">
        <v>-26.1</v>
      </c>
      <c r="S89" s="15">
        <v>-1.5</v>
      </c>
      <c r="T89" s="15">
        <v>229.5</v>
      </c>
      <c r="U89" s="15"/>
      <c r="V89" s="19">
        <v>2.5724298750000001</v>
      </c>
      <c r="W89" s="19"/>
      <c r="X89" s="15">
        <v>0.84745798091332536</v>
      </c>
      <c r="Y89" s="15">
        <v>27.082551930768599</v>
      </c>
      <c r="Z89" s="15">
        <v>0.84745798091332536</v>
      </c>
      <c r="AA89" s="15">
        <v>14.113698483576627</v>
      </c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X89" s="37"/>
    </row>
    <row r="90" spans="1:50" x14ac:dyDescent="0.3">
      <c r="A90" s="16" t="s">
        <v>508</v>
      </c>
      <c r="B90" s="16" t="s">
        <v>486</v>
      </c>
      <c r="C90" s="15" t="s">
        <v>33</v>
      </c>
      <c r="D90" s="20" t="s">
        <v>44</v>
      </c>
      <c r="E90" s="27" t="s">
        <v>74</v>
      </c>
      <c r="F90" s="18">
        <v>1</v>
      </c>
      <c r="G90" s="18">
        <v>10</v>
      </c>
      <c r="H90" s="18"/>
      <c r="I90" s="18">
        <v>25</v>
      </c>
      <c r="J90" s="15" t="s">
        <v>35</v>
      </c>
      <c r="K90" s="15" t="s">
        <v>294</v>
      </c>
      <c r="L90" s="15"/>
      <c r="M90" s="15">
        <v>-44.3</v>
      </c>
      <c r="N90" s="15"/>
      <c r="O90" s="15"/>
      <c r="P90" s="15"/>
      <c r="Q90" s="15"/>
      <c r="R90" s="15">
        <v>-26.9</v>
      </c>
      <c r="S90" s="15">
        <v>-1.6</v>
      </c>
      <c r="T90" s="15">
        <v>261.3</v>
      </c>
      <c r="U90" s="15"/>
      <c r="V90" s="19">
        <v>2.7371294720000003</v>
      </c>
      <c r="W90" s="19"/>
      <c r="X90" s="15">
        <v>0.80166351755968457</v>
      </c>
      <c r="Y90" s="15">
        <v>46.866576563287097</v>
      </c>
      <c r="Z90" s="15">
        <v>0.80166351755968457</v>
      </c>
      <c r="AA90" s="15">
        <v>12.392678552960417</v>
      </c>
      <c r="AB90" s="14"/>
      <c r="AC90" s="14"/>
      <c r="AD90" s="14">
        <f>AVERAGE(M90:M93)</f>
        <v>-46.074999999999996</v>
      </c>
      <c r="AE90" s="14"/>
      <c r="AF90" s="14">
        <f>AVERAGE(R90:R93)</f>
        <v>-28.074999999999996</v>
      </c>
      <c r="AG90" s="14">
        <v>-1.2749999999999999</v>
      </c>
      <c r="AH90" s="14"/>
      <c r="AI90" s="14"/>
      <c r="AJ90" s="14">
        <v>2.1938788737500001</v>
      </c>
      <c r="AK90" s="14">
        <f>AVERAGE(T90:T93)</f>
        <v>250.125</v>
      </c>
      <c r="AL90" s="14"/>
      <c r="AM90" s="14"/>
      <c r="AN90" s="14"/>
      <c r="AO90" s="14"/>
      <c r="AP90" s="14">
        <f>STDEV(M90:M93)</f>
        <v>2.289650628371064</v>
      </c>
      <c r="AQ90" s="14"/>
      <c r="AR90" s="14">
        <f>STDEV(R90:R93)</f>
        <v>0.98784276751583044</v>
      </c>
      <c r="AS90" s="14">
        <f>STDEV(S90:S93)</f>
        <v>0.39475730941090126</v>
      </c>
      <c r="AT90" s="14"/>
      <c r="AU90" s="14"/>
      <c r="AV90" s="14">
        <f>STDEV(V90:V93)</f>
        <v>0.66084764646447258</v>
      </c>
      <c r="AW90" s="212">
        <f>STDEV(T90:T93)</f>
        <v>7.6386626229116033</v>
      </c>
      <c r="AX90" s="37"/>
    </row>
    <row r="91" spans="1:50" x14ac:dyDescent="0.3">
      <c r="A91" s="16" t="s">
        <v>508</v>
      </c>
      <c r="B91" s="16" t="s">
        <v>486</v>
      </c>
      <c r="C91" s="15" t="s">
        <v>33</v>
      </c>
      <c r="D91" s="20" t="s">
        <v>44</v>
      </c>
      <c r="E91" s="27" t="s">
        <v>74</v>
      </c>
      <c r="F91" s="18">
        <v>2</v>
      </c>
      <c r="G91" s="18">
        <v>10</v>
      </c>
      <c r="H91" s="18"/>
      <c r="I91" s="18">
        <v>15</v>
      </c>
      <c r="J91" s="15" t="s">
        <v>35</v>
      </c>
      <c r="K91" s="15" t="s">
        <v>294</v>
      </c>
      <c r="L91" s="15"/>
      <c r="M91" s="15">
        <v>-43.9</v>
      </c>
      <c r="N91" s="15"/>
      <c r="O91" s="15"/>
      <c r="P91" s="15"/>
      <c r="Q91" s="15"/>
      <c r="R91" s="15">
        <v>-28.2</v>
      </c>
      <c r="S91" s="15">
        <v>-1.6</v>
      </c>
      <c r="T91" s="15">
        <v>248.6</v>
      </c>
      <c r="U91" s="15"/>
      <c r="V91" s="19">
        <v>2.7371294720000003</v>
      </c>
      <c r="W91" s="19"/>
      <c r="X91" s="15">
        <v>0.82128668438367802</v>
      </c>
      <c r="Y91" s="15">
        <v>37.932008676191884</v>
      </c>
      <c r="Z91" s="15">
        <v>0.82128668438367802</v>
      </c>
      <c r="AA91" s="15">
        <v>13.099359100828885</v>
      </c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X91" s="37"/>
    </row>
    <row r="92" spans="1:50" x14ac:dyDescent="0.3">
      <c r="A92" s="16" t="s">
        <v>508</v>
      </c>
      <c r="B92" s="16" t="s">
        <v>486</v>
      </c>
      <c r="C92" s="15" t="s">
        <v>33</v>
      </c>
      <c r="D92" s="20" t="s">
        <v>44</v>
      </c>
      <c r="E92" s="27" t="s">
        <v>74</v>
      </c>
      <c r="F92" s="18">
        <v>3</v>
      </c>
      <c r="G92" s="18">
        <v>10</v>
      </c>
      <c r="H92" s="18"/>
      <c r="I92" s="18">
        <v>10</v>
      </c>
      <c r="J92" s="15" t="s">
        <v>35</v>
      </c>
      <c r="K92" s="15" t="s">
        <v>294</v>
      </c>
      <c r="L92" s="15"/>
      <c r="M92" s="15">
        <v>-48.2</v>
      </c>
      <c r="N92" s="15"/>
      <c r="O92" s="15"/>
      <c r="P92" s="15"/>
      <c r="Q92" s="15"/>
      <c r="R92" s="15">
        <v>-29.3</v>
      </c>
      <c r="S92" s="15">
        <v>-0.8</v>
      </c>
      <c r="T92" s="15">
        <v>246.1</v>
      </c>
      <c r="U92" s="15"/>
      <c r="V92" s="19">
        <v>1.3959971840000001</v>
      </c>
      <c r="W92" s="19"/>
      <c r="X92" s="15">
        <v>0.81257802047702943</v>
      </c>
      <c r="Y92" s="15">
        <v>36.650644907698691</v>
      </c>
      <c r="Z92" s="15">
        <v>0.81257802047702943</v>
      </c>
      <c r="AA92" s="15">
        <v>13.216967917898851</v>
      </c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X92" s="37"/>
    </row>
    <row r="93" spans="1:50" x14ac:dyDescent="0.3">
      <c r="A93" s="16" t="s">
        <v>508</v>
      </c>
      <c r="B93" s="16" t="s">
        <v>486</v>
      </c>
      <c r="C93" s="15" t="s">
        <v>33</v>
      </c>
      <c r="D93" s="20" t="s">
        <v>44</v>
      </c>
      <c r="E93" s="27" t="s">
        <v>74</v>
      </c>
      <c r="F93" s="18">
        <v>4</v>
      </c>
      <c r="G93" s="18">
        <v>10</v>
      </c>
      <c r="H93" s="18"/>
      <c r="I93" s="18">
        <v>10</v>
      </c>
      <c r="J93" s="15" t="s">
        <v>35</v>
      </c>
      <c r="K93" s="15" t="s">
        <v>294</v>
      </c>
      <c r="L93" s="15"/>
      <c r="M93" s="15">
        <v>-47.9</v>
      </c>
      <c r="N93" s="15"/>
      <c r="O93" s="15"/>
      <c r="P93" s="15"/>
      <c r="Q93" s="15"/>
      <c r="R93" s="15">
        <v>-27.9</v>
      </c>
      <c r="S93" s="15">
        <v>-1.1000000000000001</v>
      </c>
      <c r="T93" s="15">
        <v>244.5</v>
      </c>
      <c r="U93" s="15"/>
      <c r="V93" s="19">
        <v>1.9052593670000002</v>
      </c>
      <c r="W93" s="19"/>
      <c r="X93" s="15">
        <v>0.81976254185840303</v>
      </c>
      <c r="Y93" s="15">
        <v>35.536764610665173</v>
      </c>
      <c r="Z93" s="15">
        <v>0.81976254185840303</v>
      </c>
      <c r="AA93" s="15">
        <v>13.303815124049088</v>
      </c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X93" s="37"/>
    </row>
    <row r="94" spans="1:50" x14ac:dyDescent="0.3">
      <c r="A94" s="16" t="s">
        <v>508</v>
      </c>
      <c r="B94" s="16" t="s">
        <v>486</v>
      </c>
      <c r="C94" s="15" t="s">
        <v>33</v>
      </c>
      <c r="D94" s="20" t="s">
        <v>45</v>
      </c>
      <c r="E94" s="27" t="s">
        <v>74</v>
      </c>
      <c r="F94" s="18">
        <v>1</v>
      </c>
      <c r="G94" s="18">
        <v>10</v>
      </c>
      <c r="H94" s="18"/>
      <c r="I94" s="18">
        <v>20</v>
      </c>
      <c r="J94" s="15" t="s">
        <v>35</v>
      </c>
      <c r="K94" s="15" t="s">
        <v>294</v>
      </c>
      <c r="L94" s="15"/>
      <c r="M94" s="15">
        <v>-56.1</v>
      </c>
      <c r="N94" s="15"/>
      <c r="O94" s="15"/>
      <c r="P94" s="15"/>
      <c r="Q94" s="15"/>
      <c r="R94" s="15">
        <v>-29.7</v>
      </c>
      <c r="S94" s="15">
        <v>-3.1</v>
      </c>
      <c r="T94" s="15">
        <v>202.2</v>
      </c>
      <c r="U94" s="15"/>
      <c r="V94" s="19">
        <v>5.1098315870000004</v>
      </c>
      <c r="W94" s="19"/>
      <c r="X94" s="15">
        <v>0.9022399572298806</v>
      </c>
      <c r="Y94" s="15">
        <v>15.659520380689878</v>
      </c>
      <c r="Z94" s="15">
        <v>0.9022399572298806</v>
      </c>
      <c r="AA94" s="15">
        <v>15.725970977344828</v>
      </c>
      <c r="AB94" s="14"/>
      <c r="AC94" s="14"/>
      <c r="AD94" s="14">
        <f>AVERAGE(M94:M99)</f>
        <v>-48.300000000000004</v>
      </c>
      <c r="AE94" s="14"/>
      <c r="AF94" s="14">
        <f>AVERAGE(R94:R99)</f>
        <v>-29.083333333333332</v>
      </c>
      <c r="AG94" s="14">
        <v>-1.5166666666666668</v>
      </c>
      <c r="AH94" s="14"/>
      <c r="AI94" s="14"/>
      <c r="AJ94" s="14">
        <v>2.5758844445000002</v>
      </c>
      <c r="AK94" s="14">
        <f>AVERAGE(T94:T99)</f>
        <v>204.51666666666665</v>
      </c>
      <c r="AL94" s="14"/>
      <c r="AM94" s="14"/>
      <c r="AN94" s="14"/>
      <c r="AO94" s="14"/>
      <c r="AP94" s="14">
        <f>STDEV(M94:M99)</f>
        <v>4.504220243282961</v>
      </c>
      <c r="AQ94" s="14"/>
      <c r="AR94" s="14">
        <f>STDEV(R94:R99)</f>
        <v>1.3392784126785084</v>
      </c>
      <c r="AS94" s="14">
        <f>STDEV(S94:S99)</f>
        <v>0.83765545820860399</v>
      </c>
      <c r="AT94" s="14"/>
      <c r="AU94" s="14"/>
      <c r="AV94" s="14">
        <f>STDEV(V94:V99)</f>
        <v>1.3498338729799086</v>
      </c>
      <c r="AW94" s="212">
        <f>STDEV(T94:T99)</f>
        <v>4.5573749754290249</v>
      </c>
      <c r="AX94" s="37"/>
    </row>
    <row r="95" spans="1:50" x14ac:dyDescent="0.3">
      <c r="A95" s="16" t="s">
        <v>508</v>
      </c>
      <c r="B95" s="16" t="s">
        <v>486</v>
      </c>
      <c r="C95" s="15" t="s">
        <v>33</v>
      </c>
      <c r="D95" s="20" t="s">
        <v>45</v>
      </c>
      <c r="E95" s="27" t="s">
        <v>74</v>
      </c>
      <c r="F95" s="18">
        <v>2</v>
      </c>
      <c r="G95" s="18">
        <v>15</v>
      </c>
      <c r="H95" s="18"/>
      <c r="I95" s="18">
        <v>30</v>
      </c>
      <c r="J95" s="15" t="s">
        <v>35</v>
      </c>
      <c r="K95" s="15" t="s">
        <v>294</v>
      </c>
      <c r="L95" s="15"/>
      <c r="M95" s="15">
        <v>-51.1</v>
      </c>
      <c r="N95" s="15"/>
      <c r="O95" s="15"/>
      <c r="P95" s="15"/>
      <c r="Q95" s="15"/>
      <c r="R95" s="15">
        <v>-31.4</v>
      </c>
      <c r="S95" s="15">
        <v>-1.2</v>
      </c>
      <c r="T95" s="15">
        <v>196.2</v>
      </c>
      <c r="U95" s="15"/>
      <c r="V95" s="19">
        <v>2.0733144960000001</v>
      </c>
      <c r="W95" s="19"/>
      <c r="X95" s="15">
        <v>0.88666132880326709</v>
      </c>
      <c r="Y95" s="15">
        <v>14.094753066454688</v>
      </c>
      <c r="Z95" s="15">
        <v>0.88666132880326709</v>
      </c>
      <c r="AA95" s="15">
        <v>15.744354120757496</v>
      </c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X95" s="37"/>
    </row>
    <row r="96" spans="1:50" x14ac:dyDescent="0.3">
      <c r="A96" s="16" t="s">
        <v>508</v>
      </c>
      <c r="B96" s="16" t="s">
        <v>486</v>
      </c>
      <c r="C96" s="15" t="s">
        <v>33</v>
      </c>
      <c r="D96" s="20" t="s">
        <v>45</v>
      </c>
      <c r="E96" s="27" t="s">
        <v>74</v>
      </c>
      <c r="F96" s="18">
        <v>3</v>
      </c>
      <c r="G96" s="18">
        <v>10</v>
      </c>
      <c r="H96" s="18"/>
      <c r="I96" s="18">
        <v>25</v>
      </c>
      <c r="J96" s="15" t="s">
        <v>35</v>
      </c>
      <c r="K96" s="15" t="s">
        <v>294</v>
      </c>
      <c r="L96" s="15"/>
      <c r="M96" s="15">
        <v>-46.5</v>
      </c>
      <c r="N96" s="15"/>
      <c r="O96" s="15"/>
      <c r="P96" s="15"/>
      <c r="Q96" s="15"/>
      <c r="R96" s="15">
        <v>-29.2</v>
      </c>
      <c r="S96" s="15">
        <v>-1.6</v>
      </c>
      <c r="T96" s="15">
        <v>208</v>
      </c>
      <c r="U96" s="15"/>
      <c r="V96" s="19">
        <v>2.7371294720000003</v>
      </c>
      <c r="W96" s="19"/>
      <c r="X96" s="15">
        <v>0.8771726620977871</v>
      </c>
      <c r="Y96" s="15">
        <v>17.899565295298057</v>
      </c>
      <c r="Z96" s="15">
        <v>0.8771726620977871</v>
      </c>
      <c r="AA96" s="15">
        <v>15.201287764647608</v>
      </c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X96" s="37"/>
    </row>
    <row r="97" spans="1:50" x14ac:dyDescent="0.3">
      <c r="A97" s="16" t="s">
        <v>508</v>
      </c>
      <c r="B97" s="16" t="s">
        <v>486</v>
      </c>
      <c r="C97" s="15" t="s">
        <v>33</v>
      </c>
      <c r="D97" s="20" t="s">
        <v>45</v>
      </c>
      <c r="E97" s="27" t="s">
        <v>74</v>
      </c>
      <c r="F97" s="18">
        <v>4</v>
      </c>
      <c r="G97" s="18">
        <v>10</v>
      </c>
      <c r="H97" s="18"/>
      <c r="I97" s="18">
        <v>15</v>
      </c>
      <c r="J97" s="15" t="s">
        <v>35</v>
      </c>
      <c r="K97" s="15" t="s">
        <v>294</v>
      </c>
      <c r="L97" s="15"/>
      <c r="M97" s="15">
        <v>-44.9</v>
      </c>
      <c r="N97" s="15"/>
      <c r="O97" s="15"/>
      <c r="P97" s="15"/>
      <c r="Q97" s="15"/>
      <c r="R97" s="15">
        <v>-28.2</v>
      </c>
      <c r="S97" s="15">
        <v>-1.5</v>
      </c>
      <c r="T97" s="15">
        <v>206.7</v>
      </c>
      <c r="U97" s="15"/>
      <c r="V97" s="19">
        <v>2.5724298750000001</v>
      </c>
      <c r="W97" s="19"/>
      <c r="X97" s="15">
        <v>0.87753507748748538</v>
      </c>
      <c r="Y97" s="15">
        <v>17.455799440045116</v>
      </c>
      <c r="Z97" s="15">
        <v>0.87753507748748538</v>
      </c>
      <c r="AA97" s="15">
        <v>15.258802140941345</v>
      </c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X97" s="37"/>
    </row>
    <row r="98" spans="1:50" x14ac:dyDescent="0.3">
      <c r="A98" s="16" t="s">
        <v>508</v>
      </c>
      <c r="B98" s="16" t="s">
        <v>486</v>
      </c>
      <c r="C98" s="15" t="s">
        <v>33</v>
      </c>
      <c r="D98" s="20" t="s">
        <v>45</v>
      </c>
      <c r="E98" s="27" t="s">
        <v>74</v>
      </c>
      <c r="F98" s="18">
        <v>5</v>
      </c>
      <c r="G98" s="18">
        <v>10</v>
      </c>
      <c r="H98" s="18"/>
      <c r="I98" s="18">
        <v>10</v>
      </c>
      <c r="J98" s="15" t="s">
        <v>35</v>
      </c>
      <c r="K98" s="15" t="s">
        <v>294</v>
      </c>
      <c r="L98" s="15"/>
      <c r="M98" s="15">
        <v>-46.9</v>
      </c>
      <c r="N98" s="15"/>
      <c r="O98" s="15"/>
      <c r="P98" s="15"/>
      <c r="Q98" s="15"/>
      <c r="R98" s="15">
        <v>-28.2</v>
      </c>
      <c r="S98" s="15">
        <v>-0.9</v>
      </c>
      <c r="T98" s="15">
        <v>206.8</v>
      </c>
      <c r="U98" s="15"/>
      <c r="V98" s="19">
        <v>1.5666040530000001</v>
      </c>
      <c r="W98" s="19"/>
      <c r="X98" s="15">
        <v>0.86972585267713987</v>
      </c>
      <c r="Y98" s="15">
        <v>17.613143384897288</v>
      </c>
      <c r="Z98" s="15">
        <v>0.86972585267713987</v>
      </c>
      <c r="AA98" s="15">
        <v>15.252173727425511</v>
      </c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X98" s="37"/>
    </row>
    <row r="99" spans="1:50" x14ac:dyDescent="0.3">
      <c r="A99" s="16" t="s">
        <v>508</v>
      </c>
      <c r="B99" s="16" t="s">
        <v>486</v>
      </c>
      <c r="C99" s="15" t="s">
        <v>33</v>
      </c>
      <c r="D99" s="20" t="s">
        <v>45</v>
      </c>
      <c r="E99" s="27" t="s">
        <v>74</v>
      </c>
      <c r="F99" s="18">
        <v>6</v>
      </c>
      <c r="G99" s="18">
        <v>10</v>
      </c>
      <c r="H99" s="18"/>
      <c r="I99" s="18">
        <v>15</v>
      </c>
      <c r="J99" s="15" t="s">
        <v>35</v>
      </c>
      <c r="K99" s="15" t="s">
        <v>294</v>
      </c>
      <c r="L99" s="15"/>
      <c r="M99" s="15">
        <v>-44.3</v>
      </c>
      <c r="N99" s="15"/>
      <c r="O99" s="15"/>
      <c r="P99" s="15"/>
      <c r="Q99" s="15"/>
      <c r="R99" s="15">
        <v>-27.8</v>
      </c>
      <c r="S99" s="15">
        <v>-0.8</v>
      </c>
      <c r="T99" s="15">
        <v>207.2</v>
      </c>
      <c r="U99" s="15"/>
      <c r="V99" s="19">
        <v>1.3959971840000001</v>
      </c>
      <c r="W99" s="19"/>
      <c r="X99" s="15">
        <v>0.86790818935640535</v>
      </c>
      <c r="Y99" s="15">
        <v>17.777566049676508</v>
      </c>
      <c r="Z99" s="15">
        <v>0.86790818935640535</v>
      </c>
      <c r="AA99" s="15">
        <v>15.23895956027372</v>
      </c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X99" s="37"/>
    </row>
    <row r="100" spans="1:50" x14ac:dyDescent="0.3">
      <c r="A100" s="16" t="s">
        <v>508</v>
      </c>
      <c r="B100" s="16" t="s">
        <v>486</v>
      </c>
      <c r="C100" s="15" t="s">
        <v>33</v>
      </c>
      <c r="D100" s="20" t="s">
        <v>46</v>
      </c>
      <c r="E100" s="27" t="s">
        <v>74</v>
      </c>
      <c r="F100" s="18">
        <v>1</v>
      </c>
      <c r="G100" s="18">
        <v>10</v>
      </c>
      <c r="H100" s="18"/>
      <c r="I100" s="18">
        <v>20</v>
      </c>
      <c r="J100" s="15" t="s">
        <v>35</v>
      </c>
      <c r="K100" s="15" t="s">
        <v>294</v>
      </c>
      <c r="L100" s="15"/>
      <c r="M100" s="15">
        <v>-47.9</v>
      </c>
      <c r="N100" s="15"/>
      <c r="O100" s="15"/>
      <c r="P100" s="15"/>
      <c r="Q100" s="15"/>
      <c r="R100" s="15">
        <v>-28.2</v>
      </c>
      <c r="S100" s="15">
        <v>-0.6</v>
      </c>
      <c r="T100" s="15">
        <v>231.3</v>
      </c>
      <c r="U100" s="15"/>
      <c r="V100" s="19">
        <v>1.0522083120000001</v>
      </c>
      <c r="W100" s="19"/>
      <c r="X100" s="15">
        <v>0.83187976006574704</v>
      </c>
      <c r="Y100" s="15">
        <v>28.272520418145962</v>
      </c>
      <c r="Z100" s="15">
        <v>0.83187976006574704</v>
      </c>
      <c r="AA100" s="15">
        <v>14.041580095590753</v>
      </c>
      <c r="AB100" s="14"/>
      <c r="AC100" s="14"/>
      <c r="AD100" s="14">
        <f>AVERAGE(M100:M106)</f>
        <v>-46.928571428571431</v>
      </c>
      <c r="AE100" s="14"/>
      <c r="AF100" s="14">
        <f>AVERAGE(R100:R106)</f>
        <v>-28.557142857142857</v>
      </c>
      <c r="AG100" s="14">
        <v>-0.65714285714285714</v>
      </c>
      <c r="AH100" s="14"/>
      <c r="AI100" s="14"/>
      <c r="AJ100" s="14">
        <v>1.1474778031428572</v>
      </c>
      <c r="AK100" s="14">
        <f>AVERAGE(T100:T106)</f>
        <v>237.48571428571427</v>
      </c>
      <c r="AL100" s="14"/>
      <c r="AM100" s="14"/>
      <c r="AN100" s="14"/>
      <c r="AO100" s="14"/>
      <c r="AP100" s="14">
        <f>STDEV(M100:M106)</f>
        <v>1.8071287407692593</v>
      </c>
      <c r="AQ100" s="14"/>
      <c r="AR100" s="14">
        <f>STDEV(R100:R106)</f>
        <v>1.0453980786557542</v>
      </c>
      <c r="AS100" s="14">
        <f>STDEV(S100:S106)</f>
        <v>0.29920529661723855</v>
      </c>
      <c r="AT100" s="14"/>
      <c r="AU100" s="14"/>
      <c r="AV100" s="14">
        <f>STDEV(V100:V106)</f>
        <v>0.51544629401550413</v>
      </c>
      <c r="AW100" s="212">
        <f>STDEV(T100:T106)</f>
        <v>6.1377054809943896</v>
      </c>
      <c r="AX100" s="37"/>
    </row>
    <row r="101" spans="1:50" x14ac:dyDescent="0.3">
      <c r="A101" s="16" t="s">
        <v>508</v>
      </c>
      <c r="B101" s="16" t="s">
        <v>486</v>
      </c>
      <c r="C101" s="15" t="s">
        <v>33</v>
      </c>
      <c r="D101" s="20" t="s">
        <v>46</v>
      </c>
      <c r="E101" s="27" t="s">
        <v>74</v>
      </c>
      <c r="F101" s="18">
        <v>2</v>
      </c>
      <c r="G101" s="18">
        <v>15</v>
      </c>
      <c r="H101" s="18"/>
      <c r="I101" s="18">
        <v>15</v>
      </c>
      <c r="J101" s="15" t="s">
        <v>35</v>
      </c>
      <c r="K101" s="15" t="s">
        <v>294</v>
      </c>
      <c r="L101" s="15"/>
      <c r="M101" s="15">
        <v>-49.2</v>
      </c>
      <c r="N101" s="15"/>
      <c r="O101" s="15"/>
      <c r="P101" s="15"/>
      <c r="Q101" s="15"/>
      <c r="R101" s="15">
        <v>-29.5</v>
      </c>
      <c r="S101" s="15">
        <v>-0.9</v>
      </c>
      <c r="T101" s="15">
        <v>232.5</v>
      </c>
      <c r="U101" s="15"/>
      <c r="V101" s="19">
        <v>1.5666040530000001</v>
      </c>
      <c r="W101" s="19"/>
      <c r="X101" s="15">
        <v>0.83457302110205323</v>
      </c>
      <c r="Y101" s="15">
        <v>28.795317054930617</v>
      </c>
      <c r="Z101" s="15">
        <v>0.83457302110205323</v>
      </c>
      <c r="AA101" s="15">
        <v>13.957380113594395</v>
      </c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X101" s="37"/>
    </row>
    <row r="102" spans="1:50" x14ac:dyDescent="0.3">
      <c r="A102" s="16" t="s">
        <v>508</v>
      </c>
      <c r="B102" s="16" t="s">
        <v>486</v>
      </c>
      <c r="C102" s="15" t="s">
        <v>33</v>
      </c>
      <c r="D102" s="20" t="s">
        <v>46</v>
      </c>
      <c r="E102" s="27" t="s">
        <v>74</v>
      </c>
      <c r="F102" s="18">
        <v>3</v>
      </c>
      <c r="G102" s="18">
        <v>10</v>
      </c>
      <c r="H102" s="18"/>
      <c r="I102" s="18">
        <v>10</v>
      </c>
      <c r="J102" s="15" t="s">
        <v>35</v>
      </c>
      <c r="K102" s="15" t="s">
        <v>294</v>
      </c>
      <c r="L102" s="15"/>
      <c r="M102" s="15">
        <v>-44.5</v>
      </c>
      <c r="N102" s="15"/>
      <c r="O102" s="15"/>
      <c r="P102" s="15"/>
      <c r="Q102" s="15"/>
      <c r="R102" s="15">
        <v>-27.6</v>
      </c>
      <c r="S102" s="15">
        <v>-0.8</v>
      </c>
      <c r="T102" s="15">
        <v>241.8</v>
      </c>
      <c r="U102" s="15"/>
      <c r="V102" s="19">
        <v>1.3959971840000001</v>
      </c>
      <c r="W102" s="19"/>
      <c r="X102" s="15">
        <v>0.81920376292566088</v>
      </c>
      <c r="Y102" s="15">
        <v>34.017996997153425</v>
      </c>
      <c r="Z102" s="15">
        <v>0.81920376292566088</v>
      </c>
      <c r="AA102" s="15">
        <v>13.45715109656755</v>
      </c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X102" s="37"/>
    </row>
    <row r="103" spans="1:50" x14ac:dyDescent="0.3">
      <c r="A103" s="16" t="s">
        <v>508</v>
      </c>
      <c r="B103" s="16" t="s">
        <v>486</v>
      </c>
      <c r="C103" s="15" t="s">
        <v>33</v>
      </c>
      <c r="D103" s="20" t="s">
        <v>46</v>
      </c>
      <c r="E103" s="27" t="s">
        <v>74</v>
      </c>
      <c r="F103" s="18">
        <v>4</v>
      </c>
      <c r="G103" s="18">
        <v>10</v>
      </c>
      <c r="H103" s="18"/>
      <c r="I103" s="18">
        <v>10</v>
      </c>
      <c r="J103" s="15" t="s">
        <v>35</v>
      </c>
      <c r="K103" s="15" t="s">
        <v>294</v>
      </c>
      <c r="L103" s="15"/>
      <c r="M103" s="15">
        <v>-44.8</v>
      </c>
      <c r="N103" s="15"/>
      <c r="O103" s="15"/>
      <c r="P103" s="15"/>
      <c r="Q103" s="15"/>
      <c r="R103" s="15">
        <v>-28.1</v>
      </c>
      <c r="S103" s="15">
        <v>-0.5</v>
      </c>
      <c r="T103" s="15">
        <v>233.8</v>
      </c>
      <c r="U103" s="15"/>
      <c r="V103" s="19">
        <v>0.87901962499999997</v>
      </c>
      <c r="W103" s="19"/>
      <c r="X103" s="15">
        <v>0.82666854118432975</v>
      </c>
      <c r="Y103" s="15">
        <v>29.617847567095012</v>
      </c>
      <c r="Z103" s="15">
        <v>0.82666854118432975</v>
      </c>
      <c r="AA103" s="15">
        <v>13.917015537172508</v>
      </c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X103" s="37"/>
    </row>
    <row r="104" spans="1:50" x14ac:dyDescent="0.3">
      <c r="A104" s="16" t="s">
        <v>508</v>
      </c>
      <c r="B104" s="16" t="s">
        <v>486</v>
      </c>
      <c r="C104" s="15" t="s">
        <v>33</v>
      </c>
      <c r="D104" s="20" t="s">
        <v>46</v>
      </c>
      <c r="E104" s="27" t="s">
        <v>74</v>
      </c>
      <c r="F104" s="18">
        <v>5</v>
      </c>
      <c r="G104" s="18">
        <v>15</v>
      </c>
      <c r="H104" s="18"/>
      <c r="I104" s="18">
        <v>15</v>
      </c>
      <c r="J104" s="15" t="s">
        <v>35</v>
      </c>
      <c r="K104" s="15" t="s">
        <v>294</v>
      </c>
      <c r="L104" s="15"/>
      <c r="M104" s="15">
        <v>-47.8</v>
      </c>
      <c r="N104" s="15"/>
      <c r="O104" s="15"/>
      <c r="P104" s="15"/>
      <c r="Q104" s="15"/>
      <c r="R104" s="15">
        <v>-28.1</v>
      </c>
      <c r="S104" s="15">
        <v>-1.1000000000000001</v>
      </c>
      <c r="T104" s="15">
        <v>233.1</v>
      </c>
      <c r="U104" s="15"/>
      <c r="V104" s="19">
        <v>1.9052593670000002</v>
      </c>
      <c r="W104" s="19"/>
      <c r="X104" s="15">
        <v>0.83663880457659001</v>
      </c>
      <c r="Y104" s="15">
        <v>29.04501450505856</v>
      </c>
      <c r="Z104" s="15">
        <v>0.83663880457659001</v>
      </c>
      <c r="AA104" s="15">
        <v>13.920016279809278</v>
      </c>
      <c r="AB104" s="14"/>
      <c r="AC104" s="14"/>
      <c r="AD104" s="14">
        <f>AVERAGE(AA56:AA106)</f>
        <v>13.880205167689406</v>
      </c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X104" s="37"/>
    </row>
    <row r="105" spans="1:50" x14ac:dyDescent="0.3">
      <c r="A105" s="16" t="s">
        <v>508</v>
      </c>
      <c r="B105" s="16" t="s">
        <v>486</v>
      </c>
      <c r="C105" s="15" t="s">
        <v>33</v>
      </c>
      <c r="D105" s="20" t="s">
        <v>46</v>
      </c>
      <c r="E105" s="27" t="s">
        <v>74</v>
      </c>
      <c r="F105" s="18">
        <v>6</v>
      </c>
      <c r="G105" s="18">
        <v>10</v>
      </c>
      <c r="H105" s="18"/>
      <c r="I105" s="18">
        <v>10</v>
      </c>
      <c r="J105" s="15" t="s">
        <v>35</v>
      </c>
      <c r="K105" s="15" t="s">
        <v>294</v>
      </c>
      <c r="L105" s="15"/>
      <c r="M105" s="15">
        <v>-46.1</v>
      </c>
      <c r="N105" s="15"/>
      <c r="O105" s="15"/>
      <c r="P105" s="15"/>
      <c r="Q105" s="15"/>
      <c r="R105" s="15">
        <v>-27.9</v>
      </c>
      <c r="S105" s="15">
        <v>-0.2</v>
      </c>
      <c r="T105" s="15">
        <v>245.1</v>
      </c>
      <c r="U105" s="15"/>
      <c r="V105" s="19">
        <v>0.35423645600000003</v>
      </c>
      <c r="W105" s="19"/>
      <c r="X105" s="15">
        <v>0.80440224570575825</v>
      </c>
      <c r="Y105" s="15">
        <v>36.277435434564758</v>
      </c>
      <c r="Z105" s="15">
        <v>0.80440224570575825</v>
      </c>
      <c r="AA105" s="15">
        <v>13.315614520843891</v>
      </c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X105" s="37"/>
    </row>
    <row r="106" spans="1:50" ht="15" thickBot="1" x14ac:dyDescent="0.35">
      <c r="A106" s="22" t="s">
        <v>508</v>
      </c>
      <c r="B106" s="22" t="s">
        <v>486</v>
      </c>
      <c r="C106" s="21" t="s">
        <v>33</v>
      </c>
      <c r="D106" s="23" t="s">
        <v>46</v>
      </c>
      <c r="E106" s="27" t="s">
        <v>74</v>
      </c>
      <c r="F106" s="24">
        <v>7</v>
      </c>
      <c r="G106" s="24">
        <v>10</v>
      </c>
      <c r="H106" s="24"/>
      <c r="I106" s="24">
        <v>15</v>
      </c>
      <c r="J106" s="21" t="s">
        <v>35</v>
      </c>
      <c r="K106" s="21" t="s">
        <v>294</v>
      </c>
      <c r="L106" s="21"/>
      <c r="M106" s="21">
        <v>-48.2</v>
      </c>
      <c r="N106" s="21"/>
      <c r="O106" s="21"/>
      <c r="P106" s="21"/>
      <c r="Q106" s="21"/>
      <c r="R106" s="21">
        <v>-30.5</v>
      </c>
      <c r="S106" s="21">
        <v>-0.5</v>
      </c>
      <c r="T106" s="21">
        <v>244.8</v>
      </c>
      <c r="U106" s="21"/>
      <c r="V106" s="25">
        <v>0.87901962499999997</v>
      </c>
      <c r="W106" s="25"/>
      <c r="X106" s="21">
        <v>0.8097879635069859</v>
      </c>
      <c r="Y106" s="21">
        <v>35.960893742547249</v>
      </c>
      <c r="Z106" s="21">
        <v>0.8097879635069859</v>
      </c>
      <c r="AA106" s="21">
        <v>13.304862971074989</v>
      </c>
      <c r="AB106" s="26"/>
      <c r="AC106" s="26"/>
      <c r="AD106" s="26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X106" s="37"/>
    </row>
    <row r="107" spans="1:50" ht="15" thickTop="1" x14ac:dyDescent="0.3">
      <c r="A107" s="29" t="s">
        <v>505</v>
      </c>
      <c r="B107" s="30" t="s">
        <v>487</v>
      </c>
      <c r="C107" s="29" t="s">
        <v>53</v>
      </c>
      <c r="D107" s="31" t="s">
        <v>40</v>
      </c>
      <c r="E107" s="31" t="s">
        <v>74</v>
      </c>
      <c r="F107" s="32">
        <v>1</v>
      </c>
      <c r="G107" s="32">
        <v>15</v>
      </c>
      <c r="H107" s="32"/>
      <c r="I107" s="32">
        <v>30</v>
      </c>
      <c r="J107" s="29" t="s">
        <v>35</v>
      </c>
      <c r="K107" s="29" t="s">
        <v>294</v>
      </c>
      <c r="L107" s="29"/>
      <c r="M107" s="29">
        <v>-86.2</v>
      </c>
      <c r="N107" s="29"/>
      <c r="O107" s="29"/>
      <c r="P107" s="29"/>
      <c r="Q107" s="29"/>
      <c r="R107" s="29">
        <v>-33.200000000000003</v>
      </c>
      <c r="S107" s="29">
        <v>-15.5</v>
      </c>
      <c r="T107" s="29">
        <v>176</v>
      </c>
      <c r="U107" s="29"/>
      <c r="V107" s="33">
        <v>16.2</v>
      </c>
      <c r="W107" s="33"/>
      <c r="X107" s="29">
        <v>1.0358914624259359</v>
      </c>
      <c r="Y107" s="29">
        <v>7.8511864705997247</v>
      </c>
      <c r="Z107" s="29">
        <v>1.0358914624259359</v>
      </c>
      <c r="AA107" s="29">
        <v>20.687537817625653</v>
      </c>
      <c r="AB107" s="14"/>
      <c r="AC107" s="14"/>
      <c r="AD107" s="14">
        <f>AVERAGE(M107)</f>
        <v>-86.2</v>
      </c>
      <c r="AE107" s="28"/>
      <c r="AF107" s="28">
        <f>AVERAGE(R107)</f>
        <v>-33.200000000000003</v>
      </c>
      <c r="AG107" s="28">
        <v>-15.5</v>
      </c>
      <c r="AH107" s="28"/>
      <c r="AI107" s="28"/>
      <c r="AJ107" s="28">
        <v>16.2</v>
      </c>
      <c r="AK107" s="28">
        <f>AVERAGE(T107)</f>
        <v>176</v>
      </c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37"/>
    </row>
    <row r="108" spans="1:50" x14ac:dyDescent="0.3">
      <c r="A108" s="15" t="s">
        <v>505</v>
      </c>
      <c r="B108" s="16" t="s">
        <v>487</v>
      </c>
      <c r="C108" s="15" t="s">
        <v>53</v>
      </c>
      <c r="D108" s="20" t="s">
        <v>41</v>
      </c>
      <c r="E108" s="27" t="s">
        <v>74</v>
      </c>
      <c r="F108" s="18">
        <v>1</v>
      </c>
      <c r="G108" s="18">
        <v>10</v>
      </c>
      <c r="H108" s="18"/>
      <c r="I108" s="18">
        <v>15</v>
      </c>
      <c r="J108" s="15" t="s">
        <v>35</v>
      </c>
      <c r="K108" s="15" t="s">
        <v>294</v>
      </c>
      <c r="L108" s="15"/>
      <c r="M108" s="15">
        <v>-35</v>
      </c>
      <c r="N108" s="15"/>
      <c r="O108" s="15"/>
      <c r="P108" s="15"/>
      <c r="Q108" s="15"/>
      <c r="R108" s="15">
        <v>-24.2</v>
      </c>
      <c r="S108" s="15">
        <v>-18.3</v>
      </c>
      <c r="T108" s="15">
        <v>190</v>
      </c>
      <c r="U108" s="15"/>
      <c r="V108" s="19">
        <v>27.6</v>
      </c>
      <c r="W108" s="19"/>
      <c r="X108" s="15">
        <v>1.0948925829780451</v>
      </c>
      <c r="Y108" s="15">
        <v>9.6617861668147764</v>
      </c>
      <c r="Z108" s="15">
        <v>1.0948925829780451</v>
      </c>
      <c r="AA108" s="15">
        <v>20.209295740833479</v>
      </c>
      <c r="AB108" s="14"/>
      <c r="AC108" s="14">
        <f>AVERAGE(L108:L121)</f>
        <v>-99.079999999999984</v>
      </c>
      <c r="AD108" s="14">
        <f>AVERAGE(M108:M121)</f>
        <v>-42.785714285714278</v>
      </c>
      <c r="AE108" s="14">
        <f>AVERAGE(N108:N121)</f>
        <v>-60.02</v>
      </c>
      <c r="AF108" s="14">
        <f>AVERAGE(R108:R121)</f>
        <v>-28.485714285714284</v>
      </c>
      <c r="AG108" s="14">
        <v>-12.52142857142857</v>
      </c>
      <c r="AH108" s="14">
        <f>AVERAGE(P108:P121)</f>
        <v>8.98</v>
      </c>
      <c r="AI108" s="14">
        <f>AVERAGE(O108:O121)</f>
        <v>6.4899999999999993</v>
      </c>
      <c r="AJ108" s="14">
        <v>15.345720326214282</v>
      </c>
      <c r="AK108" s="14">
        <f>AVERAGE(T108:T121)</f>
        <v>190.5</v>
      </c>
      <c r="AL108" s="14">
        <f>AVERAGE(U108:U121)</f>
        <v>-15.350000000000001</v>
      </c>
      <c r="AM108" s="14">
        <f>AVERAGE(Q108:Q121)</f>
        <v>304.66999999999996</v>
      </c>
      <c r="AN108" s="14"/>
      <c r="AO108" s="14">
        <f>STDEV(L108:L121)</f>
        <v>6.0495729876854378</v>
      </c>
      <c r="AP108" s="14">
        <f>STDEV(M108:M121)</f>
        <v>18.165430276843377</v>
      </c>
      <c r="AQ108" s="14">
        <f>STDEV(N108:N121)</f>
        <v>1.8201343051788492</v>
      </c>
      <c r="AR108" s="14">
        <f>STDEV(R108:R121)</f>
        <v>4.8538418000363635</v>
      </c>
      <c r="AS108" s="14">
        <f>STDEV(S108:S121)</f>
        <v>9.2192256116834912</v>
      </c>
      <c r="AT108" s="14">
        <f>STDEV(P108:P121)</f>
        <v>7.133925209089937</v>
      </c>
      <c r="AU108" s="14">
        <f>STDEV(O108:O121)</f>
        <v>4.8342412940283515</v>
      </c>
      <c r="AV108" s="14">
        <v>3.3</v>
      </c>
      <c r="AW108" s="212">
        <f>STDEV(T108:T121)</f>
        <v>11.902100654926414</v>
      </c>
      <c r="AX108" s="37"/>
    </row>
    <row r="109" spans="1:50" x14ac:dyDescent="0.3">
      <c r="A109" s="15" t="s">
        <v>505</v>
      </c>
      <c r="B109" s="16" t="s">
        <v>487</v>
      </c>
      <c r="C109" s="15" t="s">
        <v>53</v>
      </c>
      <c r="D109" s="17" t="s">
        <v>41</v>
      </c>
      <c r="E109" s="17" t="s">
        <v>485</v>
      </c>
      <c r="F109" s="18">
        <v>2</v>
      </c>
      <c r="G109" s="18"/>
      <c r="H109" s="34">
        <v>15</v>
      </c>
      <c r="I109" s="18">
        <v>15</v>
      </c>
      <c r="J109" s="15" t="s">
        <v>35</v>
      </c>
      <c r="K109" s="15" t="s">
        <v>294</v>
      </c>
      <c r="L109" s="15">
        <v>-103.8</v>
      </c>
      <c r="M109" s="15">
        <v>-27.2</v>
      </c>
      <c r="N109" s="15">
        <v>-62</v>
      </c>
      <c r="O109" s="15">
        <v>11.2</v>
      </c>
      <c r="P109" s="15">
        <v>8.3000000000000007</v>
      </c>
      <c r="Q109" s="15">
        <v>302.3</v>
      </c>
      <c r="R109" s="15">
        <v>-18.3</v>
      </c>
      <c r="S109" s="15">
        <v>-7.2</v>
      </c>
      <c r="T109" s="15"/>
      <c r="U109" s="15"/>
      <c r="V109" s="19">
        <v>10.732571136000001</v>
      </c>
      <c r="W109" s="19"/>
      <c r="X109" s="15" t="s">
        <v>37</v>
      </c>
      <c r="Y109" s="15" t="s">
        <v>37</v>
      </c>
      <c r="Z109" s="15" t="s">
        <v>37</v>
      </c>
      <c r="AA109" s="15" t="s">
        <v>37</v>
      </c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X109" s="37"/>
    </row>
    <row r="110" spans="1:50" x14ac:dyDescent="0.3">
      <c r="A110" s="15" t="s">
        <v>505</v>
      </c>
      <c r="B110" s="16" t="s">
        <v>487</v>
      </c>
      <c r="C110" s="15" t="s">
        <v>53</v>
      </c>
      <c r="D110" s="20" t="s">
        <v>41</v>
      </c>
      <c r="E110" s="27" t="s">
        <v>74</v>
      </c>
      <c r="F110" s="18">
        <v>3</v>
      </c>
      <c r="G110" s="18">
        <v>15</v>
      </c>
      <c r="H110" s="15"/>
      <c r="I110" s="18">
        <v>15</v>
      </c>
      <c r="J110" s="15" t="s">
        <v>35</v>
      </c>
      <c r="K110" s="15" t="s">
        <v>294</v>
      </c>
      <c r="L110" s="15"/>
      <c r="M110" s="15">
        <v>-84.1</v>
      </c>
      <c r="N110" s="15"/>
      <c r="O110" s="15"/>
      <c r="P110" s="15"/>
      <c r="Q110" s="15"/>
      <c r="R110" s="15">
        <v>-35.5</v>
      </c>
      <c r="S110" s="15">
        <v>18.5</v>
      </c>
      <c r="T110" s="15">
        <v>177.3</v>
      </c>
      <c r="U110" s="15"/>
      <c r="V110" s="19">
        <v>26.496111124999999</v>
      </c>
      <c r="W110" s="19"/>
      <c r="X110" s="15">
        <v>1.0963456064140158</v>
      </c>
      <c r="Y110" s="15">
        <v>7.3650729776553012</v>
      </c>
      <c r="Z110" s="15">
        <v>1.0963456064140158</v>
      </c>
      <c r="AA110" s="15">
        <v>20.97838624289659</v>
      </c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X110" s="37"/>
    </row>
    <row r="111" spans="1:50" x14ac:dyDescent="0.3">
      <c r="A111" s="15" t="s">
        <v>505</v>
      </c>
      <c r="B111" s="16" t="s">
        <v>487</v>
      </c>
      <c r="C111" s="15" t="s">
        <v>53</v>
      </c>
      <c r="D111" s="20" t="s">
        <v>41</v>
      </c>
      <c r="E111" s="27" t="s">
        <v>74</v>
      </c>
      <c r="F111" s="18">
        <v>4</v>
      </c>
      <c r="G111" s="18">
        <v>20</v>
      </c>
      <c r="H111" s="18"/>
      <c r="I111" s="18">
        <v>25</v>
      </c>
      <c r="J111" s="15" t="s">
        <v>35</v>
      </c>
      <c r="K111" s="15" t="s">
        <v>294</v>
      </c>
      <c r="L111" s="15"/>
      <c r="M111" s="15">
        <v>-85</v>
      </c>
      <c r="N111" s="15"/>
      <c r="O111" s="15"/>
      <c r="P111" s="15"/>
      <c r="Q111" s="15"/>
      <c r="R111" s="15">
        <v>-33</v>
      </c>
      <c r="S111" s="15">
        <v>-18.3</v>
      </c>
      <c r="T111" s="15">
        <v>188.5</v>
      </c>
      <c r="U111" s="15"/>
      <c r="V111" s="19">
        <v>27.599171159000001</v>
      </c>
      <c r="W111" s="19"/>
      <c r="X111" s="15">
        <v>1.0961934159114406</v>
      </c>
      <c r="Y111" s="15">
        <v>9.3469215625566822</v>
      </c>
      <c r="Z111" s="15">
        <v>1.0961934159114406</v>
      </c>
      <c r="AA111" s="15">
        <v>20.292157626804006</v>
      </c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X111" s="37"/>
    </row>
    <row r="112" spans="1:50" x14ac:dyDescent="0.3">
      <c r="A112" s="15" t="s">
        <v>505</v>
      </c>
      <c r="B112" s="16" t="s">
        <v>487</v>
      </c>
      <c r="C112" s="15" t="s">
        <v>53</v>
      </c>
      <c r="D112" s="20" t="s">
        <v>41</v>
      </c>
      <c r="E112" s="27" t="s">
        <v>74</v>
      </c>
      <c r="F112" s="18">
        <v>5</v>
      </c>
      <c r="G112" s="18">
        <v>20</v>
      </c>
      <c r="H112" s="18"/>
      <c r="I112" s="18">
        <v>25</v>
      </c>
      <c r="J112" s="15" t="s">
        <v>35</v>
      </c>
      <c r="K112" s="15" t="s">
        <v>294</v>
      </c>
      <c r="L112" s="15"/>
      <c r="M112" s="15">
        <v>-41.4</v>
      </c>
      <c r="N112" s="15"/>
      <c r="O112" s="15"/>
      <c r="P112" s="15"/>
      <c r="Q112" s="15"/>
      <c r="R112" s="15">
        <v>-23</v>
      </c>
      <c r="S112" s="15">
        <v>-7.5</v>
      </c>
      <c r="T112" s="15">
        <v>206.2</v>
      </c>
      <c r="U112" s="15"/>
      <c r="V112" s="19">
        <v>11.098734374999999</v>
      </c>
      <c r="W112" s="19"/>
      <c r="X112" s="15">
        <v>0.94417172459880061</v>
      </c>
      <c r="Y112" s="15">
        <v>16.283852785886111</v>
      </c>
      <c r="Z112" s="15">
        <v>0.94417172459880061</v>
      </c>
      <c r="AA112" s="15">
        <v>16.820896813665428</v>
      </c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X112" s="37"/>
    </row>
    <row r="113" spans="1:50" x14ac:dyDescent="0.3">
      <c r="A113" s="15" t="s">
        <v>505</v>
      </c>
      <c r="B113" s="16" t="s">
        <v>487</v>
      </c>
      <c r="C113" s="15" t="s">
        <v>53</v>
      </c>
      <c r="D113" s="17" t="s">
        <v>41</v>
      </c>
      <c r="E113" s="11" t="s">
        <v>485</v>
      </c>
      <c r="F113" s="18" t="s">
        <v>54</v>
      </c>
      <c r="G113" s="18">
        <v>20</v>
      </c>
      <c r="H113" s="18"/>
      <c r="I113" s="18">
        <v>30</v>
      </c>
      <c r="J113" s="15" t="s">
        <v>35</v>
      </c>
      <c r="K113" s="15" t="s">
        <v>294</v>
      </c>
      <c r="L113" s="15">
        <v>-97.3</v>
      </c>
      <c r="M113" s="15">
        <v>-34.799999999999997</v>
      </c>
      <c r="N113" s="15">
        <v>-61.2</v>
      </c>
      <c r="O113" s="15">
        <v>-0.3</v>
      </c>
      <c r="P113" s="15">
        <v>-2.2999999999999998</v>
      </c>
      <c r="Q113" s="15">
        <v>305.3</v>
      </c>
      <c r="R113" s="15">
        <v>-31.2</v>
      </c>
      <c r="S113" s="15">
        <v>-8.5</v>
      </c>
      <c r="T113" s="15"/>
      <c r="U113" s="15"/>
      <c r="V113" s="19">
        <v>12.278617625000001</v>
      </c>
      <c r="W113" s="19"/>
      <c r="X113" s="15" t="s">
        <v>37</v>
      </c>
      <c r="Y113" s="15" t="s">
        <v>37</v>
      </c>
      <c r="Z113" s="15" t="s">
        <v>37</v>
      </c>
      <c r="AA113" s="15" t="s">
        <v>37</v>
      </c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X113" s="37"/>
    </row>
    <row r="114" spans="1:50" x14ac:dyDescent="0.3">
      <c r="A114" s="15" t="s">
        <v>505</v>
      </c>
      <c r="B114" s="16" t="s">
        <v>487</v>
      </c>
      <c r="C114" s="15" t="s">
        <v>53</v>
      </c>
      <c r="D114" s="17" t="s">
        <v>41</v>
      </c>
      <c r="E114" s="11" t="s">
        <v>485</v>
      </c>
      <c r="F114" s="18">
        <v>6</v>
      </c>
      <c r="G114" s="18"/>
      <c r="H114" s="34">
        <v>20</v>
      </c>
      <c r="I114" s="18">
        <v>30</v>
      </c>
      <c r="J114" s="15" t="s">
        <v>35</v>
      </c>
      <c r="K114" s="15" t="s">
        <v>294</v>
      </c>
      <c r="L114" s="15">
        <v>-101.4</v>
      </c>
      <c r="M114" s="15">
        <v>-30.4</v>
      </c>
      <c r="N114" s="15">
        <v>-61.3</v>
      </c>
      <c r="O114" s="15">
        <v>8.9</v>
      </c>
      <c r="P114" s="15">
        <v>9.4</v>
      </c>
      <c r="Q114" s="15">
        <v>306.10000000000002</v>
      </c>
      <c r="R114" s="15">
        <v>-27.2</v>
      </c>
      <c r="S114" s="15">
        <v>-7.2</v>
      </c>
      <c r="T114" s="15"/>
      <c r="U114" s="15"/>
      <c r="V114" s="19"/>
      <c r="W114" s="19"/>
      <c r="X114" s="15" t="s">
        <v>37</v>
      </c>
      <c r="Y114" s="15" t="s">
        <v>37</v>
      </c>
      <c r="Z114" s="15" t="s">
        <v>37</v>
      </c>
      <c r="AA114" s="15" t="s">
        <v>37</v>
      </c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X114" s="37"/>
    </row>
    <row r="115" spans="1:50" x14ac:dyDescent="0.3">
      <c r="A115" s="15" t="s">
        <v>505</v>
      </c>
      <c r="B115" s="16" t="s">
        <v>487</v>
      </c>
      <c r="C115" s="15" t="s">
        <v>53</v>
      </c>
      <c r="D115" s="17" t="s">
        <v>41</v>
      </c>
      <c r="E115" s="11" t="s">
        <v>485</v>
      </c>
      <c r="F115" s="18">
        <v>7</v>
      </c>
      <c r="G115" s="18"/>
      <c r="H115" s="34">
        <v>15</v>
      </c>
      <c r="I115" s="18">
        <v>20</v>
      </c>
      <c r="J115" s="15" t="s">
        <v>35</v>
      </c>
      <c r="K115" s="15" t="s">
        <v>294</v>
      </c>
      <c r="L115" s="15">
        <v>-103.2</v>
      </c>
      <c r="M115" s="15">
        <v>-33</v>
      </c>
      <c r="N115" s="15">
        <v>-59.5</v>
      </c>
      <c r="O115" s="15">
        <v>10.4</v>
      </c>
      <c r="P115" s="15">
        <v>9.6</v>
      </c>
      <c r="Q115" s="15">
        <v>301.2</v>
      </c>
      <c r="R115" s="15">
        <v>-29.2</v>
      </c>
      <c r="S115" s="15">
        <v>-7.3</v>
      </c>
      <c r="T115" s="15"/>
      <c r="U115" s="15">
        <v>-15.4</v>
      </c>
      <c r="V115" s="19">
        <v>12.6</v>
      </c>
      <c r="W115" s="19"/>
      <c r="X115" s="15" t="s">
        <v>37</v>
      </c>
      <c r="Y115" s="15" t="s">
        <v>37</v>
      </c>
      <c r="Z115" s="15" t="s">
        <v>37</v>
      </c>
      <c r="AA115" s="15" t="s">
        <v>37</v>
      </c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X115" s="37"/>
    </row>
    <row r="116" spans="1:50" x14ac:dyDescent="0.3">
      <c r="A116" s="15" t="s">
        <v>505</v>
      </c>
      <c r="B116" s="16" t="s">
        <v>487</v>
      </c>
      <c r="C116" s="15" t="s">
        <v>53</v>
      </c>
      <c r="D116" s="17" t="s">
        <v>41</v>
      </c>
      <c r="E116" s="11" t="s">
        <v>485</v>
      </c>
      <c r="F116" s="18">
        <v>8</v>
      </c>
      <c r="G116" s="18"/>
      <c r="H116" s="34">
        <v>20</v>
      </c>
      <c r="I116" s="18">
        <v>15</v>
      </c>
      <c r="J116" s="15" t="s">
        <v>35</v>
      </c>
      <c r="K116" s="15" t="s">
        <v>294</v>
      </c>
      <c r="L116" s="15">
        <v>-101.5</v>
      </c>
      <c r="M116" s="15">
        <v>-32.4</v>
      </c>
      <c r="N116" s="15">
        <v>-63.2</v>
      </c>
      <c r="O116" s="15">
        <v>10.199999999999999</v>
      </c>
      <c r="P116" s="15">
        <v>10.6</v>
      </c>
      <c r="Q116" s="15">
        <v>304.10000000000002</v>
      </c>
      <c r="R116" s="15">
        <v>-29.5</v>
      </c>
      <c r="S116" s="15">
        <v>-7.2</v>
      </c>
      <c r="T116" s="15"/>
      <c r="U116" s="15">
        <v>-15.3</v>
      </c>
      <c r="V116" s="19">
        <v>10.7</v>
      </c>
      <c r="W116" s="19"/>
      <c r="X116" s="15" t="s">
        <v>37</v>
      </c>
      <c r="Y116" s="15" t="s">
        <v>37</v>
      </c>
      <c r="Z116" s="15" t="s">
        <v>37</v>
      </c>
      <c r="AA116" s="15" t="s">
        <v>37</v>
      </c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X116" s="37"/>
    </row>
    <row r="117" spans="1:50" x14ac:dyDescent="0.3">
      <c r="A117" s="15" t="s">
        <v>505</v>
      </c>
      <c r="B117" s="16" t="s">
        <v>487</v>
      </c>
      <c r="C117" s="15" t="s">
        <v>53</v>
      </c>
      <c r="D117" s="17" t="s">
        <v>41</v>
      </c>
      <c r="E117" s="11" t="s">
        <v>485</v>
      </c>
      <c r="F117" s="18">
        <v>9</v>
      </c>
      <c r="G117" s="18"/>
      <c r="H117" s="34">
        <v>10</v>
      </c>
      <c r="I117" s="18">
        <v>30</v>
      </c>
      <c r="J117" s="15" t="s">
        <v>35</v>
      </c>
      <c r="K117" s="15" t="s">
        <v>294</v>
      </c>
      <c r="L117" s="15">
        <v>-83.2</v>
      </c>
      <c r="M117" s="15">
        <v>-40.200000000000003</v>
      </c>
      <c r="N117" s="15">
        <v>-58.9</v>
      </c>
      <c r="O117" s="15">
        <v>0.4</v>
      </c>
      <c r="P117" s="15">
        <v>14.2</v>
      </c>
      <c r="Q117" s="15">
        <v>304.2</v>
      </c>
      <c r="R117" s="15">
        <v>-28.3</v>
      </c>
      <c r="S117" s="15">
        <v>-7.2</v>
      </c>
      <c r="T117" s="15"/>
      <c r="U117" s="15"/>
      <c r="V117" s="19">
        <v>10.7</v>
      </c>
      <c r="W117" s="19"/>
      <c r="X117" s="15" t="s">
        <v>37</v>
      </c>
      <c r="Y117" s="15" t="s">
        <v>37</v>
      </c>
      <c r="Z117" s="15" t="s">
        <v>37</v>
      </c>
      <c r="AA117" s="15" t="s">
        <v>37</v>
      </c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X117" s="37"/>
    </row>
    <row r="118" spans="1:50" x14ac:dyDescent="0.3">
      <c r="A118" s="15" t="s">
        <v>505</v>
      </c>
      <c r="B118" s="16" t="s">
        <v>487</v>
      </c>
      <c r="C118" s="15" t="s">
        <v>53</v>
      </c>
      <c r="D118" s="17" t="s">
        <v>41</v>
      </c>
      <c r="E118" s="11" t="s">
        <v>485</v>
      </c>
      <c r="F118" s="18">
        <v>10</v>
      </c>
      <c r="G118" s="18"/>
      <c r="H118" s="34">
        <v>10</v>
      </c>
      <c r="I118" s="18">
        <v>15</v>
      </c>
      <c r="J118" s="15" t="s">
        <v>35</v>
      </c>
      <c r="K118" s="15" t="s">
        <v>294</v>
      </c>
      <c r="L118" s="15">
        <v>-102.3</v>
      </c>
      <c r="M118" s="15">
        <v>-37.4</v>
      </c>
      <c r="N118" s="15">
        <v>-57.3</v>
      </c>
      <c r="O118" s="15">
        <v>8.6999999999999993</v>
      </c>
      <c r="P118" s="15">
        <v>23.2</v>
      </c>
      <c r="Q118" s="15">
        <v>307.8</v>
      </c>
      <c r="R118" s="15">
        <v>-25.3</v>
      </c>
      <c r="S118" s="15">
        <v>-5.2</v>
      </c>
      <c r="T118" s="15"/>
      <c r="U118" s="15"/>
      <c r="V118" s="19">
        <v>8.139150656</v>
      </c>
      <c r="W118" s="19"/>
      <c r="X118" s="15" t="s">
        <v>37</v>
      </c>
      <c r="Y118" s="15" t="s">
        <v>37</v>
      </c>
      <c r="Z118" s="15" t="s">
        <v>37</v>
      </c>
      <c r="AA118" s="15" t="s">
        <v>37</v>
      </c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X118" s="37"/>
    </row>
    <row r="119" spans="1:50" x14ac:dyDescent="0.3">
      <c r="A119" s="15" t="s">
        <v>505</v>
      </c>
      <c r="B119" s="16" t="s">
        <v>487</v>
      </c>
      <c r="C119" s="15" t="s">
        <v>53</v>
      </c>
      <c r="D119" s="17" t="s">
        <v>41</v>
      </c>
      <c r="E119" s="11" t="s">
        <v>485</v>
      </c>
      <c r="F119" s="18">
        <v>11</v>
      </c>
      <c r="G119" s="18"/>
      <c r="H119" s="34">
        <v>15</v>
      </c>
      <c r="I119" s="18">
        <v>25</v>
      </c>
      <c r="J119" s="15" t="s">
        <v>35</v>
      </c>
      <c r="K119" s="15" t="s">
        <v>294</v>
      </c>
      <c r="L119" s="15">
        <v>-98</v>
      </c>
      <c r="M119" s="15">
        <v>-39</v>
      </c>
      <c r="N119" s="15">
        <v>-58.5</v>
      </c>
      <c r="O119" s="15">
        <v>3.2</v>
      </c>
      <c r="P119" s="15">
        <v>6.7</v>
      </c>
      <c r="Q119" s="15">
        <v>310.2</v>
      </c>
      <c r="R119" s="15">
        <v>-36.4</v>
      </c>
      <c r="S119" s="15">
        <v>-20.5</v>
      </c>
      <c r="T119" s="15"/>
      <c r="U119" s="15"/>
      <c r="V119" s="19">
        <v>9.6999999999999993</v>
      </c>
      <c r="W119" s="19"/>
      <c r="X119" s="15" t="s">
        <v>37</v>
      </c>
      <c r="Y119" s="15" t="s">
        <v>37</v>
      </c>
      <c r="Z119" s="15" t="s">
        <v>37</v>
      </c>
      <c r="AA119" s="15" t="s">
        <v>37</v>
      </c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X119" s="37"/>
    </row>
    <row r="120" spans="1:50" x14ac:dyDescent="0.3">
      <c r="A120" s="15" t="s">
        <v>505</v>
      </c>
      <c r="B120" s="16" t="s">
        <v>487</v>
      </c>
      <c r="C120" s="15" t="s">
        <v>53</v>
      </c>
      <c r="D120" s="17" t="s">
        <v>41</v>
      </c>
      <c r="E120" s="11" t="s">
        <v>485</v>
      </c>
      <c r="F120" s="18">
        <v>12</v>
      </c>
      <c r="G120" s="18"/>
      <c r="H120" s="34">
        <v>10</v>
      </c>
      <c r="I120" s="18">
        <v>15</v>
      </c>
      <c r="J120" s="15" t="s">
        <v>35</v>
      </c>
      <c r="K120" s="15" t="s">
        <v>294</v>
      </c>
      <c r="L120" s="15">
        <v>-97.8</v>
      </c>
      <c r="M120" s="15">
        <v>-40.9</v>
      </c>
      <c r="N120" s="15">
        <v>-59.1</v>
      </c>
      <c r="O120" s="15">
        <v>0.9</v>
      </c>
      <c r="P120" s="15">
        <v>-0.5</v>
      </c>
      <c r="Q120" s="15">
        <v>300.2</v>
      </c>
      <c r="R120" s="15">
        <v>-28.2</v>
      </c>
      <c r="S120" s="15">
        <v>-10.5</v>
      </c>
      <c r="T120" s="15"/>
      <c r="U120" s="15"/>
      <c r="V120" s="19">
        <v>14.461747125000002</v>
      </c>
      <c r="W120" s="19"/>
      <c r="X120" s="15" t="s">
        <v>37</v>
      </c>
      <c r="Y120" s="15" t="s">
        <v>37</v>
      </c>
      <c r="Z120" s="15" t="s">
        <v>37</v>
      </c>
      <c r="AA120" s="15" t="s">
        <v>37</v>
      </c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X120" s="37"/>
    </row>
    <row r="121" spans="1:50" x14ac:dyDescent="0.3">
      <c r="A121" s="15" t="s">
        <v>505</v>
      </c>
      <c r="B121" s="16" t="s">
        <v>487</v>
      </c>
      <c r="C121" s="15" t="s">
        <v>53</v>
      </c>
      <c r="D121" s="17" t="s">
        <v>41</v>
      </c>
      <c r="E121" s="11" t="s">
        <v>485</v>
      </c>
      <c r="F121" s="18">
        <v>13</v>
      </c>
      <c r="G121" s="18"/>
      <c r="H121" s="34">
        <v>10</v>
      </c>
      <c r="I121" s="18">
        <v>15</v>
      </c>
      <c r="J121" s="15" t="s">
        <v>35</v>
      </c>
      <c r="K121" s="15" t="s">
        <v>294</v>
      </c>
      <c r="L121" s="15">
        <v>-102.3</v>
      </c>
      <c r="M121" s="15">
        <v>-38.200000000000003</v>
      </c>
      <c r="N121" s="15">
        <v>-59.2</v>
      </c>
      <c r="O121" s="15">
        <v>11.3</v>
      </c>
      <c r="P121" s="15">
        <v>10.6</v>
      </c>
      <c r="Q121" s="15">
        <v>305.3</v>
      </c>
      <c r="R121" s="15">
        <v>-29.5</v>
      </c>
      <c r="S121" s="15">
        <v>-3.9</v>
      </c>
      <c r="T121" s="15"/>
      <c r="U121" s="15"/>
      <c r="V121" s="19"/>
      <c r="W121" s="19"/>
      <c r="X121" s="15" t="s">
        <v>37</v>
      </c>
      <c r="Y121" s="15" t="s">
        <v>37</v>
      </c>
      <c r="Z121" s="15" t="s">
        <v>37</v>
      </c>
      <c r="AA121" s="15" t="s">
        <v>37</v>
      </c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X121" s="37"/>
    </row>
    <row r="122" spans="1:50" x14ac:dyDescent="0.3">
      <c r="A122" s="15" t="s">
        <v>505</v>
      </c>
      <c r="B122" s="16" t="s">
        <v>487</v>
      </c>
      <c r="C122" s="15" t="s">
        <v>53</v>
      </c>
      <c r="D122" s="20" t="s">
        <v>42</v>
      </c>
      <c r="E122" s="27" t="s">
        <v>74</v>
      </c>
      <c r="F122" s="18">
        <v>1</v>
      </c>
      <c r="G122" s="18">
        <v>20</v>
      </c>
      <c r="H122" s="18"/>
      <c r="I122" s="18">
        <v>15</v>
      </c>
      <c r="J122" s="15" t="s">
        <v>35</v>
      </c>
      <c r="K122" s="15" t="s">
        <v>294</v>
      </c>
      <c r="L122" s="15"/>
      <c r="M122" s="15">
        <v>-60.6</v>
      </c>
      <c r="N122" s="15"/>
      <c r="O122" s="15"/>
      <c r="P122" s="15"/>
      <c r="Q122" s="15"/>
      <c r="R122" s="15">
        <v>-34.799999999999997</v>
      </c>
      <c r="S122" s="15">
        <v>-13.5</v>
      </c>
      <c r="T122" s="15">
        <v>183</v>
      </c>
      <c r="U122" s="15">
        <v>-15.3</v>
      </c>
      <c r="V122" s="19">
        <v>15.5</v>
      </c>
      <c r="W122" s="19"/>
      <c r="X122" s="15">
        <v>1.0160022930866226</v>
      </c>
      <c r="Y122" s="15">
        <v>9.384646503501612</v>
      </c>
      <c r="Z122" s="15">
        <v>1.0160022930866226</v>
      </c>
      <c r="AA122" s="15">
        <v>19.88773938946559</v>
      </c>
      <c r="AB122" s="14"/>
      <c r="AC122" s="14"/>
      <c r="AD122" s="14">
        <f>AVERAGE(M122)</f>
        <v>-60.6</v>
      </c>
      <c r="AE122" s="14"/>
      <c r="AF122" s="14">
        <f>AVERAGE(R122)</f>
        <v>-34.799999999999997</v>
      </c>
      <c r="AG122" s="14">
        <v>-13.5</v>
      </c>
      <c r="AH122" s="14"/>
      <c r="AI122" s="14"/>
      <c r="AJ122" s="14">
        <v>15.5</v>
      </c>
      <c r="AK122" s="14">
        <f>AVERAGE(T122)</f>
        <v>183</v>
      </c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X122" s="37"/>
    </row>
    <row r="123" spans="1:50" x14ac:dyDescent="0.3">
      <c r="A123" s="15" t="s">
        <v>505</v>
      </c>
      <c r="B123" s="16" t="s">
        <v>487</v>
      </c>
      <c r="C123" s="15" t="s">
        <v>53</v>
      </c>
      <c r="D123" s="20" t="s">
        <v>45</v>
      </c>
      <c r="E123" s="27" t="s">
        <v>74</v>
      </c>
      <c r="F123" s="18">
        <v>1</v>
      </c>
      <c r="G123" s="18">
        <v>15</v>
      </c>
      <c r="H123" s="18"/>
      <c r="I123" s="18">
        <v>30</v>
      </c>
      <c r="J123" s="15" t="s">
        <v>35</v>
      </c>
      <c r="K123" s="15" t="s">
        <v>294</v>
      </c>
      <c r="L123" s="15"/>
      <c r="M123" s="15">
        <v>-69.3</v>
      </c>
      <c r="N123" s="15"/>
      <c r="O123" s="15"/>
      <c r="P123" s="15"/>
      <c r="Q123" s="15"/>
      <c r="R123" s="15">
        <v>-42.3</v>
      </c>
      <c r="S123" s="15">
        <v>-12.2</v>
      </c>
      <c r="T123" s="15">
        <v>184.5</v>
      </c>
      <c r="U123" s="15">
        <v>-14.8</v>
      </c>
      <c r="V123" s="19">
        <v>8.6999999999999993</v>
      </c>
      <c r="W123" s="19"/>
      <c r="X123" s="15">
        <v>1.0051393833230413</v>
      </c>
      <c r="Y123" s="15">
        <v>9.8215509247533248</v>
      </c>
      <c r="Z123" s="15">
        <v>1.0051393833230413</v>
      </c>
      <c r="AA123" s="15">
        <v>19.526451995422086</v>
      </c>
      <c r="AB123" s="14"/>
      <c r="AC123" s="14">
        <f>AVERAGE(L123:L128)</f>
        <v>-101.2</v>
      </c>
      <c r="AD123" s="14">
        <f>AVERAGE(M123:M128)</f>
        <v>-54.016666666666673</v>
      </c>
      <c r="AE123" s="14">
        <f>AVERAGE(N123:N128)</f>
        <v>-57.8</v>
      </c>
      <c r="AF123" s="14">
        <f>AVERAGE(R123:R128)</f>
        <v>-31.016666666666666</v>
      </c>
      <c r="AG123" s="14">
        <f>AVERAGE(S123:S128)</f>
        <v>-14.066666666666668</v>
      </c>
      <c r="AH123" s="14">
        <f>AVERAGE(P123:P128)</f>
        <v>19.5</v>
      </c>
      <c r="AI123" s="14">
        <f>AVERAGE(O123:O128)</f>
        <v>5.3</v>
      </c>
      <c r="AJ123" s="14">
        <v>15.6</v>
      </c>
      <c r="AK123" s="14">
        <f>AVERAGE(T123:T128)</f>
        <v>187.92000000000002</v>
      </c>
      <c r="AL123" s="14">
        <f>AVERAGE(U123:U128)</f>
        <v>-15.2</v>
      </c>
      <c r="AM123" s="14"/>
      <c r="AN123" s="14"/>
      <c r="AO123" s="14"/>
      <c r="AP123" s="14">
        <f>STDEV(M123:M128)</f>
        <v>13.062222883822875</v>
      </c>
      <c r="AQ123" s="14"/>
      <c r="AR123" s="14">
        <f>STDEV(R123:R128)</f>
        <v>5.7041797540633761</v>
      </c>
      <c r="AS123" s="14">
        <f>STDEV(S123:S128)</f>
        <v>2.6477663542440175</v>
      </c>
      <c r="AT123" s="14"/>
      <c r="AU123" s="14"/>
      <c r="AV123" s="14">
        <f>STDEV(V123:V128)</f>
        <v>1.0645961582358248</v>
      </c>
      <c r="AW123" s="212">
        <f>STDEV(T123:T128)</f>
        <v>7.1243947111316031</v>
      </c>
      <c r="AX123" s="37"/>
    </row>
    <row r="124" spans="1:50" x14ac:dyDescent="0.3">
      <c r="A124" s="15" t="s">
        <v>505</v>
      </c>
      <c r="B124" s="16" t="s">
        <v>487</v>
      </c>
      <c r="C124" s="15" t="s">
        <v>53</v>
      </c>
      <c r="D124" s="20" t="s">
        <v>45</v>
      </c>
      <c r="E124" s="27" t="s">
        <v>74</v>
      </c>
      <c r="F124" s="18">
        <v>2</v>
      </c>
      <c r="G124" s="18">
        <v>15</v>
      </c>
      <c r="H124" s="18"/>
      <c r="I124" s="18">
        <v>30</v>
      </c>
      <c r="J124" s="15" t="s">
        <v>35</v>
      </c>
      <c r="K124" s="15" t="s">
        <v>294</v>
      </c>
      <c r="L124" s="15"/>
      <c r="M124" s="15">
        <v>-59.5</v>
      </c>
      <c r="N124" s="15"/>
      <c r="O124" s="15"/>
      <c r="P124" s="15"/>
      <c r="Q124" s="15"/>
      <c r="R124" s="15">
        <v>-27.9</v>
      </c>
      <c r="S124" s="15">
        <v>-16.5</v>
      </c>
      <c r="T124" s="15">
        <v>199.6</v>
      </c>
      <c r="U124" s="15">
        <v>-15.6</v>
      </c>
      <c r="V124" s="19">
        <v>9.6999999999999993</v>
      </c>
      <c r="W124" s="19"/>
      <c r="X124" s="15">
        <v>0.99192704814397492</v>
      </c>
      <c r="Y124" s="15">
        <v>23.540076738363847</v>
      </c>
      <c r="Z124" s="15">
        <v>0.99192704814397492</v>
      </c>
      <c r="AA124" s="15">
        <v>17.239636627045414</v>
      </c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X124" s="37"/>
    </row>
    <row r="125" spans="1:50" x14ac:dyDescent="0.3">
      <c r="A125" s="15" t="s">
        <v>505</v>
      </c>
      <c r="B125" s="16" t="s">
        <v>487</v>
      </c>
      <c r="C125" s="15" t="s">
        <v>53</v>
      </c>
      <c r="D125" s="20" t="s">
        <v>45</v>
      </c>
      <c r="E125" s="27" t="s">
        <v>74</v>
      </c>
      <c r="F125" s="18">
        <v>3</v>
      </c>
      <c r="G125" s="18">
        <v>20</v>
      </c>
      <c r="H125" s="18"/>
      <c r="I125" s="18">
        <v>15</v>
      </c>
      <c r="J125" s="15" t="s">
        <v>35</v>
      </c>
      <c r="K125" s="15" t="s">
        <v>294</v>
      </c>
      <c r="L125" s="15"/>
      <c r="M125" s="15">
        <v>-61.2</v>
      </c>
      <c r="N125" s="15"/>
      <c r="O125" s="15"/>
      <c r="P125" s="15"/>
      <c r="Q125" s="15"/>
      <c r="R125" s="15">
        <v>-31.4</v>
      </c>
      <c r="S125" s="15">
        <v>-16.5</v>
      </c>
      <c r="T125" s="15">
        <v>185.5</v>
      </c>
      <c r="U125" s="15"/>
      <c r="V125" s="19">
        <v>9.6999999999999993</v>
      </c>
      <c r="W125" s="19"/>
      <c r="X125" s="15">
        <v>1.0427222729869818</v>
      </c>
      <c r="Y125" s="15">
        <v>7.692134159218484</v>
      </c>
      <c r="Z125" s="15">
        <v>1.0427222729869818</v>
      </c>
      <c r="AA125" s="15">
        <v>20.836652523759938</v>
      </c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X125" s="37"/>
    </row>
    <row r="126" spans="1:50" x14ac:dyDescent="0.3">
      <c r="A126" s="15" t="s">
        <v>505</v>
      </c>
      <c r="B126" s="16" t="s">
        <v>487</v>
      </c>
      <c r="C126" s="15" t="s">
        <v>53</v>
      </c>
      <c r="D126" s="20" t="s">
        <v>45</v>
      </c>
      <c r="E126" s="27" t="s">
        <v>74</v>
      </c>
      <c r="F126" s="18">
        <v>4</v>
      </c>
      <c r="G126" s="18">
        <v>20</v>
      </c>
      <c r="H126" s="18"/>
      <c r="I126" s="18">
        <v>15</v>
      </c>
      <c r="J126" s="15" t="s">
        <v>35</v>
      </c>
      <c r="K126" s="15" t="s">
        <v>294</v>
      </c>
      <c r="L126" s="15"/>
      <c r="M126" s="15">
        <v>-58.3</v>
      </c>
      <c r="N126" s="15"/>
      <c r="O126" s="15"/>
      <c r="P126" s="15"/>
      <c r="Q126" s="15"/>
      <c r="R126" s="15">
        <v>-28.7</v>
      </c>
      <c r="S126" s="15">
        <v>-16.2</v>
      </c>
      <c r="T126" s="15">
        <v>189</v>
      </c>
      <c r="U126" s="15"/>
      <c r="V126" s="19">
        <v>9.4697006960000003</v>
      </c>
      <c r="W126" s="19"/>
      <c r="X126" s="15">
        <v>1.0287120972906321</v>
      </c>
      <c r="Y126" s="15">
        <v>10.471025612159105</v>
      </c>
      <c r="Z126" s="15">
        <v>1.0287120972906321</v>
      </c>
      <c r="AA126" s="15">
        <v>19.86153151996465</v>
      </c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X126" s="37"/>
    </row>
    <row r="127" spans="1:50" x14ac:dyDescent="0.3">
      <c r="A127" s="15" t="s">
        <v>505</v>
      </c>
      <c r="B127" s="16" t="s">
        <v>487</v>
      </c>
      <c r="C127" s="15" t="s">
        <v>53</v>
      </c>
      <c r="D127" s="17" t="s">
        <v>45</v>
      </c>
      <c r="E127" s="17" t="s">
        <v>485</v>
      </c>
      <c r="F127" s="18">
        <v>5</v>
      </c>
      <c r="G127" s="18"/>
      <c r="H127" s="18">
        <v>20</v>
      </c>
      <c r="I127" s="18">
        <v>15</v>
      </c>
      <c r="J127" s="15" t="s">
        <v>35</v>
      </c>
      <c r="K127" s="15" t="s">
        <v>294</v>
      </c>
      <c r="L127" s="15">
        <v>-101.2</v>
      </c>
      <c r="M127" s="15">
        <v>-37.799999999999997</v>
      </c>
      <c r="N127" s="15">
        <v>-57.8</v>
      </c>
      <c r="O127" s="15">
        <v>5.3</v>
      </c>
      <c r="P127" s="15">
        <v>19.5</v>
      </c>
      <c r="Q127" s="15">
        <v>289.60000000000002</v>
      </c>
      <c r="R127" s="15">
        <v>-27.3</v>
      </c>
      <c r="S127" s="15">
        <v>-12.5</v>
      </c>
      <c r="T127" s="15"/>
      <c r="U127" s="15"/>
      <c r="V127" s="19">
        <v>11.5</v>
      </c>
      <c r="W127" s="19"/>
      <c r="X127" s="15" t="s">
        <v>37</v>
      </c>
      <c r="Y127" s="15" t="s">
        <v>37</v>
      </c>
      <c r="Z127" s="15" t="s">
        <v>37</v>
      </c>
      <c r="AA127" s="15" t="s">
        <v>37</v>
      </c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X127" s="37"/>
    </row>
    <row r="128" spans="1:50" ht="15" thickBot="1" x14ac:dyDescent="0.35">
      <c r="A128" s="41" t="s">
        <v>505</v>
      </c>
      <c r="B128" s="42" t="s">
        <v>487</v>
      </c>
      <c r="C128" s="41" t="s">
        <v>53</v>
      </c>
      <c r="D128" s="40" t="s">
        <v>45</v>
      </c>
      <c r="E128" s="104" t="s">
        <v>74</v>
      </c>
      <c r="F128" s="43">
        <v>6</v>
      </c>
      <c r="G128" s="43">
        <v>20</v>
      </c>
      <c r="H128" s="43"/>
      <c r="I128" s="43">
        <v>10</v>
      </c>
      <c r="J128" s="41" t="s">
        <v>35</v>
      </c>
      <c r="K128" s="41" t="s">
        <v>294</v>
      </c>
      <c r="L128" s="41"/>
      <c r="M128" s="41">
        <v>-38</v>
      </c>
      <c r="N128" s="41"/>
      <c r="O128" s="41"/>
      <c r="P128" s="41"/>
      <c r="Q128" s="41"/>
      <c r="R128" s="41">
        <v>-28.5</v>
      </c>
      <c r="S128" s="41">
        <v>-10.5</v>
      </c>
      <c r="T128" s="41">
        <v>181</v>
      </c>
      <c r="U128" s="41"/>
      <c r="V128" s="44">
        <v>8.5</v>
      </c>
      <c r="W128" s="44"/>
      <c r="X128" s="41">
        <v>0.94530121942455703</v>
      </c>
      <c r="Y128" s="41">
        <v>25.466037115434123</v>
      </c>
      <c r="Z128" s="41">
        <v>0.94530121942455703</v>
      </c>
      <c r="AA128" s="41">
        <v>16.088992403969879</v>
      </c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X128" s="37"/>
    </row>
    <row r="129" spans="1:50" x14ac:dyDescent="0.3">
      <c r="A129" s="105" t="s">
        <v>504</v>
      </c>
      <c r="B129" s="106" t="s">
        <v>491</v>
      </c>
      <c r="C129" s="105" t="s">
        <v>53</v>
      </c>
      <c r="D129" s="107" t="s">
        <v>34</v>
      </c>
      <c r="E129" s="107" t="s">
        <v>74</v>
      </c>
      <c r="F129" s="108">
        <v>1</v>
      </c>
      <c r="G129" s="108">
        <v>15</v>
      </c>
      <c r="H129" s="108"/>
      <c r="I129" s="108">
        <v>15</v>
      </c>
      <c r="J129" s="105" t="s">
        <v>35</v>
      </c>
      <c r="K129" s="105" t="s">
        <v>55</v>
      </c>
      <c r="L129" s="105"/>
      <c r="M129" s="105">
        <v>-49</v>
      </c>
      <c r="N129" s="105"/>
      <c r="O129" s="105"/>
      <c r="P129" s="105"/>
      <c r="Q129" s="105"/>
      <c r="R129" s="105">
        <v>-31.2</v>
      </c>
      <c r="S129" s="105">
        <v>-4.7</v>
      </c>
      <c r="T129" s="105">
        <v>278.5</v>
      </c>
      <c r="U129" s="105"/>
      <c r="V129" s="109">
        <v>7.4474514109999994</v>
      </c>
      <c r="W129" s="109"/>
      <c r="X129" s="105">
        <v>0.82332517253144599</v>
      </c>
      <c r="Y129" s="105">
        <v>59.665142804050909</v>
      </c>
      <c r="Z129" s="105">
        <v>0.82332517253144599</v>
      </c>
      <c r="AA129" s="105">
        <v>12.047352915927457</v>
      </c>
      <c r="AB129" s="110"/>
      <c r="AC129" s="110"/>
      <c r="AD129" s="110">
        <f>AVERAGE(M129:M138)</f>
        <v>-47.249999999999993</v>
      </c>
      <c r="AE129" s="110"/>
      <c r="AF129" s="110">
        <f>AVERAGE(R129:R138)</f>
        <v>-27.909999999999997</v>
      </c>
      <c r="AG129" s="110">
        <v>-6.25</v>
      </c>
      <c r="AH129" s="110"/>
      <c r="AI129" s="110"/>
      <c r="AJ129" s="110">
        <v>9.3189496006999999</v>
      </c>
      <c r="AK129" s="110">
        <f>AVERAGE(T129:T138)</f>
        <v>267.77</v>
      </c>
      <c r="AL129" s="110"/>
      <c r="AM129" s="110"/>
      <c r="AN129" s="110"/>
      <c r="AO129" s="110"/>
      <c r="AP129" s="110">
        <f>STDEV(M129:M138)</f>
        <v>3.6981226468454373</v>
      </c>
      <c r="AQ129" s="110"/>
      <c r="AR129" s="110">
        <f>STDEV(R129:R138)</f>
        <v>1.8138050856938539</v>
      </c>
      <c r="AS129" s="110">
        <f>STDEV(S129:S138)</f>
        <v>2.7031874189967344</v>
      </c>
      <c r="AT129" s="110"/>
      <c r="AU129" s="110"/>
      <c r="AV129" s="110">
        <f>STDEV(V129:V138)</f>
        <v>3.2934697617179385</v>
      </c>
      <c r="AW129" s="110">
        <f>STDEV(T129:T138)</f>
        <v>15.022727226883051</v>
      </c>
      <c r="AX129" s="37"/>
    </row>
    <row r="130" spans="1:50" x14ac:dyDescent="0.3">
      <c r="A130" s="15" t="s">
        <v>504</v>
      </c>
      <c r="B130" s="16" t="s">
        <v>491</v>
      </c>
      <c r="C130" s="15" t="s">
        <v>53</v>
      </c>
      <c r="D130" s="20" t="s">
        <v>34</v>
      </c>
      <c r="E130" s="27" t="s">
        <v>74</v>
      </c>
      <c r="F130" s="18">
        <v>2</v>
      </c>
      <c r="G130" s="18">
        <v>20</v>
      </c>
      <c r="H130" s="18"/>
      <c r="I130" s="18">
        <v>15</v>
      </c>
      <c r="J130" s="15" t="s">
        <v>35</v>
      </c>
      <c r="K130" s="15" t="s">
        <v>55</v>
      </c>
      <c r="L130" s="15"/>
      <c r="M130" s="15">
        <v>-48.7</v>
      </c>
      <c r="N130" s="15"/>
      <c r="O130" s="15"/>
      <c r="P130" s="15"/>
      <c r="Q130" s="15"/>
      <c r="R130" s="15">
        <v>-28.6</v>
      </c>
      <c r="S130" s="15">
        <v>-4.2</v>
      </c>
      <c r="T130" s="15">
        <v>251.3</v>
      </c>
      <c r="U130" s="15"/>
      <c r="V130" s="19">
        <v>6.7375790160000006</v>
      </c>
      <c r="W130" s="19"/>
      <c r="X130" s="15">
        <v>0.854388935061698</v>
      </c>
      <c r="Y130" s="15">
        <v>38.705169768004538</v>
      </c>
      <c r="Z130" s="15">
        <v>0.854388935061698</v>
      </c>
      <c r="AA130" s="15">
        <v>13.372988338735283</v>
      </c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X130" s="37"/>
    </row>
    <row r="131" spans="1:50" x14ac:dyDescent="0.3">
      <c r="A131" s="15" t="s">
        <v>504</v>
      </c>
      <c r="B131" s="16" t="s">
        <v>491</v>
      </c>
      <c r="C131" s="15" t="s">
        <v>53</v>
      </c>
      <c r="D131" s="20" t="s">
        <v>34</v>
      </c>
      <c r="E131" s="27" t="s">
        <v>74</v>
      </c>
      <c r="F131" s="18">
        <v>3</v>
      </c>
      <c r="G131" s="18">
        <v>20</v>
      </c>
      <c r="H131" s="18"/>
      <c r="I131" s="18">
        <v>15</v>
      </c>
      <c r="J131" s="15" t="s">
        <v>35</v>
      </c>
      <c r="K131" s="15" t="s">
        <v>55</v>
      </c>
      <c r="L131" s="15"/>
      <c r="M131" s="15">
        <v>-48.5</v>
      </c>
      <c r="N131" s="15"/>
      <c r="O131" s="15"/>
      <c r="P131" s="15"/>
      <c r="Q131" s="15"/>
      <c r="R131" s="15">
        <v>-27.5</v>
      </c>
      <c r="S131" s="15">
        <v>-7.2</v>
      </c>
      <c r="T131" s="15">
        <v>265.7</v>
      </c>
      <c r="U131" s="15"/>
      <c r="V131" s="19">
        <v>10.732571136000001</v>
      </c>
      <c r="W131" s="19"/>
      <c r="X131" s="15">
        <v>0.87252860076299521</v>
      </c>
      <c r="Y131" s="15">
        <v>47.587885193679021</v>
      </c>
      <c r="Z131" s="15">
        <v>0.87252860076299521</v>
      </c>
      <c r="AA131" s="15">
        <v>13.308820901088849</v>
      </c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X131" s="37"/>
    </row>
    <row r="132" spans="1:50" x14ac:dyDescent="0.3">
      <c r="A132" s="15" t="s">
        <v>504</v>
      </c>
      <c r="B132" s="16" t="s">
        <v>491</v>
      </c>
      <c r="C132" s="15" t="s">
        <v>53</v>
      </c>
      <c r="D132" s="20" t="s">
        <v>34</v>
      </c>
      <c r="E132" s="27" t="s">
        <v>74</v>
      </c>
      <c r="F132" s="18">
        <v>4</v>
      </c>
      <c r="G132" s="18">
        <v>15</v>
      </c>
      <c r="H132" s="18"/>
      <c r="I132" s="18">
        <v>10</v>
      </c>
      <c r="J132" s="15" t="s">
        <v>35</v>
      </c>
      <c r="K132" s="15" t="s">
        <v>55</v>
      </c>
      <c r="L132" s="15"/>
      <c r="M132" s="15">
        <v>-49.5</v>
      </c>
      <c r="N132" s="15"/>
      <c r="O132" s="15"/>
      <c r="P132" s="15"/>
      <c r="Q132" s="15"/>
      <c r="R132" s="15">
        <v>-29.5</v>
      </c>
      <c r="S132" s="15">
        <v>-4.0999999999999996</v>
      </c>
      <c r="T132" s="15">
        <v>245.6</v>
      </c>
      <c r="U132" s="15"/>
      <c r="V132" s="19">
        <v>6.5933869969999996</v>
      </c>
      <c r="W132" s="19"/>
      <c r="X132" s="15">
        <v>0.86068012839937336</v>
      </c>
      <c r="Y132" s="15">
        <v>35.148738246627445</v>
      </c>
      <c r="Z132" s="15">
        <v>0.86068012839937336</v>
      </c>
      <c r="AA132" s="15">
        <v>13.654973443548839</v>
      </c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X132" s="37"/>
    </row>
    <row r="133" spans="1:50" x14ac:dyDescent="0.3">
      <c r="A133" s="15" t="s">
        <v>504</v>
      </c>
      <c r="B133" s="16" t="s">
        <v>491</v>
      </c>
      <c r="C133" s="15" t="s">
        <v>53</v>
      </c>
      <c r="D133" s="20" t="s">
        <v>34</v>
      </c>
      <c r="E133" s="27" t="s">
        <v>74</v>
      </c>
      <c r="F133" s="18">
        <v>5</v>
      </c>
      <c r="G133" s="18">
        <v>15</v>
      </c>
      <c r="H133" s="18"/>
      <c r="I133" s="18">
        <v>15</v>
      </c>
      <c r="J133" s="15" t="s">
        <v>35</v>
      </c>
      <c r="K133" s="15" t="s">
        <v>55</v>
      </c>
      <c r="L133" s="15"/>
      <c r="M133" s="15">
        <v>-47.5</v>
      </c>
      <c r="N133" s="15"/>
      <c r="O133" s="15"/>
      <c r="P133" s="15"/>
      <c r="Q133" s="15"/>
      <c r="R133" s="15">
        <v>-27.5</v>
      </c>
      <c r="S133" s="15">
        <v>-4.5999999999999996</v>
      </c>
      <c r="T133" s="15">
        <v>279.10000000000002</v>
      </c>
      <c r="U133" s="15"/>
      <c r="V133" s="19">
        <v>7.3069441519999998</v>
      </c>
      <c r="W133" s="19"/>
      <c r="X133" s="15">
        <v>0.82101876140713836</v>
      </c>
      <c r="Y133" s="15">
        <v>60.276138881048936</v>
      </c>
      <c r="Z133" s="15">
        <v>0.82101876140713836</v>
      </c>
      <c r="AA133" s="15">
        <v>11.992922518746692</v>
      </c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X133" s="37"/>
    </row>
    <row r="134" spans="1:50" x14ac:dyDescent="0.3">
      <c r="A134" s="15" t="s">
        <v>504</v>
      </c>
      <c r="B134" s="16" t="s">
        <v>491</v>
      </c>
      <c r="C134" s="15" t="s">
        <v>53</v>
      </c>
      <c r="D134" s="20" t="s">
        <v>34</v>
      </c>
      <c r="E134" s="27" t="s">
        <v>74</v>
      </c>
      <c r="F134" s="18">
        <v>6</v>
      </c>
      <c r="G134" s="18">
        <v>15</v>
      </c>
      <c r="H134" s="18"/>
      <c r="I134" s="18">
        <v>10</v>
      </c>
      <c r="J134" s="15" t="s">
        <v>35</v>
      </c>
      <c r="K134" s="15" t="s">
        <v>55</v>
      </c>
      <c r="L134" s="15"/>
      <c r="M134" s="15">
        <v>-37.200000000000003</v>
      </c>
      <c r="N134" s="15"/>
      <c r="O134" s="15"/>
      <c r="P134" s="15"/>
      <c r="Q134" s="15"/>
      <c r="R134" s="15">
        <v>-27.2</v>
      </c>
      <c r="S134" s="15">
        <v>-3.2</v>
      </c>
      <c r="T134" s="15">
        <v>286.3</v>
      </c>
      <c r="U134" s="15"/>
      <c r="V134" s="19">
        <v>5.2616437759999997</v>
      </c>
      <c r="W134" s="19"/>
      <c r="X134" s="15">
        <v>0.78834977565557329</v>
      </c>
      <c r="Y134" s="15">
        <v>68.126056099557843</v>
      </c>
      <c r="Z134" s="15">
        <v>0.78834977565557329</v>
      </c>
      <c r="AA134" s="15">
        <v>11.289450620373922</v>
      </c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X134" s="37"/>
    </row>
    <row r="135" spans="1:50" x14ac:dyDescent="0.3">
      <c r="A135" s="15" t="s">
        <v>504</v>
      </c>
      <c r="B135" s="16" t="s">
        <v>491</v>
      </c>
      <c r="C135" s="15" t="s">
        <v>53</v>
      </c>
      <c r="D135" s="20" t="s">
        <v>34</v>
      </c>
      <c r="E135" s="27" t="s">
        <v>74</v>
      </c>
      <c r="F135" s="18">
        <v>9</v>
      </c>
      <c r="G135" s="18">
        <v>10</v>
      </c>
      <c r="H135" s="18"/>
      <c r="I135" s="18">
        <v>15</v>
      </c>
      <c r="J135" s="15" t="s">
        <v>35</v>
      </c>
      <c r="K135" s="15" t="s">
        <v>55</v>
      </c>
      <c r="L135" s="15"/>
      <c r="M135" s="15">
        <v>-48.9</v>
      </c>
      <c r="N135" s="15"/>
      <c r="O135" s="15"/>
      <c r="P135" s="15"/>
      <c r="Q135" s="15"/>
      <c r="R135" s="15">
        <v>-27.1</v>
      </c>
      <c r="S135" s="15">
        <v>-6.8</v>
      </c>
      <c r="T135" s="15">
        <v>276.39999999999998</v>
      </c>
      <c r="U135" s="15"/>
      <c r="V135" s="19">
        <v>10.235330623999999</v>
      </c>
      <c r="W135" s="19"/>
      <c r="X135" s="15">
        <v>0.85399412725053392</v>
      </c>
      <c r="Y135" s="15">
        <v>56.54249987661008</v>
      </c>
      <c r="Z135" s="15">
        <v>0.85399412725053392</v>
      </c>
      <c r="AA135" s="15">
        <v>12.645752224375215</v>
      </c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X135" s="37"/>
    </row>
    <row r="136" spans="1:50" x14ac:dyDescent="0.3">
      <c r="A136" s="15" t="s">
        <v>504</v>
      </c>
      <c r="B136" s="16" t="s">
        <v>491</v>
      </c>
      <c r="C136" s="15" t="s">
        <v>53</v>
      </c>
      <c r="D136" s="20" t="s">
        <v>34</v>
      </c>
      <c r="E136" s="27" t="s">
        <v>74</v>
      </c>
      <c r="F136" s="18">
        <v>10</v>
      </c>
      <c r="G136" s="18">
        <v>15</v>
      </c>
      <c r="H136" s="18"/>
      <c r="I136" s="18">
        <v>10</v>
      </c>
      <c r="J136" s="15" t="s">
        <v>35</v>
      </c>
      <c r="K136" s="15" t="s">
        <v>55</v>
      </c>
      <c r="L136" s="15"/>
      <c r="M136" s="15">
        <v>-45.7</v>
      </c>
      <c r="N136" s="15"/>
      <c r="O136" s="15"/>
      <c r="P136" s="15"/>
      <c r="Q136" s="15"/>
      <c r="R136" s="15">
        <v>-24.2</v>
      </c>
      <c r="S136" s="15">
        <v>-7.2</v>
      </c>
      <c r="T136" s="15">
        <v>275.2</v>
      </c>
      <c r="U136" s="15"/>
      <c r="V136" s="19">
        <v>10.7</v>
      </c>
      <c r="W136" s="19"/>
      <c r="X136" s="15">
        <v>0.86038009419656225</v>
      </c>
      <c r="Y136" s="15">
        <v>55.273858956189514</v>
      </c>
      <c r="Z136" s="15">
        <v>0.86038009419656225</v>
      </c>
      <c r="AA136" s="15">
        <v>12.801498313311171</v>
      </c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X136" s="37"/>
    </row>
    <row r="137" spans="1:50" x14ac:dyDescent="0.3">
      <c r="A137" s="15" t="s">
        <v>504</v>
      </c>
      <c r="B137" s="16" t="s">
        <v>491</v>
      </c>
      <c r="C137" s="15" t="s">
        <v>53</v>
      </c>
      <c r="D137" s="20" t="s">
        <v>34</v>
      </c>
      <c r="E137" s="27" t="s">
        <v>74</v>
      </c>
      <c r="F137" s="18">
        <v>11</v>
      </c>
      <c r="G137" s="18">
        <v>15</v>
      </c>
      <c r="H137" s="18"/>
      <c r="I137" s="18">
        <v>15</v>
      </c>
      <c r="J137" s="15" t="s">
        <v>35</v>
      </c>
      <c r="K137" s="15" t="s">
        <v>55</v>
      </c>
      <c r="L137" s="15"/>
      <c r="M137" s="15">
        <v>-48.2</v>
      </c>
      <c r="N137" s="15"/>
      <c r="O137" s="15"/>
      <c r="P137" s="15"/>
      <c r="Q137" s="15"/>
      <c r="R137" s="15">
        <v>-28.6</v>
      </c>
      <c r="S137" s="15">
        <v>-8.1999999999999993</v>
      </c>
      <c r="T137" s="15">
        <v>274.3</v>
      </c>
      <c r="U137" s="15"/>
      <c r="V137" s="19">
        <v>11.931103975999998</v>
      </c>
      <c r="W137" s="19"/>
      <c r="X137" s="15">
        <v>0.87298331045842048</v>
      </c>
      <c r="Y137" s="15">
        <v>53.949155535190101</v>
      </c>
      <c r="Z137" s="15">
        <v>0.87298331045842048</v>
      </c>
      <c r="AA137" s="15">
        <v>13.077500745751809</v>
      </c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X137" s="37"/>
    </row>
    <row r="138" spans="1:50" x14ac:dyDescent="0.3">
      <c r="A138" s="15" t="s">
        <v>504</v>
      </c>
      <c r="B138" s="16" t="s">
        <v>491</v>
      </c>
      <c r="C138" s="15" t="s">
        <v>53</v>
      </c>
      <c r="D138" s="20" t="s">
        <v>34</v>
      </c>
      <c r="E138" s="27" t="s">
        <v>74</v>
      </c>
      <c r="F138" s="18">
        <v>17</v>
      </c>
      <c r="G138" s="18">
        <v>10</v>
      </c>
      <c r="H138" s="18"/>
      <c r="I138" s="18">
        <v>15</v>
      </c>
      <c r="J138" s="15" t="s">
        <v>35</v>
      </c>
      <c r="K138" s="15" t="s">
        <v>55</v>
      </c>
      <c r="L138" s="15"/>
      <c r="M138" s="15">
        <v>-49.3</v>
      </c>
      <c r="N138" s="15"/>
      <c r="O138" s="15"/>
      <c r="P138" s="15"/>
      <c r="Q138" s="15"/>
      <c r="R138" s="15">
        <v>-27.7</v>
      </c>
      <c r="S138" s="15">
        <v>-12.3</v>
      </c>
      <c r="T138" s="15">
        <v>245.3</v>
      </c>
      <c r="U138" s="15"/>
      <c r="V138" s="19">
        <v>16.243484919</v>
      </c>
      <c r="W138" s="19"/>
      <c r="X138" s="15">
        <v>0.94514442092936879</v>
      </c>
      <c r="Y138" s="15">
        <v>32.260660114250499</v>
      </c>
      <c r="Z138" s="15">
        <v>0.94514442092936879</v>
      </c>
      <c r="AA138" s="15">
        <v>15.597461021526428</v>
      </c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X138" s="37"/>
    </row>
    <row r="139" spans="1:50" x14ac:dyDescent="0.3">
      <c r="A139" s="15" t="s">
        <v>504</v>
      </c>
      <c r="B139" s="16" t="s">
        <v>491</v>
      </c>
      <c r="C139" s="15" t="s">
        <v>53</v>
      </c>
      <c r="D139" s="20" t="s">
        <v>56</v>
      </c>
      <c r="E139" s="27" t="s">
        <v>74</v>
      </c>
      <c r="F139" s="18">
        <v>12</v>
      </c>
      <c r="G139" s="18">
        <v>15</v>
      </c>
      <c r="H139" s="18"/>
      <c r="I139" s="18">
        <v>10</v>
      </c>
      <c r="J139" s="15" t="s">
        <v>35</v>
      </c>
      <c r="K139" s="15" t="s">
        <v>57</v>
      </c>
      <c r="L139" s="15"/>
      <c r="M139" s="15">
        <v>-48.2</v>
      </c>
      <c r="N139" s="15"/>
      <c r="O139" s="15"/>
      <c r="P139" s="15"/>
      <c r="Q139" s="15"/>
      <c r="R139" s="15">
        <v>-24.5</v>
      </c>
      <c r="S139" s="15">
        <v>-10.8</v>
      </c>
      <c r="T139" s="15">
        <v>193.3</v>
      </c>
      <c r="U139" s="15"/>
      <c r="V139" s="19">
        <v>14.770171583999998</v>
      </c>
      <c r="W139" s="19"/>
      <c r="X139" s="15">
        <v>0.98596774252165942</v>
      </c>
      <c r="Y139" s="15">
        <v>12.063607498078458</v>
      </c>
      <c r="Z139" s="15">
        <v>0.98596774252165942</v>
      </c>
      <c r="AA139" s="15">
        <v>18.594193799023824</v>
      </c>
      <c r="AB139" s="14"/>
      <c r="AC139" s="14"/>
      <c r="AD139" s="14">
        <f>AVERAGE(M139:M142)</f>
        <v>-47.15</v>
      </c>
      <c r="AE139" s="14"/>
      <c r="AF139" s="14">
        <f>AVERAGE(R139:R142)</f>
        <v>-26.975000000000001</v>
      </c>
      <c r="AG139" s="14">
        <f>AVERAGE(S139:S142)</f>
        <v>-10.8</v>
      </c>
      <c r="AH139" s="14">
        <f>AVERAGE(V139:V142)</f>
        <v>14.766490084000001</v>
      </c>
      <c r="AI139" s="14">
        <f>AVERAGE(T139:T142)</f>
        <v>195.25</v>
      </c>
      <c r="AJ139" s="14">
        <v>14.770171584</v>
      </c>
      <c r="AK139" s="14"/>
      <c r="AL139" s="14"/>
      <c r="AM139" s="14"/>
      <c r="AN139" s="14"/>
      <c r="AO139" s="14"/>
      <c r="AP139" s="14">
        <f>STDEV(M139:M142)</f>
        <v>1.3403979508588721</v>
      </c>
      <c r="AQ139" s="14"/>
      <c r="AR139" s="14">
        <f>STDEV(R139:R142)</f>
        <v>2.2291627725822694</v>
      </c>
      <c r="AS139" s="14">
        <f>STDEV(S139:S142)</f>
        <v>0.43204937989385744</v>
      </c>
      <c r="AT139" s="14"/>
      <c r="AU139" s="14"/>
      <c r="AV139" s="14">
        <f>STDEV(V139:V142)</f>
        <v>0.44375415012347375</v>
      </c>
      <c r="AW139" s="212">
        <f>STDEV(T139:T142)</f>
        <v>10.201470482239307</v>
      </c>
      <c r="AX139" s="37"/>
    </row>
    <row r="140" spans="1:50" x14ac:dyDescent="0.3">
      <c r="A140" s="15" t="s">
        <v>504</v>
      </c>
      <c r="B140" s="16" t="s">
        <v>491</v>
      </c>
      <c r="C140" s="15" t="s">
        <v>53</v>
      </c>
      <c r="D140" s="20" t="s">
        <v>56</v>
      </c>
      <c r="E140" s="27" t="s">
        <v>74</v>
      </c>
      <c r="F140" s="18">
        <v>13</v>
      </c>
      <c r="G140" s="18">
        <v>15</v>
      </c>
      <c r="H140" s="18"/>
      <c r="I140" s="18">
        <v>10</v>
      </c>
      <c r="J140" s="15" t="s">
        <v>35</v>
      </c>
      <c r="K140" s="15" t="s">
        <v>57</v>
      </c>
      <c r="L140" s="15"/>
      <c r="M140" s="15">
        <v>-47.8</v>
      </c>
      <c r="N140" s="15"/>
      <c r="O140" s="15"/>
      <c r="P140" s="15"/>
      <c r="Q140" s="15"/>
      <c r="R140" s="15">
        <v>-25.7</v>
      </c>
      <c r="S140" s="15">
        <v>-10.199999999999999</v>
      </c>
      <c r="T140" s="15">
        <v>188.3</v>
      </c>
      <c r="U140" s="15"/>
      <c r="V140" s="19">
        <v>14.148524855999998</v>
      </c>
      <c r="W140" s="19"/>
      <c r="X140" s="15">
        <v>0.98587362466384276</v>
      </c>
      <c r="Y140" s="15">
        <v>10.884445200755472</v>
      </c>
      <c r="Z140" s="15">
        <v>0.98587362466384276</v>
      </c>
      <c r="AA140" s="15">
        <v>18.776200020017171</v>
      </c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X140" s="37"/>
    </row>
    <row r="141" spans="1:50" x14ac:dyDescent="0.3">
      <c r="A141" s="15" t="s">
        <v>504</v>
      </c>
      <c r="B141" s="16" t="s">
        <v>491</v>
      </c>
      <c r="C141" s="15" t="s">
        <v>53</v>
      </c>
      <c r="D141" s="20" t="s">
        <v>56</v>
      </c>
      <c r="E141" s="27" t="s">
        <v>74</v>
      </c>
      <c r="F141" s="18">
        <v>14</v>
      </c>
      <c r="G141" s="18">
        <v>10</v>
      </c>
      <c r="H141" s="18"/>
      <c r="I141" s="18">
        <v>15</v>
      </c>
      <c r="J141" s="15" t="s">
        <v>35</v>
      </c>
      <c r="K141" s="15" t="s">
        <v>57</v>
      </c>
      <c r="L141" s="15"/>
      <c r="M141" s="15">
        <v>-45.2</v>
      </c>
      <c r="N141" s="15"/>
      <c r="O141" s="15"/>
      <c r="P141" s="15"/>
      <c r="Q141" s="15"/>
      <c r="R141" s="15">
        <v>-28.6</v>
      </c>
      <c r="S141" s="15">
        <v>-11</v>
      </c>
      <c r="T141" s="15">
        <v>210.2</v>
      </c>
      <c r="U141" s="15"/>
      <c r="V141" s="19">
        <v>14.973167000000002</v>
      </c>
      <c r="W141" s="19"/>
      <c r="X141" s="15">
        <v>0.97099716808855108</v>
      </c>
      <c r="Y141" s="15">
        <v>17.06538814530516</v>
      </c>
      <c r="Z141" s="15">
        <v>0.97099716808855108</v>
      </c>
      <c r="AA141" s="15">
        <v>17.521011825426616</v>
      </c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X141" s="37"/>
    </row>
    <row r="142" spans="1:50" x14ac:dyDescent="0.3">
      <c r="A142" s="15" t="s">
        <v>504</v>
      </c>
      <c r="B142" s="16" t="s">
        <v>491</v>
      </c>
      <c r="C142" s="15" t="s">
        <v>53</v>
      </c>
      <c r="D142" s="20" t="s">
        <v>56</v>
      </c>
      <c r="E142" s="27" t="s">
        <v>74</v>
      </c>
      <c r="F142" s="18">
        <v>15</v>
      </c>
      <c r="G142" s="18">
        <v>10</v>
      </c>
      <c r="H142" s="18"/>
      <c r="I142" s="18">
        <v>10</v>
      </c>
      <c r="J142" s="15" t="s">
        <v>35</v>
      </c>
      <c r="K142" s="15" t="s">
        <v>57</v>
      </c>
      <c r="L142" s="15"/>
      <c r="M142" s="15">
        <v>-47.4</v>
      </c>
      <c r="N142" s="15"/>
      <c r="O142" s="15"/>
      <c r="P142" s="15"/>
      <c r="Q142" s="15"/>
      <c r="R142" s="15">
        <v>-29.1</v>
      </c>
      <c r="S142" s="15">
        <v>-11.2</v>
      </c>
      <c r="T142" s="15">
        <v>189.2</v>
      </c>
      <c r="U142" s="15"/>
      <c r="V142" s="19">
        <v>15.174096896</v>
      </c>
      <c r="W142" s="19"/>
      <c r="X142" s="15">
        <v>0.99305834759036571</v>
      </c>
      <c r="Y142" s="15">
        <v>10.99802801719178</v>
      </c>
      <c r="Z142" s="15">
        <v>0.99305834759036571</v>
      </c>
      <c r="AA142" s="15">
        <v>18.971982348183133</v>
      </c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X142" s="37"/>
    </row>
    <row r="143" spans="1:50" x14ac:dyDescent="0.3">
      <c r="A143" s="15" t="s">
        <v>504</v>
      </c>
      <c r="B143" s="16" t="s">
        <v>491</v>
      </c>
      <c r="C143" s="15" t="s">
        <v>53</v>
      </c>
      <c r="D143" s="20" t="s">
        <v>56</v>
      </c>
      <c r="E143" s="27" t="s">
        <v>74</v>
      </c>
      <c r="F143" s="18">
        <v>16</v>
      </c>
      <c r="G143" s="18">
        <v>10</v>
      </c>
      <c r="H143" s="18"/>
      <c r="I143" s="18">
        <v>12</v>
      </c>
      <c r="J143" s="15" t="s">
        <v>35</v>
      </c>
      <c r="K143" s="15" t="s">
        <v>57</v>
      </c>
      <c r="L143" s="15"/>
      <c r="M143" s="15">
        <v>-49.2</v>
      </c>
      <c r="N143" s="15"/>
      <c r="O143" s="15"/>
      <c r="P143" s="15"/>
      <c r="Q143" s="15"/>
      <c r="R143" s="15">
        <v>-31.5</v>
      </c>
      <c r="S143" s="15">
        <v>-10.199999999999999</v>
      </c>
      <c r="T143" s="15">
        <v>232.5</v>
      </c>
      <c r="U143" s="15"/>
      <c r="V143" s="19">
        <v>14.148524855999998</v>
      </c>
      <c r="W143" s="19"/>
      <c r="X143" s="15">
        <v>0.94107375771865387</v>
      </c>
      <c r="Y143" s="15">
        <v>26.244369935206532</v>
      </c>
      <c r="Z143" s="15">
        <v>0.94107375771865387</v>
      </c>
      <c r="AA143" s="15">
        <v>15.927786967119321</v>
      </c>
      <c r="AB143" s="14"/>
      <c r="AC143" s="14"/>
      <c r="AD143" s="14">
        <f>AVERAGE(M143:M145)</f>
        <v>-50.833333333333336</v>
      </c>
      <c r="AE143" s="14"/>
      <c r="AF143" s="14">
        <f>AVERAGE(R143:R145)</f>
        <v>-26.400000000000002</v>
      </c>
      <c r="AG143" s="14">
        <f>AVERAGE(S143:S145)</f>
        <v>-10.866666666666667</v>
      </c>
      <c r="AH143" s="14">
        <f>AVERAGE(V143:V145)</f>
        <v>14.811681810666665</v>
      </c>
      <c r="AI143" s="14">
        <f>AVERAGE(T143:T145)</f>
        <v>212.76666666666665</v>
      </c>
      <c r="AJ143" s="14">
        <v>14.770171583999998</v>
      </c>
      <c r="AK143" s="14"/>
      <c r="AL143" s="14"/>
      <c r="AM143" s="14"/>
      <c r="AN143" s="14"/>
      <c r="AO143" s="14"/>
      <c r="AP143" s="14">
        <f>STDEV(M143:M145)</f>
        <v>1.556705923844746</v>
      </c>
      <c r="AQ143" s="14"/>
      <c r="AR143" s="14">
        <f>STDEV(R143:R145)</f>
        <v>4.4643028571099244</v>
      </c>
      <c r="AS143" s="14">
        <f>STDEV(S143:S145)</f>
        <v>1.2423096769056157</v>
      </c>
      <c r="AT143" s="14"/>
      <c r="AU143" s="14"/>
      <c r="AV143" s="14">
        <f>STDEV(V143:V145)</f>
        <v>1.2410991493636452</v>
      </c>
      <c r="AW143" s="212">
        <f>STDEV(T143:T145)</f>
        <v>25.853690903492549</v>
      </c>
      <c r="AX143" s="37"/>
    </row>
    <row r="144" spans="1:50" x14ac:dyDescent="0.3">
      <c r="A144" s="15" t="s">
        <v>504</v>
      </c>
      <c r="B144" s="16" t="s">
        <v>491</v>
      </c>
      <c r="C144" s="15" t="s">
        <v>53</v>
      </c>
      <c r="D144" s="20" t="s">
        <v>56</v>
      </c>
      <c r="E144" s="27" t="s">
        <v>74</v>
      </c>
      <c r="F144" s="18">
        <v>7</v>
      </c>
      <c r="G144" s="18">
        <v>15</v>
      </c>
      <c r="H144" s="18"/>
      <c r="I144" s="18">
        <v>10</v>
      </c>
      <c r="J144" s="15" t="s">
        <v>35</v>
      </c>
      <c r="K144" s="15" t="s">
        <v>57</v>
      </c>
      <c r="L144" s="15"/>
      <c r="M144" s="15">
        <v>-52.3</v>
      </c>
      <c r="N144" s="15"/>
      <c r="O144" s="15"/>
      <c r="P144" s="15"/>
      <c r="Q144" s="15"/>
      <c r="R144" s="15">
        <v>-24.5</v>
      </c>
      <c r="S144" s="15">
        <v>-12.3</v>
      </c>
      <c r="T144" s="15">
        <v>183.5</v>
      </c>
      <c r="U144" s="15"/>
      <c r="V144" s="19">
        <v>16.243484919</v>
      </c>
      <c r="W144" s="19"/>
      <c r="X144" s="15">
        <v>1.00681189590922</v>
      </c>
      <c r="Y144" s="15">
        <v>9.5950311625359959</v>
      </c>
      <c r="Z144" s="15">
        <v>1.00681189590922</v>
      </c>
      <c r="AA144" s="15">
        <v>19.617847305312296</v>
      </c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X144" s="37"/>
    </row>
    <row r="145" spans="1:50" x14ac:dyDescent="0.3">
      <c r="A145" s="15" t="s">
        <v>504</v>
      </c>
      <c r="B145" s="16" t="s">
        <v>491</v>
      </c>
      <c r="C145" s="15" t="s">
        <v>53</v>
      </c>
      <c r="D145" s="20" t="s">
        <v>56</v>
      </c>
      <c r="E145" s="27" t="s">
        <v>74</v>
      </c>
      <c r="F145" s="18">
        <v>8</v>
      </c>
      <c r="G145" s="18">
        <v>10</v>
      </c>
      <c r="H145" s="18"/>
      <c r="I145" s="18">
        <v>15</v>
      </c>
      <c r="J145" s="15" t="s">
        <v>35</v>
      </c>
      <c r="K145" s="15" t="s">
        <v>57</v>
      </c>
      <c r="L145" s="15"/>
      <c r="M145" s="15">
        <v>-51</v>
      </c>
      <c r="N145" s="15"/>
      <c r="O145" s="15"/>
      <c r="P145" s="15"/>
      <c r="Q145" s="15"/>
      <c r="R145" s="15">
        <v>-23.2</v>
      </c>
      <c r="S145" s="15">
        <v>-10.1</v>
      </c>
      <c r="T145" s="15">
        <v>222.3</v>
      </c>
      <c r="U145" s="15"/>
      <c r="V145" s="19">
        <v>14.043035656999999</v>
      </c>
      <c r="W145" s="19"/>
      <c r="X145" s="15">
        <v>0.95101980898988958</v>
      </c>
      <c r="Y145" s="15">
        <v>21.754298669127149</v>
      </c>
      <c r="Z145" s="15">
        <v>0.95101980898988958</v>
      </c>
      <c r="AA145" s="15">
        <v>16.534192303681831</v>
      </c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X145" s="37"/>
    </row>
    <row r="146" spans="1:50" x14ac:dyDescent="0.3">
      <c r="A146" s="15" t="s">
        <v>504</v>
      </c>
      <c r="B146" s="16" t="s">
        <v>491</v>
      </c>
      <c r="C146" s="15" t="s">
        <v>53</v>
      </c>
      <c r="D146" s="17" t="s">
        <v>58</v>
      </c>
      <c r="E146" s="17" t="s">
        <v>485</v>
      </c>
      <c r="F146" s="18">
        <v>18</v>
      </c>
      <c r="G146" s="18"/>
      <c r="H146" s="18">
        <v>25</v>
      </c>
      <c r="I146" s="18">
        <v>25</v>
      </c>
      <c r="J146" s="15" t="s">
        <v>35</v>
      </c>
      <c r="K146" s="15" t="s">
        <v>55</v>
      </c>
      <c r="L146" s="15">
        <v>-97.9</v>
      </c>
      <c r="M146" s="15">
        <v>-43.6</v>
      </c>
      <c r="N146" s="15">
        <v>-60.7</v>
      </c>
      <c r="O146" s="15">
        <v>0.2</v>
      </c>
      <c r="P146" s="15">
        <v>19.2</v>
      </c>
      <c r="Q146" s="15">
        <v>300.39999999999998</v>
      </c>
      <c r="R146" s="15">
        <v>-24.5</v>
      </c>
      <c r="S146" s="15">
        <v>-0.1</v>
      </c>
      <c r="T146" s="15"/>
      <c r="U146" s="15"/>
      <c r="V146" s="19">
        <v>15.4</v>
      </c>
      <c r="W146" s="19"/>
      <c r="X146" s="15" t="s">
        <v>37</v>
      </c>
      <c r="Y146" s="15" t="s">
        <v>37</v>
      </c>
      <c r="Z146" s="15" t="s">
        <v>37</v>
      </c>
      <c r="AA146" s="15" t="s">
        <v>37</v>
      </c>
      <c r="AB146" s="14"/>
      <c r="AC146" s="14">
        <f>AVERAGE(L146:L151)</f>
        <v>-100.61666666666666</v>
      </c>
      <c r="AD146" s="14">
        <f>AVERAGE(M146:M151)</f>
        <v>-41.620000000000005</v>
      </c>
      <c r="AE146" s="14">
        <f>AVERAGE(N146:N151)</f>
        <v>-60.983333333333327</v>
      </c>
      <c r="AF146" s="14">
        <f>AVERAGE(R146:R151)</f>
        <v>-25.166666666666668</v>
      </c>
      <c r="AG146" s="14">
        <v>-5.1499999999999995</v>
      </c>
      <c r="AH146" s="14">
        <f>AVERAGE(P146:P151)</f>
        <v>16.400000000000002</v>
      </c>
      <c r="AI146" s="14">
        <f>AVERAGE(O146:O151)</f>
        <v>7.583333333333333</v>
      </c>
      <c r="AJ146" s="14">
        <f>AVERAGE(V146:V151)</f>
        <v>12.433333333333332</v>
      </c>
      <c r="AK146" s="14"/>
      <c r="AL146" s="14"/>
      <c r="AM146" s="14">
        <f>AVERAGE(Q146:Q151)</f>
        <v>298.40000000000003</v>
      </c>
      <c r="AN146" s="14"/>
      <c r="AO146" s="14">
        <f>STDEV(L146:L151)</f>
        <v>4.0335674863161364</v>
      </c>
      <c r="AP146" s="14">
        <f>STDEV(M146:M151)</f>
        <v>6.468539247774542</v>
      </c>
      <c r="AQ146" s="14">
        <f>STDEV(N146:N151)</f>
        <v>0.73052492542463376</v>
      </c>
      <c r="AR146" s="14">
        <f>STDEV(R146:R151)</f>
        <v>3.2516662395352602</v>
      </c>
      <c r="AS146" s="14">
        <f>STDEV(S146:S151)</f>
        <v>3.5707142142714261</v>
      </c>
      <c r="AT146" s="14">
        <f>STDEV(P146:P151)</f>
        <v>2.6351470547200977</v>
      </c>
      <c r="AU146" s="14">
        <f>STDEV(O146:O151)</f>
        <v>3.6646509610966582</v>
      </c>
      <c r="AV146" s="14">
        <f>STDEV(V146:V151)</f>
        <v>1.5756480148391907</v>
      </c>
      <c r="AX146" s="37"/>
    </row>
    <row r="147" spans="1:50" x14ac:dyDescent="0.3">
      <c r="A147" s="15" t="s">
        <v>504</v>
      </c>
      <c r="B147" s="16" t="s">
        <v>491</v>
      </c>
      <c r="C147" s="15" t="s">
        <v>53</v>
      </c>
      <c r="D147" s="17" t="s">
        <v>58</v>
      </c>
      <c r="E147" s="17" t="s">
        <v>485</v>
      </c>
      <c r="F147" s="18">
        <v>19</v>
      </c>
      <c r="G147" s="18"/>
      <c r="H147" s="18">
        <v>25</v>
      </c>
      <c r="I147" s="18">
        <v>20</v>
      </c>
      <c r="J147" s="15" t="s">
        <v>35</v>
      </c>
      <c r="K147" s="15" t="s">
        <v>55</v>
      </c>
      <c r="L147" s="15">
        <v>-98.2</v>
      </c>
      <c r="M147" s="15"/>
      <c r="N147" s="15">
        <v>-60.1</v>
      </c>
      <c r="O147" s="15">
        <v>8.1999999999999993</v>
      </c>
      <c r="P147" s="15">
        <v>13.9</v>
      </c>
      <c r="Q147" s="15">
        <v>298.3</v>
      </c>
      <c r="R147" s="15"/>
      <c r="S147" s="15"/>
      <c r="T147" s="15"/>
      <c r="U147" s="15"/>
      <c r="V147" s="19">
        <v>11.7</v>
      </c>
      <c r="W147" s="19"/>
      <c r="X147" s="15" t="s">
        <v>37</v>
      </c>
      <c r="Y147" s="15" t="s">
        <v>37</v>
      </c>
      <c r="Z147" s="15" t="s">
        <v>37</v>
      </c>
      <c r="AA147" s="15" t="s">
        <v>37</v>
      </c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X147" s="37"/>
    </row>
    <row r="148" spans="1:50" x14ac:dyDescent="0.3">
      <c r="A148" s="15" t="s">
        <v>504</v>
      </c>
      <c r="B148" s="16" t="s">
        <v>491</v>
      </c>
      <c r="C148" s="15" t="s">
        <v>53</v>
      </c>
      <c r="D148" s="17" t="s">
        <v>58</v>
      </c>
      <c r="E148" s="17" t="s">
        <v>485</v>
      </c>
      <c r="F148" s="18">
        <v>20</v>
      </c>
      <c r="G148" s="18"/>
      <c r="H148" s="18">
        <v>25</v>
      </c>
      <c r="I148" s="18">
        <v>16</v>
      </c>
      <c r="J148" s="15" t="s">
        <v>35</v>
      </c>
      <c r="K148" s="15" t="s">
        <v>55</v>
      </c>
      <c r="L148" s="15">
        <v>-107.4</v>
      </c>
      <c r="M148" s="15">
        <v>-39.200000000000003</v>
      </c>
      <c r="N148" s="15">
        <v>-62.1</v>
      </c>
      <c r="O148" s="15">
        <v>9.6</v>
      </c>
      <c r="P148" s="15">
        <v>19.7</v>
      </c>
      <c r="Q148" s="15">
        <v>289.60000000000002</v>
      </c>
      <c r="R148" s="15"/>
      <c r="S148" s="15">
        <v>-7</v>
      </c>
      <c r="T148" s="15"/>
      <c r="U148" s="15"/>
      <c r="V148" s="19">
        <v>11.2</v>
      </c>
      <c r="W148" s="19"/>
      <c r="X148" s="15" t="s">
        <v>37</v>
      </c>
      <c r="Y148" s="15" t="s">
        <v>37</v>
      </c>
      <c r="Z148" s="15" t="s">
        <v>37</v>
      </c>
      <c r="AA148" s="15" t="s">
        <v>37</v>
      </c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X148" s="37"/>
    </row>
    <row r="149" spans="1:50" x14ac:dyDescent="0.3">
      <c r="A149" s="15" t="s">
        <v>504</v>
      </c>
      <c r="B149" s="16" t="s">
        <v>491</v>
      </c>
      <c r="C149" s="15" t="s">
        <v>53</v>
      </c>
      <c r="D149" s="17" t="s">
        <v>58</v>
      </c>
      <c r="E149" s="17" t="s">
        <v>485</v>
      </c>
      <c r="F149" s="18">
        <v>21</v>
      </c>
      <c r="G149" s="18"/>
      <c r="H149" s="18">
        <v>25</v>
      </c>
      <c r="I149" s="18">
        <v>15</v>
      </c>
      <c r="J149" s="15" t="s">
        <v>35</v>
      </c>
      <c r="K149" s="15" t="s">
        <v>55</v>
      </c>
      <c r="L149" s="15">
        <v>-96.7</v>
      </c>
      <c r="M149" s="15">
        <v>-41</v>
      </c>
      <c r="N149" s="15">
        <v>-60.4</v>
      </c>
      <c r="O149" s="15">
        <v>9.5</v>
      </c>
      <c r="P149" s="15">
        <v>16.100000000000001</v>
      </c>
      <c r="Q149" s="15">
        <v>299.60000000000002</v>
      </c>
      <c r="R149" s="15">
        <v>-22.3</v>
      </c>
      <c r="S149" s="15">
        <v>-8.1999999999999993</v>
      </c>
      <c r="T149" s="15"/>
      <c r="U149" s="15"/>
      <c r="V149" s="19">
        <v>11.2</v>
      </c>
      <c r="W149" s="19"/>
      <c r="X149" s="15" t="s">
        <v>37</v>
      </c>
      <c r="Y149" s="15" t="s">
        <v>37</v>
      </c>
      <c r="Z149" s="15" t="s">
        <v>37</v>
      </c>
      <c r="AA149" s="15" t="s">
        <v>37</v>
      </c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X149" s="37"/>
    </row>
    <row r="150" spans="1:50" x14ac:dyDescent="0.3">
      <c r="A150" s="15" t="s">
        <v>504</v>
      </c>
      <c r="B150" s="16" t="s">
        <v>491</v>
      </c>
      <c r="C150" s="15" t="s">
        <v>53</v>
      </c>
      <c r="D150" s="17" t="s">
        <v>58</v>
      </c>
      <c r="E150" s="17" t="s">
        <v>485</v>
      </c>
      <c r="F150" s="18">
        <v>22</v>
      </c>
      <c r="G150" s="18"/>
      <c r="H150" s="18">
        <v>20</v>
      </c>
      <c r="I150" s="18">
        <v>10</v>
      </c>
      <c r="J150" s="15" t="s">
        <v>35</v>
      </c>
      <c r="K150" s="15" t="s">
        <v>55</v>
      </c>
      <c r="L150" s="15">
        <v>-103.2</v>
      </c>
      <c r="M150" s="15">
        <v>-33.299999999999997</v>
      </c>
      <c r="N150" s="15">
        <v>-61.2</v>
      </c>
      <c r="O150" s="15">
        <v>9.5</v>
      </c>
      <c r="P150" s="15">
        <v>13.3</v>
      </c>
      <c r="Q150" s="15">
        <v>301.3</v>
      </c>
      <c r="R150" s="15"/>
      <c r="S150" s="15"/>
      <c r="T150" s="15"/>
      <c r="U150" s="15"/>
      <c r="V150" s="19">
        <v>12.6</v>
      </c>
      <c r="W150" s="19"/>
      <c r="X150" s="15" t="s">
        <v>37</v>
      </c>
      <c r="Y150" s="15" t="s">
        <v>37</v>
      </c>
      <c r="Z150" s="15" t="s">
        <v>37</v>
      </c>
      <c r="AA150" s="15" t="s">
        <v>37</v>
      </c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X150" s="37"/>
    </row>
    <row r="151" spans="1:50" x14ac:dyDescent="0.3">
      <c r="A151" s="15" t="s">
        <v>504</v>
      </c>
      <c r="B151" s="16" t="s">
        <v>491</v>
      </c>
      <c r="C151" s="15" t="s">
        <v>53</v>
      </c>
      <c r="D151" s="17" t="s">
        <v>58</v>
      </c>
      <c r="E151" s="17" t="s">
        <v>485</v>
      </c>
      <c r="F151" s="18">
        <v>23</v>
      </c>
      <c r="G151" s="18"/>
      <c r="H151" s="18">
        <v>25</v>
      </c>
      <c r="I151" s="18">
        <v>10</v>
      </c>
      <c r="J151" s="15" t="s">
        <v>35</v>
      </c>
      <c r="K151" s="15" t="s">
        <v>55</v>
      </c>
      <c r="L151" s="15">
        <v>-100.3</v>
      </c>
      <c r="M151" s="15">
        <v>-51</v>
      </c>
      <c r="N151" s="15">
        <v>-61.4</v>
      </c>
      <c r="O151" s="15">
        <v>8.5</v>
      </c>
      <c r="P151" s="15">
        <v>16.2</v>
      </c>
      <c r="Q151" s="15">
        <v>301.2</v>
      </c>
      <c r="R151" s="15">
        <v>-28.7</v>
      </c>
      <c r="S151" s="15">
        <v>-5.3</v>
      </c>
      <c r="T151" s="15"/>
      <c r="U151" s="15"/>
      <c r="V151" s="19">
        <v>12.5</v>
      </c>
      <c r="W151" s="19"/>
      <c r="X151" s="15" t="s">
        <v>37</v>
      </c>
      <c r="Y151" s="15" t="s">
        <v>37</v>
      </c>
      <c r="Z151" s="15" t="s">
        <v>37</v>
      </c>
      <c r="AA151" s="15" t="s">
        <v>37</v>
      </c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X151" s="37"/>
    </row>
    <row r="152" spans="1:50" x14ac:dyDescent="0.3">
      <c r="A152" s="15" t="s">
        <v>504</v>
      </c>
      <c r="B152" s="16" t="s">
        <v>491</v>
      </c>
      <c r="C152" s="15" t="s">
        <v>53</v>
      </c>
      <c r="D152" s="20" t="s">
        <v>38</v>
      </c>
      <c r="E152" s="27" t="s">
        <v>74</v>
      </c>
      <c r="F152" s="18">
        <v>1</v>
      </c>
      <c r="G152" s="18">
        <v>10</v>
      </c>
      <c r="H152" s="18"/>
      <c r="I152" s="18"/>
      <c r="J152" s="15" t="s">
        <v>35</v>
      </c>
      <c r="K152" s="15" t="s">
        <v>55</v>
      </c>
      <c r="L152" s="15"/>
      <c r="M152" s="15">
        <v>-43.2</v>
      </c>
      <c r="N152" s="15"/>
      <c r="O152" s="15"/>
      <c r="P152" s="15"/>
      <c r="Q152" s="15"/>
      <c r="R152" s="15">
        <v>-29.1</v>
      </c>
      <c r="S152" s="15">
        <v>-11.1</v>
      </c>
      <c r="T152" s="15">
        <v>284.8</v>
      </c>
      <c r="U152" s="15">
        <v>-15.6</v>
      </c>
      <c r="V152" s="19">
        <v>15.073888466999998</v>
      </c>
      <c r="W152" s="19"/>
      <c r="X152" s="15">
        <v>0.88997102306609621</v>
      </c>
      <c r="Y152" s="15">
        <v>61.512089283915579</v>
      </c>
      <c r="Z152" s="15">
        <v>0.88997102306609621</v>
      </c>
      <c r="AA152" s="15">
        <v>13.1254338146923</v>
      </c>
      <c r="AB152" s="14"/>
      <c r="AC152" s="14"/>
      <c r="AD152" s="14">
        <f>AVERAGE(M152:M163)</f>
        <v>-47.175000000000004</v>
      </c>
      <c r="AE152" s="14"/>
      <c r="AF152" s="14">
        <f>AVERAGE(R152:R163)</f>
        <v>-27.258333333333336</v>
      </c>
      <c r="AG152" s="14">
        <v>-10.649999999999999</v>
      </c>
      <c r="AH152" s="14"/>
      <c r="AI152" s="14"/>
      <c r="AJ152" s="14">
        <v>14.609406436666667</v>
      </c>
      <c r="AK152" s="14">
        <f>AVERAGE(T152:T163)</f>
        <v>288.96666666666664</v>
      </c>
      <c r="AL152" s="14">
        <f>AVERAGE(U152:U163)</f>
        <v>-16.666666666666668</v>
      </c>
      <c r="AM152" s="14"/>
      <c r="AN152" s="14"/>
      <c r="AO152" s="14"/>
      <c r="AP152" s="14">
        <f>STDEV(M152:M163)</f>
        <v>3.5916886380541495</v>
      </c>
      <c r="AQ152" s="14"/>
      <c r="AR152" s="14">
        <f>STDEV(R152:R163)</f>
        <v>1.4993685539606538</v>
      </c>
      <c r="AS152" s="14">
        <f>STDEV(S152:S163)</f>
        <v>0.54355730650460887</v>
      </c>
      <c r="AT152" s="14"/>
      <c r="AU152" s="14"/>
      <c r="AV152" s="14">
        <f>STDEV(V152:V163)</f>
        <v>0.55863815160121355</v>
      </c>
      <c r="AW152" s="212">
        <f>STDEV(T152:T163)</f>
        <v>16.691768975011357</v>
      </c>
      <c r="AX152" s="37"/>
    </row>
    <row r="153" spans="1:50" x14ac:dyDescent="0.3">
      <c r="A153" s="15" t="s">
        <v>504</v>
      </c>
      <c r="B153" s="16" t="s">
        <v>491</v>
      </c>
      <c r="C153" s="15" t="s">
        <v>53</v>
      </c>
      <c r="D153" s="20" t="s">
        <v>38</v>
      </c>
      <c r="E153" s="27" t="s">
        <v>74</v>
      </c>
      <c r="F153" s="18">
        <v>2</v>
      </c>
      <c r="G153" s="18">
        <v>10</v>
      </c>
      <c r="H153" s="18"/>
      <c r="I153" s="18"/>
      <c r="J153" s="15" t="s">
        <v>35</v>
      </c>
      <c r="K153" s="15" t="s">
        <v>55</v>
      </c>
      <c r="L153" s="15"/>
      <c r="M153" s="15">
        <v>-46.6</v>
      </c>
      <c r="N153" s="15"/>
      <c r="O153" s="15"/>
      <c r="P153" s="15"/>
      <c r="Q153" s="15"/>
      <c r="R153" s="15">
        <v>-27.3</v>
      </c>
      <c r="S153" s="15">
        <v>-10.8</v>
      </c>
      <c r="T153" s="15">
        <v>287.5</v>
      </c>
      <c r="U153" s="15"/>
      <c r="V153" s="19">
        <v>14.770171583999998</v>
      </c>
      <c r="W153" s="19"/>
      <c r="X153" s="15">
        <v>0.97206186417074636</v>
      </c>
      <c r="Y153" s="15">
        <v>16.199142387064466</v>
      </c>
      <c r="Z153" s="15">
        <v>0.97206186417074636</v>
      </c>
      <c r="AA153" s="15">
        <v>17.649885667693539</v>
      </c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X153" s="37"/>
    </row>
    <row r="154" spans="1:50" x14ac:dyDescent="0.3">
      <c r="A154" s="15" t="s">
        <v>504</v>
      </c>
      <c r="B154" s="16" t="s">
        <v>491</v>
      </c>
      <c r="C154" s="15" t="s">
        <v>53</v>
      </c>
      <c r="D154" s="20" t="s">
        <v>38</v>
      </c>
      <c r="E154" s="27" t="s">
        <v>74</v>
      </c>
      <c r="F154" s="18">
        <v>3</v>
      </c>
      <c r="G154" s="18">
        <v>10</v>
      </c>
      <c r="H154" s="18"/>
      <c r="I154" s="18"/>
      <c r="J154" s="15" t="s">
        <v>35</v>
      </c>
      <c r="K154" s="15" t="s">
        <v>55</v>
      </c>
      <c r="L154" s="15"/>
      <c r="M154" s="15">
        <v>-46.5</v>
      </c>
      <c r="N154" s="15"/>
      <c r="O154" s="15"/>
      <c r="P154" s="15"/>
      <c r="Q154" s="15"/>
      <c r="R154" s="15">
        <v>-26.8</v>
      </c>
      <c r="S154" s="15">
        <v>-10.1</v>
      </c>
      <c r="T154" s="15">
        <v>265.2</v>
      </c>
      <c r="U154" s="15"/>
      <c r="V154" s="19">
        <v>14.043035656999999</v>
      </c>
      <c r="W154" s="19"/>
      <c r="X154" s="15">
        <v>0.90353509774070329</v>
      </c>
      <c r="Y154" s="15">
        <v>45.847098935909187</v>
      </c>
      <c r="Z154" s="15">
        <v>0.90353509774070329</v>
      </c>
      <c r="AA154" s="15">
        <v>13.993033503996413</v>
      </c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X154" s="37"/>
    </row>
    <row r="155" spans="1:50" x14ac:dyDescent="0.3">
      <c r="A155" s="15" t="s">
        <v>504</v>
      </c>
      <c r="B155" s="16" t="s">
        <v>491</v>
      </c>
      <c r="C155" s="15" t="s">
        <v>53</v>
      </c>
      <c r="D155" s="20" t="s">
        <v>38</v>
      </c>
      <c r="E155" s="27" t="s">
        <v>74</v>
      </c>
      <c r="F155" s="18">
        <v>4</v>
      </c>
      <c r="G155" s="18">
        <v>10</v>
      </c>
      <c r="H155" s="18"/>
      <c r="I155" s="18"/>
      <c r="J155" s="15" t="s">
        <v>35</v>
      </c>
      <c r="K155" s="15" t="s">
        <v>55</v>
      </c>
      <c r="L155" s="15"/>
      <c r="M155" s="15">
        <v>-46.8</v>
      </c>
      <c r="N155" s="15"/>
      <c r="O155" s="15"/>
      <c r="P155" s="15"/>
      <c r="Q155" s="15"/>
      <c r="R155" s="15">
        <v>-26.9</v>
      </c>
      <c r="S155" s="15">
        <v>-10.199999999999999</v>
      </c>
      <c r="T155" s="15">
        <v>310.2</v>
      </c>
      <c r="U155" s="15"/>
      <c r="V155" s="19">
        <v>14.148524855999998</v>
      </c>
      <c r="W155" s="19"/>
      <c r="X155" s="15">
        <v>0.84929503172440224</v>
      </c>
      <c r="Y155" s="15">
        <v>89.623125668259362</v>
      </c>
      <c r="Z155" s="15">
        <v>0.84929503172440224</v>
      </c>
      <c r="AA155" s="15">
        <v>11.650582251206828</v>
      </c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X155" s="37"/>
    </row>
    <row r="156" spans="1:50" x14ac:dyDescent="0.3">
      <c r="A156" s="15" t="s">
        <v>504</v>
      </c>
      <c r="B156" s="16" t="s">
        <v>491</v>
      </c>
      <c r="C156" s="15" t="s">
        <v>53</v>
      </c>
      <c r="D156" s="20" t="s">
        <v>38</v>
      </c>
      <c r="E156" s="27" t="s">
        <v>74</v>
      </c>
      <c r="F156" s="18">
        <v>5</v>
      </c>
      <c r="G156" s="18">
        <v>10</v>
      </c>
      <c r="H156" s="18"/>
      <c r="I156" s="18"/>
      <c r="J156" s="15" t="s">
        <v>35</v>
      </c>
      <c r="K156" s="15" t="s">
        <v>55</v>
      </c>
      <c r="L156" s="15"/>
      <c r="M156" s="15">
        <v>-38.700000000000003</v>
      </c>
      <c r="N156" s="15"/>
      <c r="O156" s="15"/>
      <c r="P156" s="15"/>
      <c r="Q156" s="15"/>
      <c r="R156" s="15">
        <v>-23.9</v>
      </c>
      <c r="S156" s="15">
        <v>-9.8000000000000007</v>
      </c>
      <c r="T156" s="15">
        <v>287.2</v>
      </c>
      <c r="U156" s="15">
        <v>-17.7</v>
      </c>
      <c r="V156" s="19">
        <v>13.723275944000003</v>
      </c>
      <c r="W156" s="19"/>
      <c r="X156" s="15">
        <v>0.9537256661326744</v>
      </c>
      <c r="Y156" s="15">
        <v>19.793657536865325</v>
      </c>
      <c r="Z156" s="15">
        <v>0.9537256661326744</v>
      </c>
      <c r="AA156" s="15">
        <v>16.780020744436669</v>
      </c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X156" s="37"/>
    </row>
    <row r="157" spans="1:50" x14ac:dyDescent="0.3">
      <c r="A157" s="15" t="s">
        <v>504</v>
      </c>
      <c r="B157" s="16" t="s">
        <v>491</v>
      </c>
      <c r="C157" s="15" t="s">
        <v>53</v>
      </c>
      <c r="D157" s="20" t="s">
        <v>38</v>
      </c>
      <c r="E157" s="27" t="s">
        <v>74</v>
      </c>
      <c r="F157" s="18">
        <v>6</v>
      </c>
      <c r="G157" s="18">
        <v>10</v>
      </c>
      <c r="H157" s="18"/>
      <c r="I157" s="18"/>
      <c r="J157" s="15" t="s">
        <v>35</v>
      </c>
      <c r="K157" s="15" t="s">
        <v>55</v>
      </c>
      <c r="L157" s="15"/>
      <c r="M157" s="15">
        <v>-45.4</v>
      </c>
      <c r="N157" s="15"/>
      <c r="O157" s="15"/>
      <c r="P157" s="15"/>
      <c r="Q157" s="15"/>
      <c r="R157" s="15">
        <v>-27.1</v>
      </c>
      <c r="S157" s="15">
        <v>-10.8</v>
      </c>
      <c r="T157" s="15">
        <v>315.60000000000002</v>
      </c>
      <c r="U157" s="15">
        <v>-16.7</v>
      </c>
      <c r="V157" s="19">
        <v>14.770171583999998</v>
      </c>
      <c r="W157" s="19"/>
      <c r="X157" s="15">
        <v>0.84882234569361081</v>
      </c>
      <c r="Y157" s="15">
        <v>95.961246130578658</v>
      </c>
      <c r="Z157" s="15">
        <v>0.84882234569361081</v>
      </c>
      <c r="AA157" s="15">
        <v>11.502641227233429</v>
      </c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X157" s="37"/>
    </row>
    <row r="158" spans="1:50" x14ac:dyDescent="0.3">
      <c r="A158" s="15" t="s">
        <v>504</v>
      </c>
      <c r="B158" s="16" t="s">
        <v>491</v>
      </c>
      <c r="C158" s="15" t="s">
        <v>53</v>
      </c>
      <c r="D158" s="20" t="s">
        <v>38</v>
      </c>
      <c r="E158" s="27" t="s">
        <v>74</v>
      </c>
      <c r="F158" s="18">
        <v>7</v>
      </c>
      <c r="G158" s="18">
        <v>10</v>
      </c>
      <c r="H158" s="18"/>
      <c r="I158" s="18"/>
      <c r="J158" s="15" t="s">
        <v>35</v>
      </c>
      <c r="K158" s="15" t="s">
        <v>55</v>
      </c>
      <c r="L158" s="15"/>
      <c r="M158" s="15">
        <v>-49.9</v>
      </c>
      <c r="N158" s="15"/>
      <c r="O158" s="15"/>
      <c r="P158" s="15"/>
      <c r="Q158" s="15"/>
      <c r="R158" s="15">
        <v>-27.8</v>
      </c>
      <c r="S158" s="15">
        <v>-11</v>
      </c>
      <c r="T158" s="15">
        <v>282.2</v>
      </c>
      <c r="U158" s="15"/>
      <c r="V158" s="19">
        <v>14.973167000000002</v>
      </c>
      <c r="W158" s="19"/>
      <c r="X158" s="15">
        <v>0.93758643490653693</v>
      </c>
      <c r="Y158" s="15">
        <v>30.945201072296538</v>
      </c>
      <c r="Z158" s="15">
        <v>0.93758643490653693</v>
      </c>
      <c r="AA158" s="15">
        <v>15.519112866982148</v>
      </c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X158" s="37"/>
    </row>
    <row r="159" spans="1:50" x14ac:dyDescent="0.3">
      <c r="A159" s="15" t="s">
        <v>504</v>
      </c>
      <c r="B159" s="16" t="s">
        <v>491</v>
      </c>
      <c r="C159" s="15" t="s">
        <v>53</v>
      </c>
      <c r="D159" s="20" t="s">
        <v>38</v>
      </c>
      <c r="E159" s="27" t="s">
        <v>74</v>
      </c>
      <c r="F159" s="18">
        <v>8</v>
      </c>
      <c r="G159" s="18">
        <v>10</v>
      </c>
      <c r="H159" s="18"/>
      <c r="I159" s="18"/>
      <c r="J159" s="15" t="s">
        <v>35</v>
      </c>
      <c r="K159" s="15" t="s">
        <v>55</v>
      </c>
      <c r="L159" s="15"/>
      <c r="M159" s="15">
        <v>-49.6</v>
      </c>
      <c r="N159" s="15"/>
      <c r="O159" s="15"/>
      <c r="P159" s="15"/>
      <c r="Q159" s="15"/>
      <c r="R159" s="15">
        <v>-28.1</v>
      </c>
      <c r="S159" s="15">
        <v>-11.2</v>
      </c>
      <c r="T159" s="15">
        <v>266.2</v>
      </c>
      <c r="U159" s="15"/>
      <c r="V159" s="19">
        <v>15.174096896</v>
      </c>
      <c r="W159" s="19"/>
      <c r="X159" s="15">
        <v>0.91261421317334701</v>
      </c>
      <c r="Y159" s="15">
        <v>46.092783969195459</v>
      </c>
      <c r="Z159" s="15">
        <v>0.91261421317334701</v>
      </c>
      <c r="AA159" s="15">
        <v>14.164517763173809</v>
      </c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X159" s="37"/>
    </row>
    <row r="160" spans="1:50" x14ac:dyDescent="0.3">
      <c r="A160" s="15" t="s">
        <v>504</v>
      </c>
      <c r="B160" s="16" t="s">
        <v>491</v>
      </c>
      <c r="C160" s="15" t="s">
        <v>53</v>
      </c>
      <c r="D160" s="20" t="s">
        <v>38</v>
      </c>
      <c r="E160" s="27" t="s">
        <v>74</v>
      </c>
      <c r="F160" s="18">
        <v>9</v>
      </c>
      <c r="G160" s="18">
        <v>10</v>
      </c>
      <c r="H160" s="18"/>
      <c r="I160" s="18"/>
      <c r="J160" s="15" t="s">
        <v>35</v>
      </c>
      <c r="K160" s="15" t="s">
        <v>55</v>
      </c>
      <c r="L160" s="15"/>
      <c r="M160" s="15">
        <v>-49.7</v>
      </c>
      <c r="N160" s="15"/>
      <c r="O160" s="15"/>
      <c r="P160" s="15"/>
      <c r="Q160" s="15"/>
      <c r="R160" s="15">
        <v>-28</v>
      </c>
      <c r="S160" s="15">
        <v>-11.6</v>
      </c>
      <c r="T160" s="15">
        <v>315.2</v>
      </c>
      <c r="U160" s="15"/>
      <c r="V160" s="19">
        <v>15.569867071999997</v>
      </c>
      <c r="W160" s="19"/>
      <c r="X160" s="15">
        <v>0.85763461880929215</v>
      </c>
      <c r="Y160" s="15">
        <v>94.734360614714973</v>
      </c>
      <c r="Z160" s="15">
        <v>0.85763461880929215</v>
      </c>
      <c r="AA160" s="15">
        <v>11.670911346564695</v>
      </c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X160" s="37"/>
    </row>
    <row r="161" spans="1:50" x14ac:dyDescent="0.3">
      <c r="A161" s="15" t="s">
        <v>504</v>
      </c>
      <c r="B161" s="16" t="s">
        <v>491</v>
      </c>
      <c r="C161" s="15" t="s">
        <v>53</v>
      </c>
      <c r="D161" s="20" t="s">
        <v>38</v>
      </c>
      <c r="E161" s="27" t="s">
        <v>74</v>
      </c>
      <c r="F161" s="18">
        <v>10</v>
      </c>
      <c r="G161" s="18">
        <v>10</v>
      </c>
      <c r="H161" s="18"/>
      <c r="I161" s="18"/>
      <c r="J161" s="15" t="s">
        <v>35</v>
      </c>
      <c r="K161" s="15" t="s">
        <v>55</v>
      </c>
      <c r="L161" s="15"/>
      <c r="M161" s="15">
        <v>-48.1</v>
      </c>
      <c r="N161" s="15"/>
      <c r="O161" s="15"/>
      <c r="P161" s="15"/>
      <c r="Q161" s="15"/>
      <c r="R161" s="15">
        <v>-25.5</v>
      </c>
      <c r="S161" s="15">
        <v>-10.8</v>
      </c>
      <c r="T161" s="15">
        <v>282.7</v>
      </c>
      <c r="U161" s="15"/>
      <c r="V161" s="19">
        <v>14.770171583999998</v>
      </c>
      <c r="W161" s="19"/>
      <c r="X161" s="15">
        <v>0.94607628646057562</v>
      </c>
      <c r="Y161" s="15">
        <v>26.189871117273388</v>
      </c>
      <c r="Z161" s="15">
        <v>0.94607628646057562</v>
      </c>
      <c r="AA161" s="15">
        <v>16.052286285624142</v>
      </c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X161" s="37"/>
    </row>
    <row r="162" spans="1:50" x14ac:dyDescent="0.3">
      <c r="A162" s="15" t="s">
        <v>504</v>
      </c>
      <c r="B162" s="16" t="s">
        <v>491</v>
      </c>
      <c r="C162" s="15" t="s">
        <v>53</v>
      </c>
      <c r="D162" s="20" t="s">
        <v>38</v>
      </c>
      <c r="E162" s="27" t="s">
        <v>74</v>
      </c>
      <c r="F162" s="18">
        <v>11</v>
      </c>
      <c r="G162" s="18">
        <v>10</v>
      </c>
      <c r="H162" s="18"/>
      <c r="I162" s="18"/>
      <c r="J162" s="15" t="s">
        <v>35</v>
      </c>
      <c r="K162" s="15" t="s">
        <v>55</v>
      </c>
      <c r="L162" s="15"/>
      <c r="M162" s="15">
        <v>-49.5</v>
      </c>
      <c r="N162" s="15"/>
      <c r="O162" s="15"/>
      <c r="P162" s="15"/>
      <c r="Q162" s="15"/>
      <c r="R162" s="15">
        <v>-29.5</v>
      </c>
      <c r="S162" s="15">
        <v>-10.1</v>
      </c>
      <c r="T162" s="15">
        <v>285.60000000000002</v>
      </c>
      <c r="U162" s="15"/>
      <c r="V162" s="19">
        <v>14.043035656999999</v>
      </c>
      <c r="W162" s="19"/>
      <c r="X162" s="15">
        <v>0.95797846139140674</v>
      </c>
      <c r="Y162" s="15">
        <v>19.135644344900161</v>
      </c>
      <c r="Z162" s="15">
        <v>0.95797846139140674</v>
      </c>
      <c r="AA162" s="15">
        <v>16.956568499937855</v>
      </c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X162" s="37"/>
    </row>
    <row r="163" spans="1:50" x14ac:dyDescent="0.3">
      <c r="A163" s="15" t="s">
        <v>504</v>
      </c>
      <c r="B163" s="16" t="s">
        <v>491</v>
      </c>
      <c r="C163" s="15" t="s">
        <v>53</v>
      </c>
      <c r="D163" s="20" t="s">
        <v>38</v>
      </c>
      <c r="E163" s="27" t="s">
        <v>74</v>
      </c>
      <c r="F163" s="18">
        <v>12</v>
      </c>
      <c r="G163" s="18">
        <v>10</v>
      </c>
      <c r="H163" s="18"/>
      <c r="I163" s="18"/>
      <c r="J163" s="15" t="s">
        <v>35</v>
      </c>
      <c r="K163" s="15" t="s">
        <v>55</v>
      </c>
      <c r="L163" s="15"/>
      <c r="M163" s="15">
        <v>-52.1</v>
      </c>
      <c r="N163" s="15"/>
      <c r="O163" s="15"/>
      <c r="P163" s="15"/>
      <c r="Q163" s="15"/>
      <c r="R163" s="15">
        <v>-27.1</v>
      </c>
      <c r="S163" s="15">
        <v>-10.3</v>
      </c>
      <c r="T163" s="15">
        <v>285.2</v>
      </c>
      <c r="U163" s="15"/>
      <c r="V163" s="19">
        <v>14.253470939000001</v>
      </c>
      <c r="W163" s="19"/>
      <c r="X163" s="15">
        <v>0.94970912778292982</v>
      </c>
      <c r="Y163" s="15">
        <v>22.927265756173295</v>
      </c>
      <c r="Z163" s="15">
        <v>0.94970912778292982</v>
      </c>
      <c r="AA163" s="15">
        <v>16.401234150015899</v>
      </c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X163" s="37"/>
    </row>
    <row r="164" spans="1:50" x14ac:dyDescent="0.3">
      <c r="A164" s="15" t="s">
        <v>504</v>
      </c>
      <c r="B164" s="16" t="s">
        <v>491</v>
      </c>
      <c r="C164" s="15" t="s">
        <v>53</v>
      </c>
      <c r="D164" s="20" t="s">
        <v>40</v>
      </c>
      <c r="E164" s="27" t="s">
        <v>74</v>
      </c>
      <c r="F164" s="18">
        <v>1</v>
      </c>
      <c r="G164" s="18">
        <v>10</v>
      </c>
      <c r="H164" s="18"/>
      <c r="I164" s="18"/>
      <c r="J164" s="15" t="s">
        <v>35</v>
      </c>
      <c r="K164" s="15" t="s">
        <v>55</v>
      </c>
      <c r="L164" s="15"/>
      <c r="M164" s="15">
        <v>-45.3</v>
      </c>
      <c r="N164" s="15"/>
      <c r="O164" s="15"/>
      <c r="P164" s="15"/>
      <c r="Q164" s="15"/>
      <c r="R164" s="15">
        <v>-29.5</v>
      </c>
      <c r="S164" s="15">
        <v>-10.1</v>
      </c>
      <c r="T164" s="15">
        <v>262.3</v>
      </c>
      <c r="U164" s="15"/>
      <c r="V164" s="19">
        <v>14.043035656999999</v>
      </c>
      <c r="W164" s="19"/>
      <c r="X164" s="15">
        <v>0.9069052743824112</v>
      </c>
      <c r="Y164" s="15">
        <v>43.754035177667667</v>
      </c>
      <c r="Z164" s="15">
        <v>0.9069052743824112</v>
      </c>
      <c r="AA164" s="15">
        <v>14.155910580643004</v>
      </c>
      <c r="AB164" s="14"/>
      <c r="AC164" s="14"/>
      <c r="AD164" s="14">
        <f>AVERAGE(M164:M169)</f>
        <v>-49.066666666666663</v>
      </c>
      <c r="AE164" s="14"/>
      <c r="AF164" s="14">
        <f>AVERAGE(R164:R169)</f>
        <v>-27.116666666666664</v>
      </c>
      <c r="AG164" s="14">
        <v>-10.700000000000001</v>
      </c>
      <c r="AH164" s="14"/>
      <c r="AI164" s="14"/>
      <c r="AJ164" s="14">
        <v>14.644389805666668</v>
      </c>
      <c r="AK164" s="14">
        <f>AVERAGE(T164:T169)</f>
        <v>259.39999999999998</v>
      </c>
      <c r="AL164" s="14">
        <f>AVERAGE(U164:U169)</f>
        <v>-15.4</v>
      </c>
      <c r="AM164" s="14"/>
      <c r="AN164" s="14"/>
      <c r="AO164" s="14"/>
      <c r="AP164" s="14">
        <f>STDEV(M164:M169)</f>
        <v>2.9763512337536158</v>
      </c>
      <c r="AQ164" s="14"/>
      <c r="AR164" s="14">
        <f>STDEV(R164:R169)</f>
        <v>2.2754486737051813</v>
      </c>
      <c r="AS164" s="14">
        <f>STDEV(S164:S169)</f>
        <v>1.0469001862641918</v>
      </c>
      <c r="AT164" s="14"/>
      <c r="AU164" s="14"/>
      <c r="AV164" s="14">
        <f>STDEV(V164:V169)</f>
        <v>1.0460538883413171</v>
      </c>
      <c r="AW164" s="212">
        <f>STDEV(T164:T169)</f>
        <v>9.9959991996798419</v>
      </c>
      <c r="AX164" s="37"/>
    </row>
    <row r="165" spans="1:50" x14ac:dyDescent="0.3">
      <c r="A165" s="15" t="s">
        <v>504</v>
      </c>
      <c r="B165" s="16" t="s">
        <v>491</v>
      </c>
      <c r="C165" s="15" t="s">
        <v>53</v>
      </c>
      <c r="D165" s="20" t="s">
        <v>40</v>
      </c>
      <c r="E165" s="27" t="s">
        <v>74</v>
      </c>
      <c r="F165" s="18">
        <v>2</v>
      </c>
      <c r="G165" s="18">
        <v>10</v>
      </c>
      <c r="H165" s="18"/>
      <c r="I165" s="18"/>
      <c r="J165" s="15" t="s">
        <v>35</v>
      </c>
      <c r="K165" s="15" t="s">
        <v>55</v>
      </c>
      <c r="L165" s="15"/>
      <c r="M165" s="15">
        <v>-47.2</v>
      </c>
      <c r="N165" s="15"/>
      <c r="O165" s="15"/>
      <c r="P165" s="15"/>
      <c r="Q165" s="15"/>
      <c r="R165" s="15">
        <v>-25.3</v>
      </c>
      <c r="S165" s="15">
        <v>-9.8000000000000007</v>
      </c>
      <c r="T165" s="15">
        <v>256.39999999999998</v>
      </c>
      <c r="U165" s="15"/>
      <c r="V165" s="19">
        <v>13.723275944000003</v>
      </c>
      <c r="W165" s="19"/>
      <c r="X165" s="15">
        <v>0.91085432308396486</v>
      </c>
      <c r="Y165" s="15">
        <v>39.842846024077517</v>
      </c>
      <c r="Z165" s="15">
        <v>0.91085432308396486</v>
      </c>
      <c r="AA165" s="15">
        <v>14.425239763393533</v>
      </c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X165" s="37"/>
    </row>
    <row r="166" spans="1:50" x14ac:dyDescent="0.3">
      <c r="A166" s="15" t="s">
        <v>504</v>
      </c>
      <c r="B166" s="16" t="s">
        <v>491</v>
      </c>
      <c r="C166" s="15" t="s">
        <v>53</v>
      </c>
      <c r="D166" s="20" t="s">
        <v>40</v>
      </c>
      <c r="E166" s="27" t="s">
        <v>74</v>
      </c>
      <c r="F166" s="18">
        <v>3</v>
      </c>
      <c r="G166" s="18">
        <v>10</v>
      </c>
      <c r="H166" s="18"/>
      <c r="I166" s="18"/>
      <c r="J166" s="15" t="s">
        <v>35</v>
      </c>
      <c r="K166" s="15" t="s">
        <v>55</v>
      </c>
      <c r="L166" s="15"/>
      <c r="M166" s="15">
        <v>-48.1</v>
      </c>
      <c r="N166" s="15"/>
      <c r="O166" s="15"/>
      <c r="P166" s="15"/>
      <c r="Q166" s="15"/>
      <c r="R166" s="15">
        <v>-27.5</v>
      </c>
      <c r="S166" s="15">
        <v>-10.4</v>
      </c>
      <c r="T166" s="15">
        <v>254.3</v>
      </c>
      <c r="U166" s="15">
        <v>-15.4</v>
      </c>
      <c r="V166" s="19">
        <v>14.357877247999999</v>
      </c>
      <c r="W166" s="19"/>
      <c r="X166" s="15">
        <v>0.91885485600761418</v>
      </c>
      <c r="Y166" s="15">
        <v>38.252918665973098</v>
      </c>
      <c r="Z166" s="15">
        <v>0.91885485600761418</v>
      </c>
      <c r="AA166" s="15">
        <v>14.677235991216293</v>
      </c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X166" s="37"/>
    </row>
    <row r="167" spans="1:50" x14ac:dyDescent="0.3">
      <c r="A167" s="15" t="s">
        <v>504</v>
      </c>
      <c r="B167" s="16" t="s">
        <v>491</v>
      </c>
      <c r="C167" s="15" t="s">
        <v>53</v>
      </c>
      <c r="D167" s="20" t="s">
        <v>40</v>
      </c>
      <c r="E167" s="27" t="s">
        <v>74</v>
      </c>
      <c r="F167" s="18">
        <v>4</v>
      </c>
      <c r="G167" s="18">
        <v>10</v>
      </c>
      <c r="H167" s="18"/>
      <c r="I167" s="18"/>
      <c r="J167" s="15" t="s">
        <v>35</v>
      </c>
      <c r="K167" s="15" t="s">
        <v>55</v>
      </c>
      <c r="L167" s="15"/>
      <c r="M167" s="15">
        <v>-48.6</v>
      </c>
      <c r="N167" s="15"/>
      <c r="O167" s="15"/>
      <c r="P167" s="15"/>
      <c r="Q167" s="15"/>
      <c r="R167" s="15">
        <v>-25.4</v>
      </c>
      <c r="S167" s="15">
        <v>-11.2</v>
      </c>
      <c r="T167" s="15">
        <v>277.3</v>
      </c>
      <c r="U167" s="15"/>
      <c r="V167" s="19">
        <v>15.174096896</v>
      </c>
      <c r="W167" s="19"/>
      <c r="X167" s="15">
        <v>0.8997747401618843</v>
      </c>
      <c r="Y167" s="15">
        <v>54.84438770966328</v>
      </c>
      <c r="Z167" s="15">
        <v>0.8997747401618843</v>
      </c>
      <c r="AA167" s="15">
        <v>13.549389206461971</v>
      </c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X167" s="37"/>
    </row>
    <row r="168" spans="1:50" x14ac:dyDescent="0.3">
      <c r="A168" s="15" t="s">
        <v>504</v>
      </c>
      <c r="B168" s="16" t="s">
        <v>491</v>
      </c>
      <c r="C168" s="15" t="s">
        <v>53</v>
      </c>
      <c r="D168" s="20" t="s">
        <v>40</v>
      </c>
      <c r="E168" s="27" t="s">
        <v>74</v>
      </c>
      <c r="F168" s="18">
        <v>5</v>
      </c>
      <c r="G168" s="18">
        <v>10</v>
      </c>
      <c r="H168" s="18"/>
      <c r="I168" s="18"/>
      <c r="J168" s="15" t="s">
        <v>35</v>
      </c>
      <c r="K168" s="15" t="s">
        <v>55</v>
      </c>
      <c r="L168" s="15"/>
      <c r="M168" s="15">
        <v>-52.1</v>
      </c>
      <c r="N168" s="15"/>
      <c r="O168" s="15"/>
      <c r="P168" s="15"/>
      <c r="Q168" s="15"/>
      <c r="R168" s="15">
        <v>-24.9</v>
      </c>
      <c r="S168" s="15">
        <v>-10.1</v>
      </c>
      <c r="T168" s="15">
        <v>247.8</v>
      </c>
      <c r="U168" s="15"/>
      <c r="V168" s="19">
        <v>14.043035656999999</v>
      </c>
      <c r="W168" s="19"/>
      <c r="X168" s="15">
        <v>0.92340641121972455</v>
      </c>
      <c r="Y168" s="15">
        <v>34.379481402235669</v>
      </c>
      <c r="Z168" s="15">
        <v>0.92340641121972455</v>
      </c>
      <c r="AA168" s="15">
        <v>14.989659747088405</v>
      </c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X168" s="37"/>
    </row>
    <row r="169" spans="1:50" x14ac:dyDescent="0.3">
      <c r="A169" s="15" t="s">
        <v>504</v>
      </c>
      <c r="B169" s="16" t="s">
        <v>491</v>
      </c>
      <c r="C169" s="15" t="s">
        <v>53</v>
      </c>
      <c r="D169" s="20" t="s">
        <v>40</v>
      </c>
      <c r="E169" s="27" t="s">
        <v>74</v>
      </c>
      <c r="F169" s="18">
        <v>6</v>
      </c>
      <c r="G169" s="18">
        <v>10</v>
      </c>
      <c r="H169" s="18"/>
      <c r="I169" s="18"/>
      <c r="J169" s="15" t="s">
        <v>35</v>
      </c>
      <c r="K169" s="15" t="s">
        <v>55</v>
      </c>
      <c r="L169" s="15"/>
      <c r="M169" s="15">
        <v>-53.1</v>
      </c>
      <c r="N169" s="15"/>
      <c r="O169" s="15"/>
      <c r="P169" s="15"/>
      <c r="Q169" s="15"/>
      <c r="R169" s="15">
        <v>-30.1</v>
      </c>
      <c r="S169" s="15">
        <v>-12.6</v>
      </c>
      <c r="T169" s="15">
        <v>258.3</v>
      </c>
      <c r="U169" s="15"/>
      <c r="V169" s="19">
        <v>16.525017431999999</v>
      </c>
      <c r="W169" s="19"/>
      <c r="X169" s="15">
        <v>0.93350410398897843</v>
      </c>
      <c r="Y169" s="15">
        <v>40.032806531131534</v>
      </c>
      <c r="Z169" s="15">
        <v>0.93350410398897843</v>
      </c>
      <c r="AA169" s="15">
        <v>14.887079271534654</v>
      </c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X169" s="37"/>
    </row>
    <row r="170" spans="1:50" x14ac:dyDescent="0.3">
      <c r="A170" s="15" t="s">
        <v>504</v>
      </c>
      <c r="B170" s="16" t="s">
        <v>491</v>
      </c>
      <c r="C170" s="15" t="s">
        <v>53</v>
      </c>
      <c r="D170" s="20" t="s">
        <v>41</v>
      </c>
      <c r="E170" s="27" t="s">
        <v>74</v>
      </c>
      <c r="F170" s="18">
        <v>1</v>
      </c>
      <c r="G170" s="18">
        <v>10</v>
      </c>
      <c r="H170" s="18"/>
      <c r="I170" s="18"/>
      <c r="J170" s="15" t="s">
        <v>35</v>
      </c>
      <c r="K170" s="15" t="s">
        <v>55</v>
      </c>
      <c r="L170" s="15"/>
      <c r="M170" s="15">
        <v>-49.8</v>
      </c>
      <c r="N170" s="15"/>
      <c r="O170" s="15"/>
      <c r="P170" s="15"/>
      <c r="Q170" s="15"/>
      <c r="R170" s="15">
        <v>-27.1</v>
      </c>
      <c r="S170" s="15">
        <v>-11.4</v>
      </c>
      <c r="T170" s="15">
        <v>322.3</v>
      </c>
      <c r="U170" s="15"/>
      <c r="V170" s="19">
        <v>15.372988008000002</v>
      </c>
      <c r="W170" s="19"/>
      <c r="X170" s="15">
        <v>0.84656832090870271</v>
      </c>
      <c r="Y170" s="15">
        <v>104.38874506845022</v>
      </c>
      <c r="Z170" s="15">
        <v>0.84656832090870271</v>
      </c>
      <c r="AA170" s="15">
        <v>11.293543041542408</v>
      </c>
      <c r="AB170" s="14"/>
      <c r="AC170" s="14"/>
      <c r="AD170" s="14">
        <f>AVERAGE(M170:M181)</f>
        <v>-47.183333333333337</v>
      </c>
      <c r="AE170" s="14"/>
      <c r="AF170" s="14">
        <f>AVERAGE(R170:R181)</f>
        <v>-25.766666666666669</v>
      </c>
      <c r="AG170" s="14">
        <v>-10.816666666666668</v>
      </c>
      <c r="AH170" s="14"/>
      <c r="AI170" s="14"/>
      <c r="AJ170" s="14">
        <v>14.773906688499999</v>
      </c>
      <c r="AK170" s="14">
        <f>AVERAGE(T170:T181)</f>
        <v>480.25833333333338</v>
      </c>
      <c r="AL170" s="14"/>
      <c r="AM170" s="14"/>
      <c r="AN170" s="14"/>
      <c r="AO170" s="14"/>
      <c r="AP170" s="14">
        <f>STDEV(M170:M181)</f>
        <v>3.5687617749102571</v>
      </c>
      <c r="AQ170" s="14"/>
      <c r="AR170" s="14">
        <f>STDEV(R170:R181)</f>
        <v>2.0046914672307752</v>
      </c>
      <c r="AS170" s="14">
        <f>STDEV(S170:S181)</f>
        <v>0.74202834218516256</v>
      </c>
      <c r="AT170" s="14"/>
      <c r="AU170" s="14"/>
      <c r="AV170" s="14">
        <f>STDEV(V170:V181)</f>
        <v>0.76205773884974637</v>
      </c>
      <c r="AW170" s="212">
        <f>STDEV(T170:T181)</f>
        <v>662.14630827378789</v>
      </c>
      <c r="AX170" s="37"/>
    </row>
    <row r="171" spans="1:50" x14ac:dyDescent="0.3">
      <c r="A171" s="15" t="s">
        <v>504</v>
      </c>
      <c r="B171" s="16" t="s">
        <v>491</v>
      </c>
      <c r="C171" s="15" t="s">
        <v>53</v>
      </c>
      <c r="D171" s="20" t="s">
        <v>41</v>
      </c>
      <c r="E171" s="27" t="s">
        <v>74</v>
      </c>
      <c r="F171" s="18">
        <v>2</v>
      </c>
      <c r="G171" s="18">
        <v>10</v>
      </c>
      <c r="H171" s="18"/>
      <c r="I171" s="18"/>
      <c r="J171" s="15" t="s">
        <v>35</v>
      </c>
      <c r="K171" s="15" t="s">
        <v>55</v>
      </c>
      <c r="L171" s="15"/>
      <c r="M171" s="15">
        <v>-48.1</v>
      </c>
      <c r="N171" s="15"/>
      <c r="O171" s="15"/>
      <c r="P171" s="15"/>
      <c r="Q171" s="15"/>
      <c r="R171" s="15">
        <v>-25.7</v>
      </c>
      <c r="S171" s="15">
        <v>-11.2</v>
      </c>
      <c r="T171" s="15">
        <v>315.60000000000002</v>
      </c>
      <c r="U171" s="15"/>
      <c r="V171" s="19">
        <v>15.174096896</v>
      </c>
      <c r="W171" s="19"/>
      <c r="X171" s="15">
        <v>0.85303346332564478</v>
      </c>
      <c r="Y171" s="15">
        <v>95.604504654872983</v>
      </c>
      <c r="Z171" s="15">
        <v>0.85303346332564478</v>
      </c>
      <c r="AA171" s="15">
        <v>11.577627720463411</v>
      </c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X171" s="37"/>
    </row>
    <row r="172" spans="1:50" x14ac:dyDescent="0.3">
      <c r="A172" s="15" t="s">
        <v>504</v>
      </c>
      <c r="B172" s="16" t="s">
        <v>491</v>
      </c>
      <c r="C172" s="15" t="s">
        <v>53</v>
      </c>
      <c r="D172" s="20" t="s">
        <v>41</v>
      </c>
      <c r="E172" s="27" t="s">
        <v>74</v>
      </c>
      <c r="F172" s="18">
        <v>3</v>
      </c>
      <c r="G172" s="18">
        <v>10</v>
      </c>
      <c r="H172" s="18"/>
      <c r="I172" s="18"/>
      <c r="J172" s="15" t="s">
        <v>35</v>
      </c>
      <c r="K172" s="15" t="s">
        <v>55</v>
      </c>
      <c r="L172" s="15"/>
      <c r="M172" s="15">
        <v>-46.9</v>
      </c>
      <c r="N172" s="15"/>
      <c r="O172" s="15"/>
      <c r="P172" s="15"/>
      <c r="Q172" s="15"/>
      <c r="R172" s="15">
        <v>-25.5</v>
      </c>
      <c r="S172" s="15">
        <v>-11.5</v>
      </c>
      <c r="T172" s="15">
        <v>284.60000000000002</v>
      </c>
      <c r="U172" s="15"/>
      <c r="V172" s="19">
        <v>15.471677374999999</v>
      </c>
      <c r="W172" s="19"/>
      <c r="X172" s="15">
        <v>0.89397372304285316</v>
      </c>
      <c r="Y172" s="15">
        <v>61.092619924227094</v>
      </c>
      <c r="Z172" s="15">
        <v>0.89397372304285316</v>
      </c>
      <c r="AA172" s="15">
        <v>13.213337652812783</v>
      </c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X172" s="37"/>
    </row>
    <row r="173" spans="1:50" x14ac:dyDescent="0.3">
      <c r="A173" s="15" t="s">
        <v>504</v>
      </c>
      <c r="B173" s="16" t="s">
        <v>491</v>
      </c>
      <c r="C173" s="15" t="s">
        <v>53</v>
      </c>
      <c r="D173" s="20" t="s">
        <v>41</v>
      </c>
      <c r="E173" s="27" t="s">
        <v>74</v>
      </c>
      <c r="F173" s="18">
        <v>4</v>
      </c>
      <c r="G173" s="18">
        <v>10</v>
      </c>
      <c r="H173" s="18"/>
      <c r="I173" s="18"/>
      <c r="J173" s="15" t="s">
        <v>35</v>
      </c>
      <c r="K173" s="15" t="s">
        <v>55</v>
      </c>
      <c r="L173" s="15"/>
      <c r="M173" s="15">
        <v>-44.7</v>
      </c>
      <c r="N173" s="15"/>
      <c r="O173" s="15"/>
      <c r="P173" s="15"/>
      <c r="Q173" s="15"/>
      <c r="R173" s="15">
        <v>-26.5</v>
      </c>
      <c r="S173" s="15">
        <v>-10.8</v>
      </c>
      <c r="T173" s="15">
        <v>259.60000000000002</v>
      </c>
      <c r="U173" s="15"/>
      <c r="V173" s="19">
        <v>14.770171583999998</v>
      </c>
      <c r="W173" s="19"/>
      <c r="X173" s="15">
        <v>0.91650679323164519</v>
      </c>
      <c r="Y173" s="15">
        <v>41.589828867305648</v>
      </c>
      <c r="Z173" s="15">
        <v>0.91650679323164519</v>
      </c>
      <c r="AA173" s="15">
        <v>14.45731602415438</v>
      </c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X173" s="37"/>
    </row>
    <row r="174" spans="1:50" x14ac:dyDescent="0.3">
      <c r="A174" s="15" t="s">
        <v>504</v>
      </c>
      <c r="B174" s="16" t="s">
        <v>491</v>
      </c>
      <c r="C174" s="15" t="s">
        <v>53</v>
      </c>
      <c r="D174" s="20" t="s">
        <v>41</v>
      </c>
      <c r="E174" s="27" t="s">
        <v>74</v>
      </c>
      <c r="F174" s="18">
        <v>5</v>
      </c>
      <c r="G174" s="18">
        <v>10</v>
      </c>
      <c r="H174" s="18"/>
      <c r="I174" s="18"/>
      <c r="J174" s="15" t="s">
        <v>35</v>
      </c>
      <c r="K174" s="15" t="s">
        <v>55</v>
      </c>
      <c r="L174" s="15"/>
      <c r="M174" s="15">
        <v>-51.2</v>
      </c>
      <c r="N174" s="15"/>
      <c r="O174" s="15"/>
      <c r="P174" s="15"/>
      <c r="Q174" s="15"/>
      <c r="R174" s="15">
        <v>-28.3</v>
      </c>
      <c r="S174" s="15">
        <v>-10.9</v>
      </c>
      <c r="T174" s="15">
        <v>288.39999999999998</v>
      </c>
      <c r="U174" s="15"/>
      <c r="V174" s="19">
        <v>14.871929153</v>
      </c>
      <c r="W174" s="19"/>
      <c r="X174" s="15">
        <v>0.94083233871201666</v>
      </c>
      <c r="Y174" s="15">
        <v>28.974540703679839</v>
      </c>
      <c r="Z174" s="15">
        <v>0.94083233871201666</v>
      </c>
      <c r="AA174" s="15">
        <v>15.726653441095696</v>
      </c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X174" s="37"/>
    </row>
    <row r="175" spans="1:50" x14ac:dyDescent="0.3">
      <c r="A175" s="15" t="s">
        <v>504</v>
      </c>
      <c r="B175" s="16" t="s">
        <v>491</v>
      </c>
      <c r="C175" s="15" t="s">
        <v>53</v>
      </c>
      <c r="D175" s="20" t="s">
        <v>41</v>
      </c>
      <c r="E175" s="27" t="s">
        <v>74</v>
      </c>
      <c r="F175" s="18">
        <v>6</v>
      </c>
      <c r="G175" s="18">
        <v>10</v>
      </c>
      <c r="H175" s="18"/>
      <c r="I175" s="18"/>
      <c r="J175" s="15" t="s">
        <v>35</v>
      </c>
      <c r="K175" s="15" t="s">
        <v>55</v>
      </c>
      <c r="L175" s="15"/>
      <c r="M175" s="15">
        <v>-45.1</v>
      </c>
      <c r="N175" s="15"/>
      <c r="O175" s="15"/>
      <c r="P175" s="15"/>
      <c r="Q175" s="15"/>
      <c r="R175" s="15">
        <v>-24.5</v>
      </c>
      <c r="S175" s="15">
        <v>-10.8</v>
      </c>
      <c r="T175" s="15">
        <v>255.6</v>
      </c>
      <c r="U175" s="15"/>
      <c r="V175" s="19">
        <v>14.770171583999998</v>
      </c>
      <c r="W175" s="19"/>
      <c r="X175" s="15">
        <v>0.92102334075787939</v>
      </c>
      <c r="Y175" s="15">
        <v>38.938590187009588</v>
      </c>
      <c r="Z175" s="15">
        <v>0.92102334075787939</v>
      </c>
      <c r="AA175" s="15">
        <v>14.687270447811343</v>
      </c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X175" s="37"/>
    </row>
    <row r="176" spans="1:50" x14ac:dyDescent="0.3">
      <c r="A176" s="15" t="s">
        <v>504</v>
      </c>
      <c r="B176" s="16" t="s">
        <v>491</v>
      </c>
      <c r="C176" s="15" t="s">
        <v>53</v>
      </c>
      <c r="D176" s="20" t="s">
        <v>41</v>
      </c>
      <c r="E176" s="27" t="s">
        <v>74</v>
      </c>
      <c r="F176" s="18">
        <v>7</v>
      </c>
      <c r="G176" s="18">
        <v>10</v>
      </c>
      <c r="H176" s="18"/>
      <c r="I176" s="18"/>
      <c r="J176" s="15" t="s">
        <v>35</v>
      </c>
      <c r="K176" s="15" t="s">
        <v>55</v>
      </c>
      <c r="L176" s="15"/>
      <c r="M176" s="15">
        <v>-37.799999999999997</v>
      </c>
      <c r="N176" s="15"/>
      <c r="O176" s="15"/>
      <c r="P176" s="15"/>
      <c r="Q176" s="15"/>
      <c r="R176" s="15">
        <v>-21.3</v>
      </c>
      <c r="S176" s="15">
        <v>-9.5</v>
      </c>
      <c r="T176" s="15">
        <v>287.8</v>
      </c>
      <c r="U176" s="15"/>
      <c r="V176" s="19">
        <v>13.398507875</v>
      </c>
      <c r="W176" s="19"/>
      <c r="X176" s="15">
        <v>0.93986381644728256</v>
      </c>
      <c r="Y176" s="15">
        <v>24.24546106571848</v>
      </c>
      <c r="Z176" s="15">
        <v>0.93986381644728256</v>
      </c>
      <c r="AA176" s="15">
        <v>16.046515980683921</v>
      </c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X176" s="37"/>
    </row>
    <row r="177" spans="1:50" x14ac:dyDescent="0.3">
      <c r="A177" s="15" t="s">
        <v>504</v>
      </c>
      <c r="B177" s="16" t="s">
        <v>491</v>
      </c>
      <c r="C177" s="15" t="s">
        <v>53</v>
      </c>
      <c r="D177" s="20" t="s">
        <v>42</v>
      </c>
      <c r="E177" s="27" t="s">
        <v>74</v>
      </c>
      <c r="F177" s="18">
        <v>1</v>
      </c>
      <c r="G177" s="18">
        <v>10</v>
      </c>
      <c r="H177" s="18"/>
      <c r="I177" s="18"/>
      <c r="J177" s="15" t="s">
        <v>35</v>
      </c>
      <c r="K177" s="15" t="s">
        <v>55</v>
      </c>
      <c r="L177" s="15"/>
      <c r="M177" s="15">
        <v>-49.8</v>
      </c>
      <c r="N177" s="15"/>
      <c r="O177" s="15"/>
      <c r="P177" s="15"/>
      <c r="Q177" s="15"/>
      <c r="R177" s="15">
        <v>-28.7</v>
      </c>
      <c r="S177" s="15">
        <v>-11.9</v>
      </c>
      <c r="T177" s="15">
        <v>312.8</v>
      </c>
      <c r="U177" s="15"/>
      <c r="V177" s="19">
        <v>15.861471563000002</v>
      </c>
      <c r="W177" s="19"/>
      <c r="X177" s="15">
        <v>0.86362009821736807</v>
      </c>
      <c r="Y177" s="15">
        <v>91.427084369782918</v>
      </c>
      <c r="Z177" s="15">
        <v>0.86362009821736807</v>
      </c>
      <c r="AA177" s="15">
        <v>11.842795519400271</v>
      </c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X177" s="37"/>
    </row>
    <row r="178" spans="1:50" x14ac:dyDescent="0.3">
      <c r="A178" s="15" t="s">
        <v>504</v>
      </c>
      <c r="B178" s="16" t="s">
        <v>491</v>
      </c>
      <c r="C178" s="15" t="s">
        <v>53</v>
      </c>
      <c r="D178" s="20" t="s">
        <v>42</v>
      </c>
      <c r="E178" s="27" t="s">
        <v>74</v>
      </c>
      <c r="F178" s="18">
        <v>2</v>
      </c>
      <c r="G178" s="18">
        <v>10</v>
      </c>
      <c r="H178" s="18"/>
      <c r="I178" s="18"/>
      <c r="J178" s="15" t="s">
        <v>35</v>
      </c>
      <c r="K178" s="15" t="s">
        <v>55</v>
      </c>
      <c r="L178" s="15"/>
      <c r="M178" s="15">
        <v>-48.2</v>
      </c>
      <c r="N178" s="15"/>
      <c r="O178" s="15"/>
      <c r="P178" s="15"/>
      <c r="Q178" s="15"/>
      <c r="R178" s="15">
        <v>-26.8</v>
      </c>
      <c r="S178" s="15">
        <v>-11.5</v>
      </c>
      <c r="T178" s="15">
        <v>248</v>
      </c>
      <c r="U178" s="15"/>
      <c r="V178" s="19">
        <v>15.471677374999999</v>
      </c>
      <c r="W178" s="19"/>
      <c r="X178" s="15">
        <v>0.94260483266217832</v>
      </c>
      <c r="Y178" s="15">
        <v>30.426136090461295</v>
      </c>
      <c r="Z178" s="15">
        <v>0.94260483266217832</v>
      </c>
      <c r="AA178" s="15">
        <v>15.666460708907328</v>
      </c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X178" s="37"/>
    </row>
    <row r="179" spans="1:50" x14ac:dyDescent="0.3">
      <c r="A179" s="15" t="s">
        <v>504</v>
      </c>
      <c r="B179" s="16" t="s">
        <v>491</v>
      </c>
      <c r="C179" s="15" t="s">
        <v>53</v>
      </c>
      <c r="D179" s="20" t="s">
        <v>42</v>
      </c>
      <c r="E179" s="27" t="s">
        <v>74</v>
      </c>
      <c r="F179" s="18">
        <v>3</v>
      </c>
      <c r="G179" s="18">
        <v>10</v>
      </c>
      <c r="H179" s="18"/>
      <c r="I179" s="18"/>
      <c r="J179" s="15" t="s">
        <v>35</v>
      </c>
      <c r="K179" s="15" t="s">
        <v>55</v>
      </c>
      <c r="L179" s="15"/>
      <c r="M179" s="15">
        <v>-46.1</v>
      </c>
      <c r="N179" s="15"/>
      <c r="O179" s="15"/>
      <c r="P179" s="15"/>
      <c r="Q179" s="15"/>
      <c r="R179" s="15">
        <v>-24.2</v>
      </c>
      <c r="S179" s="15">
        <v>-9.8000000000000007</v>
      </c>
      <c r="T179" s="15">
        <v>2581.3000000000002</v>
      </c>
      <c r="U179" s="15"/>
      <c r="V179" s="19">
        <v>13.723275944000003</v>
      </c>
      <c r="W179" s="19"/>
      <c r="X179" s="15">
        <v>0.91667731408882613</v>
      </c>
      <c r="Y179" s="15">
        <v>36.589650249094845</v>
      </c>
      <c r="Z179" s="15">
        <v>0.91667731408882613</v>
      </c>
      <c r="AA179" s="15">
        <v>14.718442511793075</v>
      </c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X179" s="37"/>
    </row>
    <row r="180" spans="1:50" x14ac:dyDescent="0.3">
      <c r="A180" s="15" t="s">
        <v>504</v>
      </c>
      <c r="B180" s="16" t="s">
        <v>491</v>
      </c>
      <c r="C180" s="15" t="s">
        <v>53</v>
      </c>
      <c r="D180" s="20" t="s">
        <v>42</v>
      </c>
      <c r="E180" s="27" t="s">
        <v>74</v>
      </c>
      <c r="F180" s="18">
        <v>4</v>
      </c>
      <c r="G180" s="18">
        <v>10</v>
      </c>
      <c r="H180" s="18"/>
      <c r="I180" s="18"/>
      <c r="J180" s="15" t="s">
        <v>35</v>
      </c>
      <c r="K180" s="15" t="s">
        <v>55</v>
      </c>
      <c r="L180" s="15"/>
      <c r="M180" s="15">
        <v>-49.1</v>
      </c>
      <c r="N180" s="15"/>
      <c r="O180" s="15"/>
      <c r="P180" s="15"/>
      <c r="Q180" s="15"/>
      <c r="R180" s="15">
        <v>-26.1</v>
      </c>
      <c r="S180" s="15">
        <v>-10.4</v>
      </c>
      <c r="T180" s="15">
        <v>321.5</v>
      </c>
      <c r="U180" s="15"/>
      <c r="V180" s="19">
        <v>14.357877247999999</v>
      </c>
      <c r="W180" s="19"/>
      <c r="X180" s="15">
        <v>0.83678019560162131</v>
      </c>
      <c r="Y180" s="15">
        <v>104.25093470631842</v>
      </c>
      <c r="Z180" s="15">
        <v>0.83678019560162131</v>
      </c>
      <c r="AA180" s="15">
        <v>11.144394847013796</v>
      </c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X180" s="37"/>
    </row>
    <row r="181" spans="1:50" ht="15" thickBot="1" x14ac:dyDescent="0.35">
      <c r="A181" s="21" t="s">
        <v>504</v>
      </c>
      <c r="B181" s="22" t="s">
        <v>491</v>
      </c>
      <c r="C181" s="21" t="s">
        <v>53</v>
      </c>
      <c r="D181" s="23" t="s">
        <v>42</v>
      </c>
      <c r="E181" s="27" t="s">
        <v>74</v>
      </c>
      <c r="F181" s="24">
        <v>5</v>
      </c>
      <c r="G181" s="24">
        <v>10</v>
      </c>
      <c r="H181" s="24"/>
      <c r="I181" s="24"/>
      <c r="J181" s="21" t="s">
        <v>35</v>
      </c>
      <c r="K181" s="21" t="s">
        <v>55</v>
      </c>
      <c r="L181" s="21"/>
      <c r="M181" s="21">
        <v>-49.4</v>
      </c>
      <c r="N181" s="21"/>
      <c r="O181" s="21"/>
      <c r="P181" s="21"/>
      <c r="Q181" s="21"/>
      <c r="R181" s="21">
        <v>-24.5</v>
      </c>
      <c r="S181" s="21">
        <v>-10.1</v>
      </c>
      <c r="T181" s="21">
        <v>285.60000000000002</v>
      </c>
      <c r="U181" s="21"/>
      <c r="V181" s="25">
        <v>14.043035656999999</v>
      </c>
      <c r="W181" s="25"/>
      <c r="X181" s="21">
        <v>0.92585927416488467</v>
      </c>
      <c r="Y181" s="21">
        <v>33.106680622514318</v>
      </c>
      <c r="Z181" s="21">
        <v>0.92585927416488467</v>
      </c>
      <c r="AA181" s="21">
        <v>15.118979380408881</v>
      </c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X181" s="37"/>
    </row>
    <row r="182" spans="1:50" ht="15" thickTop="1" x14ac:dyDescent="0.3">
      <c r="A182" s="29" t="s">
        <v>59</v>
      </c>
      <c r="B182" s="30" t="s">
        <v>60</v>
      </c>
      <c r="C182" s="29" t="s">
        <v>53</v>
      </c>
      <c r="D182" s="31" t="s">
        <v>34</v>
      </c>
      <c r="E182" s="31" t="s">
        <v>74</v>
      </c>
      <c r="F182" s="32">
        <v>1</v>
      </c>
      <c r="G182" s="32">
        <v>10</v>
      </c>
      <c r="H182" s="32"/>
      <c r="I182" s="32">
        <v>25</v>
      </c>
      <c r="J182" s="29" t="s">
        <v>35</v>
      </c>
      <c r="K182" s="29" t="s">
        <v>294</v>
      </c>
      <c r="L182" s="29"/>
      <c r="M182" s="29">
        <v>-69.3</v>
      </c>
      <c r="N182" s="29"/>
      <c r="O182" s="29"/>
      <c r="P182" s="29"/>
      <c r="Q182" s="29"/>
      <c r="R182" s="29">
        <v>-41.2</v>
      </c>
      <c r="S182" s="29">
        <v>-23.5</v>
      </c>
      <c r="T182" s="29">
        <v>180.1</v>
      </c>
      <c r="U182" s="29">
        <v>-24</v>
      </c>
      <c r="V182" s="33">
        <v>15.971840156164623</v>
      </c>
      <c r="W182" s="33">
        <v>8.0378286043872702</v>
      </c>
      <c r="X182" s="29">
        <v>1.0783427383932702</v>
      </c>
      <c r="Y182" s="29">
        <v>8.0668727326164422</v>
      </c>
      <c r="Z182" s="29">
        <v>1.0783427383932702</v>
      </c>
      <c r="AA182" s="29">
        <v>20.842400457399126</v>
      </c>
      <c r="AB182" s="35"/>
      <c r="AC182" s="28"/>
      <c r="AD182" s="28">
        <f>AVERAGE(M182:M184)</f>
        <v>-67.13333333333334</v>
      </c>
      <c r="AE182" s="28"/>
      <c r="AF182" s="28">
        <f>AVERAGE(R182:R184)</f>
        <v>-39.6</v>
      </c>
      <c r="AG182" s="28">
        <v>-23.433333333333334</v>
      </c>
      <c r="AH182" s="28"/>
      <c r="AI182" s="28"/>
      <c r="AJ182" s="28">
        <f>AVERAGE(V182:V184)</f>
        <v>14.19042249097164</v>
      </c>
      <c r="AK182" s="28">
        <f>AVERAGE(T182:T184)</f>
        <v>171.83333333333334</v>
      </c>
      <c r="AL182" s="28"/>
      <c r="AM182" s="28"/>
      <c r="AN182" s="28"/>
      <c r="AO182" s="28"/>
      <c r="AP182" s="28">
        <f>STDEV(M182:M185)</f>
        <v>2.1299452262127923</v>
      </c>
      <c r="AQ182" s="28"/>
      <c r="AR182" s="28">
        <f>STDEV(R182:R185)</f>
        <v>1.4997221964972962</v>
      </c>
      <c r="AS182" s="28">
        <f>STDEV(S182:S185)</f>
        <v>1.6398678808570728</v>
      </c>
      <c r="AT182" s="28"/>
      <c r="AU182" s="28"/>
      <c r="AV182" s="28">
        <f>STDEV(V182:V185)</f>
        <v>2.3366686400921259</v>
      </c>
      <c r="AW182" s="28">
        <f>STDEV(T182:T185)</f>
        <v>6.2212003129085351</v>
      </c>
      <c r="AX182" s="37"/>
    </row>
    <row r="183" spans="1:50" x14ac:dyDescent="0.3">
      <c r="A183" s="15" t="s">
        <v>59</v>
      </c>
      <c r="B183" s="16" t="s">
        <v>60</v>
      </c>
      <c r="C183" s="15" t="s">
        <v>53</v>
      </c>
      <c r="D183" s="20" t="s">
        <v>34</v>
      </c>
      <c r="E183" s="20" t="s">
        <v>74</v>
      </c>
      <c r="F183" s="18">
        <v>2</v>
      </c>
      <c r="G183" s="18">
        <v>10</v>
      </c>
      <c r="H183" s="18"/>
      <c r="I183" s="18">
        <v>20</v>
      </c>
      <c r="J183" s="15" t="s">
        <v>35</v>
      </c>
      <c r="K183" s="15" t="s">
        <v>294</v>
      </c>
      <c r="L183" s="15"/>
      <c r="M183" s="15">
        <v>-64.5</v>
      </c>
      <c r="N183" s="15"/>
      <c r="O183" s="15"/>
      <c r="P183" s="15"/>
      <c r="Q183" s="15"/>
      <c r="R183" s="15">
        <v>-39.799999999999997</v>
      </c>
      <c r="S183" s="15">
        <v>-21.5</v>
      </c>
      <c r="T183" s="15">
        <v>170.1</v>
      </c>
      <c r="U183" s="15">
        <v>-25</v>
      </c>
      <c r="V183" s="19">
        <v>13.021957999074257</v>
      </c>
      <c r="W183" s="19">
        <v>9.5065490925249989</v>
      </c>
      <c r="X183" s="15">
        <v>1.0762941614520138</v>
      </c>
      <c r="Y183" s="15">
        <v>6.482067685552547</v>
      </c>
      <c r="Z183" s="15">
        <v>1.0762941614520138</v>
      </c>
      <c r="AA183" s="15">
        <v>21.47999732288131</v>
      </c>
      <c r="AB183" s="36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X183" s="37"/>
    </row>
    <row r="184" spans="1:50" x14ac:dyDescent="0.3">
      <c r="A184" s="15" t="s">
        <v>59</v>
      </c>
      <c r="B184" s="16" t="s">
        <v>60</v>
      </c>
      <c r="C184" s="15" t="s">
        <v>53</v>
      </c>
      <c r="D184" s="20" t="s">
        <v>34</v>
      </c>
      <c r="E184" s="20" t="s">
        <v>74</v>
      </c>
      <c r="F184" s="18">
        <v>3</v>
      </c>
      <c r="G184" s="18">
        <v>10</v>
      </c>
      <c r="H184" s="18"/>
      <c r="I184" s="18">
        <v>15</v>
      </c>
      <c r="J184" s="15" t="s">
        <v>35</v>
      </c>
      <c r="K184" s="15" t="s">
        <v>294</v>
      </c>
      <c r="L184" s="15"/>
      <c r="M184" s="15">
        <v>-67.599999999999994</v>
      </c>
      <c r="N184" s="15"/>
      <c r="O184" s="15"/>
      <c r="P184" s="15"/>
      <c r="Q184" s="15"/>
      <c r="R184" s="15">
        <v>-37.799999999999997</v>
      </c>
      <c r="S184" s="15">
        <v>-25.5</v>
      </c>
      <c r="T184" s="15">
        <v>165.3</v>
      </c>
      <c r="U184" s="15">
        <v>-24.3</v>
      </c>
      <c r="V184" s="19">
        <v>13.577469317676039</v>
      </c>
      <c r="W184" s="19">
        <v>11.387276179154183</v>
      </c>
      <c r="X184" s="15">
        <v>1.1012225948996657</v>
      </c>
      <c r="Y184" s="15">
        <v>5.5662099978328667</v>
      </c>
      <c r="Z184" s="15">
        <v>1.1012225948996657</v>
      </c>
      <c r="AA184" s="15">
        <v>21.741472932155698</v>
      </c>
      <c r="AB184" s="36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X184" s="37"/>
    </row>
    <row r="185" spans="1:50" x14ac:dyDescent="0.3">
      <c r="A185" s="15" t="s">
        <v>59</v>
      </c>
      <c r="B185" s="16" t="s">
        <v>60</v>
      </c>
      <c r="C185" s="15" t="s">
        <v>53</v>
      </c>
      <c r="D185" s="20" t="s">
        <v>56</v>
      </c>
      <c r="E185" s="20" t="s">
        <v>74</v>
      </c>
      <c r="F185" s="18">
        <v>4</v>
      </c>
      <c r="G185" s="18">
        <v>15</v>
      </c>
      <c r="H185" s="18"/>
      <c r="I185" s="18">
        <v>15</v>
      </c>
      <c r="J185" s="15" t="s">
        <v>35</v>
      </c>
      <c r="K185" s="15" t="s">
        <v>294</v>
      </c>
      <c r="L185" s="15"/>
      <c r="M185" s="15">
        <v>-65.599999999999994</v>
      </c>
      <c r="N185" s="15"/>
      <c r="O185" s="15"/>
      <c r="P185" s="15"/>
      <c r="Q185" s="15"/>
      <c r="R185" s="15">
        <v>-40.700000000000003</v>
      </c>
      <c r="S185" s="15">
        <v>-23.2</v>
      </c>
      <c r="T185" s="15">
        <v>173.5</v>
      </c>
      <c r="U185" s="15">
        <v>-22.3</v>
      </c>
      <c r="V185" s="19">
        <v>18.100340007822027</v>
      </c>
      <c r="W185" s="19">
        <v>6.0880149272996178</v>
      </c>
      <c r="X185" s="15">
        <v>1.0824331019543061</v>
      </c>
      <c r="Y185" s="15">
        <v>6.9312527948843554</v>
      </c>
      <c r="Z185" s="15">
        <v>1.0824331019543061</v>
      </c>
      <c r="AA185" s="15">
        <v>21.264284964410432</v>
      </c>
      <c r="AB185" s="36"/>
      <c r="AC185" s="14"/>
      <c r="AD185" s="14">
        <f>AVERAGE(M185:M189)</f>
        <v>-70</v>
      </c>
      <c r="AE185" s="14"/>
      <c r="AF185" s="14">
        <f>AVERAGE(R185:R189)</f>
        <v>-43.52</v>
      </c>
      <c r="AG185" s="14"/>
      <c r="AH185" s="14"/>
      <c r="AI185" s="14"/>
      <c r="AJ185" s="14">
        <f>AVERAGE(V185:V189)</f>
        <v>17.728663594456457</v>
      </c>
      <c r="AK185" s="14">
        <f>AVERAGE(T185:T189)</f>
        <v>168.2</v>
      </c>
      <c r="AL185" s="14">
        <f>AVERAGE(U185:U189)</f>
        <v>-22.499999999999996</v>
      </c>
      <c r="AM185" s="14"/>
      <c r="AN185" s="14"/>
      <c r="AO185" s="14"/>
      <c r="AP185" s="14">
        <f>STDEV(M185:M189)</f>
        <v>3.5106979363083957</v>
      </c>
      <c r="AQ185" s="14"/>
      <c r="AR185" s="14">
        <f>STDEV(R185:R189)</f>
        <v>2.3815961034566695</v>
      </c>
      <c r="AS185" s="14">
        <f>STDEV(S185:S189)</f>
        <v>1.5336231610144648</v>
      </c>
      <c r="AT185" s="14"/>
      <c r="AU185" s="14"/>
      <c r="AV185" s="14">
        <f>STDEV(V185:V189)</f>
        <v>3.6596954250533806</v>
      </c>
      <c r="AW185" s="212">
        <f>STDEV(T185:T189)</f>
        <v>6.7834357076631884</v>
      </c>
      <c r="AX185" s="37"/>
    </row>
    <row r="186" spans="1:50" x14ac:dyDescent="0.3">
      <c r="A186" s="15" t="s">
        <v>59</v>
      </c>
      <c r="B186" s="16" t="s">
        <v>60</v>
      </c>
      <c r="C186" s="15" t="s">
        <v>53</v>
      </c>
      <c r="D186" s="20" t="s">
        <v>56</v>
      </c>
      <c r="E186" s="20" t="s">
        <v>74</v>
      </c>
      <c r="F186" s="18">
        <v>5</v>
      </c>
      <c r="G186" s="18">
        <v>10</v>
      </c>
      <c r="H186" s="18"/>
      <c r="I186" s="18">
        <v>10</v>
      </c>
      <c r="J186" s="15" t="s">
        <v>35</v>
      </c>
      <c r="K186" s="15" t="s">
        <v>294</v>
      </c>
      <c r="L186" s="15"/>
      <c r="M186" s="15">
        <v>-73.900000000000006</v>
      </c>
      <c r="N186" s="15"/>
      <c r="O186" s="15"/>
      <c r="P186" s="15"/>
      <c r="Q186" s="15"/>
      <c r="R186" s="15">
        <v>-44.3</v>
      </c>
      <c r="S186" s="15">
        <v>-25.7</v>
      </c>
      <c r="T186" s="15">
        <v>172.2</v>
      </c>
      <c r="U186" s="15">
        <v>-25</v>
      </c>
      <c r="V186" s="19">
        <v>13.1723425117872</v>
      </c>
      <c r="W186" s="19">
        <v>11.796703215661474</v>
      </c>
      <c r="X186" s="15">
        <v>1.0965105678723468</v>
      </c>
      <c r="Y186" s="15">
        <v>6.5747930767855252</v>
      </c>
      <c r="Z186" s="15">
        <v>1.0965105678723468</v>
      </c>
      <c r="AA186" s="15">
        <v>21.307953372435854</v>
      </c>
      <c r="AB186" s="36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X186" s="37"/>
    </row>
    <row r="187" spans="1:50" x14ac:dyDescent="0.3">
      <c r="A187" s="15" t="s">
        <v>59</v>
      </c>
      <c r="B187" s="16" t="s">
        <v>60</v>
      </c>
      <c r="C187" s="15" t="s">
        <v>53</v>
      </c>
      <c r="D187" s="20" t="s">
        <v>56</v>
      </c>
      <c r="E187" s="20" t="s">
        <v>74</v>
      </c>
      <c r="F187" s="18">
        <v>6</v>
      </c>
      <c r="G187" s="18">
        <v>10</v>
      </c>
      <c r="H187" s="18"/>
      <c r="I187" s="18">
        <v>15</v>
      </c>
      <c r="J187" s="15" t="s">
        <v>35</v>
      </c>
      <c r="K187" s="15" t="s">
        <v>294</v>
      </c>
      <c r="L187" s="15"/>
      <c r="M187" s="15">
        <v>-73.2</v>
      </c>
      <c r="N187" s="15"/>
      <c r="O187" s="15"/>
      <c r="P187" s="15"/>
      <c r="Q187" s="15"/>
      <c r="R187" s="15">
        <v>-41.4</v>
      </c>
      <c r="S187" s="15">
        <v>-22.7</v>
      </c>
      <c r="T187" s="15">
        <v>165.4</v>
      </c>
      <c r="U187" s="15">
        <v>-20.3</v>
      </c>
      <c r="V187" s="19">
        <v>19.574246318111133</v>
      </c>
      <c r="W187" s="19">
        <v>4.6830789453209398</v>
      </c>
      <c r="X187" s="15">
        <v>1.0866399560346962</v>
      </c>
      <c r="Y187" s="15">
        <v>5.7191966129428966</v>
      </c>
      <c r="Z187" s="15">
        <v>1.0866399560346962</v>
      </c>
      <c r="AA187" s="15">
        <v>21.79702963096965</v>
      </c>
      <c r="AB187" s="36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X187" s="37"/>
    </row>
    <row r="188" spans="1:50" x14ac:dyDescent="0.3">
      <c r="A188" s="15" t="s">
        <v>59</v>
      </c>
      <c r="B188" s="16" t="s">
        <v>60</v>
      </c>
      <c r="C188" s="15" t="s">
        <v>53</v>
      </c>
      <c r="D188" s="20" t="s">
        <v>56</v>
      </c>
      <c r="E188" s="20" t="s">
        <v>74</v>
      </c>
      <c r="F188" s="18">
        <v>7</v>
      </c>
      <c r="G188" s="18">
        <v>15</v>
      </c>
      <c r="H188" s="18"/>
      <c r="I188" s="18">
        <v>10</v>
      </c>
      <c r="J188" s="15" t="s">
        <v>35</v>
      </c>
      <c r="K188" s="15" t="s">
        <v>294</v>
      </c>
      <c r="L188" s="15"/>
      <c r="M188" s="15">
        <v>-68</v>
      </c>
      <c r="N188" s="15"/>
      <c r="O188" s="15"/>
      <c r="P188" s="15"/>
      <c r="Q188" s="15"/>
      <c r="R188" s="15">
        <v>-44.9</v>
      </c>
      <c r="S188" s="15">
        <v>-21.5</v>
      </c>
      <c r="T188" s="15">
        <v>157.5</v>
      </c>
      <c r="U188" s="15">
        <v>-20.6</v>
      </c>
      <c r="V188" s="19">
        <v>22.540549318630259</v>
      </c>
      <c r="W188" s="19">
        <v>1.0562613758968524</v>
      </c>
      <c r="X188" s="15">
        <v>1.0868270533632036</v>
      </c>
      <c r="Y188" s="15">
        <v>4.7326863555690437</v>
      </c>
      <c r="Z188" s="15">
        <v>1.0868270533632036</v>
      </c>
      <c r="AA188" s="15">
        <v>22.337537871336487</v>
      </c>
      <c r="AB188" s="36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X188" s="37"/>
    </row>
    <row r="189" spans="1:50" x14ac:dyDescent="0.3">
      <c r="A189" s="15" t="s">
        <v>59</v>
      </c>
      <c r="B189" s="16" t="s">
        <v>60</v>
      </c>
      <c r="C189" s="15" t="s">
        <v>53</v>
      </c>
      <c r="D189" s="20" t="s">
        <v>56</v>
      </c>
      <c r="E189" s="20" t="s">
        <v>74</v>
      </c>
      <c r="F189" s="18">
        <v>8</v>
      </c>
      <c r="G189" s="18">
        <v>15</v>
      </c>
      <c r="H189" s="18"/>
      <c r="I189" s="18">
        <v>10</v>
      </c>
      <c r="J189" s="15" t="s">
        <v>35</v>
      </c>
      <c r="K189" s="15" t="s">
        <v>294</v>
      </c>
      <c r="L189" s="15"/>
      <c r="M189" s="15">
        <v>-69.3</v>
      </c>
      <c r="N189" s="15"/>
      <c r="O189" s="15"/>
      <c r="P189" s="15"/>
      <c r="Q189" s="15"/>
      <c r="R189" s="15">
        <v>-46.3</v>
      </c>
      <c r="S189" s="15">
        <v>-23.5</v>
      </c>
      <c r="T189" s="15">
        <v>172.4</v>
      </c>
      <c r="U189" s="15">
        <v>-24.3</v>
      </c>
      <c r="V189" s="19">
        <v>15.255839815931679</v>
      </c>
      <c r="W189" s="19">
        <v>8.6730587645154742</v>
      </c>
      <c r="X189" s="15">
        <v>1.0849395469435601</v>
      </c>
      <c r="Y189" s="15">
        <v>6.7346134293670437</v>
      </c>
      <c r="Z189" s="15">
        <v>1.0849395469435601</v>
      </c>
      <c r="AA189" s="15">
        <v>21.333801525482073</v>
      </c>
      <c r="AB189" s="36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X189" s="37"/>
    </row>
    <row r="190" spans="1:50" x14ac:dyDescent="0.3">
      <c r="A190" s="15" t="s">
        <v>59</v>
      </c>
      <c r="B190" s="16" t="s">
        <v>60</v>
      </c>
      <c r="C190" s="15" t="s">
        <v>53</v>
      </c>
      <c r="D190" s="20" t="s">
        <v>58</v>
      </c>
      <c r="E190" s="20" t="s">
        <v>74</v>
      </c>
      <c r="F190" s="18">
        <v>7</v>
      </c>
      <c r="G190" s="18">
        <v>15</v>
      </c>
      <c r="H190" s="18"/>
      <c r="I190" s="18">
        <v>10</v>
      </c>
      <c r="J190" s="15" t="s">
        <v>35</v>
      </c>
      <c r="K190" s="15" t="s">
        <v>294</v>
      </c>
      <c r="L190" s="15"/>
      <c r="M190" s="15">
        <v>-68.5</v>
      </c>
      <c r="N190" s="15"/>
      <c r="O190" s="15"/>
      <c r="P190" s="15"/>
      <c r="Q190" s="15"/>
      <c r="R190" s="15">
        <v>-46.4</v>
      </c>
      <c r="S190" s="15">
        <v>-23.6</v>
      </c>
      <c r="T190" s="15">
        <v>172.5</v>
      </c>
      <c r="U190" s="15">
        <v>-24.6</v>
      </c>
      <c r="V190" s="19">
        <v>14.616165344624548</v>
      </c>
      <c r="W190" s="19">
        <v>9.2978545581404859</v>
      </c>
      <c r="X190" s="15">
        <v>1.0853771286501053</v>
      </c>
      <c r="Y190" s="15">
        <v>6.7449363928177117</v>
      </c>
      <c r="Z190" s="15">
        <v>1.0853771286501053</v>
      </c>
      <c r="AA190" s="15">
        <v>21.326640432519383</v>
      </c>
      <c r="AB190" s="36"/>
      <c r="AC190" s="14"/>
      <c r="AD190" s="14">
        <f>AVERAGE(M190:M192)</f>
        <v>-68.100000000000009</v>
      </c>
      <c r="AE190" s="14"/>
      <c r="AF190" s="14">
        <f>AVERAGE(R190:R192)</f>
        <v>-43.733333333333327</v>
      </c>
      <c r="AG190" s="14"/>
      <c r="AH190" s="14"/>
      <c r="AI190" s="14"/>
      <c r="AJ190" s="14">
        <f>AVERAGE(V190:V192)</f>
        <v>15.445895420841408</v>
      </c>
      <c r="AK190" s="14">
        <f>AVERAGE(T190:T192)</f>
        <v>171.79999999999998</v>
      </c>
      <c r="AL190" s="14"/>
      <c r="AM190" s="14"/>
      <c r="AN190" s="14"/>
      <c r="AO190" s="14"/>
      <c r="AP190" s="14">
        <f>STDEV(M190:M192)</f>
        <v>0.52915026221291761</v>
      </c>
      <c r="AQ190" s="14"/>
      <c r="AR190" s="14">
        <f>STDEV(R190:R192)</f>
        <v>4.5324754090158414</v>
      </c>
      <c r="AS190" s="14">
        <f>STDEV(S190:S192)</f>
        <v>0.11547005383792475</v>
      </c>
      <c r="AT190" s="14"/>
      <c r="AU190" s="14"/>
      <c r="AV190" s="14">
        <f>STDEV(V190:V192)</f>
        <v>1.3724900785202643</v>
      </c>
      <c r="AW190" s="212">
        <f>STDEV(T190:T192)</f>
        <v>1.4798648586948813</v>
      </c>
      <c r="AX190" s="37"/>
    </row>
    <row r="191" spans="1:50" x14ac:dyDescent="0.3">
      <c r="A191" s="15" t="s">
        <v>59</v>
      </c>
      <c r="B191" s="16" t="s">
        <v>60</v>
      </c>
      <c r="C191" s="15" t="s">
        <v>53</v>
      </c>
      <c r="D191" s="20" t="s">
        <v>58</v>
      </c>
      <c r="E191" s="20" t="s">
        <v>74</v>
      </c>
      <c r="F191" s="18">
        <v>8</v>
      </c>
      <c r="G191" s="18">
        <v>15</v>
      </c>
      <c r="H191" s="18"/>
      <c r="I191" s="18">
        <v>10</v>
      </c>
      <c r="J191" s="15" t="s">
        <v>35</v>
      </c>
      <c r="K191" s="15" t="s">
        <v>294</v>
      </c>
      <c r="L191" s="15"/>
      <c r="M191" s="15">
        <v>-68.3</v>
      </c>
      <c r="N191" s="15"/>
      <c r="O191" s="15"/>
      <c r="P191" s="15"/>
      <c r="Q191" s="15"/>
      <c r="R191" s="15">
        <v>-46.3</v>
      </c>
      <c r="S191" s="15">
        <v>-23.8</v>
      </c>
      <c r="T191" s="15">
        <v>172.8</v>
      </c>
      <c r="U191" s="15">
        <v>-24.6</v>
      </c>
      <c r="V191" s="19">
        <v>14.691405929261585</v>
      </c>
      <c r="W191" s="19">
        <v>9.3457177285637663</v>
      </c>
      <c r="X191" s="15">
        <v>1.0861659751429582</v>
      </c>
      <c r="Y191" s="15">
        <v>6.7817538117623908</v>
      </c>
      <c r="Z191" s="15">
        <v>1.0861659751429582</v>
      </c>
      <c r="AA191" s="15">
        <v>21.305711862061614</v>
      </c>
      <c r="AB191" s="36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X191" s="37"/>
    </row>
    <row r="192" spans="1:50" x14ac:dyDescent="0.3">
      <c r="A192" s="15" t="s">
        <v>59</v>
      </c>
      <c r="B192" s="16" t="s">
        <v>60</v>
      </c>
      <c r="C192" s="15" t="s">
        <v>53</v>
      </c>
      <c r="D192" s="20" t="s">
        <v>58</v>
      </c>
      <c r="E192" s="20" t="s">
        <v>74</v>
      </c>
      <c r="F192" s="18">
        <v>9</v>
      </c>
      <c r="G192" s="18">
        <v>15</v>
      </c>
      <c r="H192" s="18"/>
      <c r="I192" s="18">
        <v>10</v>
      </c>
      <c r="J192" s="15" t="s">
        <v>35</v>
      </c>
      <c r="K192" s="15" t="s">
        <v>294</v>
      </c>
      <c r="L192" s="15"/>
      <c r="M192" s="15">
        <v>-67.5</v>
      </c>
      <c r="N192" s="15"/>
      <c r="O192" s="15"/>
      <c r="P192" s="15"/>
      <c r="Q192" s="15"/>
      <c r="R192" s="15">
        <v>-38.5</v>
      </c>
      <c r="S192" s="15">
        <v>-23.8</v>
      </c>
      <c r="T192" s="15">
        <v>170.1</v>
      </c>
      <c r="U192" s="15">
        <v>-21.3</v>
      </c>
      <c r="V192" s="19">
        <v>17.03011498863809</v>
      </c>
      <c r="W192" s="19">
        <v>7.5823030887136191</v>
      </c>
      <c r="X192" s="15">
        <v>1.0884476140694366</v>
      </c>
      <c r="Y192" s="15">
        <v>6.3558289005875537</v>
      </c>
      <c r="Z192" s="15">
        <v>1.0884476140694366</v>
      </c>
      <c r="AA192" s="15">
        <v>21.478726802613817</v>
      </c>
      <c r="AB192" s="36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X192" s="37"/>
    </row>
    <row r="193" spans="1:50" x14ac:dyDescent="0.3">
      <c r="A193" s="15" t="s">
        <v>59</v>
      </c>
      <c r="B193" s="16" t="s">
        <v>60</v>
      </c>
      <c r="C193" s="15" t="s">
        <v>53</v>
      </c>
      <c r="D193" s="20" t="s">
        <v>38</v>
      </c>
      <c r="E193" s="20" t="s">
        <v>74</v>
      </c>
      <c r="F193" s="18">
        <v>1</v>
      </c>
      <c r="G193" s="18">
        <v>10</v>
      </c>
      <c r="H193" s="18"/>
      <c r="I193" s="18">
        <v>8</v>
      </c>
      <c r="J193" s="15" t="s">
        <v>35</v>
      </c>
      <c r="K193" s="15" t="s">
        <v>294</v>
      </c>
      <c r="L193" s="15"/>
      <c r="M193" s="15">
        <v>-71.5</v>
      </c>
      <c r="N193" s="15"/>
      <c r="O193" s="15"/>
      <c r="P193" s="15"/>
      <c r="Q193" s="15"/>
      <c r="R193" s="15">
        <v>-42.4</v>
      </c>
      <c r="S193" s="15">
        <v>-23.1</v>
      </c>
      <c r="T193" s="15">
        <v>183.5</v>
      </c>
      <c r="U193" s="15">
        <v>-25</v>
      </c>
      <c r="V193" s="19">
        <v>13.591228967146124</v>
      </c>
      <c r="W193" s="19">
        <v>9.9221396208702135</v>
      </c>
      <c r="X193" s="15">
        <v>1.0732777624575658</v>
      </c>
      <c r="Y193" s="15">
        <v>8.7463340783864769</v>
      </c>
      <c r="Z193" s="15">
        <v>1.0732777624575658</v>
      </c>
      <c r="AA193" s="15">
        <v>20.624283489054392</v>
      </c>
      <c r="AB193" s="36"/>
      <c r="AC193" s="14"/>
      <c r="AD193" s="14">
        <f>AVERAGE(M193:M196)</f>
        <v>-72.875</v>
      </c>
      <c r="AE193" s="14"/>
      <c r="AF193" s="14">
        <f>AVERAGE(R193:R196)</f>
        <v>-43.674999999999997</v>
      </c>
      <c r="AG193" s="14">
        <v>-24.25</v>
      </c>
      <c r="AH193" s="14"/>
      <c r="AI193" s="14"/>
      <c r="AJ193" s="14">
        <f>AVERAGE(V193:V196)</f>
        <v>14.729604096057852</v>
      </c>
      <c r="AK193" s="14">
        <f>AVERAGE(T193:T196)</f>
        <v>186.07499999999999</v>
      </c>
      <c r="AL193" s="14"/>
      <c r="AM193" s="14"/>
      <c r="AN193" s="14"/>
      <c r="AO193" s="14"/>
      <c r="AP193" s="14">
        <f>STDEV(M193:M196)</f>
        <v>1.3768926368215255</v>
      </c>
      <c r="AQ193" s="14"/>
      <c r="AR193" s="14">
        <f>STDEV(R193:R196)</f>
        <v>1.4174507634012095</v>
      </c>
      <c r="AS193" s="14">
        <f>STDEV(S193:S196)</f>
        <v>0.77244201508376342</v>
      </c>
      <c r="AT193" s="14"/>
      <c r="AU193" s="14"/>
      <c r="AV193" s="14">
        <f>STDEV(V193:V196)</f>
        <v>0.7778026094288143</v>
      </c>
      <c r="AW193" s="212">
        <f>STDEV(T193:T196)</f>
        <v>5.4181023738328609</v>
      </c>
      <c r="AX193" s="37"/>
    </row>
    <row r="194" spans="1:50" x14ac:dyDescent="0.3">
      <c r="A194" s="15" t="s">
        <v>59</v>
      </c>
      <c r="B194" s="16" t="s">
        <v>60</v>
      </c>
      <c r="C194" s="15" t="s">
        <v>53</v>
      </c>
      <c r="D194" s="20" t="s">
        <v>38</v>
      </c>
      <c r="E194" s="20" t="s">
        <v>74</v>
      </c>
      <c r="F194" s="18">
        <v>2</v>
      </c>
      <c r="G194" s="18">
        <v>10</v>
      </c>
      <c r="H194" s="18"/>
      <c r="I194" s="18">
        <v>10</v>
      </c>
      <c r="J194" s="15" t="s">
        <v>35</v>
      </c>
      <c r="K194" s="15" t="s">
        <v>294</v>
      </c>
      <c r="L194" s="15"/>
      <c r="M194" s="15">
        <v>-74.5</v>
      </c>
      <c r="N194" s="15"/>
      <c r="O194" s="15"/>
      <c r="P194" s="15"/>
      <c r="Q194" s="15"/>
      <c r="R194" s="15">
        <v>-45.7</v>
      </c>
      <c r="S194" s="15">
        <v>-24.7</v>
      </c>
      <c r="T194" s="15">
        <v>183.4</v>
      </c>
      <c r="U194" s="15">
        <v>-24</v>
      </c>
      <c r="V194" s="19">
        <v>14.916967628187765</v>
      </c>
      <c r="W194" s="19">
        <v>9.7341793546521753</v>
      </c>
      <c r="X194" s="15">
        <v>1.081760787546671</v>
      </c>
      <c r="Y194" s="15">
        <v>8.6096634360051354</v>
      </c>
      <c r="Z194" s="15">
        <v>1.081760787546671</v>
      </c>
      <c r="AA194" s="15">
        <v>20.636583087537758</v>
      </c>
      <c r="AB194" s="36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X194" s="37"/>
    </row>
    <row r="195" spans="1:50" x14ac:dyDescent="0.3">
      <c r="A195" s="15" t="s">
        <v>59</v>
      </c>
      <c r="B195" s="16" t="s">
        <v>60</v>
      </c>
      <c r="C195" s="15" t="s">
        <v>53</v>
      </c>
      <c r="D195" s="20" t="s">
        <v>38</v>
      </c>
      <c r="E195" s="20" t="s">
        <v>74</v>
      </c>
      <c r="F195" s="18">
        <v>3</v>
      </c>
      <c r="G195" s="18">
        <v>15</v>
      </c>
      <c r="H195" s="18"/>
      <c r="I195" s="18">
        <v>10</v>
      </c>
      <c r="J195" s="15" t="s">
        <v>35</v>
      </c>
      <c r="K195" s="15" t="s">
        <v>294</v>
      </c>
      <c r="L195" s="15"/>
      <c r="M195" s="15">
        <v>-72</v>
      </c>
      <c r="N195" s="15"/>
      <c r="O195" s="15"/>
      <c r="P195" s="15"/>
      <c r="Q195" s="15"/>
      <c r="R195" s="15">
        <v>-43.4</v>
      </c>
      <c r="S195" s="15">
        <v>-24.5</v>
      </c>
      <c r="T195" s="15">
        <v>183.2</v>
      </c>
      <c r="U195" s="15">
        <v>-23.6</v>
      </c>
      <c r="V195" s="19">
        <v>15.331038727126348</v>
      </c>
      <c r="W195" s="19">
        <v>9.282059533912971</v>
      </c>
      <c r="X195" s="15">
        <v>1.0808909770280142</v>
      </c>
      <c r="Y195" s="15">
        <v>8.5853663591516209</v>
      </c>
      <c r="Z195" s="15">
        <v>1.0808909770280142</v>
      </c>
      <c r="AA195" s="15">
        <v>20.649379003767105</v>
      </c>
      <c r="AB195" s="36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X195" s="37"/>
    </row>
    <row r="196" spans="1:50" x14ac:dyDescent="0.3">
      <c r="A196" s="15" t="s">
        <v>59</v>
      </c>
      <c r="B196" s="16" t="s">
        <v>60</v>
      </c>
      <c r="C196" s="15" t="s">
        <v>53</v>
      </c>
      <c r="D196" s="20" t="s">
        <v>38</v>
      </c>
      <c r="E196" s="20" t="s">
        <v>74</v>
      </c>
      <c r="F196" s="18">
        <v>4</v>
      </c>
      <c r="G196" s="18">
        <v>10</v>
      </c>
      <c r="H196" s="18"/>
      <c r="I196" s="18">
        <v>10</v>
      </c>
      <c r="J196" s="15" t="s">
        <v>35</v>
      </c>
      <c r="K196" s="15" t="s">
        <v>294</v>
      </c>
      <c r="L196" s="15"/>
      <c r="M196" s="15">
        <v>-73.5</v>
      </c>
      <c r="N196" s="15"/>
      <c r="O196" s="15"/>
      <c r="P196" s="15"/>
      <c r="Q196" s="15"/>
      <c r="R196" s="15">
        <v>-43.2</v>
      </c>
      <c r="S196" s="15">
        <v>-24.7</v>
      </c>
      <c r="T196" s="15">
        <v>194.2</v>
      </c>
      <c r="U196" s="15">
        <v>-23</v>
      </c>
      <c r="V196" s="19">
        <v>15.07918106177117</v>
      </c>
      <c r="W196" s="19">
        <v>9.7005034498754021</v>
      </c>
      <c r="X196" s="15">
        <v>1.0722675498921532</v>
      </c>
      <c r="Y196" s="15">
        <v>10.926256309954715</v>
      </c>
      <c r="Z196" s="15">
        <v>1.0722675498921532</v>
      </c>
      <c r="AA196" s="15">
        <v>19.982694697763929</v>
      </c>
      <c r="AB196" s="36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X196" s="37"/>
    </row>
    <row r="197" spans="1:50" x14ac:dyDescent="0.3">
      <c r="A197" s="15" t="s">
        <v>59</v>
      </c>
      <c r="B197" s="16" t="s">
        <v>60</v>
      </c>
      <c r="C197" s="15" t="s">
        <v>53</v>
      </c>
      <c r="D197" s="20" t="s">
        <v>40</v>
      </c>
      <c r="E197" s="20" t="s">
        <v>74</v>
      </c>
      <c r="F197" s="18">
        <v>1</v>
      </c>
      <c r="G197" s="18">
        <v>10</v>
      </c>
      <c r="H197" s="18"/>
      <c r="I197" s="18">
        <v>10</v>
      </c>
      <c r="J197" s="15" t="s">
        <v>35</v>
      </c>
      <c r="K197" s="15" t="s">
        <v>294</v>
      </c>
      <c r="L197" s="15"/>
      <c r="M197" s="15">
        <v>-68.2</v>
      </c>
      <c r="N197" s="15"/>
      <c r="O197" s="15"/>
      <c r="P197" s="15"/>
      <c r="Q197" s="15"/>
      <c r="R197" s="15">
        <v>-50.1</v>
      </c>
      <c r="S197" s="15">
        <v>-25.2</v>
      </c>
      <c r="T197" s="15">
        <v>185.2</v>
      </c>
      <c r="U197" s="15">
        <v>-20.3</v>
      </c>
      <c r="V197" s="19">
        <v>14.661626015361458</v>
      </c>
      <c r="W197" s="19">
        <v>10.652236953385772</v>
      </c>
      <c r="X197" s="15">
        <v>1.0828029953773863</v>
      </c>
      <c r="Y197" s="15">
        <v>8.9280016570779761</v>
      </c>
      <c r="Z197" s="15">
        <v>1.0828029953773863</v>
      </c>
      <c r="AA197" s="15">
        <v>20.525096896606321</v>
      </c>
      <c r="AB197" s="36"/>
      <c r="AC197" s="14"/>
      <c r="AD197" s="14">
        <f>AVERAGE(M197:M199)</f>
        <v>-69.266666666666666</v>
      </c>
      <c r="AE197" s="14"/>
      <c r="AF197" s="14">
        <f>AVERAGE(R197:R199)</f>
        <v>-51.133333333333326</v>
      </c>
      <c r="AG197" s="14">
        <v>-25.066666666666663</v>
      </c>
      <c r="AH197" s="14"/>
      <c r="AI197" s="14"/>
      <c r="AJ197" s="14">
        <f>AVERAGE(V197:V199)</f>
        <v>14.649872404375289</v>
      </c>
      <c r="AK197" s="14">
        <f>AVERAGE(T197:T199)</f>
        <v>190.46666666666667</v>
      </c>
      <c r="AL197" s="14"/>
      <c r="AM197" s="14"/>
      <c r="AN197" s="14"/>
      <c r="AO197" s="14"/>
      <c r="AP197" s="14">
        <f>STDEV(M197:M199)</f>
        <v>0.97125348562222702</v>
      </c>
      <c r="AQ197" s="14"/>
      <c r="AR197" s="14">
        <f>STDEV(R197:R199)</f>
        <v>1.1060440015358017</v>
      </c>
      <c r="AS197" s="14">
        <f>STDEV(S197:S199)</f>
        <v>0.15275252316519528</v>
      </c>
      <c r="AT197" s="14"/>
      <c r="AU197" s="14"/>
      <c r="AV197" s="14">
        <f>STDEV(V197:V199)</f>
        <v>0.44078434514321163</v>
      </c>
      <c r="AW197" s="212">
        <f>STDEV(T197:T199)</f>
        <v>9.2958772223676274</v>
      </c>
      <c r="AX197" s="37"/>
    </row>
    <row r="198" spans="1:50" x14ac:dyDescent="0.3">
      <c r="A198" s="15" t="s">
        <v>59</v>
      </c>
      <c r="B198" s="16" t="s">
        <v>60</v>
      </c>
      <c r="C198" s="15" t="s">
        <v>53</v>
      </c>
      <c r="D198" s="20" t="s">
        <v>40</v>
      </c>
      <c r="E198" s="20" t="s">
        <v>74</v>
      </c>
      <c r="F198" s="18">
        <v>2</v>
      </c>
      <c r="G198" s="18">
        <v>10</v>
      </c>
      <c r="H198" s="18"/>
      <c r="I198" s="18">
        <v>10</v>
      </c>
      <c r="J198" s="15" t="s">
        <v>35</v>
      </c>
      <c r="K198" s="15" t="s">
        <v>294</v>
      </c>
      <c r="L198" s="15"/>
      <c r="M198" s="15">
        <v>-69.5</v>
      </c>
      <c r="N198" s="15"/>
      <c r="O198" s="15"/>
      <c r="P198" s="15"/>
      <c r="Q198" s="15"/>
      <c r="R198" s="15">
        <v>-51</v>
      </c>
      <c r="S198" s="15">
        <v>-24.9</v>
      </c>
      <c r="T198" s="15">
        <v>185</v>
      </c>
      <c r="U198" s="15">
        <v>-20.8</v>
      </c>
      <c r="V198" s="19">
        <v>15.084662398624276</v>
      </c>
      <c r="W198" s="19">
        <v>10.0528904930674</v>
      </c>
      <c r="X198" s="15">
        <v>1.0814130907561255</v>
      </c>
      <c r="Y198" s="15">
        <v>8.9108483035465262</v>
      </c>
      <c r="Z198" s="15">
        <v>1.0814130907561255</v>
      </c>
      <c r="AA198" s="15">
        <v>20.538348233750128</v>
      </c>
      <c r="AB198" s="36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X198" s="37"/>
    </row>
    <row r="199" spans="1:50" x14ac:dyDescent="0.3">
      <c r="A199" s="15" t="s">
        <v>59</v>
      </c>
      <c r="B199" s="16" t="s">
        <v>60</v>
      </c>
      <c r="C199" s="15" t="s">
        <v>53</v>
      </c>
      <c r="D199" s="20" t="s">
        <v>40</v>
      </c>
      <c r="E199" s="20" t="s">
        <v>74</v>
      </c>
      <c r="F199" s="18">
        <v>3</v>
      </c>
      <c r="G199" s="18">
        <v>10</v>
      </c>
      <c r="H199" s="18"/>
      <c r="I199" s="18">
        <v>10</v>
      </c>
      <c r="J199" s="15" t="s">
        <v>35</v>
      </c>
      <c r="K199" s="15" t="s">
        <v>294</v>
      </c>
      <c r="L199" s="15"/>
      <c r="M199" s="15">
        <v>-70.099999999999994</v>
      </c>
      <c r="N199" s="15"/>
      <c r="O199" s="15"/>
      <c r="P199" s="15"/>
      <c r="Q199" s="15"/>
      <c r="R199" s="15">
        <v>-52.3</v>
      </c>
      <c r="S199" s="15">
        <v>-25.1</v>
      </c>
      <c r="T199" s="15">
        <v>201.2</v>
      </c>
      <c r="U199" s="15">
        <v>-24.3</v>
      </c>
      <c r="V199" s="19">
        <v>14.203328799140133</v>
      </c>
      <c r="W199" s="19">
        <v>10.588191053376901</v>
      </c>
      <c r="X199" s="15">
        <v>1.068098574017909</v>
      </c>
      <c r="Y199" s="15">
        <v>12.628406502938928</v>
      </c>
      <c r="Z199" s="15">
        <v>1.068098574017909</v>
      </c>
      <c r="AA199" s="15">
        <v>19.574690054114779</v>
      </c>
      <c r="AB199" s="36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X199" s="37"/>
    </row>
    <row r="200" spans="1:50" x14ac:dyDescent="0.3">
      <c r="A200" s="15" t="s">
        <v>59</v>
      </c>
      <c r="B200" s="16" t="s">
        <v>60</v>
      </c>
      <c r="C200" s="15" t="s">
        <v>53</v>
      </c>
      <c r="D200" s="20" t="s">
        <v>41</v>
      </c>
      <c r="E200" s="20" t="s">
        <v>74</v>
      </c>
      <c r="F200" s="18">
        <v>1</v>
      </c>
      <c r="G200" s="18">
        <v>10</v>
      </c>
      <c r="H200" s="18"/>
      <c r="I200" s="18">
        <v>15</v>
      </c>
      <c r="J200" s="15" t="s">
        <v>35</v>
      </c>
      <c r="K200" s="15" t="s">
        <v>294</v>
      </c>
      <c r="L200" s="15"/>
      <c r="M200" s="15">
        <v>-74.900000000000006</v>
      </c>
      <c r="N200" s="15"/>
      <c r="O200" s="15"/>
      <c r="P200" s="15"/>
      <c r="Q200" s="15"/>
      <c r="R200" s="15">
        <v>-46.8</v>
      </c>
      <c r="S200" s="15">
        <v>-27.3</v>
      </c>
      <c r="T200" s="15">
        <v>182.3</v>
      </c>
      <c r="U200" s="15">
        <v>-24.5</v>
      </c>
      <c r="V200" s="19">
        <v>11.152631328454502</v>
      </c>
      <c r="W200" s="19">
        <v>13.512916313641499</v>
      </c>
      <c r="X200" s="15">
        <v>1.0962543131290294</v>
      </c>
      <c r="Y200" s="15">
        <v>8.2064544381997298</v>
      </c>
      <c r="Z200" s="15">
        <v>1.0962543131290294</v>
      </c>
      <c r="AA200" s="15">
        <v>20.66524952075623</v>
      </c>
      <c r="AB200" s="36"/>
      <c r="AC200" s="14"/>
      <c r="AD200" s="14">
        <f>AVERAGE(M200:M203)</f>
        <v>-70.625</v>
      </c>
      <c r="AE200" s="14"/>
      <c r="AF200" s="14">
        <f>AVERAGE(R200:R203)</f>
        <v>-43.55</v>
      </c>
      <c r="AG200" s="14">
        <v>-24.45</v>
      </c>
      <c r="AH200" s="14"/>
      <c r="AI200" s="14"/>
      <c r="AJ200" s="14">
        <f>AVERAGE(V200:V203)</f>
        <v>12.760017254582625</v>
      </c>
      <c r="AK200" s="14">
        <f>AVERAGE(T200:T203)</f>
        <v>179.47500000000002</v>
      </c>
      <c r="AL200" s="14">
        <f>AVERAGE(U200:U203)</f>
        <v>-24.725000000000001</v>
      </c>
      <c r="AM200" s="14"/>
      <c r="AN200" s="14"/>
      <c r="AO200" s="14"/>
      <c r="AP200" s="14">
        <f>STDEV(M200:M203)</f>
        <v>3.5845734288289686</v>
      </c>
      <c r="AQ200" s="14"/>
      <c r="AR200" s="14">
        <f>STDEV(R200:R203)</f>
        <v>4.4275651698572807</v>
      </c>
      <c r="AS200" s="14">
        <f>STDEV(S200:S203)</f>
        <v>2.6714540360385524</v>
      </c>
      <c r="AT200" s="14"/>
      <c r="AU200" s="14"/>
      <c r="AV200" s="14">
        <f>STDEV(V200:V203)</f>
        <v>1.8511531347868393</v>
      </c>
      <c r="AX200" s="37"/>
    </row>
    <row r="201" spans="1:50" x14ac:dyDescent="0.3">
      <c r="A201" s="15" t="s">
        <v>59</v>
      </c>
      <c r="B201" s="16" t="s">
        <v>60</v>
      </c>
      <c r="C201" s="15" t="s">
        <v>53</v>
      </c>
      <c r="D201" s="20" t="s">
        <v>41</v>
      </c>
      <c r="E201" s="20" t="s">
        <v>74</v>
      </c>
      <c r="F201" s="18">
        <v>2</v>
      </c>
      <c r="G201" s="18">
        <v>10</v>
      </c>
      <c r="H201" s="18"/>
      <c r="I201" s="18">
        <v>8</v>
      </c>
      <c r="J201" s="15" t="s">
        <v>35</v>
      </c>
      <c r="K201" s="15" t="s">
        <v>294</v>
      </c>
      <c r="L201" s="15"/>
      <c r="M201" s="15">
        <v>-71.7</v>
      </c>
      <c r="N201" s="15"/>
      <c r="O201" s="15"/>
      <c r="P201" s="15"/>
      <c r="Q201" s="15"/>
      <c r="R201" s="15">
        <v>-38.5</v>
      </c>
      <c r="S201" s="15">
        <v>-25.8</v>
      </c>
      <c r="T201" s="15">
        <v>173.2</v>
      </c>
      <c r="U201" s="15">
        <v>-24.3</v>
      </c>
      <c r="V201" s="19">
        <v>13.132076869650906</v>
      </c>
      <c r="W201" s="19">
        <v>11.959049754459198</v>
      </c>
      <c r="X201" s="15">
        <v>1.096186229225911</v>
      </c>
      <c r="Y201" s="15">
        <v>6.7278452689548756</v>
      </c>
      <c r="Z201" s="15">
        <v>1.096186229225911</v>
      </c>
      <c r="AA201" s="15">
        <v>21.244062212138147</v>
      </c>
      <c r="AB201" s="36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X201" s="37"/>
    </row>
    <row r="202" spans="1:50" x14ac:dyDescent="0.3">
      <c r="A202" s="15" t="s">
        <v>59</v>
      </c>
      <c r="B202" s="16" t="s">
        <v>60</v>
      </c>
      <c r="C202" s="15" t="s">
        <v>53</v>
      </c>
      <c r="D202" s="20" t="s">
        <v>41</v>
      </c>
      <c r="E202" s="20" t="s">
        <v>74</v>
      </c>
      <c r="F202" s="18">
        <v>3</v>
      </c>
      <c r="G202" s="18">
        <v>10</v>
      </c>
      <c r="H202" s="18"/>
      <c r="I202" s="18">
        <v>10</v>
      </c>
      <c r="J202" s="15" t="s">
        <v>35</v>
      </c>
      <c r="K202" s="15" t="s">
        <v>294</v>
      </c>
      <c r="L202" s="15"/>
      <c r="M202" s="15">
        <v>-69.5</v>
      </c>
      <c r="N202" s="15"/>
      <c r="O202" s="15"/>
      <c r="P202" s="15"/>
      <c r="Q202" s="15"/>
      <c r="R202" s="15">
        <v>-47.7</v>
      </c>
      <c r="S202" s="15">
        <v>-23.5</v>
      </c>
      <c r="T202" s="15">
        <v>171.2</v>
      </c>
      <c r="U202" s="15">
        <v>-26.2</v>
      </c>
      <c r="V202" s="19">
        <v>11.534426444266362</v>
      </c>
      <c r="W202" s="19">
        <v>11.972764951649609</v>
      </c>
      <c r="X202" s="15">
        <v>1.0859558635080864</v>
      </c>
      <c r="Y202" s="15">
        <v>6.5436201331485977</v>
      </c>
      <c r="Z202" s="15">
        <v>1.0859558635080864</v>
      </c>
      <c r="AA202" s="15">
        <v>21.411116247024438</v>
      </c>
      <c r="AB202" s="36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X202" s="37"/>
    </row>
    <row r="203" spans="1:50" x14ac:dyDescent="0.3">
      <c r="A203" s="15" t="s">
        <v>59</v>
      </c>
      <c r="B203" s="16" t="s">
        <v>60</v>
      </c>
      <c r="C203" s="15" t="s">
        <v>53</v>
      </c>
      <c r="D203" s="20" t="s">
        <v>41</v>
      </c>
      <c r="E203" s="20" t="s">
        <v>74</v>
      </c>
      <c r="F203" s="18">
        <v>4</v>
      </c>
      <c r="G203" s="18">
        <v>10</v>
      </c>
      <c r="H203" s="18"/>
      <c r="I203" s="18">
        <v>10</v>
      </c>
      <c r="J203" s="15" t="s">
        <v>35</v>
      </c>
      <c r="K203" s="15" t="s">
        <v>294</v>
      </c>
      <c r="L203" s="15"/>
      <c r="M203" s="15">
        <v>-66.400000000000006</v>
      </c>
      <c r="N203" s="15"/>
      <c r="O203" s="15"/>
      <c r="P203" s="15"/>
      <c r="Q203" s="15"/>
      <c r="R203" s="15">
        <v>-41.2</v>
      </c>
      <c r="S203" s="15">
        <v>-21.2</v>
      </c>
      <c r="T203" s="15">
        <v>191.2</v>
      </c>
      <c r="U203" s="15">
        <v>-23.9</v>
      </c>
      <c r="V203" s="19">
        <v>15.220934375958738</v>
      </c>
      <c r="W203" s="19">
        <v>7.3367887969705414</v>
      </c>
      <c r="X203" s="15">
        <v>1.0562268515110442</v>
      </c>
      <c r="Y203" s="15">
        <v>10.538214183260902</v>
      </c>
      <c r="Z203" s="15">
        <v>1.0562268515110442</v>
      </c>
      <c r="AA203" s="15">
        <v>20.083798716155627</v>
      </c>
      <c r="AB203" s="36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X203" s="37"/>
    </row>
    <row r="204" spans="1:50" x14ac:dyDescent="0.3">
      <c r="A204" s="15" t="s">
        <v>59</v>
      </c>
      <c r="B204" s="16" t="s">
        <v>60</v>
      </c>
      <c r="C204" s="15" t="s">
        <v>61</v>
      </c>
      <c r="D204" s="20" t="s">
        <v>42</v>
      </c>
      <c r="E204" s="20" t="s">
        <v>74</v>
      </c>
      <c r="F204" s="18">
        <v>1</v>
      </c>
      <c r="G204" s="18">
        <v>10</v>
      </c>
      <c r="H204" s="18"/>
      <c r="I204" s="18">
        <v>10</v>
      </c>
      <c r="J204" s="15" t="s">
        <v>35</v>
      </c>
      <c r="K204" s="15" t="s">
        <v>294</v>
      </c>
      <c r="L204" s="15"/>
      <c r="M204" s="15">
        <v>-71.099999999999994</v>
      </c>
      <c r="N204" s="15"/>
      <c r="O204" s="15"/>
      <c r="P204" s="15"/>
      <c r="Q204" s="15"/>
      <c r="R204" s="15">
        <v>-58.2</v>
      </c>
      <c r="S204" s="15">
        <v>-28.7</v>
      </c>
      <c r="T204" s="15">
        <v>170.6</v>
      </c>
      <c r="U204" s="15">
        <v>-30.1</v>
      </c>
      <c r="V204" s="19">
        <v>7.6711404587134151</v>
      </c>
      <c r="W204" s="19">
        <v>12.9158337384536</v>
      </c>
      <c r="X204" s="15">
        <v>1.1134410137969164</v>
      </c>
      <c r="Y204" s="15">
        <v>6.1492960058006929</v>
      </c>
      <c r="Z204" s="15">
        <v>1.1134410137969164</v>
      </c>
      <c r="AA204" s="15">
        <v>21.281056151929512</v>
      </c>
      <c r="AB204" s="36"/>
      <c r="AC204" s="14"/>
      <c r="AD204" s="14">
        <f>AVERAGE(M204:M206)</f>
        <v>-70.899999999999991</v>
      </c>
      <c r="AE204" s="14"/>
      <c r="AF204" s="14">
        <f>AVERAGE(R204:R206)</f>
        <v>-57.9</v>
      </c>
      <c r="AG204" s="14">
        <v>-28.4</v>
      </c>
      <c r="AH204" s="14"/>
      <c r="AI204" s="14"/>
      <c r="AJ204" s="14">
        <f>AVERAGE(V204)</f>
        <v>7.6711404587134151</v>
      </c>
      <c r="AK204" s="14">
        <f>AVERAGE(T204:T206)</f>
        <v>172.13333333333335</v>
      </c>
      <c r="AL204" s="14"/>
      <c r="AM204" s="14"/>
      <c r="AN204" s="14"/>
      <c r="AO204" s="14"/>
      <c r="AP204" s="14">
        <f>STDEV(M204:M206)</f>
        <v>0.52915026221291761</v>
      </c>
      <c r="AQ204" s="14"/>
      <c r="AR204" s="14">
        <f>STDEV(R204:R206)</f>
        <v>0.51961524227066647</v>
      </c>
      <c r="AS204" s="14">
        <f>STDEV(S204:S206)</f>
        <v>0.30550504633038827</v>
      </c>
      <c r="AT204" s="14"/>
      <c r="AU204" s="14"/>
      <c r="AV204" s="14">
        <f>STDEV(V204:V206)</f>
        <v>1.4835227197695082</v>
      </c>
      <c r="AX204" s="37"/>
    </row>
    <row r="205" spans="1:50" x14ac:dyDescent="0.3">
      <c r="A205" s="15" t="s">
        <v>59</v>
      </c>
      <c r="B205" s="16" t="s">
        <v>60</v>
      </c>
      <c r="C205" s="15" t="s">
        <v>61</v>
      </c>
      <c r="D205" s="20" t="s">
        <v>42</v>
      </c>
      <c r="E205" s="20" t="s">
        <v>74</v>
      </c>
      <c r="F205" s="18">
        <v>1</v>
      </c>
      <c r="G205" s="18">
        <v>10</v>
      </c>
      <c r="H205" s="18"/>
      <c r="I205" s="18">
        <v>10</v>
      </c>
      <c r="J205" s="15" t="s">
        <v>35</v>
      </c>
      <c r="K205" s="15" t="s">
        <v>294</v>
      </c>
      <c r="L205" s="15"/>
      <c r="M205" s="15">
        <v>-71.3</v>
      </c>
      <c r="N205" s="15"/>
      <c r="O205" s="15"/>
      <c r="P205" s="15"/>
      <c r="Q205" s="15"/>
      <c r="R205" s="15">
        <v>-58.2</v>
      </c>
      <c r="S205" s="15">
        <v>-28.5</v>
      </c>
      <c r="T205" s="15">
        <v>170.5</v>
      </c>
      <c r="U205" s="15">
        <v>-23.3</v>
      </c>
      <c r="V205" s="19">
        <v>10.021160543310339</v>
      </c>
      <c r="W205" s="19">
        <v>13.185699734695699</v>
      </c>
      <c r="X205" s="15">
        <v>1.1124689045068645</v>
      </c>
      <c r="Y205" s="15">
        <v>6.1467223224903238</v>
      </c>
      <c r="Z205" s="15">
        <v>1.1124689045068645</v>
      </c>
      <c r="AA205" s="15">
        <v>21.297222207205181</v>
      </c>
      <c r="AB205" s="36"/>
      <c r="AC205" s="14"/>
      <c r="AD205" s="14">
        <v>-70.699999999999989</v>
      </c>
      <c r="AE205" s="14"/>
      <c r="AF205" s="14">
        <v>-57.75</v>
      </c>
      <c r="AG205" s="14">
        <v>-28.4</v>
      </c>
      <c r="AH205" s="14"/>
      <c r="AI205" s="14"/>
      <c r="AJ205" s="14">
        <f>AVERAGE(V205:V206)</f>
        <v>10.217966235735503</v>
      </c>
      <c r="AK205" s="14">
        <v>172.95</v>
      </c>
      <c r="AL205" s="14"/>
      <c r="AM205" s="14"/>
      <c r="AN205" s="14"/>
      <c r="AO205" s="14"/>
      <c r="AP205" s="14">
        <v>0.56568542494923602</v>
      </c>
      <c r="AQ205" s="14"/>
      <c r="AR205" s="14">
        <v>0.63639610306789685</v>
      </c>
      <c r="AS205" s="14">
        <v>0.42426406871192701</v>
      </c>
      <c r="AT205" s="14"/>
      <c r="AU205" s="14"/>
      <c r="AV205" s="14">
        <v>0.26187779827153018</v>
      </c>
      <c r="AX205" s="37"/>
    </row>
    <row r="206" spans="1:50" x14ac:dyDescent="0.3">
      <c r="A206" s="15" t="s">
        <v>59</v>
      </c>
      <c r="B206" s="16" t="s">
        <v>60</v>
      </c>
      <c r="C206" s="15" t="s">
        <v>62</v>
      </c>
      <c r="D206" s="20" t="s">
        <v>42</v>
      </c>
      <c r="E206" s="20" t="s">
        <v>74</v>
      </c>
      <c r="F206" s="18">
        <v>2</v>
      </c>
      <c r="G206" s="18">
        <v>10</v>
      </c>
      <c r="H206" s="18"/>
      <c r="I206" s="18">
        <v>12</v>
      </c>
      <c r="J206" s="15" t="s">
        <v>35</v>
      </c>
      <c r="K206" s="15" t="s">
        <v>294</v>
      </c>
      <c r="L206" s="15"/>
      <c r="M206" s="15">
        <v>-70.3</v>
      </c>
      <c r="N206" s="15"/>
      <c r="O206" s="15"/>
      <c r="P206" s="15"/>
      <c r="Q206" s="15"/>
      <c r="R206" s="15">
        <v>-57.3</v>
      </c>
      <c r="S206" s="15">
        <v>-28.1</v>
      </c>
      <c r="T206" s="15">
        <v>175.3</v>
      </c>
      <c r="U206" s="15">
        <v>-23.4</v>
      </c>
      <c r="V206" s="19">
        <v>10.414771928160667</v>
      </c>
      <c r="W206" s="19">
        <v>12.644008851452099</v>
      </c>
      <c r="X206" s="15">
        <v>1.1063772541634529</v>
      </c>
      <c r="Y206" s="15">
        <v>6.9224451063874675</v>
      </c>
      <c r="Z206" s="15">
        <v>1.1063772541634529</v>
      </c>
      <c r="AA206" s="15">
        <v>21.041245374803339</v>
      </c>
      <c r="AB206" s="36"/>
      <c r="AC206" s="14"/>
      <c r="AD206" s="14"/>
      <c r="AE206" s="14"/>
      <c r="AF206" s="14"/>
      <c r="AG206" s="14"/>
      <c r="AH206" s="14"/>
      <c r="AI206" s="14"/>
      <c r="AJ206" s="14"/>
      <c r="AK206" s="14">
        <v>173.61666666666665</v>
      </c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X206" s="37"/>
    </row>
    <row r="207" spans="1:50" x14ac:dyDescent="0.3">
      <c r="A207" s="15" t="s">
        <v>59</v>
      </c>
      <c r="B207" s="16" t="s">
        <v>60</v>
      </c>
      <c r="C207" s="15" t="s">
        <v>63</v>
      </c>
      <c r="D207" s="20" t="s">
        <v>46</v>
      </c>
      <c r="E207" s="20" t="s">
        <v>74</v>
      </c>
      <c r="F207" s="18">
        <v>1</v>
      </c>
      <c r="G207" s="18">
        <v>10</v>
      </c>
      <c r="H207" s="18"/>
      <c r="I207" s="18">
        <v>12</v>
      </c>
      <c r="J207" s="15" t="s">
        <v>35</v>
      </c>
      <c r="K207" s="15" t="s">
        <v>294</v>
      </c>
      <c r="L207" s="15"/>
      <c r="M207" s="15">
        <v>-66.599999999999994</v>
      </c>
      <c r="N207" s="15"/>
      <c r="O207" s="15"/>
      <c r="P207" s="15"/>
      <c r="Q207" s="15"/>
      <c r="R207" s="15">
        <v>-46.7</v>
      </c>
      <c r="S207" s="15">
        <v>-25.1</v>
      </c>
      <c r="T207" s="15">
        <v>181.1</v>
      </c>
      <c r="U207" s="15">
        <v>-22.1</v>
      </c>
      <c r="V207" s="19">
        <v>14.548938137712231</v>
      </c>
      <c r="W207" s="19">
        <v>10.511230640096155</v>
      </c>
      <c r="X207" s="15">
        <v>1.0858319833324561</v>
      </c>
      <c r="Y207" s="15">
        <v>8.1422234775701678</v>
      </c>
      <c r="Z207" s="15">
        <v>1.0858319833324561</v>
      </c>
      <c r="AA207" s="15">
        <v>20.774609054255265</v>
      </c>
      <c r="AB207" s="36"/>
      <c r="AC207" s="14"/>
      <c r="AD207" s="14">
        <f>AVERAGE(M207:M212)</f>
        <v>-71.033333333333346</v>
      </c>
      <c r="AE207" s="14"/>
      <c r="AF207" s="14">
        <f>AVERAGE(R207:R212)</f>
        <v>-46.5</v>
      </c>
      <c r="AG207" s="14">
        <v>-25.966666666666669</v>
      </c>
      <c r="AH207" s="14"/>
      <c r="AI207" s="14"/>
      <c r="AJ207" s="14">
        <f>AVERAGE(V207:V212)</f>
        <v>13.113521655556424</v>
      </c>
      <c r="AK207" s="14">
        <f>AVERAGE(T207:T212)</f>
        <v>173.61666666666665</v>
      </c>
      <c r="AL207" s="14"/>
      <c r="AM207" s="14"/>
      <c r="AN207" s="14"/>
      <c r="AO207" s="14"/>
      <c r="AP207" s="14">
        <f>STDEV(M207:M212)</f>
        <v>4.6663333214277207</v>
      </c>
      <c r="AQ207" s="14"/>
      <c r="AR207" s="14">
        <f>STDEV(R207:R212)</f>
        <v>2.9359836511806403</v>
      </c>
      <c r="AS207" s="14">
        <f>STDEV(S207:S212)</f>
        <v>1.2258330500792787</v>
      </c>
      <c r="AT207" s="14"/>
      <c r="AU207" s="14"/>
      <c r="AV207" s="14">
        <f>STDEV(V207:V212)</f>
        <v>2.1763150067443897</v>
      </c>
      <c r="AW207" s="212">
        <f>STDEV(T207:T212)</f>
        <v>5.8806178813681385</v>
      </c>
      <c r="AX207" s="37"/>
    </row>
    <row r="208" spans="1:50" x14ac:dyDescent="0.3">
      <c r="A208" s="15" t="s">
        <v>59</v>
      </c>
      <c r="B208" s="16" t="s">
        <v>60</v>
      </c>
      <c r="C208" s="15" t="s">
        <v>63</v>
      </c>
      <c r="D208" s="20" t="s">
        <v>46</v>
      </c>
      <c r="E208" s="20" t="s">
        <v>74</v>
      </c>
      <c r="F208" s="18">
        <v>2</v>
      </c>
      <c r="G208" s="18">
        <v>10</v>
      </c>
      <c r="H208" s="18"/>
      <c r="I208" s="18">
        <v>10</v>
      </c>
      <c r="J208" s="15" t="s">
        <v>35</v>
      </c>
      <c r="K208" s="15" t="s">
        <v>294</v>
      </c>
      <c r="L208" s="15"/>
      <c r="M208" s="15">
        <v>-70.8</v>
      </c>
      <c r="N208" s="15"/>
      <c r="O208" s="15"/>
      <c r="P208" s="15"/>
      <c r="Q208" s="15"/>
      <c r="R208" s="15">
        <v>-43.5</v>
      </c>
      <c r="S208" s="15">
        <v>-27.2</v>
      </c>
      <c r="T208" s="15">
        <v>166.2</v>
      </c>
      <c r="U208" s="15">
        <v>-25.3</v>
      </c>
      <c r="V208" s="19">
        <v>11.161822890136442</v>
      </c>
      <c r="W208" s="19">
        <v>13.3884311607566</v>
      </c>
      <c r="X208" s="15">
        <v>1.1092280855145562</v>
      </c>
      <c r="Y208" s="15">
        <v>5.6027817456352125</v>
      </c>
      <c r="Z208" s="15">
        <v>1.1092280855145562</v>
      </c>
      <c r="AA208" s="15">
        <v>21.614189993558092</v>
      </c>
      <c r="AB208" s="36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X208" s="37"/>
    </row>
    <row r="209" spans="1:50" x14ac:dyDescent="0.3">
      <c r="A209" s="15" t="s">
        <v>59</v>
      </c>
      <c r="B209" s="16" t="s">
        <v>60</v>
      </c>
      <c r="C209" s="15" t="s">
        <v>63</v>
      </c>
      <c r="D209" s="20" t="s">
        <v>46</v>
      </c>
      <c r="E209" s="20" t="s">
        <v>74</v>
      </c>
      <c r="F209" s="18">
        <v>3</v>
      </c>
      <c r="G209" s="18">
        <v>10</v>
      </c>
      <c r="H209" s="18"/>
      <c r="I209" s="18">
        <v>10</v>
      </c>
      <c r="J209" s="15" t="s">
        <v>35</v>
      </c>
      <c r="K209" s="15" t="s">
        <v>294</v>
      </c>
      <c r="L209" s="15"/>
      <c r="M209" s="15">
        <v>-70.099999999999994</v>
      </c>
      <c r="N209" s="15"/>
      <c r="O209" s="15"/>
      <c r="P209" s="15"/>
      <c r="Q209" s="15"/>
      <c r="R209" s="15">
        <v>-45.4</v>
      </c>
      <c r="S209" s="15">
        <v>-26.5</v>
      </c>
      <c r="T209" s="15">
        <v>178.3</v>
      </c>
      <c r="U209" s="15">
        <v>-24.6</v>
      </c>
      <c r="V209" s="19">
        <v>12.124274354276523</v>
      </c>
      <c r="W209" s="19">
        <v>13.219895123883489</v>
      </c>
      <c r="X209" s="15">
        <v>1.0954964048733797</v>
      </c>
      <c r="Y209" s="15">
        <v>7.5388163716202419</v>
      </c>
      <c r="Z209" s="15">
        <v>1.0954964048733797</v>
      </c>
      <c r="AA209" s="15">
        <v>20.918966857289966</v>
      </c>
      <c r="AB209" s="36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X209" s="37"/>
    </row>
    <row r="210" spans="1:50" x14ac:dyDescent="0.3">
      <c r="A210" s="15" t="s">
        <v>59</v>
      </c>
      <c r="B210" s="16" t="s">
        <v>60</v>
      </c>
      <c r="C210" s="15" t="s">
        <v>63</v>
      </c>
      <c r="D210" s="20" t="s">
        <v>46</v>
      </c>
      <c r="E210" s="20" t="s">
        <v>74</v>
      </c>
      <c r="F210" s="18">
        <v>4</v>
      </c>
      <c r="G210" s="18">
        <v>10</v>
      </c>
      <c r="H210" s="18"/>
      <c r="I210" s="18">
        <v>10</v>
      </c>
      <c r="J210" s="15" t="s">
        <v>35</v>
      </c>
      <c r="K210" s="15" t="s">
        <v>294</v>
      </c>
      <c r="L210" s="15"/>
      <c r="M210" s="15">
        <v>-69.5</v>
      </c>
      <c r="N210" s="15"/>
      <c r="O210" s="15"/>
      <c r="P210" s="15"/>
      <c r="Q210" s="15"/>
      <c r="R210" s="15">
        <v>-45.5</v>
      </c>
      <c r="S210" s="15">
        <v>-26.6</v>
      </c>
      <c r="T210" s="15">
        <v>173.4</v>
      </c>
      <c r="U210" s="15">
        <v>-26</v>
      </c>
      <c r="V210" s="19">
        <v>11.797011879859708</v>
      </c>
      <c r="W210" s="19">
        <v>13.442554987136583</v>
      </c>
      <c r="X210" s="15">
        <v>1.1001536815213731</v>
      </c>
      <c r="Y210" s="15">
        <v>6.7111684198136192</v>
      </c>
      <c r="Z210" s="15">
        <v>1.1001536815213731</v>
      </c>
      <c r="AA210" s="15">
        <v>21.208074660071407</v>
      </c>
      <c r="AB210" s="36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X210" s="37"/>
    </row>
    <row r="211" spans="1:50" x14ac:dyDescent="0.3">
      <c r="A211" s="15" t="s">
        <v>59</v>
      </c>
      <c r="B211" s="16" t="s">
        <v>60</v>
      </c>
      <c r="C211" s="15" t="s">
        <v>61</v>
      </c>
      <c r="D211" s="20" t="s">
        <v>46</v>
      </c>
      <c r="E211" s="20" t="s">
        <v>74</v>
      </c>
      <c r="F211" s="18">
        <v>5</v>
      </c>
      <c r="G211" s="18">
        <v>10</v>
      </c>
      <c r="H211" s="18"/>
      <c r="I211" s="18">
        <v>10</v>
      </c>
      <c r="J211" s="15" t="s">
        <v>35</v>
      </c>
      <c r="K211" s="15" t="s">
        <v>294</v>
      </c>
      <c r="L211" s="15"/>
      <c r="M211" s="15">
        <v>-80.099999999999994</v>
      </c>
      <c r="N211" s="15"/>
      <c r="O211" s="15"/>
      <c r="P211" s="15"/>
      <c r="Q211" s="15"/>
      <c r="R211" s="15">
        <v>-52.1</v>
      </c>
      <c r="S211" s="15">
        <v>-23.9</v>
      </c>
      <c r="T211" s="15">
        <v>175.2</v>
      </c>
      <c r="U211" s="15">
        <v>-21</v>
      </c>
      <c r="V211" s="19">
        <v>16.882339589000143</v>
      </c>
      <c r="W211" s="19">
        <v>7.8153426487993833</v>
      </c>
      <c r="X211" s="15">
        <v>1.0846459895829597</v>
      </c>
      <c r="Y211" s="15">
        <v>7.1727641605091677</v>
      </c>
      <c r="Z211" s="15">
        <v>1.0846459895829597</v>
      </c>
      <c r="AA211" s="15">
        <v>21.15208824376208</v>
      </c>
      <c r="AB211" s="36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X211" s="37"/>
    </row>
    <row r="212" spans="1:50" x14ac:dyDescent="0.3">
      <c r="A212" s="15" t="s">
        <v>59</v>
      </c>
      <c r="B212" s="16" t="s">
        <v>60</v>
      </c>
      <c r="C212" s="15" t="s">
        <v>61</v>
      </c>
      <c r="D212" s="20" t="s">
        <v>46</v>
      </c>
      <c r="E212" s="20" t="s">
        <v>74</v>
      </c>
      <c r="F212" s="18">
        <v>6</v>
      </c>
      <c r="G212" s="18">
        <v>10</v>
      </c>
      <c r="H212" s="18"/>
      <c r="I212" s="18">
        <v>10</v>
      </c>
      <c r="J212" s="15" t="s">
        <v>35</v>
      </c>
      <c r="K212" s="15" t="s">
        <v>294</v>
      </c>
      <c r="L212" s="15"/>
      <c r="M212" s="15">
        <v>-69.099999999999994</v>
      </c>
      <c r="N212" s="15"/>
      <c r="O212" s="15"/>
      <c r="P212" s="15"/>
      <c r="Q212" s="15"/>
      <c r="R212" s="15">
        <v>-45.8</v>
      </c>
      <c r="S212" s="15">
        <v>-26.5</v>
      </c>
      <c r="T212" s="15">
        <v>167.5</v>
      </c>
      <c r="U212" s="15">
        <v>-24.3</v>
      </c>
      <c r="V212" s="19">
        <v>12.166743082353493</v>
      </c>
      <c r="W212" s="19">
        <v>13.208816417162671</v>
      </c>
      <c r="X212" s="15">
        <v>1.1045478937185789</v>
      </c>
      <c r="Y212" s="15">
        <v>5.8235044671899283</v>
      </c>
      <c r="Z212" s="15">
        <v>1.1045478937185789</v>
      </c>
      <c r="AA212" s="15">
        <v>21.567367896624976</v>
      </c>
      <c r="AB212" s="36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X212" s="37"/>
    </row>
    <row r="213" spans="1:50" x14ac:dyDescent="0.3">
      <c r="A213" s="15" t="s">
        <v>59</v>
      </c>
      <c r="B213" s="16" t="s">
        <v>60</v>
      </c>
      <c r="C213" s="15" t="s">
        <v>61</v>
      </c>
      <c r="D213" s="20" t="s">
        <v>44</v>
      </c>
      <c r="E213" s="20" t="s">
        <v>74</v>
      </c>
      <c r="F213" s="18">
        <v>1</v>
      </c>
      <c r="G213" s="18">
        <v>15</v>
      </c>
      <c r="H213" s="18"/>
      <c r="I213" s="18">
        <v>20</v>
      </c>
      <c r="J213" s="15" t="s">
        <v>35</v>
      </c>
      <c r="K213" s="15" t="s">
        <v>295</v>
      </c>
      <c r="L213" s="15"/>
      <c r="M213" s="15">
        <v>-67.2</v>
      </c>
      <c r="N213" s="15"/>
      <c r="O213" s="15"/>
      <c r="P213" s="15"/>
      <c r="Q213" s="15"/>
      <c r="R213" s="15">
        <v>-49.5</v>
      </c>
      <c r="S213" s="15">
        <v>-21.8</v>
      </c>
      <c r="T213" s="15">
        <v>201.3</v>
      </c>
      <c r="U213" s="15">
        <v>-20</v>
      </c>
      <c r="V213" s="19">
        <v>21.852283173796906</v>
      </c>
      <c r="W213" s="19">
        <v>2.0101915022965784</v>
      </c>
      <c r="X213" s="15">
        <v>1.050375828124362</v>
      </c>
      <c r="Y213" s="15">
        <v>12.99737743647443</v>
      </c>
      <c r="Z213" s="15">
        <v>1.050375828124362</v>
      </c>
      <c r="AA213" s="15">
        <v>19.4690272036094</v>
      </c>
      <c r="AB213" s="14"/>
      <c r="AC213" s="14"/>
      <c r="AD213" s="14">
        <f>AVERAGE(M213:M221)</f>
        <v>-68.98888888888888</v>
      </c>
      <c r="AE213" s="14"/>
      <c r="AF213" s="14">
        <f>AVERAGE(R213:R221)</f>
        <v>-48.74444444444444</v>
      </c>
      <c r="AG213" s="14">
        <v>-22.488888888888891</v>
      </c>
      <c r="AH213" s="14"/>
      <c r="AI213" s="14"/>
      <c r="AJ213" s="14">
        <f>AVERAGE(V213:V221)</f>
        <v>15.637301780170624</v>
      </c>
      <c r="AK213" s="14">
        <f>AVERAGE(T213:T221)</f>
        <v>170.65555555555554</v>
      </c>
      <c r="AL213" s="14">
        <f>AVERAGE(U213:U221)</f>
        <v>-22.977777777777781</v>
      </c>
      <c r="AM213" s="14"/>
      <c r="AN213" s="14"/>
      <c r="AO213" s="14"/>
      <c r="AP213" s="14">
        <f>STDEV(M213:M221)</f>
        <v>7.0309040038327302</v>
      </c>
      <c r="AQ213" s="14"/>
      <c r="AR213" s="14">
        <f>STDEV(R213:R221)</f>
        <v>8.2899202515934043</v>
      </c>
      <c r="AS213" s="14">
        <f>STDEV(S213:S221)</f>
        <v>1.9776529298921763</v>
      </c>
      <c r="AT213" s="14"/>
      <c r="AU213" s="14"/>
      <c r="AV213" s="14">
        <f>STDEV(V213:V221)</f>
        <v>4.4193419453520812</v>
      </c>
      <c r="AW213" s="212">
        <f>STDEV(T213:T221)</f>
        <v>15.127054497746011</v>
      </c>
      <c r="AX213" s="37"/>
    </row>
    <row r="214" spans="1:50" x14ac:dyDescent="0.3">
      <c r="A214" s="15" t="s">
        <v>59</v>
      </c>
      <c r="B214" s="16" t="s">
        <v>60</v>
      </c>
      <c r="C214" s="15" t="s">
        <v>61</v>
      </c>
      <c r="D214" s="20" t="s">
        <v>44</v>
      </c>
      <c r="E214" s="20" t="s">
        <v>74</v>
      </c>
      <c r="F214" s="18">
        <v>2</v>
      </c>
      <c r="G214" s="18">
        <v>10</v>
      </c>
      <c r="H214" s="18"/>
      <c r="I214" s="18">
        <v>15</v>
      </c>
      <c r="J214" s="15" t="s">
        <v>35</v>
      </c>
      <c r="K214" s="15" t="s">
        <v>295</v>
      </c>
      <c r="L214" s="15"/>
      <c r="M214" s="15">
        <v>-71</v>
      </c>
      <c r="N214" s="15"/>
      <c r="O214" s="15"/>
      <c r="P214" s="15"/>
      <c r="Q214" s="15"/>
      <c r="R214" s="15">
        <v>-54.9</v>
      </c>
      <c r="S214" s="15">
        <v>-26.4</v>
      </c>
      <c r="T214" s="15">
        <v>163.6</v>
      </c>
      <c r="U214" s="15">
        <v>-24.6</v>
      </c>
      <c r="V214" s="19">
        <v>12.255613856078471</v>
      </c>
      <c r="W214" s="19">
        <v>13.048462146279126</v>
      </c>
      <c r="X214" s="15">
        <v>1.1230688607190893</v>
      </c>
      <c r="Y214" s="15">
        <v>3.1163766817219476</v>
      </c>
      <c r="Z214" s="15">
        <v>1.1230688607190893</v>
      </c>
      <c r="AA214" s="15">
        <v>23.062380087077596</v>
      </c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X214" s="37"/>
    </row>
    <row r="215" spans="1:50" x14ac:dyDescent="0.3">
      <c r="A215" s="15" t="s">
        <v>59</v>
      </c>
      <c r="B215" s="16" t="s">
        <v>60</v>
      </c>
      <c r="C215" s="15" t="s">
        <v>61</v>
      </c>
      <c r="D215" s="20" t="s">
        <v>44</v>
      </c>
      <c r="E215" s="20" t="s">
        <v>74</v>
      </c>
      <c r="F215" s="18">
        <v>3</v>
      </c>
      <c r="G215" s="18">
        <v>10</v>
      </c>
      <c r="H215" s="18"/>
      <c r="I215" s="18">
        <v>20</v>
      </c>
      <c r="J215" s="15" t="s">
        <v>35</v>
      </c>
      <c r="K215" s="15" t="s">
        <v>295</v>
      </c>
      <c r="L215" s="15"/>
      <c r="M215" s="15">
        <v>-72.8</v>
      </c>
      <c r="N215" s="15"/>
      <c r="O215" s="15"/>
      <c r="P215" s="15"/>
      <c r="Q215" s="15"/>
      <c r="R215" s="15">
        <v>-49.3</v>
      </c>
      <c r="S215" s="15">
        <v>-24.3</v>
      </c>
      <c r="T215" s="15">
        <v>176.2</v>
      </c>
      <c r="U215" s="15">
        <v>-24.3</v>
      </c>
      <c r="V215" s="19">
        <v>15.573314587785973</v>
      </c>
      <c r="W215" s="19">
        <v>8.8535455411049853</v>
      </c>
      <c r="X215" s="15">
        <v>1.0858758479707582</v>
      </c>
      <c r="Y215" s="15">
        <v>7.3182471181216489</v>
      </c>
      <c r="Z215" s="15">
        <v>1.0858758479707582</v>
      </c>
      <c r="AA215" s="15">
        <v>21.085647620063064</v>
      </c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X215" s="37"/>
    </row>
    <row r="216" spans="1:50" x14ac:dyDescent="0.3">
      <c r="A216" s="15" t="s">
        <v>59</v>
      </c>
      <c r="B216" s="16" t="s">
        <v>60</v>
      </c>
      <c r="C216" s="15" t="s">
        <v>61</v>
      </c>
      <c r="D216" s="20" t="s">
        <v>44</v>
      </c>
      <c r="E216" s="20" t="s">
        <v>74</v>
      </c>
      <c r="F216" s="18">
        <v>4</v>
      </c>
      <c r="G216" s="18">
        <v>10</v>
      </c>
      <c r="H216" s="18"/>
      <c r="I216" s="18">
        <v>20</v>
      </c>
      <c r="J216" s="15" t="s">
        <v>35</v>
      </c>
      <c r="K216" s="15" t="s">
        <v>295</v>
      </c>
      <c r="L216" s="15"/>
      <c r="M216" s="15">
        <v>-59.7</v>
      </c>
      <c r="N216" s="15"/>
      <c r="O216" s="15"/>
      <c r="P216" s="15"/>
      <c r="Q216" s="15"/>
      <c r="R216" s="15">
        <v>-48.2</v>
      </c>
      <c r="S216" s="15">
        <v>-24.3</v>
      </c>
      <c r="T216" s="15">
        <v>175.3</v>
      </c>
      <c r="U216" s="15">
        <v>-22.1</v>
      </c>
      <c r="V216" s="19">
        <v>15.939562629100886</v>
      </c>
      <c r="W216" s="19">
        <v>8.7833620308969156</v>
      </c>
      <c r="X216" s="15">
        <v>1.0285148906174777</v>
      </c>
      <c r="Y216" s="15">
        <v>7.8067464246358069</v>
      </c>
      <c r="Z216" s="15">
        <v>1.0285148906174777</v>
      </c>
      <c r="AA216" s="15">
        <v>20.568851520312393</v>
      </c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X216" s="37"/>
    </row>
    <row r="217" spans="1:50" x14ac:dyDescent="0.3">
      <c r="A217" s="15" t="s">
        <v>59</v>
      </c>
      <c r="B217" s="16" t="s">
        <v>60</v>
      </c>
      <c r="C217" s="15" t="s">
        <v>61</v>
      </c>
      <c r="D217" s="20" t="s">
        <v>44</v>
      </c>
      <c r="E217" s="20" t="s">
        <v>74</v>
      </c>
      <c r="F217" s="18">
        <v>5</v>
      </c>
      <c r="G217" s="18">
        <v>10</v>
      </c>
      <c r="H217" s="18"/>
      <c r="I217" s="18">
        <v>12</v>
      </c>
      <c r="J217" s="15" t="s">
        <v>35</v>
      </c>
      <c r="K217" s="15" t="s">
        <v>295</v>
      </c>
      <c r="L217" s="15"/>
      <c r="M217" s="15">
        <v>-80.7</v>
      </c>
      <c r="N217" s="15"/>
      <c r="O217" s="15"/>
      <c r="P217" s="15"/>
      <c r="Q217" s="15"/>
      <c r="R217" s="15">
        <v>-59.2</v>
      </c>
      <c r="S217" s="15">
        <v>-25.2</v>
      </c>
      <c r="T217" s="15">
        <v>176.6</v>
      </c>
      <c r="U217" s="15">
        <v>-23.4</v>
      </c>
      <c r="V217" s="19">
        <v>14.184336015640634</v>
      </c>
      <c r="W217" s="19">
        <v>10.760190164258637</v>
      </c>
      <c r="X217" s="15">
        <v>1.0902050838914854</v>
      </c>
      <c r="Y217" s="15">
        <v>7.3297215793381243</v>
      </c>
      <c r="Z217" s="15">
        <v>1.0902050838914854</v>
      </c>
      <c r="AA217" s="15">
        <v>21.048871407297071</v>
      </c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X217" s="37"/>
    </row>
    <row r="218" spans="1:50" x14ac:dyDescent="0.3">
      <c r="A218" s="15" t="s">
        <v>59</v>
      </c>
      <c r="B218" s="16" t="s">
        <v>60</v>
      </c>
      <c r="C218" s="15" t="s">
        <v>61</v>
      </c>
      <c r="D218" s="20" t="s">
        <v>44</v>
      </c>
      <c r="E218" s="20" t="s">
        <v>74</v>
      </c>
      <c r="F218" s="18">
        <v>6</v>
      </c>
      <c r="G218" s="18">
        <v>10</v>
      </c>
      <c r="H218" s="18"/>
      <c r="I218" s="18">
        <v>15</v>
      </c>
      <c r="J218" s="15" t="s">
        <v>35</v>
      </c>
      <c r="K218" s="15" t="s">
        <v>295</v>
      </c>
      <c r="L218" s="15"/>
      <c r="M218" s="15">
        <v>-72.2</v>
      </c>
      <c r="N218" s="15"/>
      <c r="O218" s="15"/>
      <c r="P218" s="15"/>
      <c r="Q218" s="15"/>
      <c r="R218" s="15">
        <v>-48.1</v>
      </c>
      <c r="S218" s="15">
        <v>-24.3</v>
      </c>
      <c r="T218" s="15">
        <v>164.9</v>
      </c>
      <c r="U218" s="15">
        <v>-26.8</v>
      </c>
      <c r="V218" s="19">
        <v>10.807228360986512</v>
      </c>
      <c r="W218" s="19">
        <v>13.046523668194679</v>
      </c>
      <c r="X218" s="15">
        <v>1.0953804937249503</v>
      </c>
      <c r="Y218" s="15">
        <v>5.5705039307439144</v>
      </c>
      <c r="Z218" s="15">
        <v>1.0953804937249503</v>
      </c>
      <c r="AA218" s="15">
        <v>21.803468716779772</v>
      </c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X218" s="37"/>
    </row>
    <row r="219" spans="1:50" x14ac:dyDescent="0.3">
      <c r="A219" s="15" t="s">
        <v>59</v>
      </c>
      <c r="B219" s="16" t="s">
        <v>60</v>
      </c>
      <c r="C219" s="15" t="s">
        <v>61</v>
      </c>
      <c r="D219" s="20" t="s">
        <v>44</v>
      </c>
      <c r="E219" s="20" t="s">
        <v>74</v>
      </c>
      <c r="F219" s="18">
        <v>7</v>
      </c>
      <c r="G219" s="18">
        <v>10</v>
      </c>
      <c r="H219" s="18"/>
      <c r="I219" s="18">
        <v>10</v>
      </c>
      <c r="J219" s="15" t="s">
        <v>35</v>
      </c>
      <c r="K219" s="15" t="s">
        <v>295</v>
      </c>
      <c r="L219" s="15"/>
      <c r="M219" s="15">
        <v>-64.2</v>
      </c>
      <c r="N219" s="15"/>
      <c r="O219" s="15"/>
      <c r="P219" s="15"/>
      <c r="Q219" s="15"/>
      <c r="R219" s="15">
        <v>-47</v>
      </c>
      <c r="S219" s="15">
        <v>-21.3</v>
      </c>
      <c r="T219" s="15">
        <v>174.3</v>
      </c>
      <c r="U219" s="15">
        <v>-20.3</v>
      </c>
      <c r="V219" s="19">
        <v>23.145521226900584</v>
      </c>
      <c r="W219" s="19">
        <v>0.39654935014674209</v>
      </c>
      <c r="X219" s="15">
        <v>1.0716200318143871</v>
      </c>
      <c r="Y219" s="15">
        <v>7.1783793979026722</v>
      </c>
      <c r="Z219" s="15">
        <v>1.0716200318143871</v>
      </c>
      <c r="AA219" s="15">
        <v>21.195448961629783</v>
      </c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X219" s="37"/>
    </row>
    <row r="220" spans="1:50" x14ac:dyDescent="0.3">
      <c r="A220" s="15" t="s">
        <v>59</v>
      </c>
      <c r="B220" s="16" t="s">
        <v>60</v>
      </c>
      <c r="C220" s="15" t="s">
        <v>61</v>
      </c>
      <c r="D220" s="20" t="s">
        <v>44</v>
      </c>
      <c r="E220" s="20" t="s">
        <v>74</v>
      </c>
      <c r="F220" s="18">
        <v>8</v>
      </c>
      <c r="G220" s="18">
        <v>10</v>
      </c>
      <c r="H220" s="18"/>
      <c r="I220" s="18">
        <v>15</v>
      </c>
      <c r="J220" s="15" t="s">
        <v>35</v>
      </c>
      <c r="K220" s="15" t="s">
        <v>295</v>
      </c>
      <c r="L220" s="15"/>
      <c r="M220" s="15">
        <v>-73.8</v>
      </c>
      <c r="N220" s="15"/>
      <c r="O220" s="15"/>
      <c r="P220" s="15"/>
      <c r="Q220" s="15"/>
      <c r="R220" s="15">
        <v>-53.2</v>
      </c>
      <c r="S220" s="15">
        <v>-27.6</v>
      </c>
      <c r="T220" s="15">
        <v>151.4</v>
      </c>
      <c r="U220" s="15">
        <v>-25</v>
      </c>
      <c r="V220" s="19">
        <v>10.746456039436985</v>
      </c>
      <c r="W220" s="19">
        <v>12.9854246290364</v>
      </c>
      <c r="X220" s="15">
        <v>1.1231306809846873</v>
      </c>
      <c r="Y220" s="15">
        <v>3.8123326648025446</v>
      </c>
      <c r="Z220" s="15">
        <v>1.1231306809846873</v>
      </c>
      <c r="AA220" s="15">
        <v>22.482651090005248</v>
      </c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X220" s="37"/>
    </row>
    <row r="221" spans="1:50" x14ac:dyDescent="0.3">
      <c r="A221" s="15" t="s">
        <v>59</v>
      </c>
      <c r="B221" s="16" t="s">
        <v>60</v>
      </c>
      <c r="C221" s="15" t="s">
        <v>61</v>
      </c>
      <c r="D221" s="20" t="s">
        <v>44</v>
      </c>
      <c r="E221" s="20" t="s">
        <v>74</v>
      </c>
      <c r="F221" s="18">
        <v>9</v>
      </c>
      <c r="G221" s="18">
        <v>10</v>
      </c>
      <c r="H221" s="18"/>
      <c r="I221" s="18">
        <v>15</v>
      </c>
      <c r="J221" s="15" t="s">
        <v>35</v>
      </c>
      <c r="K221" s="15" t="s">
        <v>295</v>
      </c>
      <c r="L221" s="15"/>
      <c r="M221" s="15">
        <v>-59.3</v>
      </c>
      <c r="N221" s="15"/>
      <c r="O221" s="15"/>
      <c r="P221" s="15"/>
      <c r="Q221" s="15"/>
      <c r="R221" s="15">
        <v>-29.3</v>
      </c>
      <c r="S221" s="15">
        <v>-24.3</v>
      </c>
      <c r="T221" s="15">
        <v>152.30000000000001</v>
      </c>
      <c r="U221" s="15">
        <v>-20.3</v>
      </c>
      <c r="V221" s="19">
        <v>16.231400131808627</v>
      </c>
      <c r="W221" s="19">
        <v>8.7276529500662043</v>
      </c>
      <c r="X221" s="15">
        <v>1.066815250618754</v>
      </c>
      <c r="Y221" s="15">
        <v>4.2903788189854177</v>
      </c>
      <c r="Z221" s="15">
        <v>1.066815250618754</v>
      </c>
      <c r="AA221" s="15">
        <v>22.578148645081122</v>
      </c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X221" s="37"/>
    </row>
    <row r="222" spans="1:50" x14ac:dyDescent="0.3">
      <c r="A222" s="15" t="s">
        <v>59</v>
      </c>
      <c r="B222" s="16" t="s">
        <v>60</v>
      </c>
      <c r="C222" s="15" t="s">
        <v>61</v>
      </c>
      <c r="D222" s="20" t="s">
        <v>45</v>
      </c>
      <c r="E222" s="20" t="s">
        <v>74</v>
      </c>
      <c r="F222" s="18">
        <v>1</v>
      </c>
      <c r="G222" s="18">
        <v>10</v>
      </c>
      <c r="H222" s="18"/>
      <c r="I222" s="18">
        <v>12</v>
      </c>
      <c r="J222" s="15" t="s">
        <v>35</v>
      </c>
      <c r="K222" s="15" t="s">
        <v>295</v>
      </c>
      <c r="L222" s="15"/>
      <c r="M222" s="15">
        <v>-61.2</v>
      </c>
      <c r="N222" s="15"/>
      <c r="O222" s="15"/>
      <c r="P222" s="15"/>
      <c r="Q222" s="15"/>
      <c r="R222" s="15">
        <v>-49.5</v>
      </c>
      <c r="S222" s="15">
        <v>-22.6</v>
      </c>
      <c r="T222" s="15">
        <v>176.5</v>
      </c>
      <c r="U222" s="15">
        <v>-20</v>
      </c>
      <c r="V222" s="19">
        <v>19.861327107786558</v>
      </c>
      <c r="W222" s="19">
        <v>4.395698329683114</v>
      </c>
      <c r="X222" s="15">
        <v>1.0602936711637265</v>
      </c>
      <c r="Y222" s="15">
        <v>7.6680304820954275</v>
      </c>
      <c r="Z222" s="15">
        <v>1.0602936711637265</v>
      </c>
      <c r="AA222" s="15">
        <v>20.991129527666075</v>
      </c>
      <c r="AB222" s="14"/>
      <c r="AC222" s="14"/>
      <c r="AD222" s="14">
        <f>AVERAGE(M222:M227)</f>
        <v>-62.366666666666667</v>
      </c>
      <c r="AE222" s="14"/>
      <c r="AF222" s="14">
        <f>AVERAGE(R222:R227)</f>
        <v>-47.81666666666667</v>
      </c>
      <c r="AG222" s="14">
        <v>-21.166666666666668</v>
      </c>
      <c r="AH222" s="14"/>
      <c r="AI222" s="14"/>
      <c r="AJ222" s="14">
        <f>AVERAGE(V222:V227)</f>
        <v>19.289693894433359</v>
      </c>
      <c r="AK222" s="14">
        <f>AVERAGE(T222:T227)</f>
        <v>177.48333333333335</v>
      </c>
      <c r="AL222" s="14"/>
      <c r="AM222" s="14"/>
      <c r="AN222" s="14"/>
      <c r="AO222" s="14"/>
      <c r="AP222" s="14">
        <f>STDEV(M222:M227)</f>
        <v>6.8558490842977768</v>
      </c>
      <c r="AQ222" s="14"/>
      <c r="AR222" s="14">
        <f>STDEV(R222:R227)</f>
        <v>2.6678955501793276</v>
      </c>
      <c r="AS222" s="14">
        <f>STDEV(S222:S227)</f>
        <v>3.5477692521733797</v>
      </c>
      <c r="AT222" s="14"/>
      <c r="AU222" s="14"/>
      <c r="AV222" s="14">
        <f>STDEV(V222:V227)</f>
        <v>1.8641139206325914</v>
      </c>
      <c r="AW222" s="212">
        <f>STDEV(T222:T227)</f>
        <v>7.6945218608219328</v>
      </c>
      <c r="AX222" s="37"/>
    </row>
    <row r="223" spans="1:50" x14ac:dyDescent="0.3">
      <c r="A223" s="15" t="s">
        <v>59</v>
      </c>
      <c r="B223" s="16" t="s">
        <v>60</v>
      </c>
      <c r="C223" s="15" t="s">
        <v>61</v>
      </c>
      <c r="D223" s="20" t="s">
        <v>45</v>
      </c>
      <c r="E223" s="20" t="s">
        <v>74</v>
      </c>
      <c r="F223" s="18">
        <v>2</v>
      </c>
      <c r="G223" s="18">
        <v>15</v>
      </c>
      <c r="H223" s="18"/>
      <c r="I223" s="18">
        <v>15</v>
      </c>
      <c r="J223" s="15" t="s">
        <v>35</v>
      </c>
      <c r="K223" s="15" t="s">
        <v>295</v>
      </c>
      <c r="L223" s="15"/>
      <c r="M223" s="15">
        <v>-61.9</v>
      </c>
      <c r="N223" s="15"/>
      <c r="O223" s="15"/>
      <c r="P223" s="15"/>
      <c r="Q223" s="15"/>
      <c r="R223" s="15">
        <v>-45.6</v>
      </c>
      <c r="S223" s="15">
        <v>-22.5</v>
      </c>
      <c r="T223" s="15">
        <v>177</v>
      </c>
      <c r="U223" s="15">
        <v>-20.100000000000001</v>
      </c>
      <c r="V223" s="19">
        <v>20.081486061532893</v>
      </c>
      <c r="W223" s="19">
        <v>4.1121372777449068</v>
      </c>
      <c r="X223" s="15">
        <v>1.0604240481400553</v>
      </c>
      <c r="Y223" s="15">
        <v>7.7514273700684759</v>
      </c>
      <c r="Z223" s="15">
        <v>1.0604240481400553</v>
      </c>
      <c r="AA223" s="15">
        <v>20.961607581596411</v>
      </c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X223" s="37"/>
    </row>
    <row r="224" spans="1:50" x14ac:dyDescent="0.3">
      <c r="A224" s="15" t="s">
        <v>59</v>
      </c>
      <c r="B224" s="16" t="s">
        <v>60</v>
      </c>
      <c r="C224" s="15" t="s">
        <v>61</v>
      </c>
      <c r="D224" s="20" t="s">
        <v>45</v>
      </c>
      <c r="E224" s="20" t="s">
        <v>74</v>
      </c>
      <c r="F224" s="18">
        <v>3</v>
      </c>
      <c r="G224" s="18">
        <v>10</v>
      </c>
      <c r="H224" s="18"/>
      <c r="I224" s="18">
        <v>10</v>
      </c>
      <c r="J224" s="15" t="s">
        <v>35</v>
      </c>
      <c r="K224" s="15" t="s">
        <v>295</v>
      </c>
      <c r="L224" s="15"/>
      <c r="M224" s="15">
        <v>-55.2</v>
      </c>
      <c r="N224" s="15"/>
      <c r="O224" s="15"/>
      <c r="P224" s="15"/>
      <c r="Q224" s="15"/>
      <c r="R224" s="15">
        <v>-45.2</v>
      </c>
      <c r="S224" s="15">
        <v>-22.4</v>
      </c>
      <c r="T224" s="15">
        <v>179.8</v>
      </c>
      <c r="U224" s="15">
        <v>-20.3</v>
      </c>
      <c r="V224" s="19">
        <v>20.286671349311344</v>
      </c>
      <c r="W224" s="19">
        <v>3.8264708390261504</v>
      </c>
      <c r="X224" s="15">
        <v>1.0338057881084868</v>
      </c>
      <c r="Y224" s="15">
        <v>8.5574646787155135</v>
      </c>
      <c r="Z224" s="15">
        <v>1.0338057881084868</v>
      </c>
      <c r="AA224" s="15">
        <v>20.443040387971749</v>
      </c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X224" s="37"/>
    </row>
    <row r="225" spans="1:50" x14ac:dyDescent="0.3">
      <c r="A225" s="15" t="s">
        <v>59</v>
      </c>
      <c r="B225" s="16" t="s">
        <v>60</v>
      </c>
      <c r="C225" s="15" t="s">
        <v>61</v>
      </c>
      <c r="D225" s="20" t="s">
        <v>45</v>
      </c>
      <c r="E225" s="20" t="s">
        <v>74</v>
      </c>
      <c r="F225" s="18">
        <v>4</v>
      </c>
      <c r="G225" s="18">
        <v>10</v>
      </c>
      <c r="H225" s="18"/>
      <c r="I225" s="18">
        <v>20</v>
      </c>
      <c r="J225" s="15" t="s">
        <v>35</v>
      </c>
      <c r="K225" s="15" t="s">
        <v>295</v>
      </c>
      <c r="L225" s="15"/>
      <c r="M225" s="15">
        <v>-58.2</v>
      </c>
      <c r="N225" s="15"/>
      <c r="O225" s="15"/>
      <c r="P225" s="15"/>
      <c r="Q225" s="15"/>
      <c r="R225" s="15">
        <v>-47.1</v>
      </c>
      <c r="S225" s="15">
        <v>-22.3</v>
      </c>
      <c r="T225" s="15">
        <v>175.2</v>
      </c>
      <c r="U225" s="15">
        <v>-20</v>
      </c>
      <c r="V225" s="19">
        <v>20.584051453082338</v>
      </c>
      <c r="W225" s="19">
        <v>3.5289957515731878</v>
      </c>
      <c r="X225" s="15">
        <v>1.1018822886475277</v>
      </c>
      <c r="Y225" s="15">
        <v>2.5769783075052213</v>
      </c>
      <c r="Z225" s="15">
        <v>1.1018822886475277</v>
      </c>
      <c r="AA225" s="15">
        <v>23.924395924451314</v>
      </c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X225" s="37"/>
    </row>
    <row r="226" spans="1:50" x14ac:dyDescent="0.3">
      <c r="A226" s="15" t="s">
        <v>59</v>
      </c>
      <c r="B226" s="16" t="s">
        <v>60</v>
      </c>
      <c r="C226" s="15" t="s">
        <v>61</v>
      </c>
      <c r="D226" s="20" t="s">
        <v>45</v>
      </c>
      <c r="E226" s="20" t="s">
        <v>74</v>
      </c>
      <c r="F226" s="18">
        <v>5</v>
      </c>
      <c r="G226" s="18">
        <v>10</v>
      </c>
      <c r="H226" s="18"/>
      <c r="I226" s="18">
        <v>15</v>
      </c>
      <c r="J226" s="15" t="s">
        <v>35</v>
      </c>
      <c r="K226" s="15" t="s">
        <v>295</v>
      </c>
      <c r="L226" s="15"/>
      <c r="M226" s="15">
        <v>-62.5</v>
      </c>
      <c r="N226" s="15"/>
      <c r="O226" s="15"/>
      <c r="P226" s="15"/>
      <c r="Q226" s="15"/>
      <c r="R226" s="15">
        <v>-47.2</v>
      </c>
      <c r="S226" s="15">
        <v>-22.8</v>
      </c>
      <c r="T226" s="15">
        <v>190.1</v>
      </c>
      <c r="U226" s="15">
        <v>-20.3</v>
      </c>
      <c r="V226" s="19">
        <v>19.342864398052818</v>
      </c>
      <c r="W226" s="19">
        <v>4.9615622891241244</v>
      </c>
      <c r="X226" s="15">
        <v>1.0493877362218131</v>
      </c>
      <c r="Y226" s="15">
        <v>10.407127453739456</v>
      </c>
      <c r="Z226" s="15">
        <v>1.0493877362218131</v>
      </c>
      <c r="AA226" s="15">
        <v>20.088602701932498</v>
      </c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X226" s="37"/>
    </row>
    <row r="227" spans="1:50" x14ac:dyDescent="0.3">
      <c r="A227" s="15" t="s">
        <v>59</v>
      </c>
      <c r="B227" s="16" t="s">
        <v>60</v>
      </c>
      <c r="C227" s="15" t="s">
        <v>61</v>
      </c>
      <c r="D227" s="20" t="s">
        <v>45</v>
      </c>
      <c r="E227" s="20" t="s">
        <v>74</v>
      </c>
      <c r="F227" s="18">
        <v>6</v>
      </c>
      <c r="G227" s="18">
        <v>15</v>
      </c>
      <c r="H227" s="18"/>
      <c r="I227" s="18">
        <v>12</v>
      </c>
      <c r="J227" s="15" t="s">
        <v>35</v>
      </c>
      <c r="K227" s="15" t="s">
        <v>295</v>
      </c>
      <c r="L227" s="15"/>
      <c r="M227" s="15">
        <v>-75.2</v>
      </c>
      <c r="N227" s="15"/>
      <c r="O227" s="15"/>
      <c r="P227" s="15"/>
      <c r="Q227" s="15"/>
      <c r="R227" s="15">
        <v>-52.3</v>
      </c>
      <c r="S227" s="15">
        <v>-31.2</v>
      </c>
      <c r="T227" s="15">
        <v>166.3</v>
      </c>
      <c r="U227" s="15">
        <v>-25.3</v>
      </c>
      <c r="V227" s="19">
        <v>15.5817629968342</v>
      </c>
      <c r="W227" s="19">
        <v>12.3706001270046</v>
      </c>
      <c r="X227" s="15">
        <v>1.1304509949029073</v>
      </c>
      <c r="Y227" s="15">
        <v>5.3849424005362581</v>
      </c>
      <c r="Z227" s="15">
        <v>1.1304509949029073</v>
      </c>
      <c r="AA227" s="15">
        <v>21.35383757084713</v>
      </c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X227" s="37"/>
    </row>
    <row r="228" spans="1:50" x14ac:dyDescent="0.3">
      <c r="A228" s="15" t="s">
        <v>59</v>
      </c>
      <c r="B228" s="16" t="s">
        <v>60</v>
      </c>
      <c r="C228" s="15" t="s">
        <v>61</v>
      </c>
      <c r="D228" s="20" t="s">
        <v>47</v>
      </c>
      <c r="E228" s="20" t="s">
        <v>74</v>
      </c>
      <c r="F228" s="18">
        <v>1</v>
      </c>
      <c r="G228" s="18">
        <v>10</v>
      </c>
      <c r="H228" s="18"/>
      <c r="I228" s="18">
        <v>25</v>
      </c>
      <c r="J228" s="15" t="s">
        <v>35</v>
      </c>
      <c r="K228" s="15" t="s">
        <v>295</v>
      </c>
      <c r="L228" s="15"/>
      <c r="M228" s="15">
        <v>-74.2</v>
      </c>
      <c r="N228" s="15"/>
      <c r="O228" s="15"/>
      <c r="P228" s="15"/>
      <c r="Q228" s="15"/>
      <c r="R228" s="15">
        <v>-47.8</v>
      </c>
      <c r="S228" s="15">
        <v>-32.200000000000003</v>
      </c>
      <c r="T228" s="15">
        <v>200.1</v>
      </c>
      <c r="U228" s="15">
        <v>-26.3</v>
      </c>
      <c r="V228" s="19">
        <v>16.851006569790002</v>
      </c>
      <c r="W228" s="19">
        <v>12.3536361343885</v>
      </c>
      <c r="X228" s="15">
        <v>1.1078271556172838</v>
      </c>
      <c r="Y228" s="15">
        <v>11.538096825485225</v>
      </c>
      <c r="Z228" s="15">
        <v>1.1078271556172838</v>
      </c>
      <c r="AA228" s="15">
        <v>19.613432516518209</v>
      </c>
      <c r="AB228" s="14"/>
      <c r="AC228" s="14"/>
      <c r="AD228" s="14">
        <f>AVERAGE(M228:M239)</f>
        <v>-70.11666666666666</v>
      </c>
      <c r="AE228" s="14"/>
      <c r="AF228" s="14">
        <f>AVERAGE(R228:R239)</f>
        <v>-48.633333333333333</v>
      </c>
      <c r="AG228" s="14">
        <v>-25.083333333333332</v>
      </c>
      <c r="AH228" s="14"/>
      <c r="AI228" s="14"/>
      <c r="AJ228" s="14">
        <f>AVERAGE(V228:V239)</f>
        <v>15.364820295725147</v>
      </c>
      <c r="AK228" s="14">
        <f>AVERAGE(T228:T239)</f>
        <v>176.49166666666667</v>
      </c>
      <c r="AL228" s="14"/>
      <c r="AM228" s="14"/>
      <c r="AN228" s="14"/>
      <c r="AO228" s="14"/>
      <c r="AP228" s="14">
        <f>STDEV(M228:M239)</f>
        <v>6.8443517965656557</v>
      </c>
      <c r="AQ228" s="14"/>
      <c r="AR228" s="14">
        <f>STDEV(R228:R239)</f>
        <v>2.3321208971208756</v>
      </c>
      <c r="AS228" s="14">
        <f>STDEV(S228:S239)</f>
        <v>3.1714636712694158</v>
      </c>
      <c r="AT228" s="14"/>
      <c r="AU228" s="14"/>
      <c r="AV228" s="14">
        <f>STDEV(V228:V239)</f>
        <v>4.0509745665931467</v>
      </c>
      <c r="AW228" s="212">
        <f>STDEV(T228:T239)</f>
        <v>16.232428728451033</v>
      </c>
      <c r="AX228" s="37"/>
    </row>
    <row r="229" spans="1:50" x14ac:dyDescent="0.3">
      <c r="A229" s="15" t="s">
        <v>59</v>
      </c>
      <c r="B229" s="16" t="s">
        <v>60</v>
      </c>
      <c r="C229" s="15" t="s">
        <v>61</v>
      </c>
      <c r="D229" s="20" t="s">
        <v>47</v>
      </c>
      <c r="E229" s="20" t="s">
        <v>74</v>
      </c>
      <c r="F229" s="18">
        <v>2</v>
      </c>
      <c r="G229" s="18">
        <v>15</v>
      </c>
      <c r="H229" s="18"/>
      <c r="I229" s="18">
        <v>25</v>
      </c>
      <c r="J229" s="15" t="s">
        <v>35</v>
      </c>
      <c r="K229" s="15" t="s">
        <v>295</v>
      </c>
      <c r="L229" s="15"/>
      <c r="M229" s="15">
        <v>-60.5</v>
      </c>
      <c r="N229" s="15"/>
      <c r="O229" s="15"/>
      <c r="P229" s="15"/>
      <c r="Q229" s="15"/>
      <c r="R229" s="15">
        <v>-48</v>
      </c>
      <c r="S229" s="15">
        <v>-21.2</v>
      </c>
      <c r="T229" s="15">
        <v>159.5</v>
      </c>
      <c r="U229" s="15">
        <v>-20.3</v>
      </c>
      <c r="V229" s="19">
        <v>23.424980533493915</v>
      </c>
      <c r="W229" s="19">
        <v>6.1538466060699903E-2</v>
      </c>
      <c r="X229" s="15">
        <v>1.0835693948063718</v>
      </c>
      <c r="Y229" s="15">
        <v>4.9949682195805423</v>
      </c>
      <c r="Z229" s="15">
        <v>1.0835693948063718</v>
      </c>
      <c r="AA229" s="15">
        <v>22.19917109941423</v>
      </c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X229" s="37"/>
    </row>
    <row r="230" spans="1:50" x14ac:dyDescent="0.3">
      <c r="A230" s="15" t="s">
        <v>59</v>
      </c>
      <c r="B230" s="16" t="s">
        <v>60</v>
      </c>
      <c r="C230" s="15" t="s">
        <v>61</v>
      </c>
      <c r="D230" s="20" t="s">
        <v>47</v>
      </c>
      <c r="E230" s="20" t="s">
        <v>74</v>
      </c>
      <c r="F230" s="18">
        <v>3</v>
      </c>
      <c r="G230" s="18">
        <v>10</v>
      </c>
      <c r="H230" s="18"/>
      <c r="I230" s="18">
        <v>15</v>
      </c>
      <c r="J230" s="15" t="s">
        <v>35</v>
      </c>
      <c r="K230" s="15" t="s">
        <v>295</v>
      </c>
      <c r="L230" s="15"/>
      <c r="M230" s="15">
        <v>-71.2</v>
      </c>
      <c r="N230" s="15"/>
      <c r="O230" s="15"/>
      <c r="P230" s="15"/>
      <c r="Q230" s="15"/>
      <c r="R230" s="15">
        <v>-48.7</v>
      </c>
      <c r="S230" s="15">
        <v>-25.7</v>
      </c>
      <c r="T230" s="15">
        <v>160.1</v>
      </c>
      <c r="U230" s="15">
        <v>-24.3</v>
      </c>
      <c r="V230" s="19">
        <v>13.278173248473287</v>
      </c>
      <c r="W230" s="19">
        <v>11.771191074505559</v>
      </c>
      <c r="X230" s="15">
        <v>1.1065000595437087</v>
      </c>
      <c r="Y230" s="15">
        <v>4.8742767217435654</v>
      </c>
      <c r="Z230" s="15">
        <v>1.1065000595437087</v>
      </c>
      <c r="AA230" s="15">
        <v>22.059367750532768</v>
      </c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X230" s="37"/>
    </row>
    <row r="231" spans="1:50" x14ac:dyDescent="0.3">
      <c r="A231" s="15" t="s">
        <v>59</v>
      </c>
      <c r="B231" s="16" t="s">
        <v>60</v>
      </c>
      <c r="C231" s="15" t="s">
        <v>61</v>
      </c>
      <c r="D231" s="20" t="s">
        <v>47</v>
      </c>
      <c r="E231" s="20" t="s">
        <v>74</v>
      </c>
      <c r="F231" s="18">
        <v>4</v>
      </c>
      <c r="G231" s="18">
        <v>10</v>
      </c>
      <c r="H231" s="18"/>
      <c r="I231" s="18">
        <v>15</v>
      </c>
      <c r="J231" s="15" t="s">
        <v>35</v>
      </c>
      <c r="K231" s="15" t="s">
        <v>295</v>
      </c>
      <c r="L231" s="15"/>
      <c r="M231" s="15">
        <v>-67.5</v>
      </c>
      <c r="N231" s="15"/>
      <c r="O231" s="15"/>
      <c r="P231" s="15"/>
      <c r="Q231" s="15"/>
      <c r="R231" s="15">
        <v>-48.4</v>
      </c>
      <c r="S231" s="15">
        <v>-24.3</v>
      </c>
      <c r="T231" s="15">
        <v>172.5</v>
      </c>
      <c r="U231" s="15">
        <v>-21.3</v>
      </c>
      <c r="V231" s="19">
        <v>16.070161753302663</v>
      </c>
      <c r="W231" s="19">
        <v>8.7584972205908542</v>
      </c>
      <c r="X231" s="15">
        <v>1.0890197137732633</v>
      </c>
      <c r="Y231" s="15">
        <v>6.7043199962505762</v>
      </c>
      <c r="Z231" s="15">
        <v>1.0890197137732633</v>
      </c>
      <c r="AA231" s="15">
        <v>21.318798404094835</v>
      </c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X231" s="37"/>
    </row>
    <row r="232" spans="1:50" x14ac:dyDescent="0.3">
      <c r="A232" s="15" t="s">
        <v>59</v>
      </c>
      <c r="B232" s="16" t="s">
        <v>60</v>
      </c>
      <c r="C232" s="15" t="s">
        <v>61</v>
      </c>
      <c r="D232" s="20" t="s">
        <v>47</v>
      </c>
      <c r="E232" s="20" t="s">
        <v>74</v>
      </c>
      <c r="F232" s="18">
        <v>5</v>
      </c>
      <c r="G232" s="18">
        <v>10</v>
      </c>
      <c r="H232" s="18"/>
      <c r="I232" s="18">
        <v>12</v>
      </c>
      <c r="J232" s="15" t="s">
        <v>35</v>
      </c>
      <c r="K232" s="15" t="s">
        <v>295</v>
      </c>
      <c r="L232" s="15"/>
      <c r="M232" s="15">
        <v>-75.900000000000006</v>
      </c>
      <c r="N232" s="15"/>
      <c r="O232" s="15"/>
      <c r="P232" s="15"/>
      <c r="Q232" s="15"/>
      <c r="R232" s="15">
        <v>-52.3</v>
      </c>
      <c r="S232" s="15">
        <v>-28.2</v>
      </c>
      <c r="T232" s="15">
        <v>163.19999999999999</v>
      </c>
      <c r="U232" s="15">
        <v>-24.3</v>
      </c>
      <c r="V232" s="19">
        <v>10.198051425171084</v>
      </c>
      <c r="W232" s="19">
        <v>12.8171647810858</v>
      </c>
      <c r="X232" s="15">
        <v>1.1168556286805609</v>
      </c>
      <c r="Y232" s="15">
        <v>5.1480533956252756</v>
      </c>
      <c r="Z232" s="15">
        <v>1.1168556286805609</v>
      </c>
      <c r="AA232" s="15">
        <v>21.736384879021507</v>
      </c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X232" s="37"/>
    </row>
    <row r="233" spans="1:50" x14ac:dyDescent="0.3">
      <c r="A233" s="15" t="s">
        <v>59</v>
      </c>
      <c r="B233" s="16" t="s">
        <v>60</v>
      </c>
      <c r="C233" s="15" t="s">
        <v>61</v>
      </c>
      <c r="D233" s="20" t="s">
        <v>47</v>
      </c>
      <c r="E233" s="20" t="s">
        <v>74</v>
      </c>
      <c r="F233" s="18">
        <v>6</v>
      </c>
      <c r="G233" s="18">
        <v>10</v>
      </c>
      <c r="H233" s="18"/>
      <c r="I233" s="18">
        <v>12</v>
      </c>
      <c r="J233" s="15" t="s">
        <v>35</v>
      </c>
      <c r="K233" s="15" t="s">
        <v>295</v>
      </c>
      <c r="L233" s="15"/>
      <c r="M233" s="15">
        <v>-68.2</v>
      </c>
      <c r="N233" s="15"/>
      <c r="O233" s="15"/>
      <c r="P233" s="15"/>
      <c r="Q233" s="15"/>
      <c r="R233" s="15">
        <v>-45.2</v>
      </c>
      <c r="S233" s="15">
        <v>-27.3</v>
      </c>
      <c r="T233" s="15">
        <v>184.1</v>
      </c>
      <c r="U233" s="15">
        <v>-24</v>
      </c>
      <c r="V233" s="19">
        <v>11.219906995833592</v>
      </c>
      <c r="W233" s="19">
        <v>12.4933804598764</v>
      </c>
      <c r="X233" s="15">
        <v>1.0947098687213319</v>
      </c>
      <c r="Y233" s="15">
        <v>8.5490167777375756</v>
      </c>
      <c r="Z233" s="15">
        <v>1.0947098687213319</v>
      </c>
      <c r="AA233" s="15">
        <v>20.561689849034366</v>
      </c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X233" s="37"/>
    </row>
    <row r="234" spans="1:50" x14ac:dyDescent="0.3">
      <c r="A234" s="15" t="s">
        <v>59</v>
      </c>
      <c r="B234" s="16" t="s">
        <v>60</v>
      </c>
      <c r="C234" s="15" t="s">
        <v>61</v>
      </c>
      <c r="D234" s="20" t="s">
        <v>47</v>
      </c>
      <c r="E234" s="20" t="s">
        <v>74</v>
      </c>
      <c r="F234" s="18">
        <v>7</v>
      </c>
      <c r="G234" s="18">
        <v>10</v>
      </c>
      <c r="H234" s="18"/>
      <c r="I234" s="18">
        <v>15</v>
      </c>
      <c r="J234" s="15" t="s">
        <v>35</v>
      </c>
      <c r="K234" s="15" t="s">
        <v>295</v>
      </c>
      <c r="L234" s="15"/>
      <c r="M234" s="15">
        <v>-84.5</v>
      </c>
      <c r="N234" s="15"/>
      <c r="O234" s="15"/>
      <c r="P234" s="15"/>
      <c r="Q234" s="15"/>
      <c r="R234" s="15">
        <v>-50.2</v>
      </c>
      <c r="S234" s="15">
        <v>-26.9</v>
      </c>
      <c r="T234" s="15">
        <v>175.2</v>
      </c>
      <c r="U234" s="15">
        <v>-21.9</v>
      </c>
      <c r="V234" s="19">
        <v>11.989517557765987</v>
      </c>
      <c r="W234" s="19">
        <v>12.7817379630108</v>
      </c>
      <c r="X234" s="15">
        <v>1.1001964380640763</v>
      </c>
      <c r="Y234" s="15">
        <v>6.9847998588024405</v>
      </c>
      <c r="Z234" s="15">
        <v>1.1001964380640763</v>
      </c>
      <c r="AA234" s="15">
        <v>21.091202511034471</v>
      </c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X234" s="37"/>
    </row>
    <row r="235" spans="1:50" x14ac:dyDescent="0.3">
      <c r="A235" s="15" t="s">
        <v>59</v>
      </c>
      <c r="B235" s="16" t="s">
        <v>60</v>
      </c>
      <c r="C235" s="15" t="s">
        <v>61</v>
      </c>
      <c r="D235" s="20" t="s">
        <v>47</v>
      </c>
      <c r="E235" s="20" t="s">
        <v>74</v>
      </c>
      <c r="F235" s="18">
        <v>8</v>
      </c>
      <c r="G235" s="18">
        <v>10</v>
      </c>
      <c r="H235" s="18"/>
      <c r="I235" s="18">
        <v>20</v>
      </c>
      <c r="J235" s="15" t="s">
        <v>35</v>
      </c>
      <c r="K235" s="15" t="s">
        <v>295</v>
      </c>
      <c r="L235" s="15"/>
      <c r="M235" s="15">
        <v>-60.6</v>
      </c>
      <c r="N235" s="15"/>
      <c r="O235" s="15"/>
      <c r="P235" s="15"/>
      <c r="Q235" s="15"/>
      <c r="R235" s="15">
        <v>-52.5</v>
      </c>
      <c r="S235" s="15">
        <v>-22.3</v>
      </c>
      <c r="T235" s="15">
        <v>210.5</v>
      </c>
      <c r="U235" s="15">
        <v>-19.399999999999999</v>
      </c>
      <c r="V235" s="19">
        <v>20.69013162872244</v>
      </c>
      <c r="W235" s="19">
        <v>3.5198689914209105</v>
      </c>
      <c r="X235" s="15">
        <v>1.0323559901452255</v>
      </c>
      <c r="Y235" s="15">
        <v>15.882773545730698</v>
      </c>
      <c r="Z235" s="15">
        <v>1.0323559901452255</v>
      </c>
      <c r="AA235" s="15">
        <v>18.795440260153704</v>
      </c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X235" s="37"/>
    </row>
    <row r="236" spans="1:50" x14ac:dyDescent="0.3">
      <c r="A236" s="15" t="s">
        <v>59</v>
      </c>
      <c r="B236" s="16" t="s">
        <v>60</v>
      </c>
      <c r="C236" s="15" t="s">
        <v>61</v>
      </c>
      <c r="D236" s="20" t="s">
        <v>47</v>
      </c>
      <c r="E236" s="20" t="s">
        <v>74</v>
      </c>
      <c r="F236" s="18">
        <v>9</v>
      </c>
      <c r="G236" s="18">
        <v>10</v>
      </c>
      <c r="H236" s="18"/>
      <c r="I236" s="18">
        <v>15</v>
      </c>
      <c r="J236" s="15" t="s">
        <v>35</v>
      </c>
      <c r="K236" s="15" t="s">
        <v>295</v>
      </c>
      <c r="L236" s="15"/>
      <c r="M236" s="15">
        <v>-74.099999999999994</v>
      </c>
      <c r="N236" s="15"/>
      <c r="O236" s="15"/>
      <c r="P236" s="15"/>
      <c r="Q236" s="15"/>
      <c r="R236" s="15">
        <v>-48.2</v>
      </c>
      <c r="S236" s="15">
        <v>-26.9</v>
      </c>
      <c r="T236" s="15">
        <v>164.6</v>
      </c>
      <c r="U236" s="15">
        <v>-24.3</v>
      </c>
      <c r="V236" s="19">
        <v>11.658736132213422</v>
      </c>
      <c r="W236" s="19">
        <v>12.873284795749001</v>
      </c>
      <c r="X236" s="15">
        <v>1.1089898517965575</v>
      </c>
      <c r="Y236" s="15">
        <v>5.399734031994706</v>
      </c>
      <c r="Z236" s="15">
        <v>1.1089898517965575</v>
      </c>
      <c r="AA236" s="15">
        <v>21.725062444038308</v>
      </c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X236" s="37"/>
    </row>
    <row r="237" spans="1:50" x14ac:dyDescent="0.3">
      <c r="A237" s="15" t="s">
        <v>59</v>
      </c>
      <c r="B237" s="16" t="s">
        <v>60</v>
      </c>
      <c r="C237" s="15" t="s">
        <v>61</v>
      </c>
      <c r="D237" s="20" t="s">
        <v>47</v>
      </c>
      <c r="E237" s="20" t="s">
        <v>74</v>
      </c>
      <c r="F237" s="18">
        <v>10</v>
      </c>
      <c r="G237" s="18">
        <v>10</v>
      </c>
      <c r="H237" s="18"/>
      <c r="I237" s="18">
        <v>15</v>
      </c>
      <c r="J237" s="15" t="s">
        <v>35</v>
      </c>
      <c r="K237" s="15" t="s">
        <v>295</v>
      </c>
      <c r="L237" s="15"/>
      <c r="M237" s="15">
        <v>-73.2</v>
      </c>
      <c r="N237" s="15"/>
      <c r="O237" s="15"/>
      <c r="P237" s="15"/>
      <c r="Q237" s="15"/>
      <c r="R237" s="15">
        <v>-50.2</v>
      </c>
      <c r="S237" s="15">
        <v>-25.3</v>
      </c>
      <c r="T237" s="15">
        <v>180.1</v>
      </c>
      <c r="U237" s="15">
        <v>-23.3</v>
      </c>
      <c r="V237" s="19">
        <v>14.041321983021076</v>
      </c>
      <c r="W237" s="19">
        <v>10.957277194312846</v>
      </c>
      <c r="X237" s="15">
        <v>1.0877310688393549</v>
      </c>
      <c r="Y237" s="15">
        <v>7.9435446454360088</v>
      </c>
      <c r="Z237" s="15">
        <v>1.0877310688393549</v>
      </c>
      <c r="AA237" s="15">
        <v>20.833303572796531</v>
      </c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X237" s="37"/>
    </row>
    <row r="238" spans="1:50" ht="15" customHeight="1" x14ac:dyDescent="0.3">
      <c r="A238" s="15" t="s">
        <v>59</v>
      </c>
      <c r="B238" s="16" t="s">
        <v>60</v>
      </c>
      <c r="C238" s="15" t="s">
        <v>61</v>
      </c>
      <c r="D238" s="20" t="s">
        <v>47</v>
      </c>
      <c r="E238" s="20" t="s">
        <v>74</v>
      </c>
      <c r="F238" s="18">
        <v>11</v>
      </c>
      <c r="G238" s="18">
        <v>10</v>
      </c>
      <c r="H238" s="18"/>
      <c r="I238" s="18">
        <v>10</v>
      </c>
      <c r="J238" s="15" t="s">
        <v>35</v>
      </c>
      <c r="K238" s="15" t="s">
        <v>295</v>
      </c>
      <c r="L238" s="15"/>
      <c r="M238" s="15">
        <v>-65.900000000000006</v>
      </c>
      <c r="N238" s="15"/>
      <c r="O238" s="15"/>
      <c r="P238" s="15"/>
      <c r="Q238" s="15"/>
      <c r="R238" s="15">
        <v>-45.9</v>
      </c>
      <c r="S238" s="15">
        <v>-22.1</v>
      </c>
      <c r="T238" s="15">
        <v>184.2</v>
      </c>
      <c r="U238" s="15">
        <v>-23</v>
      </c>
      <c r="V238" s="19">
        <v>17.948692237366572</v>
      </c>
      <c r="W238" s="19">
        <v>5.4290593875867188</v>
      </c>
      <c r="X238" s="15">
        <v>1.0635427916528135</v>
      </c>
      <c r="Y238" s="15">
        <v>9.0116783738345561</v>
      </c>
      <c r="Z238" s="15">
        <v>1.0635427916528135</v>
      </c>
      <c r="AA238" s="15">
        <v>20.544596734898995</v>
      </c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X238" s="37"/>
    </row>
    <row r="239" spans="1:50" ht="16.2" customHeight="1" x14ac:dyDescent="0.3">
      <c r="A239" s="15" t="s">
        <v>59</v>
      </c>
      <c r="B239" s="16" t="s">
        <v>60</v>
      </c>
      <c r="C239" s="15" t="s">
        <v>61</v>
      </c>
      <c r="D239" s="20" t="s">
        <v>47</v>
      </c>
      <c r="E239" s="20" t="s">
        <v>74</v>
      </c>
      <c r="F239" s="18">
        <v>12</v>
      </c>
      <c r="G239" s="18">
        <v>10</v>
      </c>
      <c r="H239" s="18"/>
      <c r="I239" s="18">
        <v>10</v>
      </c>
      <c r="J239" s="15" t="s">
        <v>35</v>
      </c>
      <c r="K239" s="15" t="s">
        <v>295</v>
      </c>
      <c r="L239" s="15"/>
      <c r="M239" s="15">
        <v>-65.599999999999994</v>
      </c>
      <c r="N239" s="15"/>
      <c r="O239" s="15"/>
      <c r="P239" s="15"/>
      <c r="Q239" s="15"/>
      <c r="R239" s="15">
        <v>-46.2</v>
      </c>
      <c r="S239" s="15">
        <v>-22.4</v>
      </c>
      <c r="T239" s="15">
        <v>163.80000000000001</v>
      </c>
      <c r="U239" s="15">
        <v>-23.4</v>
      </c>
      <c r="V239" s="19">
        <v>17.007163483547703</v>
      </c>
      <c r="W239" s="19">
        <v>6.4581940495263233</v>
      </c>
      <c r="X239" s="15">
        <v>1.081606418836573</v>
      </c>
      <c r="Y239" s="15">
        <v>5.5532050466676894</v>
      </c>
      <c r="Z239" s="15">
        <v>1.081606418836573</v>
      </c>
      <c r="AA239" s="15">
        <v>21.90590203826865</v>
      </c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X239" s="37"/>
    </row>
    <row r="240" spans="1:50" x14ac:dyDescent="0.3">
      <c r="A240" s="15" t="s">
        <v>59</v>
      </c>
      <c r="B240" s="16" t="s">
        <v>60</v>
      </c>
      <c r="C240" s="15" t="s">
        <v>61</v>
      </c>
      <c r="D240" s="20" t="s">
        <v>48</v>
      </c>
      <c r="E240" s="20" t="s">
        <v>74</v>
      </c>
      <c r="F240" s="18">
        <v>1</v>
      </c>
      <c r="G240" s="18">
        <v>10</v>
      </c>
      <c r="H240" s="18"/>
      <c r="I240" s="18">
        <v>15</v>
      </c>
      <c r="J240" s="15" t="s">
        <v>35</v>
      </c>
      <c r="K240" s="15" t="s">
        <v>295</v>
      </c>
      <c r="L240" s="15"/>
      <c r="M240" s="15">
        <v>-83.1</v>
      </c>
      <c r="N240" s="15"/>
      <c r="O240" s="15"/>
      <c r="P240" s="15"/>
      <c r="Q240" s="15"/>
      <c r="R240" s="15">
        <v>-45.6</v>
      </c>
      <c r="S240" s="15">
        <v>-25.2</v>
      </c>
      <c r="T240" s="15">
        <v>180.2</v>
      </c>
      <c r="U240" s="15">
        <v>-24.3</v>
      </c>
      <c r="V240" s="19">
        <v>14.04335840565928</v>
      </c>
      <c r="W240" s="19">
        <v>10.791989271132696</v>
      </c>
      <c r="X240" s="15">
        <v>1.0871259064563203</v>
      </c>
      <c r="Y240" s="15">
        <v>7.9687802885370997</v>
      </c>
      <c r="Z240" s="15">
        <v>1.0871259064563203</v>
      </c>
      <c r="AA240" s="15">
        <v>20.828438460745467</v>
      </c>
      <c r="AB240" s="14"/>
      <c r="AC240" s="14"/>
      <c r="AD240" s="14">
        <f>AVERAGE(M240:M249)</f>
        <v>-71.040000000000006</v>
      </c>
      <c r="AE240" s="14"/>
      <c r="AF240" s="14">
        <f>AVERAGE(R240:R249)</f>
        <v>-49.51</v>
      </c>
      <c r="AG240" s="14">
        <v>-21.65</v>
      </c>
      <c r="AH240" s="14"/>
      <c r="AI240" s="14"/>
      <c r="AJ240" s="14">
        <f>AVERAGE(V240:V249)</f>
        <v>17.828645821173648</v>
      </c>
      <c r="AK240" s="14">
        <f>AVERAGE(T240:T249)</f>
        <v>172.74</v>
      </c>
      <c r="AL240" s="14">
        <f>AVERAGE(U240:U249)</f>
        <v>-21.94</v>
      </c>
      <c r="AM240" s="14"/>
      <c r="AN240" s="14"/>
      <c r="AO240" s="14"/>
      <c r="AP240" s="14">
        <f>STDEV(M240:M249)</f>
        <v>6.4410489138890341</v>
      </c>
      <c r="AQ240" s="14"/>
      <c r="AR240" s="14">
        <f>STDEV(R240:R249)</f>
        <v>1.8156419128108814</v>
      </c>
      <c r="AS240" s="14">
        <f>STDEV(S240:S249)</f>
        <v>0.98211789290062035</v>
      </c>
      <c r="AT240" s="14"/>
      <c r="AU240" s="14"/>
      <c r="AV240" s="14">
        <f>STDEV(V240:V249)</f>
        <v>3.1013333595727324</v>
      </c>
      <c r="AW240" s="212">
        <f>STDEV(T240:T249)</f>
        <v>6.9025277173575192</v>
      </c>
      <c r="AX240" s="37"/>
    </row>
    <row r="241" spans="1:50" x14ac:dyDescent="0.3">
      <c r="A241" s="15" t="s">
        <v>59</v>
      </c>
      <c r="B241" s="16" t="s">
        <v>60</v>
      </c>
      <c r="C241" s="15" t="s">
        <v>61</v>
      </c>
      <c r="D241" s="20" t="s">
        <v>48</v>
      </c>
      <c r="E241" s="20" t="s">
        <v>74</v>
      </c>
      <c r="F241" s="18">
        <v>2</v>
      </c>
      <c r="G241" s="18">
        <v>10</v>
      </c>
      <c r="H241" s="18"/>
      <c r="I241" s="18">
        <v>15</v>
      </c>
      <c r="J241" s="15" t="s">
        <v>35</v>
      </c>
      <c r="K241" s="15" t="s">
        <v>295</v>
      </c>
      <c r="L241" s="15"/>
      <c r="M241" s="15">
        <v>-65.3</v>
      </c>
      <c r="N241" s="15"/>
      <c r="O241" s="15"/>
      <c r="P241" s="15"/>
      <c r="Q241" s="15"/>
      <c r="R241" s="15">
        <v>-50.1</v>
      </c>
      <c r="S241" s="15">
        <v>-22.3</v>
      </c>
      <c r="T241" s="15">
        <v>169.3</v>
      </c>
      <c r="U241" s="15">
        <v>-21</v>
      </c>
      <c r="V241" s="19">
        <v>20.404038583743471</v>
      </c>
      <c r="W241" s="19">
        <v>3.544383435563919</v>
      </c>
      <c r="X241" s="15">
        <v>1.0812494919361095</v>
      </c>
      <c r="Y241" s="15">
        <v>6.3146075223874947</v>
      </c>
      <c r="Z241" s="15">
        <v>1.0812494919361095</v>
      </c>
      <c r="AA241" s="15">
        <v>21.539363269271558</v>
      </c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X241" s="37"/>
    </row>
    <row r="242" spans="1:50" x14ac:dyDescent="0.3">
      <c r="A242" s="15" t="s">
        <v>59</v>
      </c>
      <c r="B242" s="16" t="s">
        <v>60</v>
      </c>
      <c r="C242" s="15" t="s">
        <v>61</v>
      </c>
      <c r="D242" s="20" t="s">
        <v>48</v>
      </c>
      <c r="E242" s="20" t="s">
        <v>74</v>
      </c>
      <c r="F242" s="18">
        <v>3</v>
      </c>
      <c r="G242" s="18">
        <v>10</v>
      </c>
      <c r="H242" s="18"/>
      <c r="I242" s="18">
        <v>12</v>
      </c>
      <c r="J242" s="15" t="s">
        <v>35</v>
      </c>
      <c r="K242" s="15" t="s">
        <v>295</v>
      </c>
      <c r="L242" s="15"/>
      <c r="M242" s="15">
        <v>-72.900000000000006</v>
      </c>
      <c r="N242" s="15"/>
      <c r="O242" s="15"/>
      <c r="P242" s="15"/>
      <c r="Q242" s="15"/>
      <c r="R242" s="15">
        <v>-51.2</v>
      </c>
      <c r="S242" s="15">
        <v>-22.7</v>
      </c>
      <c r="T242" s="15">
        <v>167.3</v>
      </c>
      <c r="U242" s="15">
        <v>-20.3</v>
      </c>
      <c r="V242" s="19">
        <v>19.574246318111133</v>
      </c>
      <c r="W242" s="19">
        <v>4.6830789453209398</v>
      </c>
      <c r="X242" s="15">
        <v>1.0850486860135975</v>
      </c>
      <c r="Y242" s="15">
        <v>5.9933725185128059</v>
      </c>
      <c r="Z242" s="15">
        <v>1.0850486860135975</v>
      </c>
      <c r="AA242" s="15">
        <v>21.671213244373732</v>
      </c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X242" s="37"/>
    </row>
    <row r="243" spans="1:50" x14ac:dyDescent="0.3">
      <c r="A243" s="15" t="s">
        <v>59</v>
      </c>
      <c r="B243" s="16" t="s">
        <v>60</v>
      </c>
      <c r="C243" s="15" t="s">
        <v>61</v>
      </c>
      <c r="D243" s="20" t="s">
        <v>48</v>
      </c>
      <c r="E243" s="20" t="s">
        <v>74</v>
      </c>
      <c r="F243" s="18">
        <v>4</v>
      </c>
      <c r="G243" s="18">
        <v>10</v>
      </c>
      <c r="H243" s="18"/>
      <c r="I243" s="18">
        <v>15</v>
      </c>
      <c r="J243" s="15" t="s">
        <v>35</v>
      </c>
      <c r="K243" s="15" t="s">
        <v>295</v>
      </c>
      <c r="L243" s="15"/>
      <c r="M243" s="15">
        <v>-69.7</v>
      </c>
      <c r="N243" s="15"/>
      <c r="O243" s="15"/>
      <c r="P243" s="15"/>
      <c r="Q243" s="15"/>
      <c r="R243" s="15">
        <v>-50.3</v>
      </c>
      <c r="S243" s="15">
        <v>-22.1</v>
      </c>
      <c r="T243" s="15">
        <v>179.2</v>
      </c>
      <c r="U243" s="15">
        <v>-20</v>
      </c>
      <c r="V243" s="19">
        <v>21.081752416259722</v>
      </c>
      <c r="W243" s="19">
        <v>2.932705365668955</v>
      </c>
      <c r="X243" s="15">
        <v>1.0607534452683247</v>
      </c>
      <c r="Y243" s="15">
        <v>8.1293801660920959</v>
      </c>
      <c r="Z243" s="15">
        <v>1.0607534452683247</v>
      </c>
      <c r="AA243" s="15">
        <v>20.82994059877462</v>
      </c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X243" s="37"/>
    </row>
    <row r="244" spans="1:50" x14ac:dyDescent="0.3">
      <c r="A244" s="15" t="s">
        <v>59</v>
      </c>
      <c r="B244" s="16" t="s">
        <v>60</v>
      </c>
      <c r="C244" s="15" t="s">
        <v>61</v>
      </c>
      <c r="D244" s="20" t="s">
        <v>48</v>
      </c>
      <c r="E244" s="20" t="s">
        <v>74</v>
      </c>
      <c r="F244" s="18">
        <v>5</v>
      </c>
      <c r="G244" s="18">
        <v>10</v>
      </c>
      <c r="H244" s="18"/>
      <c r="I244" s="18">
        <v>12</v>
      </c>
      <c r="J244" s="15" t="s">
        <v>35</v>
      </c>
      <c r="K244" s="15" t="s">
        <v>295</v>
      </c>
      <c r="L244" s="15"/>
      <c r="M244" s="15">
        <v>-71.5</v>
      </c>
      <c r="N244" s="15"/>
      <c r="O244" s="15"/>
      <c r="P244" s="15"/>
      <c r="Q244" s="15"/>
      <c r="R244" s="15">
        <v>-52.1</v>
      </c>
      <c r="S244" s="15">
        <v>-23.2</v>
      </c>
      <c r="T244" s="15">
        <v>174.2</v>
      </c>
      <c r="U244" s="15">
        <v>-20.3</v>
      </c>
      <c r="V244" s="19">
        <v>18.448522831607157</v>
      </c>
      <c r="W244" s="19">
        <v>6.0395401780565976</v>
      </c>
      <c r="X244" s="15">
        <v>1.0818363057399283</v>
      </c>
      <c r="Y244" s="15">
        <v>7.0473024914806546</v>
      </c>
      <c r="Z244" s="15">
        <v>1.0818363057399283</v>
      </c>
      <c r="AA244" s="15">
        <v>21.219109851807683</v>
      </c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X244" s="37"/>
    </row>
    <row r="245" spans="1:50" x14ac:dyDescent="0.3">
      <c r="A245" s="15" t="s">
        <v>59</v>
      </c>
      <c r="B245" s="16" t="s">
        <v>60</v>
      </c>
      <c r="C245" s="15" t="s">
        <v>61</v>
      </c>
      <c r="D245" s="20" t="s">
        <v>48</v>
      </c>
      <c r="E245" s="20" t="s">
        <v>74</v>
      </c>
      <c r="F245" s="18">
        <v>6</v>
      </c>
      <c r="G245" s="18">
        <v>10</v>
      </c>
      <c r="H245" s="18"/>
      <c r="I245" s="18">
        <v>10</v>
      </c>
      <c r="J245" s="15" t="s">
        <v>35</v>
      </c>
      <c r="K245" s="15" t="s">
        <v>295</v>
      </c>
      <c r="L245" s="15"/>
      <c r="M245" s="15">
        <v>-79.900000000000006</v>
      </c>
      <c r="N245" s="15"/>
      <c r="O245" s="15"/>
      <c r="P245" s="15"/>
      <c r="Q245" s="15"/>
      <c r="R245" s="15">
        <v>-50.5</v>
      </c>
      <c r="S245" s="15">
        <v>-23.2</v>
      </c>
      <c r="T245" s="15">
        <v>157.9</v>
      </c>
      <c r="U245" s="15">
        <v>-21.3</v>
      </c>
      <c r="V245" s="19">
        <v>18.276112405286938</v>
      </c>
      <c r="W245" s="19">
        <v>6.0634438190610958</v>
      </c>
      <c r="X245" s="15">
        <v>1.095444318378942</v>
      </c>
      <c r="Y245" s="15">
        <v>4.7112668302691443</v>
      </c>
      <c r="Z245" s="15">
        <v>1.095444318378942</v>
      </c>
      <c r="AA245" s="15">
        <v>22.28862931887241</v>
      </c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X245" s="37"/>
    </row>
    <row r="246" spans="1:50" x14ac:dyDescent="0.3">
      <c r="A246" s="15" t="s">
        <v>59</v>
      </c>
      <c r="B246" s="16" t="s">
        <v>60</v>
      </c>
      <c r="C246" s="15" t="s">
        <v>61</v>
      </c>
      <c r="D246" s="20" t="s">
        <v>48</v>
      </c>
      <c r="E246" s="20" t="s">
        <v>74</v>
      </c>
      <c r="F246" s="18">
        <v>7</v>
      </c>
      <c r="G246" s="18">
        <v>10</v>
      </c>
      <c r="H246" s="18"/>
      <c r="I246" s="18">
        <v>25</v>
      </c>
      <c r="J246" s="15" t="s">
        <v>35</v>
      </c>
      <c r="K246" s="15" t="s">
        <v>295</v>
      </c>
      <c r="L246" s="15"/>
      <c r="M246" s="15">
        <v>-72.599999999999994</v>
      </c>
      <c r="N246" s="15"/>
      <c r="O246" s="15"/>
      <c r="P246" s="15"/>
      <c r="Q246" s="15"/>
      <c r="R246" s="15">
        <v>-49.6</v>
      </c>
      <c r="S246" s="15">
        <v>-21.6</v>
      </c>
      <c r="T246" s="15">
        <v>179.8</v>
      </c>
      <c r="U246" s="15">
        <v>-25.3</v>
      </c>
      <c r="V246" s="19">
        <v>12.497216519863768</v>
      </c>
      <c r="W246" s="19">
        <v>10.03908332205801</v>
      </c>
      <c r="X246" s="15">
        <v>1.068484260231741</v>
      </c>
      <c r="Y246" s="15">
        <v>8.1399107252310188</v>
      </c>
      <c r="Z246" s="15">
        <v>1.068484260231741</v>
      </c>
      <c r="AA246" s="15">
        <v>20.837786248118281</v>
      </c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X246" s="37"/>
    </row>
    <row r="247" spans="1:50" x14ac:dyDescent="0.3">
      <c r="A247" s="15" t="s">
        <v>59</v>
      </c>
      <c r="B247" s="16" t="s">
        <v>60</v>
      </c>
      <c r="C247" s="15" t="s">
        <v>61</v>
      </c>
      <c r="D247" s="20" t="s">
        <v>48</v>
      </c>
      <c r="E247" s="20" t="s">
        <v>74</v>
      </c>
      <c r="F247" s="18">
        <v>8</v>
      </c>
      <c r="G247" s="18">
        <v>10</v>
      </c>
      <c r="H247" s="18"/>
      <c r="I247" s="18">
        <v>30</v>
      </c>
      <c r="J247" s="15" t="s">
        <v>35</v>
      </c>
      <c r="K247" s="15" t="s">
        <v>295</v>
      </c>
      <c r="L247" s="15"/>
      <c r="M247" s="15">
        <v>-63.7</v>
      </c>
      <c r="N247" s="15"/>
      <c r="O247" s="15"/>
      <c r="P247" s="15"/>
      <c r="Q247" s="15"/>
      <c r="R247" s="15">
        <v>-48.5</v>
      </c>
      <c r="S247" s="15">
        <v>-22.7</v>
      </c>
      <c r="T247" s="15">
        <v>175.2</v>
      </c>
      <c r="U247" s="15">
        <v>-22.3</v>
      </c>
      <c r="V247" s="19">
        <v>19.215749094100346</v>
      </c>
      <c r="W247" s="19">
        <v>4.7228540882332588</v>
      </c>
      <c r="X247" s="15">
        <v>1.0619901731952388</v>
      </c>
      <c r="Y247" s="15">
        <v>7.4317708358438468</v>
      </c>
      <c r="Z247" s="15">
        <v>1.0619901731952388</v>
      </c>
      <c r="AA247" s="15">
        <v>21.084361952685946</v>
      </c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X247" s="37"/>
    </row>
    <row r="248" spans="1:50" x14ac:dyDescent="0.3">
      <c r="A248" s="15" t="s">
        <v>59</v>
      </c>
      <c r="B248" s="16" t="s">
        <v>60</v>
      </c>
      <c r="C248" s="15" t="s">
        <v>61</v>
      </c>
      <c r="D248" s="20" t="s">
        <v>48</v>
      </c>
      <c r="E248" s="20" t="s">
        <v>74</v>
      </c>
      <c r="F248" s="18">
        <v>9</v>
      </c>
      <c r="G248" s="18">
        <v>10</v>
      </c>
      <c r="H248" s="18"/>
      <c r="I248" s="18">
        <v>30</v>
      </c>
      <c r="J248" s="15" t="s">
        <v>35</v>
      </c>
      <c r="K248" s="15" t="s">
        <v>295</v>
      </c>
      <c r="L248" s="15"/>
      <c r="M248" s="15">
        <v>-66.5</v>
      </c>
      <c r="N248" s="15"/>
      <c r="O248" s="15"/>
      <c r="P248" s="15"/>
      <c r="Q248" s="15"/>
      <c r="R248" s="15">
        <v>-48.9</v>
      </c>
      <c r="S248" s="15">
        <v>-22.4</v>
      </c>
      <c r="T248" s="15">
        <v>169.8</v>
      </c>
      <c r="U248" s="15">
        <v>-24.6</v>
      </c>
      <c r="V248" s="19">
        <v>14.161410184022349</v>
      </c>
      <c r="W248" s="19">
        <v>9.0085688773105179</v>
      </c>
      <c r="X248" s="15">
        <v>1.0683275443675717</v>
      </c>
      <c r="Y248" s="15">
        <v>6.5177880435747753</v>
      </c>
      <c r="Z248" s="15">
        <v>1.0683275443675717</v>
      </c>
      <c r="AA248" s="15">
        <v>21.466228486230754</v>
      </c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X248" s="37"/>
    </row>
    <row r="249" spans="1:50" ht="15" thickBot="1" x14ac:dyDescent="0.35">
      <c r="A249" s="21" t="s">
        <v>59</v>
      </c>
      <c r="B249" s="22" t="s">
        <v>60</v>
      </c>
      <c r="C249" s="21" t="s">
        <v>61</v>
      </c>
      <c r="D249" s="23" t="s">
        <v>48</v>
      </c>
      <c r="E249" s="40" t="s">
        <v>74</v>
      </c>
      <c r="F249" s="24">
        <v>10</v>
      </c>
      <c r="G249" s="24">
        <v>10</v>
      </c>
      <c r="H249" s="24"/>
      <c r="I249" s="24">
        <v>30</v>
      </c>
      <c r="J249" s="21" t="s">
        <v>35</v>
      </c>
      <c r="K249" s="41" t="s">
        <v>295</v>
      </c>
      <c r="L249" s="21"/>
      <c r="M249" s="21">
        <v>-65.2</v>
      </c>
      <c r="N249" s="21"/>
      <c r="O249" s="21"/>
      <c r="P249" s="21"/>
      <c r="Q249" s="21"/>
      <c r="R249" s="21">
        <v>-48.3</v>
      </c>
      <c r="S249" s="21">
        <v>-22.3</v>
      </c>
      <c r="T249" s="21">
        <v>174.5</v>
      </c>
      <c r="U249" s="21">
        <v>-20</v>
      </c>
      <c r="V249" s="25">
        <v>20.584051453082338</v>
      </c>
      <c r="W249" s="25">
        <v>3.5289957515731878</v>
      </c>
      <c r="X249" s="21">
        <v>1.0557029146329788</v>
      </c>
      <c r="Y249" s="21">
        <v>7.3851344483863635</v>
      </c>
      <c r="Z249" s="21">
        <v>1.0557029146329788</v>
      </c>
      <c r="AA249" s="21">
        <v>21.069698015756639</v>
      </c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X249" s="37"/>
    </row>
    <row r="250" spans="1:50" ht="15" thickTop="1" x14ac:dyDescent="0.3">
      <c r="A250" s="10" t="s">
        <v>507</v>
      </c>
      <c r="B250" s="10" t="s">
        <v>488</v>
      </c>
      <c r="C250" s="9" t="s">
        <v>33</v>
      </c>
      <c r="D250" s="27" t="s">
        <v>34</v>
      </c>
      <c r="E250" s="31" t="s">
        <v>74</v>
      </c>
      <c r="F250" s="12">
        <v>1</v>
      </c>
      <c r="G250" s="12">
        <v>10</v>
      </c>
      <c r="H250" s="12"/>
      <c r="I250" s="12">
        <v>15</v>
      </c>
      <c r="J250" s="9" t="s">
        <v>35</v>
      </c>
      <c r="K250" s="29" t="s">
        <v>294</v>
      </c>
      <c r="L250" s="9"/>
      <c r="M250" s="9">
        <v>-35.700000000000003</v>
      </c>
      <c r="N250" s="9"/>
      <c r="O250" s="9"/>
      <c r="P250" s="9"/>
      <c r="Q250" s="9"/>
      <c r="R250" s="9">
        <v>-29.2</v>
      </c>
      <c r="S250" s="9">
        <v>-8.1999999999999993</v>
      </c>
      <c r="T250" s="9">
        <v>238.1</v>
      </c>
      <c r="U250" s="9"/>
      <c r="V250" s="13">
        <v>11.931103975999998</v>
      </c>
      <c r="W250" s="13"/>
      <c r="X250" s="9">
        <v>1.0878750660629337</v>
      </c>
      <c r="Y250" s="9">
        <v>19.323285545707961</v>
      </c>
      <c r="Z250" s="9">
        <v>1.0878750660629337</v>
      </c>
      <c r="AA250" s="9">
        <v>18.42493498728772</v>
      </c>
      <c r="AB250" s="28"/>
      <c r="AC250" s="28"/>
      <c r="AD250" s="28">
        <f>AVERAGE(M250:M254)</f>
        <v>-41.14</v>
      </c>
      <c r="AE250" s="28"/>
      <c r="AF250" s="28">
        <f>AVERAGE(R250:R254)</f>
        <v>-29.46</v>
      </c>
      <c r="AG250" s="28">
        <v>-5.0599999999999996</v>
      </c>
      <c r="AH250" s="28"/>
      <c r="AI250" s="28"/>
      <c r="AJ250" s="28">
        <v>7.7598056897999994</v>
      </c>
      <c r="AK250" s="28">
        <f>AVERAGE(T250:T254)</f>
        <v>238.4</v>
      </c>
      <c r="AL250" s="28"/>
      <c r="AM250" s="28"/>
      <c r="AN250" s="28"/>
      <c r="AO250" s="28"/>
      <c r="AP250" s="28">
        <f>STDEV(M250:M254)</f>
        <v>4.2618071284374164</v>
      </c>
      <c r="AQ250" s="28"/>
      <c r="AR250" s="28">
        <f>STDEV(R250:R254)</f>
        <v>2.9031017894658806</v>
      </c>
      <c r="AS250" s="28">
        <f>STDEV(S250:S254)</f>
        <v>2.5686572367678808</v>
      </c>
      <c r="AT250" s="28"/>
      <c r="AU250" s="28"/>
      <c r="AV250" s="28">
        <f>STDEV(V250:V254)</f>
        <v>3.5088436839161901</v>
      </c>
      <c r="AW250" s="28">
        <f>STDEV(T250:T254)</f>
        <v>2.6009613607279962</v>
      </c>
      <c r="AX250" s="37"/>
    </row>
    <row r="251" spans="1:50" x14ac:dyDescent="0.3">
      <c r="A251" s="16" t="s">
        <v>507</v>
      </c>
      <c r="B251" s="16" t="s">
        <v>488</v>
      </c>
      <c r="C251" s="15" t="s">
        <v>33</v>
      </c>
      <c r="D251" s="20" t="s">
        <v>34</v>
      </c>
      <c r="E251" s="20" t="s">
        <v>74</v>
      </c>
      <c r="F251" s="18">
        <v>2</v>
      </c>
      <c r="G251" s="18">
        <v>10</v>
      </c>
      <c r="H251" s="18"/>
      <c r="I251" s="18">
        <v>10</v>
      </c>
      <c r="J251" s="15" t="s">
        <v>35</v>
      </c>
      <c r="K251" s="15" t="s">
        <v>294</v>
      </c>
      <c r="L251" s="15"/>
      <c r="M251" s="15">
        <v>-39.200000000000003</v>
      </c>
      <c r="N251" s="15"/>
      <c r="O251" s="15"/>
      <c r="P251" s="15"/>
      <c r="Q251" s="15"/>
      <c r="R251" s="15">
        <v>-34.4</v>
      </c>
      <c r="S251" s="15">
        <v>-2.2000000000000002</v>
      </c>
      <c r="T251" s="15">
        <v>237.6</v>
      </c>
      <c r="U251" s="15"/>
      <c r="V251" s="19">
        <v>3.7080029360000002</v>
      </c>
      <c r="W251" s="19"/>
      <c r="X251" s="15">
        <v>1.0520905829141269</v>
      </c>
      <c r="Y251" s="15">
        <v>25.194716223042672</v>
      </c>
      <c r="Z251" s="15">
        <v>1.0520905829141269</v>
      </c>
      <c r="AA251" s="15">
        <v>17.685665462046479</v>
      </c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X251" s="37"/>
    </row>
    <row r="252" spans="1:50" x14ac:dyDescent="0.3">
      <c r="A252" s="16" t="s">
        <v>507</v>
      </c>
      <c r="B252" s="16" t="s">
        <v>488</v>
      </c>
      <c r="C252" s="15" t="s">
        <v>33</v>
      </c>
      <c r="D252" s="20" t="s">
        <v>34</v>
      </c>
      <c r="E252" s="20" t="s">
        <v>74</v>
      </c>
      <c r="F252" s="18">
        <v>3</v>
      </c>
      <c r="G252" s="18">
        <v>10</v>
      </c>
      <c r="H252" s="18"/>
      <c r="I252" s="18">
        <v>10</v>
      </c>
      <c r="J252" s="15" t="s">
        <v>35</v>
      </c>
      <c r="K252" s="15" t="s">
        <v>294</v>
      </c>
      <c r="L252" s="15"/>
      <c r="M252" s="15">
        <v>-47.3</v>
      </c>
      <c r="N252" s="15"/>
      <c r="O252" s="15"/>
      <c r="P252" s="15"/>
      <c r="Q252" s="15"/>
      <c r="R252" s="15">
        <v>-28.7</v>
      </c>
      <c r="S252" s="15">
        <v>-7.2</v>
      </c>
      <c r="T252" s="15">
        <v>238.7</v>
      </c>
      <c r="U252" s="15"/>
      <c r="V252" s="19">
        <v>10.732571136000001</v>
      </c>
      <c r="W252" s="19"/>
      <c r="X252" s="15">
        <v>0.98770885634828653</v>
      </c>
      <c r="Y252" s="15">
        <v>32.216254392572921</v>
      </c>
      <c r="Z252" s="15">
        <v>0.98770885634828653</v>
      </c>
      <c r="AA252" s="15">
        <v>16.386739759080292</v>
      </c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X252" s="37"/>
    </row>
    <row r="253" spans="1:50" x14ac:dyDescent="0.3">
      <c r="A253" s="16" t="s">
        <v>507</v>
      </c>
      <c r="B253" s="16" t="s">
        <v>488</v>
      </c>
      <c r="C253" s="15" t="s">
        <v>33</v>
      </c>
      <c r="D253" s="20" t="s">
        <v>34</v>
      </c>
      <c r="E253" s="20" t="s">
        <v>74</v>
      </c>
      <c r="F253" s="18">
        <v>4</v>
      </c>
      <c r="G253" s="18">
        <v>10</v>
      </c>
      <c r="H253" s="18"/>
      <c r="I253" s="18">
        <v>10</v>
      </c>
      <c r="J253" s="15" t="s">
        <v>35</v>
      </c>
      <c r="K253" s="15" t="s">
        <v>294</v>
      </c>
      <c r="L253" s="15"/>
      <c r="M253" s="15">
        <v>-41.2</v>
      </c>
      <c r="N253" s="15"/>
      <c r="O253" s="15"/>
      <c r="P253" s="15"/>
      <c r="Q253" s="15"/>
      <c r="R253" s="15">
        <v>-28.2</v>
      </c>
      <c r="S253" s="15">
        <v>-3.2</v>
      </c>
      <c r="T253" s="15">
        <v>235.2</v>
      </c>
      <c r="U253" s="15"/>
      <c r="V253" s="19">
        <v>5.2616437759999997</v>
      </c>
      <c r="W253" s="19"/>
      <c r="X253" s="15">
        <v>1.0756313778699709</v>
      </c>
      <c r="Y253" s="15">
        <v>16.222125029962157</v>
      </c>
      <c r="Z253" s="15">
        <v>1.0756313778699709</v>
      </c>
      <c r="AA253" s="15">
        <v>18.868552605286546</v>
      </c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X253" s="37"/>
    </row>
    <row r="254" spans="1:50" x14ac:dyDescent="0.3">
      <c r="A254" s="16" t="s">
        <v>507</v>
      </c>
      <c r="B254" s="16" t="s">
        <v>488</v>
      </c>
      <c r="C254" s="15" t="s">
        <v>33</v>
      </c>
      <c r="D254" s="20" t="s">
        <v>34</v>
      </c>
      <c r="E254" s="20" t="s">
        <v>74</v>
      </c>
      <c r="F254" s="18">
        <v>5</v>
      </c>
      <c r="G254" s="18">
        <v>10</v>
      </c>
      <c r="H254" s="18"/>
      <c r="I254" s="18">
        <v>10</v>
      </c>
      <c r="J254" s="15" t="s">
        <v>35</v>
      </c>
      <c r="K254" s="15" t="s">
        <v>294</v>
      </c>
      <c r="L254" s="15"/>
      <c r="M254" s="15">
        <v>-42.3</v>
      </c>
      <c r="N254" s="15"/>
      <c r="O254" s="15"/>
      <c r="P254" s="15"/>
      <c r="Q254" s="15"/>
      <c r="R254" s="15">
        <v>-26.8</v>
      </c>
      <c r="S254" s="15">
        <v>-4.5</v>
      </c>
      <c r="T254" s="15">
        <v>242.4</v>
      </c>
      <c r="U254" s="15"/>
      <c r="V254" s="19">
        <v>7.1657066249999994</v>
      </c>
      <c r="W254" s="19"/>
      <c r="X254" s="15">
        <v>1.0446952085319274</v>
      </c>
      <c r="Y254" s="15">
        <v>20.786625372062733</v>
      </c>
      <c r="Z254" s="15">
        <v>1.0446952085319274</v>
      </c>
      <c r="AA254" s="15">
        <v>18.139760744432913</v>
      </c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X254" s="37"/>
    </row>
    <row r="255" spans="1:50" x14ac:dyDescent="0.3">
      <c r="A255" s="16" t="s">
        <v>507</v>
      </c>
      <c r="B255" s="16" t="s">
        <v>488</v>
      </c>
      <c r="C255" s="15" t="s">
        <v>33</v>
      </c>
      <c r="D255" s="17" t="s">
        <v>38</v>
      </c>
      <c r="E255" s="17" t="s">
        <v>485</v>
      </c>
      <c r="F255" s="18">
        <v>1</v>
      </c>
      <c r="G255" s="18"/>
      <c r="H255" s="18">
        <v>80</v>
      </c>
      <c r="I255" s="18">
        <v>15</v>
      </c>
      <c r="J255" s="15" t="s">
        <v>35</v>
      </c>
      <c r="K255" s="15" t="s">
        <v>294</v>
      </c>
      <c r="L255" s="15">
        <v>-101.1</v>
      </c>
      <c r="M255" s="15"/>
      <c r="N255" s="15">
        <v>-58.1</v>
      </c>
      <c r="O255" s="15">
        <v>9</v>
      </c>
      <c r="P255" s="15">
        <v>9.4</v>
      </c>
      <c r="Q255" s="15">
        <v>289.60000000000002</v>
      </c>
      <c r="R255" s="15"/>
      <c r="S255" s="15"/>
      <c r="T255" s="15"/>
      <c r="U255" s="15"/>
      <c r="V255" s="19"/>
      <c r="W255" s="19"/>
      <c r="X255" s="15" t="s">
        <v>37</v>
      </c>
      <c r="Y255" s="15" t="s">
        <v>37</v>
      </c>
      <c r="Z255" s="15" t="s">
        <v>37</v>
      </c>
      <c r="AA255" s="15" t="s">
        <v>37</v>
      </c>
      <c r="AB255" s="14"/>
      <c r="AC255" s="14">
        <f>AVERAGE(L255:L257)</f>
        <v>-100.56666666666666</v>
      </c>
      <c r="AD255" s="14"/>
      <c r="AE255" s="14">
        <f>AVERAGE(N255:N257)</f>
        <v>-58.266666666666673</v>
      </c>
      <c r="AF255" s="14"/>
      <c r="AG255" s="14"/>
      <c r="AH255" s="14">
        <f>AVERAGE(P255:P257)</f>
        <v>11.1</v>
      </c>
      <c r="AI255" s="14">
        <f>AVERAGE(O255:O257)</f>
        <v>10.666666666666666</v>
      </c>
      <c r="AJ255" s="14"/>
      <c r="AK255" s="14"/>
      <c r="AL255" s="14"/>
      <c r="AM255" s="14">
        <f>AVERAGE(Q255:Q257)</f>
        <v>290.06666666666666</v>
      </c>
      <c r="AN255" s="14"/>
      <c r="AO255" s="14">
        <f>STDEV(L255:L257)</f>
        <v>0.68068592855540344</v>
      </c>
      <c r="AP255" s="14"/>
      <c r="AQ255" s="14">
        <f>STDEV(N255:N257)</f>
        <v>0.20816659994661224</v>
      </c>
      <c r="AR255" s="14"/>
      <c r="AS255" s="14"/>
      <c r="AT255" s="14">
        <f>STDEV(P255:P257)</f>
        <v>3.2969683043669122</v>
      </c>
      <c r="AU255" s="14">
        <f>STDEV(O255:O257)</f>
        <v>3.329164059239698</v>
      </c>
      <c r="AV255" s="14"/>
      <c r="AX255" s="37"/>
    </row>
    <row r="256" spans="1:50" x14ac:dyDescent="0.3">
      <c r="A256" s="16" t="s">
        <v>507</v>
      </c>
      <c r="B256" s="16" t="s">
        <v>488</v>
      </c>
      <c r="C256" s="15" t="s">
        <v>33</v>
      </c>
      <c r="D256" s="17" t="s">
        <v>38</v>
      </c>
      <c r="E256" s="17" t="s">
        <v>485</v>
      </c>
      <c r="F256" s="18">
        <v>2</v>
      </c>
      <c r="G256" s="18"/>
      <c r="H256" s="18">
        <v>60</v>
      </c>
      <c r="I256" s="18">
        <v>8</v>
      </c>
      <c r="J256" s="15" t="s">
        <v>35</v>
      </c>
      <c r="K256" s="15" t="s">
        <v>294</v>
      </c>
      <c r="L256" s="15">
        <v>-100.8</v>
      </c>
      <c r="M256" s="15"/>
      <c r="N256" s="15">
        <v>-58.5</v>
      </c>
      <c r="O256" s="15">
        <v>8.5</v>
      </c>
      <c r="P256" s="15">
        <v>9</v>
      </c>
      <c r="Q256" s="15">
        <v>289.3</v>
      </c>
      <c r="R256" s="15"/>
      <c r="S256" s="15"/>
      <c r="T256" s="15"/>
      <c r="U256" s="15"/>
      <c r="V256" s="19"/>
      <c r="W256" s="19"/>
      <c r="X256" s="15" t="s">
        <v>37</v>
      </c>
      <c r="Y256" s="15" t="s">
        <v>37</v>
      </c>
      <c r="Z256" s="15" t="s">
        <v>37</v>
      </c>
      <c r="AA256" s="15" t="s">
        <v>37</v>
      </c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X256" s="37"/>
    </row>
    <row r="257" spans="1:50" x14ac:dyDescent="0.3">
      <c r="A257" s="16" t="s">
        <v>507</v>
      </c>
      <c r="B257" s="16" t="s">
        <v>488</v>
      </c>
      <c r="C257" s="15" t="s">
        <v>33</v>
      </c>
      <c r="D257" s="17" t="s">
        <v>38</v>
      </c>
      <c r="E257" s="17" t="s">
        <v>485</v>
      </c>
      <c r="F257" s="18">
        <v>3</v>
      </c>
      <c r="G257" s="18"/>
      <c r="H257" s="18">
        <v>75</v>
      </c>
      <c r="I257" s="18">
        <v>10</v>
      </c>
      <c r="J257" s="15" t="s">
        <v>35</v>
      </c>
      <c r="K257" s="15" t="s">
        <v>294</v>
      </c>
      <c r="L257" s="15">
        <v>-99.8</v>
      </c>
      <c r="M257" s="15"/>
      <c r="N257" s="15">
        <v>-58.2</v>
      </c>
      <c r="O257" s="15">
        <v>14.5</v>
      </c>
      <c r="P257" s="15">
        <v>14.9</v>
      </c>
      <c r="Q257" s="15">
        <v>291.3</v>
      </c>
      <c r="R257" s="15"/>
      <c r="S257" s="15"/>
      <c r="T257" s="15"/>
      <c r="U257" s="15"/>
      <c r="V257" s="19"/>
      <c r="W257" s="19"/>
      <c r="X257" s="15" t="s">
        <v>37</v>
      </c>
      <c r="Y257" s="15" t="s">
        <v>37</v>
      </c>
      <c r="Z257" s="15" t="s">
        <v>37</v>
      </c>
      <c r="AA257" s="15" t="s">
        <v>37</v>
      </c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X257" s="37"/>
    </row>
    <row r="258" spans="1:50" x14ac:dyDescent="0.3">
      <c r="A258" s="16" t="s">
        <v>507</v>
      </c>
      <c r="B258" s="16" t="s">
        <v>488</v>
      </c>
      <c r="C258" s="15" t="s">
        <v>33</v>
      </c>
      <c r="D258" s="17" t="s">
        <v>40</v>
      </c>
      <c r="E258" s="17" t="s">
        <v>485</v>
      </c>
      <c r="F258" s="18">
        <v>1</v>
      </c>
      <c r="G258" s="18"/>
      <c r="H258" s="18">
        <v>50</v>
      </c>
      <c r="I258" s="18">
        <v>20</v>
      </c>
      <c r="J258" s="15" t="s">
        <v>35</v>
      </c>
      <c r="K258" s="15" t="s">
        <v>294</v>
      </c>
      <c r="L258" s="15">
        <v>-96.5</v>
      </c>
      <c r="M258" s="15">
        <v>-45.2</v>
      </c>
      <c r="N258" s="15">
        <v>-56.5</v>
      </c>
      <c r="O258" s="15">
        <v>10.5</v>
      </c>
      <c r="P258" s="15">
        <v>9.6</v>
      </c>
      <c r="Q258" s="15">
        <v>298.3</v>
      </c>
      <c r="R258" s="15">
        <v>-25.7</v>
      </c>
      <c r="S258" s="15">
        <v>-3.2</v>
      </c>
      <c r="T258" s="15"/>
      <c r="U258" s="15"/>
      <c r="V258" s="19"/>
      <c r="W258" s="19"/>
      <c r="X258" s="15" t="s">
        <v>37</v>
      </c>
      <c r="Y258" s="15" t="s">
        <v>37</v>
      </c>
      <c r="Z258" s="15" t="s">
        <v>37</v>
      </c>
      <c r="AA258" s="15" t="s">
        <v>37</v>
      </c>
      <c r="AB258" s="14"/>
      <c r="AC258" s="14">
        <f>AVERAGE(L258:L261)</f>
        <v>-99.625</v>
      </c>
      <c r="AD258" s="14">
        <f>AVERAGE(M258:M261)</f>
        <v>-41.133333333333333</v>
      </c>
      <c r="AE258" s="14">
        <f>AVERAGE(N258:N261)</f>
        <v>-57.275000000000006</v>
      </c>
      <c r="AF258" s="14">
        <f>AVERAGE(R258:R261)</f>
        <v>-25.7</v>
      </c>
      <c r="AG258" s="14">
        <v>-3.2</v>
      </c>
      <c r="AH258" s="14">
        <f>AVERAGE(P258:P261)</f>
        <v>9.15</v>
      </c>
      <c r="AI258" s="14">
        <f>AVERAGE(O258:O261)</f>
        <v>9.4500000000000011</v>
      </c>
      <c r="AJ258" s="14"/>
      <c r="AK258" s="14"/>
      <c r="AL258" s="14"/>
      <c r="AM258" s="14"/>
      <c r="AN258" s="14"/>
      <c r="AO258" s="14">
        <f>STDEV(L258:L261)</f>
        <v>2.1108844907605278</v>
      </c>
      <c r="AP258" s="14">
        <f>STDEV(M258:M261)</f>
        <v>3.5444792753426189</v>
      </c>
      <c r="AQ258" s="14">
        <f>STDEV(N258:N261)</f>
        <v>0.57373048260194948</v>
      </c>
      <c r="AR258" s="14"/>
      <c r="AS258" s="14"/>
      <c r="AT258" s="14">
        <f>STDEV(P258:P261)</f>
        <v>3.3570820663189038</v>
      </c>
      <c r="AU258" s="14">
        <f>STDEV(O258:O261)</f>
        <v>1.3478377746103665</v>
      </c>
      <c r="AV258" s="14"/>
      <c r="AX258" s="37"/>
    </row>
    <row r="259" spans="1:50" x14ac:dyDescent="0.3">
      <c r="A259" s="16" t="s">
        <v>507</v>
      </c>
      <c r="B259" s="16" t="s">
        <v>488</v>
      </c>
      <c r="C259" s="15" t="s">
        <v>33</v>
      </c>
      <c r="D259" s="17" t="s">
        <v>40</v>
      </c>
      <c r="E259" s="17" t="s">
        <v>485</v>
      </c>
      <c r="F259" s="18">
        <v>2</v>
      </c>
      <c r="G259" s="18"/>
      <c r="H259" s="18">
        <v>80</v>
      </c>
      <c r="I259" s="18">
        <v>10</v>
      </c>
      <c r="J259" s="15" t="s">
        <v>35</v>
      </c>
      <c r="K259" s="15" t="s">
        <v>294</v>
      </c>
      <c r="L259" s="15">
        <v>-100.2</v>
      </c>
      <c r="M259" s="15">
        <v>-39.5</v>
      </c>
      <c r="N259" s="15">
        <v>-57.6</v>
      </c>
      <c r="O259" s="15">
        <v>10.6</v>
      </c>
      <c r="P259" s="15">
        <v>10.9</v>
      </c>
      <c r="Q259" s="15">
        <v>296.39999999999998</v>
      </c>
      <c r="R259" s="15"/>
      <c r="S259" s="15"/>
      <c r="T259" s="15"/>
      <c r="U259" s="15"/>
      <c r="V259" s="19"/>
      <c r="W259" s="19"/>
      <c r="X259" s="15" t="s">
        <v>37</v>
      </c>
      <c r="Y259" s="15" t="s">
        <v>37</v>
      </c>
      <c r="Z259" s="15" t="s">
        <v>37</v>
      </c>
      <c r="AA259" s="15" t="s">
        <v>37</v>
      </c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X259" s="37"/>
    </row>
    <row r="260" spans="1:50" x14ac:dyDescent="0.3">
      <c r="A260" s="16" t="s">
        <v>507</v>
      </c>
      <c r="B260" s="16" t="s">
        <v>488</v>
      </c>
      <c r="C260" s="15" t="s">
        <v>33</v>
      </c>
      <c r="D260" s="17" t="s">
        <v>40</v>
      </c>
      <c r="E260" s="17" t="s">
        <v>485</v>
      </c>
      <c r="F260" s="18">
        <v>3</v>
      </c>
      <c r="G260" s="18"/>
      <c r="H260" s="18">
        <v>80</v>
      </c>
      <c r="I260" s="18">
        <v>15</v>
      </c>
      <c r="J260" s="15" t="s">
        <v>35</v>
      </c>
      <c r="K260" s="15" t="s">
        <v>294</v>
      </c>
      <c r="L260" s="15">
        <v>-100.8</v>
      </c>
      <c r="M260" s="15">
        <v>-38.700000000000003</v>
      </c>
      <c r="N260" s="15">
        <v>-57.2</v>
      </c>
      <c r="O260" s="15">
        <v>7.8</v>
      </c>
      <c r="P260" s="15">
        <v>4.3</v>
      </c>
      <c r="Q260" s="15">
        <v>294.5</v>
      </c>
      <c r="R260" s="15"/>
      <c r="S260" s="15"/>
      <c r="T260" s="15"/>
      <c r="U260" s="15"/>
      <c r="V260" s="19"/>
      <c r="W260" s="19"/>
      <c r="X260" s="15" t="s">
        <v>37</v>
      </c>
      <c r="Y260" s="15" t="s">
        <v>37</v>
      </c>
      <c r="Z260" s="15" t="s">
        <v>37</v>
      </c>
      <c r="AA260" s="15" t="s">
        <v>37</v>
      </c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X260" s="37"/>
    </row>
    <row r="261" spans="1:50" x14ac:dyDescent="0.3">
      <c r="A261" s="16" t="s">
        <v>507</v>
      </c>
      <c r="B261" s="16" t="s">
        <v>488</v>
      </c>
      <c r="C261" s="15" t="s">
        <v>33</v>
      </c>
      <c r="D261" s="17" t="s">
        <v>40</v>
      </c>
      <c r="E261" s="17" t="s">
        <v>485</v>
      </c>
      <c r="F261" s="18">
        <v>4</v>
      </c>
      <c r="G261" s="18"/>
      <c r="H261" s="18">
        <v>75</v>
      </c>
      <c r="I261" s="18">
        <v>15</v>
      </c>
      <c r="J261" s="15" t="s">
        <v>35</v>
      </c>
      <c r="K261" s="15" t="s">
        <v>294</v>
      </c>
      <c r="L261" s="15">
        <v>-101</v>
      </c>
      <c r="M261" s="15"/>
      <c r="N261" s="15">
        <v>-57.8</v>
      </c>
      <c r="O261" s="15">
        <v>8.9</v>
      </c>
      <c r="P261" s="15">
        <v>11.8</v>
      </c>
      <c r="Q261" s="15">
        <v>294.3</v>
      </c>
      <c r="R261" s="15"/>
      <c r="S261" s="15"/>
      <c r="T261" s="15"/>
      <c r="U261" s="15"/>
      <c r="V261" s="19"/>
      <c r="W261" s="19"/>
      <c r="X261" s="15" t="s">
        <v>37</v>
      </c>
      <c r="Y261" s="15" t="s">
        <v>37</v>
      </c>
      <c r="Z261" s="15" t="s">
        <v>37</v>
      </c>
      <c r="AA261" s="15" t="s">
        <v>37</v>
      </c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X261" s="37"/>
    </row>
    <row r="262" spans="1:50" x14ac:dyDescent="0.3">
      <c r="A262" s="16" t="s">
        <v>507</v>
      </c>
      <c r="B262" s="16" t="s">
        <v>488</v>
      </c>
      <c r="C262" s="15" t="s">
        <v>33</v>
      </c>
      <c r="D262" s="20" t="s">
        <v>41</v>
      </c>
      <c r="E262" s="20" t="s">
        <v>74</v>
      </c>
      <c r="F262" s="18">
        <v>1</v>
      </c>
      <c r="G262" s="18">
        <v>10</v>
      </c>
      <c r="H262" s="18"/>
      <c r="I262" s="18">
        <v>15</v>
      </c>
      <c r="J262" s="15" t="s">
        <v>35</v>
      </c>
      <c r="K262" s="15" t="s">
        <v>294</v>
      </c>
      <c r="L262" s="15"/>
      <c r="M262" s="15">
        <v>-42.7</v>
      </c>
      <c r="N262" s="15"/>
      <c r="O262" s="15"/>
      <c r="P262" s="15"/>
      <c r="Q262" s="15"/>
      <c r="R262" s="15">
        <v>-22.4</v>
      </c>
      <c r="S262" s="15">
        <v>-3.2</v>
      </c>
      <c r="T262" s="15">
        <v>254.2</v>
      </c>
      <c r="U262" s="15"/>
      <c r="V262" s="19">
        <v>5.2616437759999997</v>
      </c>
      <c r="W262" s="19"/>
      <c r="X262" s="15">
        <v>1.1206244160038177</v>
      </c>
      <c r="Y262" s="15">
        <v>9.3494401152083793</v>
      </c>
      <c r="Z262" s="15">
        <v>1.1206244160038177</v>
      </c>
      <c r="AA262" s="15">
        <v>20.028739402348371</v>
      </c>
      <c r="AB262" s="14"/>
      <c r="AC262" s="14">
        <f>AVERAGE(L262:L265)</f>
        <v>-92.6</v>
      </c>
      <c r="AD262" s="14">
        <f>AVERAGE(M262:M265)</f>
        <v>-41.875</v>
      </c>
      <c r="AE262" s="14">
        <f>AVERAGE(N262:N265)</f>
        <v>-58.1</v>
      </c>
      <c r="AF262" s="14">
        <f>AVERAGE(R262:R265)</f>
        <v>-24.1</v>
      </c>
      <c r="AG262" s="14">
        <v>-3.5750000000000002</v>
      </c>
      <c r="AH262" s="14">
        <f>AVERAGE(P262:P265)</f>
        <v>5.8</v>
      </c>
      <c r="AI262" s="14">
        <f>AVERAGE(O262:O265)</f>
        <v>7.2</v>
      </c>
      <c r="AJ262" s="14">
        <v>5.6390742847499995</v>
      </c>
      <c r="AK262" s="14">
        <f>AVERAGE(T262:T265)</f>
        <v>271.8</v>
      </c>
      <c r="AL262" s="14"/>
      <c r="AM262" s="14">
        <f>AVERAGE(Q262:Q265)</f>
        <v>294.60000000000002</v>
      </c>
      <c r="AN262" s="14"/>
      <c r="AO262" s="14"/>
      <c r="AP262" s="14">
        <f>STDEV(M262:M265)</f>
        <v>2.4185050478894312</v>
      </c>
      <c r="AQ262" s="14"/>
      <c r="AR262" s="14">
        <f>STDEV(R262:R265)</f>
        <v>2.7784887978899615</v>
      </c>
      <c r="AS262" s="14">
        <f>STDEV(S262:S265)</f>
        <v>2.5785978101803049</v>
      </c>
      <c r="AT262" s="14"/>
      <c r="AU262" s="14"/>
      <c r="AV262" s="14">
        <f>STDEV(V262:V265)</f>
        <v>3.646724296230635</v>
      </c>
      <c r="AW262" s="212">
        <f>STDEV(T262:T265)</f>
        <v>15.445711378890925</v>
      </c>
      <c r="AX262" s="37"/>
    </row>
    <row r="263" spans="1:50" x14ac:dyDescent="0.3">
      <c r="A263" s="16" t="s">
        <v>507</v>
      </c>
      <c r="B263" s="16" t="s">
        <v>488</v>
      </c>
      <c r="C263" s="15" t="s">
        <v>33</v>
      </c>
      <c r="D263" s="20" t="s">
        <v>41</v>
      </c>
      <c r="E263" s="20" t="s">
        <v>74</v>
      </c>
      <c r="F263" s="18">
        <v>2</v>
      </c>
      <c r="G263" s="18">
        <v>10</v>
      </c>
      <c r="H263" s="18"/>
      <c r="I263" s="18">
        <v>15</v>
      </c>
      <c r="J263" s="15" t="s">
        <v>35</v>
      </c>
      <c r="K263" s="15" t="s">
        <v>294</v>
      </c>
      <c r="L263" s="15"/>
      <c r="M263" s="15">
        <v>-44.8</v>
      </c>
      <c r="N263" s="15"/>
      <c r="O263" s="15"/>
      <c r="P263" s="15"/>
      <c r="Q263" s="15"/>
      <c r="R263" s="15">
        <v>-25.6</v>
      </c>
      <c r="S263" s="15">
        <v>-2.2999999999999998</v>
      </c>
      <c r="T263" s="15">
        <v>283.10000000000002</v>
      </c>
      <c r="U263" s="15"/>
      <c r="V263" s="19">
        <v>3.8669590189999994</v>
      </c>
      <c r="W263" s="19"/>
      <c r="X263" s="15">
        <v>1.0755145485460671</v>
      </c>
      <c r="Y263" s="15">
        <v>11.815773106167228</v>
      </c>
      <c r="Z263" s="15">
        <v>1.0755145485460671</v>
      </c>
      <c r="AA263" s="15">
        <v>19.748540617797758</v>
      </c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X263" s="37"/>
    </row>
    <row r="264" spans="1:50" x14ac:dyDescent="0.3">
      <c r="A264" s="16" t="s">
        <v>507</v>
      </c>
      <c r="B264" s="16" t="s">
        <v>488</v>
      </c>
      <c r="C264" s="15" t="s">
        <v>33</v>
      </c>
      <c r="D264" s="17" t="s">
        <v>41</v>
      </c>
      <c r="E264" s="17" t="s">
        <v>485</v>
      </c>
      <c r="F264" s="18">
        <v>3</v>
      </c>
      <c r="G264" s="18">
        <v>10</v>
      </c>
      <c r="H264" s="18">
        <v>40</v>
      </c>
      <c r="I264" s="18">
        <v>15</v>
      </c>
      <c r="J264" s="15" t="s">
        <v>35</v>
      </c>
      <c r="K264" s="15" t="s">
        <v>294</v>
      </c>
      <c r="L264" s="15">
        <v>-92.6</v>
      </c>
      <c r="M264" s="15">
        <v>-39.200000000000003</v>
      </c>
      <c r="N264" s="15">
        <v>-58.1</v>
      </c>
      <c r="O264" s="15">
        <v>7.2</v>
      </c>
      <c r="P264" s="15">
        <v>5.8</v>
      </c>
      <c r="Q264" s="15">
        <v>294.60000000000002</v>
      </c>
      <c r="R264" s="15">
        <v>-27.2</v>
      </c>
      <c r="S264" s="15">
        <v>-7.3</v>
      </c>
      <c r="T264" s="15"/>
      <c r="U264" s="15"/>
      <c r="V264" s="19">
        <v>10.855264469</v>
      </c>
      <c r="W264" s="19"/>
      <c r="X264" s="15" t="s">
        <v>37</v>
      </c>
      <c r="Y264" s="15" t="s">
        <v>37</v>
      </c>
      <c r="Z264" s="15" t="s">
        <v>37</v>
      </c>
      <c r="AA264" s="15" t="s">
        <v>37</v>
      </c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X264" s="37"/>
    </row>
    <row r="265" spans="1:50" x14ac:dyDescent="0.3">
      <c r="A265" s="16" t="s">
        <v>507</v>
      </c>
      <c r="B265" s="16" t="s">
        <v>488</v>
      </c>
      <c r="C265" s="15" t="s">
        <v>33</v>
      </c>
      <c r="D265" s="20" t="s">
        <v>41</v>
      </c>
      <c r="E265" s="20" t="s">
        <v>74</v>
      </c>
      <c r="F265" s="18">
        <v>4</v>
      </c>
      <c r="G265" s="18">
        <v>10</v>
      </c>
      <c r="H265" s="18"/>
      <c r="I265" s="18">
        <v>10</v>
      </c>
      <c r="J265" s="15" t="s">
        <v>35</v>
      </c>
      <c r="K265" s="15" t="s">
        <v>294</v>
      </c>
      <c r="L265" s="15"/>
      <c r="M265" s="15">
        <v>-40.799999999999997</v>
      </c>
      <c r="N265" s="15"/>
      <c r="O265" s="15"/>
      <c r="P265" s="15"/>
      <c r="Q265" s="15"/>
      <c r="R265" s="15">
        <v>-21.2</v>
      </c>
      <c r="S265" s="15">
        <v>-1.5</v>
      </c>
      <c r="T265" s="15">
        <v>278.10000000000002</v>
      </c>
      <c r="U265" s="15"/>
      <c r="V265" s="19">
        <v>2.5724298750000001</v>
      </c>
      <c r="W265" s="19"/>
      <c r="X265" s="15">
        <v>1.0560773231542768</v>
      </c>
      <c r="Y265" s="15">
        <v>10.977668445608881</v>
      </c>
      <c r="Z265" s="15">
        <v>1.0560773231542768</v>
      </c>
      <c r="AA265" s="15">
        <v>19.967379595505363</v>
      </c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X265" s="37"/>
    </row>
    <row r="266" spans="1:50" x14ac:dyDescent="0.3">
      <c r="A266" s="16" t="s">
        <v>507</v>
      </c>
      <c r="B266" s="16" t="s">
        <v>488</v>
      </c>
      <c r="C266" s="15" t="s">
        <v>43</v>
      </c>
      <c r="D266" s="17" t="s">
        <v>42</v>
      </c>
      <c r="E266" s="17" t="s">
        <v>485</v>
      </c>
      <c r="F266" s="18">
        <v>1</v>
      </c>
      <c r="G266" s="18"/>
      <c r="H266" s="18">
        <v>60</v>
      </c>
      <c r="I266" s="18">
        <v>10</v>
      </c>
      <c r="J266" s="15" t="s">
        <v>35</v>
      </c>
      <c r="K266" s="15" t="s">
        <v>294</v>
      </c>
      <c r="L266" s="15">
        <v>-96.2</v>
      </c>
      <c r="M266" s="15"/>
      <c r="N266" s="15">
        <v>-58.3</v>
      </c>
      <c r="O266" s="15">
        <v>9.1</v>
      </c>
      <c r="P266" s="15">
        <v>3.2</v>
      </c>
      <c r="Q266" s="15">
        <v>301.2</v>
      </c>
      <c r="R266" s="15">
        <v>-24</v>
      </c>
      <c r="S266" s="15">
        <v>-7.3</v>
      </c>
      <c r="T266" s="15"/>
      <c r="U266" s="15"/>
      <c r="V266" s="19"/>
      <c r="W266" s="19"/>
      <c r="X266" s="15" t="s">
        <v>37</v>
      </c>
      <c r="Y266" s="15" t="s">
        <v>37</v>
      </c>
      <c r="Z266" s="15" t="s">
        <v>37</v>
      </c>
      <c r="AA266" s="15" t="s">
        <v>37</v>
      </c>
      <c r="AB266" s="14"/>
      <c r="AC266" s="14">
        <f>AVERAGE(L266:L271)</f>
        <v>-95.766666666666666</v>
      </c>
      <c r="AD266" s="14"/>
      <c r="AE266" s="14">
        <f>AVERAGE(N266:N271)</f>
        <v>-57.683333333333337</v>
      </c>
      <c r="AF266" s="14">
        <f>AVERAGE(R266:R271)</f>
        <v>-24</v>
      </c>
      <c r="AG266" s="14">
        <v>-7.3</v>
      </c>
      <c r="AH266" s="14">
        <f>AVERAGE(P266:P271)</f>
        <v>5.3500000000000005</v>
      </c>
      <c r="AI266" s="14">
        <f>AVERAGE(O266:O271)</f>
        <v>8.6166666666666654</v>
      </c>
      <c r="AJ266" s="14"/>
      <c r="AK266" s="14"/>
      <c r="AL266" s="14"/>
      <c r="AM266" s="14">
        <f>AVERAGE(Q266:Q271)</f>
        <v>300.03333333333336</v>
      </c>
      <c r="AN266" s="14"/>
      <c r="AO266" s="14">
        <f>STDEV(L266:L271)</f>
        <v>1.0948363652467239</v>
      </c>
      <c r="AP266" s="14"/>
      <c r="AQ266" s="14">
        <f>STDEV(N266:N271)</f>
        <v>0.46654760385909844</v>
      </c>
      <c r="AR266" s="14"/>
      <c r="AS266" s="14"/>
      <c r="AT266" s="14">
        <f>STDEV(P266:P271)</f>
        <v>2.3997916576236347</v>
      </c>
      <c r="AU266" s="14">
        <f>STDEV(O266:O271)</f>
        <v>3.0941342353987613</v>
      </c>
      <c r="AV266" s="14"/>
      <c r="AX266" s="37"/>
    </row>
    <row r="267" spans="1:50" x14ac:dyDescent="0.3">
      <c r="A267" s="16" t="s">
        <v>507</v>
      </c>
      <c r="B267" s="16" t="s">
        <v>488</v>
      </c>
      <c r="C267" s="15" t="s">
        <v>43</v>
      </c>
      <c r="D267" s="17" t="s">
        <v>42</v>
      </c>
      <c r="E267" s="17" t="s">
        <v>485</v>
      </c>
      <c r="F267" s="18">
        <v>2</v>
      </c>
      <c r="G267" s="18"/>
      <c r="H267" s="18">
        <v>70</v>
      </c>
      <c r="I267" s="18">
        <v>8</v>
      </c>
      <c r="J267" s="15" t="s">
        <v>35</v>
      </c>
      <c r="K267" s="15" t="s">
        <v>294</v>
      </c>
      <c r="L267" s="15">
        <v>-96.1</v>
      </c>
      <c r="M267" s="15"/>
      <c r="N267" s="15">
        <v>-57.5</v>
      </c>
      <c r="O267" s="15">
        <v>10.199999999999999</v>
      </c>
      <c r="P267" s="15">
        <v>8.5</v>
      </c>
      <c r="Q267" s="15">
        <v>300.39999999999998</v>
      </c>
      <c r="R267" s="15"/>
      <c r="S267" s="15"/>
      <c r="T267" s="15"/>
      <c r="U267" s="15"/>
      <c r="V267" s="19"/>
      <c r="W267" s="19"/>
      <c r="X267" s="15" t="s">
        <v>37</v>
      </c>
      <c r="Y267" s="15" t="s">
        <v>37</v>
      </c>
      <c r="Z267" s="15" t="s">
        <v>37</v>
      </c>
      <c r="AA267" s="15" t="s">
        <v>37</v>
      </c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X267" s="37"/>
    </row>
    <row r="268" spans="1:50" x14ac:dyDescent="0.3">
      <c r="A268" s="16" t="s">
        <v>507</v>
      </c>
      <c r="B268" s="16" t="s">
        <v>488</v>
      </c>
      <c r="C268" s="15" t="s">
        <v>43</v>
      </c>
      <c r="D268" s="17" t="s">
        <v>42</v>
      </c>
      <c r="E268" s="17" t="s">
        <v>485</v>
      </c>
      <c r="F268" s="18">
        <v>3</v>
      </c>
      <c r="G268" s="18"/>
      <c r="H268" s="18">
        <v>75</v>
      </c>
      <c r="I268" s="18">
        <v>20</v>
      </c>
      <c r="J268" s="15" t="s">
        <v>35</v>
      </c>
      <c r="K268" s="15" t="s">
        <v>294</v>
      </c>
      <c r="L268" s="15">
        <v>-93.9</v>
      </c>
      <c r="M268" s="15"/>
      <c r="N268" s="15">
        <v>-58.1</v>
      </c>
      <c r="O268" s="15">
        <v>9.8000000000000007</v>
      </c>
      <c r="P268" s="15">
        <v>7.1</v>
      </c>
      <c r="Q268" s="15">
        <v>300.60000000000002</v>
      </c>
      <c r="R268" s="15"/>
      <c r="S268" s="15"/>
      <c r="T268" s="15"/>
      <c r="U268" s="15"/>
      <c r="V268" s="19"/>
      <c r="W268" s="19"/>
      <c r="X268" s="15" t="s">
        <v>37</v>
      </c>
      <c r="Y268" s="15" t="s">
        <v>37</v>
      </c>
      <c r="Z268" s="15" t="s">
        <v>37</v>
      </c>
      <c r="AA268" s="15" t="s">
        <v>37</v>
      </c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X268" s="37"/>
    </row>
    <row r="269" spans="1:50" x14ac:dyDescent="0.3">
      <c r="A269" s="16" t="s">
        <v>507</v>
      </c>
      <c r="B269" s="16" t="s">
        <v>488</v>
      </c>
      <c r="C269" s="15" t="s">
        <v>43</v>
      </c>
      <c r="D269" s="17" t="s">
        <v>42</v>
      </c>
      <c r="E269" s="17" t="s">
        <v>485</v>
      </c>
      <c r="F269" s="18">
        <v>4</v>
      </c>
      <c r="G269" s="18"/>
      <c r="H269" s="18">
        <v>60</v>
      </c>
      <c r="I269" s="18">
        <v>15</v>
      </c>
      <c r="J269" s="15" t="s">
        <v>35</v>
      </c>
      <c r="K269" s="15" t="s">
        <v>294</v>
      </c>
      <c r="L269" s="15">
        <v>-95.2</v>
      </c>
      <c r="M269" s="15"/>
      <c r="N269" s="15">
        <v>-57.5</v>
      </c>
      <c r="O269" s="15">
        <v>11.1</v>
      </c>
      <c r="P269" s="15">
        <v>2.1</v>
      </c>
      <c r="Q269" s="15">
        <v>298.60000000000002</v>
      </c>
      <c r="R269" s="15"/>
      <c r="S269" s="15"/>
      <c r="T269" s="15"/>
      <c r="U269" s="15"/>
      <c r="V269" s="19"/>
      <c r="W269" s="19"/>
      <c r="X269" s="15" t="s">
        <v>37</v>
      </c>
      <c r="Y269" s="15" t="s">
        <v>37</v>
      </c>
      <c r="Z269" s="15" t="s">
        <v>37</v>
      </c>
      <c r="AA269" s="15" t="s">
        <v>37</v>
      </c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X269" s="37"/>
    </row>
    <row r="270" spans="1:50" x14ac:dyDescent="0.3">
      <c r="A270" s="16" t="s">
        <v>507</v>
      </c>
      <c r="B270" s="16" t="s">
        <v>488</v>
      </c>
      <c r="C270" s="15" t="s">
        <v>43</v>
      </c>
      <c r="D270" s="17" t="s">
        <v>42</v>
      </c>
      <c r="E270" s="17" t="s">
        <v>485</v>
      </c>
      <c r="F270" s="18">
        <v>5</v>
      </c>
      <c r="G270" s="18"/>
      <c r="H270" s="18">
        <v>80</v>
      </c>
      <c r="I270" s="18">
        <v>10</v>
      </c>
      <c r="J270" s="15" t="s">
        <v>35</v>
      </c>
      <c r="K270" s="15" t="s">
        <v>294</v>
      </c>
      <c r="L270" s="15">
        <v>-96.1</v>
      </c>
      <c r="M270" s="15"/>
      <c r="N270" s="15">
        <v>-57.7</v>
      </c>
      <c r="O270" s="15">
        <v>9</v>
      </c>
      <c r="P270" s="15">
        <v>5.0999999999999996</v>
      </c>
      <c r="Q270" s="15">
        <v>299.60000000000002</v>
      </c>
      <c r="R270" s="15"/>
      <c r="S270" s="15"/>
      <c r="T270" s="15"/>
      <c r="U270" s="15"/>
      <c r="V270" s="19"/>
      <c r="W270" s="19"/>
      <c r="X270" s="15" t="s">
        <v>37</v>
      </c>
      <c r="Y270" s="15" t="s">
        <v>37</v>
      </c>
      <c r="Z270" s="15" t="s">
        <v>37</v>
      </c>
      <c r="AA270" s="15" t="s">
        <v>37</v>
      </c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X270" s="37"/>
    </row>
    <row r="271" spans="1:50" x14ac:dyDescent="0.3">
      <c r="A271" s="16" t="s">
        <v>507</v>
      </c>
      <c r="B271" s="16" t="s">
        <v>488</v>
      </c>
      <c r="C271" s="15" t="s">
        <v>43</v>
      </c>
      <c r="D271" s="17" t="s">
        <v>42</v>
      </c>
      <c r="E271" s="17" t="s">
        <v>485</v>
      </c>
      <c r="F271" s="18">
        <v>6</v>
      </c>
      <c r="G271" s="18"/>
      <c r="H271" s="18">
        <v>70</v>
      </c>
      <c r="I271" s="18">
        <v>10</v>
      </c>
      <c r="J271" s="15" t="s">
        <v>35</v>
      </c>
      <c r="K271" s="15" t="s">
        <v>294</v>
      </c>
      <c r="L271" s="15">
        <v>-97.1</v>
      </c>
      <c r="M271" s="15"/>
      <c r="N271" s="15">
        <v>-57</v>
      </c>
      <c r="O271" s="15">
        <v>2.5</v>
      </c>
      <c r="P271" s="15">
        <v>6.1</v>
      </c>
      <c r="Q271" s="15">
        <v>299.8</v>
      </c>
      <c r="R271" s="15"/>
      <c r="S271" s="15"/>
      <c r="T271" s="15"/>
      <c r="U271" s="15"/>
      <c r="V271" s="19"/>
      <c r="W271" s="19"/>
      <c r="X271" s="15" t="s">
        <v>37</v>
      </c>
      <c r="Y271" s="15" t="s">
        <v>37</v>
      </c>
      <c r="Z271" s="15" t="s">
        <v>37</v>
      </c>
      <c r="AA271" s="15" t="s">
        <v>37</v>
      </c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X271" s="37"/>
    </row>
    <row r="272" spans="1:50" x14ac:dyDescent="0.3">
      <c r="A272" s="16" t="s">
        <v>507</v>
      </c>
      <c r="B272" s="16" t="s">
        <v>488</v>
      </c>
      <c r="C272" s="15" t="s">
        <v>43</v>
      </c>
      <c r="D272" s="17" t="s">
        <v>44</v>
      </c>
      <c r="E272" s="17" t="s">
        <v>485</v>
      </c>
      <c r="F272" s="18">
        <v>1</v>
      </c>
      <c r="G272" s="18"/>
      <c r="H272" s="18">
        <v>60</v>
      </c>
      <c r="I272" s="18">
        <v>10</v>
      </c>
      <c r="J272" s="15" t="s">
        <v>35</v>
      </c>
      <c r="K272" s="15" t="s">
        <v>294</v>
      </c>
      <c r="L272" s="15">
        <v>-94.9</v>
      </c>
      <c r="M272" s="15"/>
      <c r="N272" s="15">
        <v>-58.1</v>
      </c>
      <c r="O272" s="15">
        <v>9.5</v>
      </c>
      <c r="P272" s="15">
        <v>7.2</v>
      </c>
      <c r="Q272" s="15">
        <v>300.10000000000002</v>
      </c>
      <c r="R272" s="15"/>
      <c r="S272" s="15"/>
      <c r="T272" s="15"/>
      <c r="U272" s="15"/>
      <c r="V272" s="19"/>
      <c r="W272" s="19"/>
      <c r="X272" s="15" t="s">
        <v>37</v>
      </c>
      <c r="Y272" s="15" t="s">
        <v>37</v>
      </c>
      <c r="Z272" s="15" t="s">
        <v>37</v>
      </c>
      <c r="AA272" s="15" t="s">
        <v>37</v>
      </c>
      <c r="AB272" s="14"/>
      <c r="AC272" s="14">
        <f>AVERAGE(L272:L277)</f>
        <v>-97.116666666666674</v>
      </c>
      <c r="AD272" s="14">
        <f>AVERAGE(M272:M277)</f>
        <v>-34.799999999999997</v>
      </c>
      <c r="AE272" s="14">
        <f>AVERAGE(N272:N277)</f>
        <v>-57.883333333333333</v>
      </c>
      <c r="AF272" s="14"/>
      <c r="AG272" s="14"/>
      <c r="AH272" s="14">
        <f>AVERAGE(P272:P277)</f>
        <v>6.5333333333333341</v>
      </c>
      <c r="AI272" s="14">
        <f>AVERAGE(O272:O277)</f>
        <v>8.5333333333333332</v>
      </c>
      <c r="AJ272" s="14"/>
      <c r="AK272" s="14"/>
      <c r="AL272" s="14"/>
      <c r="AM272" s="14">
        <f>AVERAGE(Q272:Q277)</f>
        <v>301.23333333333335</v>
      </c>
      <c r="AN272" s="14"/>
      <c r="AO272" s="14">
        <f>STDEV(L272:L277)</f>
        <v>1.5702441423761655</v>
      </c>
      <c r="AP272" s="14">
        <f>STDEV(M272:M277)</f>
        <v>0.42426406871192951</v>
      </c>
      <c r="AQ272" s="14">
        <f>STDEV(N272:N277)</f>
        <v>0.46654760385909827</v>
      </c>
      <c r="AR272" s="14"/>
      <c r="AS272" s="14"/>
      <c r="AT272" s="14">
        <f>STDEV(P272:P277)</f>
        <v>2.1491083422356003</v>
      </c>
      <c r="AU272" s="14">
        <f>STDEV(O272:O277)</f>
        <v>1.2847827313077793</v>
      </c>
      <c r="AV272" s="14"/>
      <c r="AX272" s="37"/>
    </row>
    <row r="273" spans="1:50" x14ac:dyDescent="0.3">
      <c r="A273" s="16" t="s">
        <v>507</v>
      </c>
      <c r="B273" s="16" t="s">
        <v>488</v>
      </c>
      <c r="C273" s="15" t="s">
        <v>43</v>
      </c>
      <c r="D273" s="17" t="s">
        <v>44</v>
      </c>
      <c r="E273" s="17" t="s">
        <v>485</v>
      </c>
      <c r="F273" s="18">
        <v>2</v>
      </c>
      <c r="G273" s="18"/>
      <c r="H273" s="18">
        <v>70</v>
      </c>
      <c r="I273" s="18">
        <v>10</v>
      </c>
      <c r="J273" s="15" t="s">
        <v>35</v>
      </c>
      <c r="K273" s="15" t="s">
        <v>294</v>
      </c>
      <c r="L273" s="15">
        <v>-98.1</v>
      </c>
      <c r="M273" s="15">
        <v>-34.5</v>
      </c>
      <c r="N273" s="15">
        <v>-58.5</v>
      </c>
      <c r="O273" s="15">
        <v>9.1999999999999993</v>
      </c>
      <c r="P273" s="15">
        <v>5.8</v>
      </c>
      <c r="Q273" s="15">
        <v>300.8</v>
      </c>
      <c r="R273" s="15"/>
      <c r="S273" s="15"/>
      <c r="T273" s="15"/>
      <c r="U273" s="15"/>
      <c r="V273" s="19"/>
      <c r="W273" s="19"/>
      <c r="X273" s="15" t="s">
        <v>37</v>
      </c>
      <c r="Y273" s="15" t="s">
        <v>37</v>
      </c>
      <c r="Z273" s="15" t="s">
        <v>37</v>
      </c>
      <c r="AA273" s="15" t="s">
        <v>37</v>
      </c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X273" s="37"/>
    </row>
    <row r="274" spans="1:50" x14ac:dyDescent="0.3">
      <c r="A274" s="16" t="s">
        <v>507</v>
      </c>
      <c r="B274" s="16" t="s">
        <v>488</v>
      </c>
      <c r="C274" s="15" t="s">
        <v>43</v>
      </c>
      <c r="D274" s="17" t="s">
        <v>44</v>
      </c>
      <c r="E274" s="17" t="s">
        <v>485</v>
      </c>
      <c r="F274" s="18">
        <v>3</v>
      </c>
      <c r="G274" s="18"/>
      <c r="H274" s="18">
        <v>60</v>
      </c>
      <c r="I274" s="18">
        <v>10</v>
      </c>
      <c r="J274" s="15" t="s">
        <v>35</v>
      </c>
      <c r="K274" s="15" t="s">
        <v>294</v>
      </c>
      <c r="L274" s="15">
        <v>-96.5</v>
      </c>
      <c r="M274" s="15">
        <v>-35.1</v>
      </c>
      <c r="N274" s="15">
        <v>-57.9</v>
      </c>
      <c r="O274" s="15">
        <v>9.5</v>
      </c>
      <c r="P274" s="15">
        <v>6.1</v>
      </c>
      <c r="Q274" s="15">
        <v>305.3</v>
      </c>
      <c r="R274" s="15"/>
      <c r="S274" s="15"/>
      <c r="T274" s="15"/>
      <c r="U274" s="15"/>
      <c r="V274" s="19"/>
      <c r="W274" s="19"/>
      <c r="X274" s="15" t="s">
        <v>37</v>
      </c>
      <c r="Y274" s="15" t="s">
        <v>37</v>
      </c>
      <c r="Z274" s="15" t="s">
        <v>37</v>
      </c>
      <c r="AA274" s="15" t="s">
        <v>37</v>
      </c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X274" s="37"/>
    </row>
    <row r="275" spans="1:50" x14ac:dyDescent="0.3">
      <c r="A275" s="16" t="s">
        <v>507</v>
      </c>
      <c r="B275" s="16" t="s">
        <v>488</v>
      </c>
      <c r="C275" s="15" t="s">
        <v>43</v>
      </c>
      <c r="D275" s="17" t="s">
        <v>44</v>
      </c>
      <c r="E275" s="17" t="s">
        <v>485</v>
      </c>
      <c r="F275" s="18">
        <v>4</v>
      </c>
      <c r="G275" s="18"/>
      <c r="H275" s="18">
        <v>60</v>
      </c>
      <c r="I275" s="18">
        <v>15</v>
      </c>
      <c r="J275" s="15" t="s">
        <v>35</v>
      </c>
      <c r="K275" s="15" t="s">
        <v>294</v>
      </c>
      <c r="L275" s="15">
        <v>-97.2</v>
      </c>
      <c r="M275" s="15"/>
      <c r="N275" s="15">
        <v>-57.2</v>
      </c>
      <c r="O275" s="15">
        <v>9.1</v>
      </c>
      <c r="P275" s="15">
        <v>10.1</v>
      </c>
      <c r="Q275" s="15">
        <v>300.5</v>
      </c>
      <c r="R275" s="15"/>
      <c r="S275" s="15"/>
      <c r="T275" s="15"/>
      <c r="U275" s="15"/>
      <c r="V275" s="19"/>
      <c r="W275" s="19"/>
      <c r="X275" s="15" t="s">
        <v>37</v>
      </c>
      <c r="Y275" s="15" t="s">
        <v>37</v>
      </c>
      <c r="Z275" s="15" t="s">
        <v>37</v>
      </c>
      <c r="AA275" s="15" t="s">
        <v>37</v>
      </c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X275" s="37"/>
    </row>
    <row r="276" spans="1:50" x14ac:dyDescent="0.3">
      <c r="A276" s="16" t="s">
        <v>507</v>
      </c>
      <c r="B276" s="16" t="s">
        <v>488</v>
      </c>
      <c r="C276" s="15" t="s">
        <v>43</v>
      </c>
      <c r="D276" s="17" t="s">
        <v>44</v>
      </c>
      <c r="E276" s="17" t="s">
        <v>485</v>
      </c>
      <c r="F276" s="18">
        <v>5</v>
      </c>
      <c r="G276" s="18"/>
      <c r="H276" s="18">
        <v>70</v>
      </c>
      <c r="I276" s="18">
        <v>10</v>
      </c>
      <c r="J276" s="15" t="s">
        <v>35</v>
      </c>
      <c r="K276" s="15" t="s">
        <v>294</v>
      </c>
      <c r="L276" s="15">
        <v>-99.5</v>
      </c>
      <c r="M276" s="15"/>
      <c r="N276" s="15">
        <v>-58.1</v>
      </c>
      <c r="O276" s="15">
        <v>7.5</v>
      </c>
      <c r="P276" s="15">
        <v>6.5</v>
      </c>
      <c r="Q276" s="15">
        <v>301.2</v>
      </c>
      <c r="R276" s="15"/>
      <c r="S276" s="15"/>
      <c r="T276" s="15"/>
      <c r="U276" s="15"/>
      <c r="V276" s="19"/>
      <c r="W276" s="19"/>
      <c r="X276" s="15" t="s">
        <v>37</v>
      </c>
      <c r="Y276" s="15" t="s">
        <v>37</v>
      </c>
      <c r="Z276" s="15" t="s">
        <v>37</v>
      </c>
      <c r="AA276" s="15" t="s">
        <v>37</v>
      </c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X276" s="37"/>
    </row>
    <row r="277" spans="1:50" x14ac:dyDescent="0.3">
      <c r="A277" s="16" t="s">
        <v>507</v>
      </c>
      <c r="B277" s="16" t="s">
        <v>488</v>
      </c>
      <c r="C277" s="15" t="s">
        <v>43</v>
      </c>
      <c r="D277" s="17" t="s">
        <v>44</v>
      </c>
      <c r="E277" s="17" t="s">
        <v>485</v>
      </c>
      <c r="F277" s="18">
        <v>6</v>
      </c>
      <c r="G277" s="18"/>
      <c r="H277" s="18">
        <v>70</v>
      </c>
      <c r="I277" s="18">
        <v>10</v>
      </c>
      <c r="J277" s="15" t="s">
        <v>35</v>
      </c>
      <c r="K277" s="15" t="s">
        <v>294</v>
      </c>
      <c r="L277" s="15">
        <v>-96.5</v>
      </c>
      <c r="M277" s="15"/>
      <c r="N277" s="15">
        <v>-57.5</v>
      </c>
      <c r="O277" s="15">
        <v>6.4</v>
      </c>
      <c r="P277" s="15">
        <v>3.5</v>
      </c>
      <c r="Q277" s="15">
        <v>299.5</v>
      </c>
      <c r="R277" s="15"/>
      <c r="S277" s="15"/>
      <c r="T277" s="15"/>
      <c r="U277" s="15"/>
      <c r="V277" s="19"/>
      <c r="W277" s="19"/>
      <c r="X277" s="15" t="s">
        <v>37</v>
      </c>
      <c r="Y277" s="15" t="s">
        <v>37</v>
      </c>
      <c r="Z277" s="15" t="s">
        <v>37</v>
      </c>
      <c r="AA277" s="15" t="s">
        <v>37</v>
      </c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X277" s="37"/>
    </row>
    <row r="278" spans="1:50" x14ac:dyDescent="0.3">
      <c r="A278" s="16" t="s">
        <v>507</v>
      </c>
      <c r="B278" s="16" t="s">
        <v>488</v>
      </c>
      <c r="C278" s="15" t="s">
        <v>43</v>
      </c>
      <c r="D278" s="20" t="s">
        <v>45</v>
      </c>
      <c r="E278" s="20" t="s">
        <v>74</v>
      </c>
      <c r="F278" s="18">
        <v>1</v>
      </c>
      <c r="G278" s="18">
        <v>10</v>
      </c>
      <c r="H278" s="18"/>
      <c r="I278" s="18">
        <v>10</v>
      </c>
      <c r="J278" s="15" t="s">
        <v>35</v>
      </c>
      <c r="K278" s="15" t="s">
        <v>294</v>
      </c>
      <c r="L278" s="15"/>
      <c r="M278" s="15">
        <v>-47.3</v>
      </c>
      <c r="N278" s="15"/>
      <c r="O278" s="15"/>
      <c r="P278" s="15"/>
      <c r="Q278" s="15"/>
      <c r="R278" s="15">
        <v>-21.3</v>
      </c>
      <c r="S278" s="15">
        <v>-3.5</v>
      </c>
      <c r="T278" s="15">
        <v>231.6</v>
      </c>
      <c r="U278" s="15"/>
      <c r="V278" s="19">
        <v>5.7124313750000004</v>
      </c>
      <c r="W278" s="19"/>
      <c r="X278" s="15">
        <v>1.087715458028037</v>
      </c>
      <c r="Y278" s="15">
        <v>8.7440338820608758</v>
      </c>
      <c r="Z278" s="15">
        <v>1.087715458028037</v>
      </c>
      <c r="AA278" s="15">
        <v>20.553802751250284</v>
      </c>
      <c r="AB278" s="14"/>
      <c r="AC278" s="14"/>
      <c r="AD278" s="14">
        <f>AVERAGE(M278:M279)</f>
        <v>-47.7</v>
      </c>
      <c r="AE278" s="14"/>
      <c r="AF278" s="14">
        <f>AVERAGE(R278:R279)</f>
        <v>-21.65</v>
      </c>
      <c r="AG278" s="14">
        <f>AVERAGE(S278:S279)</f>
        <v>-4.3499999999999996</v>
      </c>
      <c r="AH278" s="14"/>
      <c r="AI278" s="14"/>
      <c r="AJ278" s="14">
        <f>AVERAGE(V278:V279)</f>
        <v>6.9257910154999998</v>
      </c>
      <c r="AK278" s="14">
        <f>AVERAGE(T278:T279)</f>
        <v>234.25</v>
      </c>
      <c r="AL278" s="14"/>
      <c r="AM278" s="14"/>
      <c r="AN278" s="14"/>
      <c r="AO278" s="14"/>
      <c r="AP278" s="14">
        <f>STDEV(M278:M279)</f>
        <v>0.56568542494924101</v>
      </c>
      <c r="AQ278" s="14"/>
      <c r="AR278" s="14">
        <f>STDEV(R278:R279)</f>
        <v>0.49497474683058273</v>
      </c>
      <c r="AS278" s="14">
        <f>STDEV(S278:S279)</f>
        <v>1.2020815280171369</v>
      </c>
      <c r="AT278" s="14"/>
      <c r="AU278" s="14"/>
      <c r="AV278" s="14">
        <f>STDEV(V278:V279)</f>
        <v>1.7159496596312489</v>
      </c>
      <c r="AW278" s="212">
        <f>STDEV(T278:T279)</f>
        <v>3.74766594028871</v>
      </c>
      <c r="AX278" s="37"/>
    </row>
    <row r="279" spans="1:50" x14ac:dyDescent="0.3">
      <c r="A279" s="16" t="s">
        <v>507</v>
      </c>
      <c r="B279" s="16" t="s">
        <v>488</v>
      </c>
      <c r="C279" s="15" t="s">
        <v>43</v>
      </c>
      <c r="D279" s="20" t="s">
        <v>45</v>
      </c>
      <c r="E279" s="20" t="s">
        <v>74</v>
      </c>
      <c r="F279" s="18">
        <v>2</v>
      </c>
      <c r="G279" s="18">
        <v>10</v>
      </c>
      <c r="H279" s="18"/>
      <c r="I279" s="18">
        <v>10</v>
      </c>
      <c r="J279" s="15" t="s">
        <v>35</v>
      </c>
      <c r="K279" s="15" t="s">
        <v>294</v>
      </c>
      <c r="L279" s="15"/>
      <c r="M279" s="15">
        <v>-48.1</v>
      </c>
      <c r="N279" s="15"/>
      <c r="O279" s="15"/>
      <c r="P279" s="15"/>
      <c r="Q279" s="15"/>
      <c r="R279" s="15">
        <v>-22</v>
      </c>
      <c r="S279" s="15">
        <v>-5.2</v>
      </c>
      <c r="T279" s="15">
        <v>236.9</v>
      </c>
      <c r="U279" s="15"/>
      <c r="V279" s="19">
        <v>8.139150656</v>
      </c>
      <c r="W279" s="19"/>
      <c r="X279" s="15">
        <v>1.0764716642162795</v>
      </c>
      <c r="Y279" s="15">
        <v>11.704940037417078</v>
      </c>
      <c r="Z279" s="15">
        <v>1.0764716642162795</v>
      </c>
      <c r="AA279" s="15">
        <v>19.772296497397807</v>
      </c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X279" s="37"/>
    </row>
    <row r="280" spans="1:50" x14ac:dyDescent="0.3">
      <c r="A280" s="16" t="s">
        <v>507</v>
      </c>
      <c r="B280" s="16" t="s">
        <v>488</v>
      </c>
      <c r="C280" s="15" t="s">
        <v>43</v>
      </c>
      <c r="D280" s="17" t="s">
        <v>46</v>
      </c>
      <c r="E280" s="17" t="s">
        <v>485</v>
      </c>
      <c r="F280" s="18">
        <v>1</v>
      </c>
      <c r="G280" s="18"/>
      <c r="H280" s="18">
        <v>60</v>
      </c>
      <c r="I280" s="18">
        <v>15</v>
      </c>
      <c r="J280" s="15" t="s">
        <v>35</v>
      </c>
      <c r="K280" s="15" t="s">
        <v>294</v>
      </c>
      <c r="L280" s="15">
        <v>-97.8</v>
      </c>
      <c r="M280" s="15">
        <v>-47.8</v>
      </c>
      <c r="N280" s="15">
        <v>-57.2</v>
      </c>
      <c r="O280" s="15">
        <v>9.8000000000000007</v>
      </c>
      <c r="P280" s="15">
        <v>11.7</v>
      </c>
      <c r="Q280" s="15">
        <v>299.8</v>
      </c>
      <c r="R280" s="15"/>
      <c r="S280" s="15"/>
      <c r="T280" s="15"/>
      <c r="U280" s="15"/>
      <c r="V280" s="19"/>
      <c r="W280" s="19"/>
      <c r="X280" s="15" t="s">
        <v>37</v>
      </c>
      <c r="Y280" s="15" t="s">
        <v>37</v>
      </c>
      <c r="Z280" s="15" t="s">
        <v>37</v>
      </c>
      <c r="AA280" s="15" t="s">
        <v>37</v>
      </c>
      <c r="AB280" s="14"/>
      <c r="AC280" s="14">
        <f>AVERAGE(L280:L286)</f>
        <v>-98.114285714285728</v>
      </c>
      <c r="AD280" s="14">
        <f>AVERAGE(M280:M286)</f>
        <v>-47.8</v>
      </c>
      <c r="AE280" s="14">
        <f>AVERAGE(N280:N286)</f>
        <v>-57.6</v>
      </c>
      <c r="AF280" s="14"/>
      <c r="AG280" s="14"/>
      <c r="AH280" s="14">
        <f>AVERAGE(P280:P286)</f>
        <v>11.785714285714286</v>
      </c>
      <c r="AI280" s="14">
        <f>AVERAGE(O280:O286)</f>
        <v>9.3285714285714274</v>
      </c>
      <c r="AJ280" s="14"/>
      <c r="AK280" s="14"/>
      <c r="AL280" s="14"/>
      <c r="AM280" s="14">
        <f>AVERAGE(Q280:Q286)</f>
        <v>301.04285714285714</v>
      </c>
      <c r="AN280" s="14"/>
      <c r="AO280" s="14">
        <f>STDEV(L280:L286)</f>
        <v>0.43752550946038649</v>
      </c>
      <c r="AP280" s="14"/>
      <c r="AQ280" s="14">
        <f>STDEV(N280:N286)</f>
        <v>0.3958114029012626</v>
      </c>
      <c r="AR280" s="14"/>
      <c r="AS280" s="14"/>
      <c r="AT280" s="14">
        <f>STDEV(P280:P286)</f>
        <v>0.33876526498728415</v>
      </c>
      <c r="AU280" s="14">
        <f>STDEV(O280:O286)</f>
        <v>0.28702082220799335</v>
      </c>
      <c r="AV280" s="14"/>
      <c r="AX280" s="37"/>
    </row>
    <row r="281" spans="1:50" x14ac:dyDescent="0.3">
      <c r="A281" s="16" t="s">
        <v>507</v>
      </c>
      <c r="B281" s="16" t="s">
        <v>488</v>
      </c>
      <c r="C281" s="15" t="s">
        <v>43</v>
      </c>
      <c r="D281" s="17" t="s">
        <v>46</v>
      </c>
      <c r="E281" s="17" t="s">
        <v>485</v>
      </c>
      <c r="F281" s="18">
        <v>2</v>
      </c>
      <c r="G281" s="18"/>
      <c r="H281" s="18">
        <v>90</v>
      </c>
      <c r="I281" s="18">
        <v>10</v>
      </c>
      <c r="J281" s="15" t="s">
        <v>35</v>
      </c>
      <c r="K281" s="15" t="s">
        <v>294</v>
      </c>
      <c r="L281" s="15">
        <v>-97.5</v>
      </c>
      <c r="M281" s="15"/>
      <c r="N281" s="15">
        <v>-57.7</v>
      </c>
      <c r="O281" s="15">
        <v>9.5</v>
      </c>
      <c r="P281" s="15">
        <v>11.6</v>
      </c>
      <c r="Q281" s="15">
        <v>300.3</v>
      </c>
      <c r="R281" s="15"/>
      <c r="S281" s="15"/>
      <c r="T281" s="15"/>
      <c r="U281" s="15"/>
      <c r="V281" s="19"/>
      <c r="W281" s="19"/>
      <c r="X281" s="15" t="s">
        <v>37</v>
      </c>
      <c r="Y281" s="15" t="s">
        <v>37</v>
      </c>
      <c r="Z281" s="15" t="s">
        <v>37</v>
      </c>
      <c r="AA281" s="15" t="s">
        <v>37</v>
      </c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X281" s="37"/>
    </row>
    <row r="282" spans="1:50" x14ac:dyDescent="0.3">
      <c r="A282" s="16" t="s">
        <v>507</v>
      </c>
      <c r="B282" s="16" t="s">
        <v>488</v>
      </c>
      <c r="C282" s="15" t="s">
        <v>43</v>
      </c>
      <c r="D282" s="17" t="s">
        <v>46</v>
      </c>
      <c r="E282" s="17" t="s">
        <v>485</v>
      </c>
      <c r="F282" s="18">
        <v>3</v>
      </c>
      <c r="G282" s="18"/>
      <c r="H282" s="18">
        <v>90</v>
      </c>
      <c r="I282" s="18">
        <v>10</v>
      </c>
      <c r="J282" s="15" t="s">
        <v>35</v>
      </c>
      <c r="K282" s="15" t="s">
        <v>294</v>
      </c>
      <c r="L282" s="15">
        <v>-98.5</v>
      </c>
      <c r="M282" s="15"/>
      <c r="N282" s="15">
        <v>-58</v>
      </c>
      <c r="O282" s="15">
        <v>9</v>
      </c>
      <c r="P282" s="15">
        <v>11.7</v>
      </c>
      <c r="Q282" s="15">
        <v>300.7</v>
      </c>
      <c r="R282" s="15"/>
      <c r="S282" s="15"/>
      <c r="T282" s="15"/>
      <c r="U282" s="15"/>
      <c r="V282" s="19"/>
      <c r="W282" s="19"/>
      <c r="X282" s="15" t="s">
        <v>37</v>
      </c>
      <c r="Y282" s="15" t="s">
        <v>37</v>
      </c>
      <c r="Z282" s="15" t="s">
        <v>37</v>
      </c>
      <c r="AA282" s="15" t="s">
        <v>37</v>
      </c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X282" s="37"/>
    </row>
    <row r="283" spans="1:50" x14ac:dyDescent="0.3">
      <c r="A283" s="16" t="s">
        <v>507</v>
      </c>
      <c r="B283" s="16" t="s">
        <v>488</v>
      </c>
      <c r="C283" s="15" t="s">
        <v>43</v>
      </c>
      <c r="D283" s="17" t="s">
        <v>46</v>
      </c>
      <c r="E283" s="17" t="s">
        <v>485</v>
      </c>
      <c r="F283" s="18">
        <v>4</v>
      </c>
      <c r="G283" s="18"/>
      <c r="H283" s="18">
        <v>90</v>
      </c>
      <c r="I283" s="18">
        <v>10</v>
      </c>
      <c r="J283" s="15" t="s">
        <v>35</v>
      </c>
      <c r="K283" s="15" t="s">
        <v>294</v>
      </c>
      <c r="L283" s="15">
        <v>-97.9</v>
      </c>
      <c r="M283" s="15"/>
      <c r="N283" s="15">
        <v>-58.1</v>
      </c>
      <c r="O283" s="15">
        <v>9.1999999999999993</v>
      </c>
      <c r="P283" s="15">
        <v>11.9</v>
      </c>
      <c r="Q283" s="15">
        <v>302.60000000000002</v>
      </c>
      <c r="R283" s="15"/>
      <c r="S283" s="15"/>
      <c r="T283" s="15"/>
      <c r="U283" s="15"/>
      <c r="V283" s="19"/>
      <c r="W283" s="19"/>
      <c r="X283" s="15" t="s">
        <v>37</v>
      </c>
      <c r="Y283" s="15" t="s">
        <v>37</v>
      </c>
      <c r="Z283" s="15" t="s">
        <v>37</v>
      </c>
      <c r="AA283" s="15" t="s">
        <v>37</v>
      </c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X283" s="37"/>
    </row>
    <row r="284" spans="1:50" x14ac:dyDescent="0.3">
      <c r="A284" s="16" t="s">
        <v>507</v>
      </c>
      <c r="B284" s="16" t="s">
        <v>488</v>
      </c>
      <c r="C284" s="15" t="s">
        <v>64</v>
      </c>
      <c r="D284" s="17" t="s">
        <v>46</v>
      </c>
      <c r="E284" s="17" t="s">
        <v>485</v>
      </c>
      <c r="F284" s="18">
        <v>5</v>
      </c>
      <c r="G284" s="18"/>
      <c r="H284" s="18">
        <v>80</v>
      </c>
      <c r="I284" s="18">
        <v>10</v>
      </c>
      <c r="J284" s="15" t="s">
        <v>35</v>
      </c>
      <c r="K284" s="15" t="s">
        <v>294</v>
      </c>
      <c r="L284" s="15">
        <v>-98.1</v>
      </c>
      <c r="M284" s="15"/>
      <c r="N284" s="15">
        <v>-57.8</v>
      </c>
      <c r="O284" s="15">
        <v>9.4</v>
      </c>
      <c r="P284" s="15">
        <v>12.5</v>
      </c>
      <c r="Q284" s="15">
        <v>304.5</v>
      </c>
      <c r="R284" s="15"/>
      <c r="S284" s="15"/>
      <c r="T284" s="15"/>
      <c r="U284" s="15"/>
      <c r="V284" s="19"/>
      <c r="W284" s="19"/>
      <c r="X284" s="15" t="s">
        <v>37</v>
      </c>
      <c r="Y284" s="15" t="s">
        <v>37</v>
      </c>
      <c r="Z284" s="15" t="s">
        <v>37</v>
      </c>
      <c r="AA284" s="15" t="s">
        <v>37</v>
      </c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X284" s="37"/>
    </row>
    <row r="285" spans="1:50" x14ac:dyDescent="0.3">
      <c r="A285" s="16" t="s">
        <v>507</v>
      </c>
      <c r="B285" s="16" t="s">
        <v>488</v>
      </c>
      <c r="C285" s="15" t="s">
        <v>62</v>
      </c>
      <c r="D285" s="17" t="s">
        <v>46</v>
      </c>
      <c r="E285" s="17" t="s">
        <v>485</v>
      </c>
      <c r="F285" s="18">
        <v>6</v>
      </c>
      <c r="G285" s="18"/>
      <c r="H285" s="18">
        <v>80</v>
      </c>
      <c r="I285" s="18">
        <v>8</v>
      </c>
      <c r="J285" s="15" t="s">
        <v>35</v>
      </c>
      <c r="K285" s="15" t="s">
        <v>294</v>
      </c>
      <c r="L285" s="15">
        <v>-98.8</v>
      </c>
      <c r="M285" s="15"/>
      <c r="N285" s="15">
        <v>-57.2</v>
      </c>
      <c r="O285" s="15">
        <v>9.4</v>
      </c>
      <c r="P285" s="15">
        <v>11.5</v>
      </c>
      <c r="Q285" s="15">
        <v>299.60000000000002</v>
      </c>
      <c r="R285" s="15"/>
      <c r="S285" s="15"/>
      <c r="T285" s="15"/>
      <c r="U285" s="15"/>
      <c r="V285" s="19"/>
      <c r="W285" s="19"/>
      <c r="X285" s="15" t="s">
        <v>37</v>
      </c>
      <c r="Y285" s="15" t="s">
        <v>37</v>
      </c>
      <c r="Z285" s="15" t="s">
        <v>37</v>
      </c>
      <c r="AA285" s="15" t="s">
        <v>37</v>
      </c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X285" s="37"/>
    </row>
    <row r="286" spans="1:50" x14ac:dyDescent="0.3">
      <c r="A286" s="16" t="s">
        <v>507</v>
      </c>
      <c r="B286" s="16" t="s">
        <v>488</v>
      </c>
      <c r="C286" s="15" t="s">
        <v>65</v>
      </c>
      <c r="D286" s="17" t="s">
        <v>46</v>
      </c>
      <c r="E286" s="17" t="s">
        <v>485</v>
      </c>
      <c r="F286" s="18">
        <v>7</v>
      </c>
      <c r="G286" s="18"/>
      <c r="H286" s="18">
        <v>90</v>
      </c>
      <c r="I286" s="18">
        <v>8</v>
      </c>
      <c r="J286" s="15" t="s">
        <v>35</v>
      </c>
      <c r="K286" s="15" t="s">
        <v>294</v>
      </c>
      <c r="L286" s="15">
        <v>-98.2</v>
      </c>
      <c r="M286" s="15"/>
      <c r="N286" s="15">
        <v>-57.2</v>
      </c>
      <c r="O286" s="15">
        <v>9</v>
      </c>
      <c r="P286" s="15">
        <v>11.6</v>
      </c>
      <c r="Q286" s="15">
        <v>299.8</v>
      </c>
      <c r="R286" s="15"/>
      <c r="S286" s="15"/>
      <c r="T286" s="15"/>
      <c r="U286" s="15"/>
      <c r="V286" s="19"/>
      <c r="W286" s="19"/>
      <c r="X286" s="15" t="s">
        <v>37</v>
      </c>
      <c r="Y286" s="15" t="s">
        <v>37</v>
      </c>
      <c r="Z286" s="15" t="s">
        <v>37</v>
      </c>
      <c r="AA286" s="15" t="s">
        <v>37</v>
      </c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X286" s="37"/>
    </row>
    <row r="287" spans="1:50" x14ac:dyDescent="0.3">
      <c r="A287" s="16" t="s">
        <v>507</v>
      </c>
      <c r="B287" s="16" t="s">
        <v>488</v>
      </c>
      <c r="C287" s="15" t="s">
        <v>66</v>
      </c>
      <c r="D287" s="17" t="s">
        <v>47</v>
      </c>
      <c r="E287" s="17" t="s">
        <v>485</v>
      </c>
      <c r="F287" s="18">
        <v>1</v>
      </c>
      <c r="G287" s="18"/>
      <c r="H287" s="18">
        <v>80</v>
      </c>
      <c r="I287" s="18">
        <v>10</v>
      </c>
      <c r="J287" s="15" t="s">
        <v>35</v>
      </c>
      <c r="K287" s="15" t="s">
        <v>294</v>
      </c>
      <c r="L287" s="15">
        <v>-95.1</v>
      </c>
      <c r="M287" s="15"/>
      <c r="N287" s="15">
        <v>-57.7</v>
      </c>
      <c r="O287" s="15">
        <v>10.199999999999999</v>
      </c>
      <c r="P287" s="15">
        <v>8.3000000000000007</v>
      </c>
      <c r="Q287" s="15">
        <v>300.2</v>
      </c>
      <c r="R287" s="15"/>
      <c r="S287" s="15"/>
      <c r="T287" s="15"/>
      <c r="U287" s="15"/>
      <c r="V287" s="19"/>
      <c r="W287" s="19"/>
      <c r="X287" s="15" t="s">
        <v>37</v>
      </c>
      <c r="Y287" s="15" t="s">
        <v>37</v>
      </c>
      <c r="Z287" s="15" t="s">
        <v>37</v>
      </c>
      <c r="AA287" s="15" t="s">
        <v>37</v>
      </c>
      <c r="AB287" s="14"/>
      <c r="AC287" s="14">
        <f>AVERAGE(L287:L288)</f>
        <v>-95</v>
      </c>
      <c r="AD287" s="14"/>
      <c r="AE287" s="14">
        <f>AVERAGE(N287:N288)</f>
        <v>-57.95</v>
      </c>
      <c r="AF287" s="14"/>
      <c r="AG287" s="14"/>
      <c r="AH287" s="14">
        <f>AVERAGE(P287:P288)</f>
        <v>8.3500000000000014</v>
      </c>
      <c r="AI287" s="14">
        <f>AVERAGE(O287:O288)</f>
        <v>10.1</v>
      </c>
      <c r="AJ287" s="14"/>
      <c r="AK287" s="14"/>
      <c r="AL287" s="14"/>
      <c r="AM287" s="14">
        <f>AVERAGE(Q287:Q288)</f>
        <v>300.7</v>
      </c>
      <c r="AN287" s="14"/>
      <c r="AO287" s="14">
        <f>STDEV(L287:L288)</f>
        <v>0.14142135623730148</v>
      </c>
      <c r="AP287" s="14"/>
      <c r="AQ287" s="14">
        <f>STDEV(N287:N288)</f>
        <v>0.35355339059327379</v>
      </c>
      <c r="AR287" s="14"/>
      <c r="AS287" s="14"/>
      <c r="AT287" s="14">
        <f>STDEV(P287:P288)</f>
        <v>7.0710678118654502E-2</v>
      </c>
      <c r="AU287" s="14">
        <f>STDEV(O287:O288)</f>
        <v>0.141421356237309</v>
      </c>
      <c r="AV287" s="14"/>
      <c r="AX287" s="37"/>
    </row>
    <row r="288" spans="1:50" x14ac:dyDescent="0.3">
      <c r="A288" s="16" t="s">
        <v>507</v>
      </c>
      <c r="B288" s="16" t="s">
        <v>488</v>
      </c>
      <c r="C288" s="15" t="s">
        <v>67</v>
      </c>
      <c r="D288" s="17" t="s">
        <v>47</v>
      </c>
      <c r="E288" s="17" t="s">
        <v>485</v>
      </c>
      <c r="F288" s="18">
        <v>2</v>
      </c>
      <c r="G288" s="18"/>
      <c r="H288" s="18">
        <v>60</v>
      </c>
      <c r="I288" s="18">
        <v>10</v>
      </c>
      <c r="J288" s="15" t="s">
        <v>35</v>
      </c>
      <c r="K288" s="15" t="s">
        <v>294</v>
      </c>
      <c r="L288" s="15">
        <v>-94.9</v>
      </c>
      <c r="M288" s="15"/>
      <c r="N288" s="15">
        <v>-58.2</v>
      </c>
      <c r="O288" s="15">
        <v>10</v>
      </c>
      <c r="P288" s="15">
        <v>8.4</v>
      </c>
      <c r="Q288" s="15">
        <v>301.2</v>
      </c>
      <c r="R288" s="15"/>
      <c r="S288" s="15"/>
      <c r="T288" s="15"/>
      <c r="U288" s="15"/>
      <c r="V288" s="19"/>
      <c r="W288" s="19"/>
      <c r="X288" s="15" t="s">
        <v>37</v>
      </c>
      <c r="Y288" s="15" t="s">
        <v>37</v>
      </c>
      <c r="Z288" s="15" t="s">
        <v>37</v>
      </c>
      <c r="AA288" s="15" t="s">
        <v>37</v>
      </c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X288" s="37"/>
    </row>
    <row r="289" spans="1:50" x14ac:dyDescent="0.3">
      <c r="A289" s="16" t="s">
        <v>507</v>
      </c>
      <c r="B289" s="16" t="s">
        <v>488</v>
      </c>
      <c r="C289" s="15" t="s">
        <v>68</v>
      </c>
      <c r="D289" s="20" t="s">
        <v>48</v>
      </c>
      <c r="E289" s="20" t="s">
        <v>74</v>
      </c>
      <c r="F289" s="18">
        <v>1</v>
      </c>
      <c r="G289" s="18">
        <v>15</v>
      </c>
      <c r="H289" s="18"/>
      <c r="I289" s="18">
        <v>15</v>
      </c>
      <c r="J289" s="15" t="s">
        <v>35</v>
      </c>
      <c r="K289" s="15" t="s">
        <v>294</v>
      </c>
      <c r="L289" s="15"/>
      <c r="M289" s="15">
        <v>-39.200000000000003</v>
      </c>
      <c r="N289" s="15"/>
      <c r="O289" s="15"/>
      <c r="P289" s="15"/>
      <c r="Q289" s="15"/>
      <c r="R289" s="15">
        <v>-29.6</v>
      </c>
      <c r="S289" s="15">
        <v>-8.9</v>
      </c>
      <c r="T289" s="15">
        <v>252.3</v>
      </c>
      <c r="U289" s="15"/>
      <c r="V289" s="19">
        <v>12.733585733</v>
      </c>
      <c r="W289" s="19"/>
      <c r="X289" s="15">
        <v>1.1105235304165857</v>
      </c>
      <c r="Y289" s="15">
        <v>9.8356414914726891</v>
      </c>
      <c r="Z289" s="15">
        <v>1.1105235304165857</v>
      </c>
      <c r="AA289" s="15">
        <v>20.008290585867833</v>
      </c>
      <c r="AB289" s="14"/>
      <c r="AC289" s="14"/>
      <c r="AD289" s="14">
        <f>AVERAGE(M289:M290)</f>
        <v>-41.2</v>
      </c>
      <c r="AE289" s="14"/>
      <c r="AF289" s="14">
        <f>AVERAGE(R289:R290)</f>
        <v>-30.450000000000003</v>
      </c>
      <c r="AG289" s="14">
        <v>-11.15</v>
      </c>
      <c r="AH289" s="14"/>
      <c r="AI289" s="14"/>
      <c r="AJ289" s="14">
        <v>14.9946168305</v>
      </c>
      <c r="AK289" s="14">
        <f>AVERAGE(T289:T290)</f>
        <v>250.8</v>
      </c>
      <c r="AL289" s="14"/>
      <c r="AM289" s="14"/>
      <c r="AN289" s="14"/>
      <c r="AO289" s="14"/>
      <c r="AP289" s="14">
        <f>STDEV(M289:M290)</f>
        <v>2.8284271247461903</v>
      </c>
      <c r="AQ289" s="14"/>
      <c r="AR289" s="14">
        <f>STDEV(R289:R290)</f>
        <v>1.2020815280171302</v>
      </c>
      <c r="AS289" s="14">
        <f>STDEV(S289:S290)</f>
        <v>3.1819805153394594</v>
      </c>
      <c r="AT289" s="14"/>
      <c r="AU289" s="14"/>
      <c r="AV289" s="14">
        <f>STDEV(V289:V290)</f>
        <v>3.1975808430318149</v>
      </c>
      <c r="AW289" s="212">
        <f>STDEV(T289:T290)</f>
        <v>2.1213203435596424</v>
      </c>
      <c r="AX289" s="37"/>
    </row>
    <row r="290" spans="1:50" ht="15" thickBot="1" x14ac:dyDescent="0.35">
      <c r="A290" s="22" t="s">
        <v>507</v>
      </c>
      <c r="B290" s="22" t="s">
        <v>488</v>
      </c>
      <c r="C290" s="21" t="s">
        <v>69</v>
      </c>
      <c r="D290" s="23" t="s">
        <v>48</v>
      </c>
      <c r="E290" s="40" t="s">
        <v>74</v>
      </c>
      <c r="F290" s="24">
        <v>2</v>
      </c>
      <c r="G290" s="24">
        <v>10</v>
      </c>
      <c r="H290" s="24"/>
      <c r="I290" s="24">
        <v>10</v>
      </c>
      <c r="J290" s="21" t="s">
        <v>35</v>
      </c>
      <c r="K290" s="21" t="s">
        <v>294</v>
      </c>
      <c r="L290" s="21"/>
      <c r="M290" s="21">
        <v>-43.2</v>
      </c>
      <c r="N290" s="21"/>
      <c r="O290" s="21"/>
      <c r="P290" s="21"/>
      <c r="Q290" s="21"/>
      <c r="R290" s="21">
        <v>-31.3</v>
      </c>
      <c r="S290" s="21">
        <v>-13.4</v>
      </c>
      <c r="T290" s="21">
        <v>249.3</v>
      </c>
      <c r="U290" s="21"/>
      <c r="V290" s="25">
        <v>17.255647927999998</v>
      </c>
      <c r="W290" s="25"/>
      <c r="X290" s="21">
        <v>1.0981811128205157</v>
      </c>
      <c r="Y290" s="21">
        <v>10.08593693912921</v>
      </c>
      <c r="Z290" s="21">
        <v>1.0981811128205157</v>
      </c>
      <c r="AA290" s="21">
        <v>20.05959532023418</v>
      </c>
      <c r="AB290" s="26"/>
      <c r="AC290" s="26"/>
      <c r="AD290" s="26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X290" s="37"/>
    </row>
    <row r="291" spans="1:50" ht="15" thickTop="1" x14ac:dyDescent="0.3">
      <c r="A291" s="9" t="s">
        <v>506</v>
      </c>
      <c r="B291" s="10" t="s">
        <v>489</v>
      </c>
      <c r="C291" s="9" t="s">
        <v>53</v>
      </c>
      <c r="D291" s="27" t="s">
        <v>34</v>
      </c>
      <c r="E291" s="31" t="s">
        <v>306</v>
      </c>
      <c r="F291" s="12">
        <v>1</v>
      </c>
      <c r="G291" s="12">
        <v>15</v>
      </c>
      <c r="H291" s="12"/>
      <c r="I291" s="12">
        <v>15</v>
      </c>
      <c r="J291" s="12" t="s">
        <v>70</v>
      </c>
      <c r="K291" s="9" t="s">
        <v>295</v>
      </c>
      <c r="L291" s="9"/>
      <c r="M291" s="9">
        <v>-81</v>
      </c>
      <c r="N291" s="9"/>
      <c r="O291" s="9"/>
      <c r="P291" s="9"/>
      <c r="Q291" s="9"/>
      <c r="R291" s="9">
        <v>-49.2</v>
      </c>
      <c r="S291" s="9">
        <v>-28.3</v>
      </c>
      <c r="T291" s="9">
        <v>221.9</v>
      </c>
      <c r="U291" s="9">
        <v>184.3</v>
      </c>
      <c r="V291" s="13">
        <v>31.114208850948621</v>
      </c>
      <c r="W291" s="13">
        <v>12.76925890938492</v>
      </c>
      <c r="X291" s="9">
        <v>1.0834948896000762</v>
      </c>
      <c r="Y291" s="9">
        <v>9.7716481159244601</v>
      </c>
      <c r="Z291" s="9">
        <v>1.0834948896000762</v>
      </c>
      <c r="AA291" s="9">
        <v>20.25913196233417</v>
      </c>
      <c r="AB291" s="14"/>
      <c r="AC291" s="14">
        <f>AVERAGE(L291:L299)</f>
        <v>-100.15</v>
      </c>
      <c r="AD291" s="14">
        <f>AVERAGE(M291:M299)</f>
        <v>-66.75</v>
      </c>
      <c r="AE291" s="28">
        <f>AVERAGE(N291:N299)</f>
        <v>-60.25</v>
      </c>
      <c r="AF291" s="28">
        <f>AVERAGE(R291:R299)</f>
        <v>-45.462500000000006</v>
      </c>
      <c r="AG291" s="28">
        <v>-26.962499999999995</v>
      </c>
      <c r="AH291" s="28">
        <f>AVERAGE(P291:P299)</f>
        <v>-16.100000000000001</v>
      </c>
      <c r="AI291" s="28"/>
      <c r="AJ291" s="28">
        <v>26.823945004142853</v>
      </c>
      <c r="AK291" s="28">
        <f>AVERAGE(T291:T299)</f>
        <v>226.97142857142856</v>
      </c>
      <c r="AL291" s="28">
        <f>AVERAGE(U291:U299)</f>
        <v>194.48000000000002</v>
      </c>
      <c r="AM291" s="28">
        <f>AVERAGE(Q291:Q299)</f>
        <v>303</v>
      </c>
      <c r="AN291" s="28"/>
      <c r="AO291" s="28">
        <f>STDEV(L291:L299)</f>
        <v>4.0305086527633227</v>
      </c>
      <c r="AP291" s="28">
        <f>STDEV(M291:M299)</f>
        <v>17.552452006160586</v>
      </c>
      <c r="AQ291" s="28">
        <f>STDEV(N291:N299)</f>
        <v>1.3435028842544443</v>
      </c>
      <c r="AR291" s="28">
        <f>STDEV(R291:R299)</f>
        <v>6.1360614403703213</v>
      </c>
      <c r="AS291" s="28">
        <f>STDEV(S291:S299)</f>
        <v>3.9720226945115069</v>
      </c>
      <c r="AT291" s="28">
        <f>STDEV(P291:P299)</f>
        <v>0</v>
      </c>
      <c r="AU291" s="28"/>
      <c r="AV291" s="28">
        <f>STDEV(V291:V308)</f>
        <v>4.6265727506891166</v>
      </c>
      <c r="AW291" s="28">
        <f>STDEV(T291:T299)</f>
        <v>6.6359411002294415</v>
      </c>
      <c r="AX291" s="37"/>
    </row>
    <row r="292" spans="1:50" x14ac:dyDescent="0.3">
      <c r="A292" s="15" t="s">
        <v>506</v>
      </c>
      <c r="B292" s="16" t="s">
        <v>489</v>
      </c>
      <c r="C292" s="15" t="s">
        <v>53</v>
      </c>
      <c r="D292" s="20" t="s">
        <v>34</v>
      </c>
      <c r="E292" s="40" t="s">
        <v>306</v>
      </c>
      <c r="F292" s="18">
        <v>2</v>
      </c>
      <c r="G292" s="18">
        <v>15</v>
      </c>
      <c r="H292" s="18"/>
      <c r="I292" s="18">
        <v>15</v>
      </c>
      <c r="J292" s="15" t="s">
        <v>70</v>
      </c>
      <c r="K292" s="9" t="s">
        <v>295</v>
      </c>
      <c r="L292" s="15"/>
      <c r="M292" s="15">
        <v>-102</v>
      </c>
      <c r="N292" s="15"/>
      <c r="O292" s="15"/>
      <c r="P292" s="15"/>
      <c r="Q292" s="15"/>
      <c r="R292" s="15">
        <v>-51.3</v>
      </c>
      <c r="S292" s="15">
        <v>-29.3</v>
      </c>
      <c r="T292" s="15">
        <v>224</v>
      </c>
      <c r="U292" s="15">
        <v>186</v>
      </c>
      <c r="V292" s="19">
        <v>31.194959931511537</v>
      </c>
      <c r="W292" s="19">
        <v>13.710941571810089</v>
      </c>
      <c r="X292" s="15">
        <v>1.0811713257684847</v>
      </c>
      <c r="Y292" s="15">
        <v>10.364914824077553</v>
      </c>
      <c r="Z292" s="15">
        <v>1.0811713257684847</v>
      </c>
      <c r="AA292" s="15">
        <v>20.101493283911754</v>
      </c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X292" s="37"/>
    </row>
    <row r="293" spans="1:50" x14ac:dyDescent="0.3">
      <c r="A293" s="15" t="s">
        <v>506</v>
      </c>
      <c r="B293" s="16" t="s">
        <v>489</v>
      </c>
      <c r="C293" s="15" t="s">
        <v>53</v>
      </c>
      <c r="D293" s="17" t="s">
        <v>34</v>
      </c>
      <c r="E293" s="17" t="s">
        <v>485</v>
      </c>
      <c r="F293" s="18">
        <v>3</v>
      </c>
      <c r="G293" s="18"/>
      <c r="H293" s="18">
        <v>40</v>
      </c>
      <c r="I293" s="18">
        <v>10</v>
      </c>
      <c r="J293" s="15" t="s">
        <v>35</v>
      </c>
      <c r="K293" s="9" t="s">
        <v>295</v>
      </c>
      <c r="L293" s="15">
        <v>-97.3</v>
      </c>
      <c r="M293" s="15">
        <v>-49.2</v>
      </c>
      <c r="N293" s="15">
        <v>-61.2</v>
      </c>
      <c r="O293" s="15"/>
      <c r="P293" s="15">
        <v>-16.100000000000001</v>
      </c>
      <c r="Q293" s="15">
        <v>300.8</v>
      </c>
      <c r="R293" s="15">
        <v>-42.4</v>
      </c>
      <c r="S293" s="15">
        <v>-29.2</v>
      </c>
      <c r="T293" s="15"/>
      <c r="U293" s="15"/>
      <c r="V293" s="19"/>
      <c r="W293" s="19"/>
      <c r="X293" s="15" t="s">
        <v>37</v>
      </c>
      <c r="Y293" s="15" t="s">
        <v>37</v>
      </c>
      <c r="Z293" s="15" t="s">
        <v>37</v>
      </c>
      <c r="AA293" s="15" t="s">
        <v>37</v>
      </c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X293" s="37"/>
    </row>
    <row r="294" spans="1:50" x14ac:dyDescent="0.3">
      <c r="A294" s="15" t="s">
        <v>506</v>
      </c>
      <c r="B294" s="16" t="s">
        <v>489</v>
      </c>
      <c r="C294" s="15" t="s">
        <v>53</v>
      </c>
      <c r="D294" s="17" t="s">
        <v>34</v>
      </c>
      <c r="E294" s="17" t="s">
        <v>485</v>
      </c>
      <c r="F294" s="18">
        <v>4</v>
      </c>
      <c r="G294" s="18"/>
      <c r="H294" s="18">
        <v>90</v>
      </c>
      <c r="I294" s="18">
        <v>15</v>
      </c>
      <c r="J294" s="15" t="s">
        <v>35</v>
      </c>
      <c r="K294" s="9" t="s">
        <v>295</v>
      </c>
      <c r="L294" s="15">
        <v>-103</v>
      </c>
      <c r="M294" s="15"/>
      <c r="N294" s="15">
        <v>-59.3</v>
      </c>
      <c r="O294" s="15"/>
      <c r="P294" s="15">
        <v>-16.100000000000001</v>
      </c>
      <c r="Q294" s="15">
        <v>305.2</v>
      </c>
      <c r="R294" s="15"/>
      <c r="S294" s="15"/>
      <c r="T294" s="15"/>
      <c r="U294" s="15"/>
      <c r="V294" s="19"/>
      <c r="W294" s="19"/>
      <c r="X294" s="15" t="s">
        <v>37</v>
      </c>
      <c r="Y294" s="15" t="s">
        <v>37</v>
      </c>
      <c r="Z294" s="15" t="s">
        <v>37</v>
      </c>
      <c r="AA294" s="15" t="s">
        <v>37</v>
      </c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X294" s="37"/>
    </row>
    <row r="295" spans="1:50" x14ac:dyDescent="0.3">
      <c r="A295" s="15" t="s">
        <v>506</v>
      </c>
      <c r="B295" s="16" t="s">
        <v>489</v>
      </c>
      <c r="C295" s="15" t="s">
        <v>53</v>
      </c>
      <c r="D295" s="20" t="s">
        <v>34</v>
      </c>
      <c r="E295" s="40" t="s">
        <v>306</v>
      </c>
      <c r="F295" s="18">
        <v>5</v>
      </c>
      <c r="G295" s="18">
        <v>10</v>
      </c>
      <c r="H295" s="18"/>
      <c r="I295" s="18">
        <v>15</v>
      </c>
      <c r="J295" s="15" t="s">
        <v>70</v>
      </c>
      <c r="K295" s="9" t="s">
        <v>295</v>
      </c>
      <c r="L295" s="15"/>
      <c r="M295" s="15">
        <v>-60.1</v>
      </c>
      <c r="N295" s="15"/>
      <c r="O295" s="15"/>
      <c r="P295" s="15"/>
      <c r="Q295" s="15"/>
      <c r="R295" s="15">
        <v>-41.2</v>
      </c>
      <c r="S295" s="15">
        <v>-21.3</v>
      </c>
      <c r="T295" s="15">
        <v>224.8</v>
      </c>
      <c r="U295" s="15">
        <v>200.3</v>
      </c>
      <c r="V295" s="19">
        <v>31.886171379760821</v>
      </c>
      <c r="W295" s="19">
        <v>0.31331982958223831</v>
      </c>
      <c r="X295" s="15">
        <v>1.0929181643659001</v>
      </c>
      <c r="Y295" s="15">
        <v>6.7961319443430055</v>
      </c>
      <c r="Z295" s="15">
        <v>1.0929181643659001</v>
      </c>
      <c r="AA295" s="15">
        <v>21.246236480048434</v>
      </c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X295" s="37"/>
    </row>
    <row r="296" spans="1:50" x14ac:dyDescent="0.3">
      <c r="A296" s="15" t="s">
        <v>506</v>
      </c>
      <c r="B296" s="16" t="s">
        <v>489</v>
      </c>
      <c r="C296" s="15" t="s">
        <v>53</v>
      </c>
      <c r="D296" s="20" t="s">
        <v>34</v>
      </c>
      <c r="E296" s="40" t="s">
        <v>306</v>
      </c>
      <c r="F296" s="18">
        <v>6</v>
      </c>
      <c r="G296" s="18">
        <v>10</v>
      </c>
      <c r="H296" s="18"/>
      <c r="I296" s="18">
        <v>10</v>
      </c>
      <c r="J296" s="15" t="s">
        <v>70</v>
      </c>
      <c r="K296" s="9" t="s">
        <v>295</v>
      </c>
      <c r="L296" s="15"/>
      <c r="M296" s="15">
        <v>-48.7</v>
      </c>
      <c r="N296" s="15"/>
      <c r="O296" s="15"/>
      <c r="P296" s="15"/>
      <c r="Q296" s="15"/>
      <c r="R296" s="15">
        <v>-37.200000000000003</v>
      </c>
      <c r="S296" s="15">
        <v>-22.3</v>
      </c>
      <c r="T296" s="15">
        <v>228.6</v>
      </c>
      <c r="U296" s="15">
        <v>200.8</v>
      </c>
      <c r="V296" s="19">
        <v>31.910587105152473</v>
      </c>
      <c r="W296" s="19">
        <v>2.8147281120840515</v>
      </c>
      <c r="X296" s="15">
        <v>1.0956940926126386</v>
      </c>
      <c r="Y296" s="15">
        <v>7.8022771652096869</v>
      </c>
      <c r="Z296" s="15">
        <v>1.0956940926126386</v>
      </c>
      <c r="AA296" s="15">
        <v>20.817121276147986</v>
      </c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X296" s="37"/>
    </row>
    <row r="297" spans="1:50" x14ac:dyDescent="0.3">
      <c r="A297" s="15" t="s">
        <v>506</v>
      </c>
      <c r="B297" s="16" t="s">
        <v>489</v>
      </c>
      <c r="C297" s="15" t="s">
        <v>53</v>
      </c>
      <c r="D297" s="20" t="s">
        <v>34</v>
      </c>
      <c r="E297" s="40" t="s">
        <v>306</v>
      </c>
      <c r="F297" s="18">
        <v>7</v>
      </c>
      <c r="G297" s="18">
        <v>10</v>
      </c>
      <c r="H297" s="18"/>
      <c r="I297" s="18">
        <v>10</v>
      </c>
      <c r="J297" s="15" t="s">
        <v>70</v>
      </c>
      <c r="K297" s="9" t="s">
        <v>295</v>
      </c>
      <c r="L297" s="15"/>
      <c r="M297" s="15">
        <v>-61.2</v>
      </c>
      <c r="N297" s="15"/>
      <c r="O297" s="15"/>
      <c r="P297" s="15"/>
      <c r="Q297" s="15"/>
      <c r="R297" s="15">
        <v>-39.299999999999997</v>
      </c>
      <c r="S297" s="15">
        <v>-22.5</v>
      </c>
      <c r="T297" s="15">
        <v>224.6</v>
      </c>
      <c r="U297" s="15">
        <v>201</v>
      </c>
      <c r="V297" s="19">
        <v>31.920231561023979</v>
      </c>
      <c r="W297" s="19">
        <v>3.2811506239087938</v>
      </c>
      <c r="X297" s="15">
        <v>0.8568373350802917</v>
      </c>
      <c r="Y297" s="15">
        <v>33.562527459997767</v>
      </c>
      <c r="Z297" s="15">
        <v>0.8568373350802917</v>
      </c>
      <c r="AA297" s="15">
        <v>13.688817181331956</v>
      </c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X297" s="37"/>
    </row>
    <row r="298" spans="1:50" x14ac:dyDescent="0.3">
      <c r="A298" s="15" t="s">
        <v>506</v>
      </c>
      <c r="B298" s="16" t="s">
        <v>489</v>
      </c>
      <c r="C298" s="15" t="s">
        <v>53</v>
      </c>
      <c r="D298" s="20" t="s">
        <v>34</v>
      </c>
      <c r="E298" s="40" t="s">
        <v>75</v>
      </c>
      <c r="F298" s="18">
        <v>8</v>
      </c>
      <c r="G298" s="18">
        <v>10</v>
      </c>
      <c r="H298" s="18"/>
      <c r="I298" s="18">
        <v>15</v>
      </c>
      <c r="J298" s="15" t="s">
        <v>70</v>
      </c>
      <c r="K298" s="9" t="s">
        <v>295</v>
      </c>
      <c r="L298" s="15"/>
      <c r="M298" s="15">
        <v>-65.3</v>
      </c>
      <c r="N298" s="15"/>
      <c r="O298" s="15"/>
      <c r="P298" s="15"/>
      <c r="Q298" s="15"/>
      <c r="R298" s="15">
        <v>-49.6</v>
      </c>
      <c r="S298" s="15">
        <v>-26.7</v>
      </c>
      <c r="T298" s="15">
        <v>223.6</v>
      </c>
      <c r="U298" s="15"/>
      <c r="V298" s="19">
        <v>22.897355621337891</v>
      </c>
      <c r="W298" s="19">
        <v>10.565717681021763</v>
      </c>
      <c r="X298" s="15">
        <v>0.83217292518208164</v>
      </c>
      <c r="Y298" s="15">
        <v>35.699211707294936</v>
      </c>
      <c r="Z298" s="15">
        <v>0.83217292518208164</v>
      </c>
      <c r="AA298" s="15">
        <v>13.312942410710606</v>
      </c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X298" s="37"/>
    </row>
    <row r="299" spans="1:50" x14ac:dyDescent="0.3">
      <c r="A299" s="15" t="s">
        <v>506</v>
      </c>
      <c r="B299" s="16" t="s">
        <v>489</v>
      </c>
      <c r="C299" s="15" t="s">
        <v>53</v>
      </c>
      <c r="D299" s="20" t="s">
        <v>34</v>
      </c>
      <c r="E299" s="40" t="s">
        <v>75</v>
      </c>
      <c r="F299" s="18">
        <v>9</v>
      </c>
      <c r="G299" s="18">
        <v>10</v>
      </c>
      <c r="H299" s="18"/>
      <c r="I299" s="18">
        <v>15</v>
      </c>
      <c r="J299" s="15" t="s">
        <v>35</v>
      </c>
      <c r="K299" s="9" t="s">
        <v>295</v>
      </c>
      <c r="L299" s="15"/>
      <c r="M299" s="15">
        <v>-66.5</v>
      </c>
      <c r="N299" s="15"/>
      <c r="O299" s="15"/>
      <c r="P299" s="15"/>
      <c r="Q299" s="15"/>
      <c r="R299" s="15">
        <v>-53.5</v>
      </c>
      <c r="S299" s="15">
        <v>-32.1</v>
      </c>
      <c r="T299" s="15">
        <v>241.3</v>
      </c>
      <c r="U299" s="15"/>
      <c r="V299" s="19">
        <v>19.815993988037111</v>
      </c>
      <c r="W299" s="19">
        <v>15.504353744353333</v>
      </c>
      <c r="X299" s="15">
        <v>0.79285704703494042</v>
      </c>
      <c r="Y299" s="15">
        <v>42.957710233975831</v>
      </c>
      <c r="Z299" s="15">
        <v>0.79285704703494042</v>
      </c>
      <c r="AA299" s="15">
        <v>12.691430086297188</v>
      </c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X299" s="37"/>
    </row>
    <row r="300" spans="1:50" x14ac:dyDescent="0.3">
      <c r="A300" s="15" t="s">
        <v>506</v>
      </c>
      <c r="B300" s="16" t="s">
        <v>489</v>
      </c>
      <c r="C300" s="15" t="s">
        <v>43</v>
      </c>
      <c r="D300" s="17" t="s">
        <v>47</v>
      </c>
      <c r="E300" s="17" t="s">
        <v>485</v>
      </c>
      <c r="F300" s="18">
        <v>1</v>
      </c>
      <c r="G300" s="18"/>
      <c r="H300" s="18">
        <v>70</v>
      </c>
      <c r="I300" s="18">
        <v>10</v>
      </c>
      <c r="J300" s="15" t="s">
        <v>35</v>
      </c>
      <c r="K300" s="9" t="s">
        <v>36</v>
      </c>
      <c r="L300" s="15">
        <v>-100.3</v>
      </c>
      <c r="M300" s="15">
        <v>-42</v>
      </c>
      <c r="N300" s="15">
        <v>-60.5</v>
      </c>
      <c r="O300" s="15">
        <v>9.5</v>
      </c>
      <c r="P300" s="15">
        <v>9.1999999999999993</v>
      </c>
      <c r="Q300" s="15">
        <v>302.3</v>
      </c>
      <c r="R300" s="15"/>
      <c r="S300" s="15"/>
      <c r="T300" s="15"/>
      <c r="U300" s="15"/>
      <c r="V300" s="19"/>
      <c r="W300" s="19"/>
      <c r="X300" s="15" t="s">
        <v>37</v>
      </c>
      <c r="Y300" s="15" t="s">
        <v>37</v>
      </c>
      <c r="Z300" s="15" t="s">
        <v>37</v>
      </c>
      <c r="AA300" s="15" t="s">
        <v>37</v>
      </c>
      <c r="AB300" s="14"/>
      <c r="AC300" s="14">
        <f>AVERAGE(L300:L308)</f>
        <v>-101.24285714285713</v>
      </c>
      <c r="AD300" s="14">
        <f>AVERAGE(M300:M308)</f>
        <v>-38.714285714285715</v>
      </c>
      <c r="AE300" s="14">
        <f>AVERAGE(N300:N308)</f>
        <v>-60.642857142857146</v>
      </c>
      <c r="AF300" s="14">
        <f>AVERAGE(R300:R308)</f>
        <v>-22.950000000000003</v>
      </c>
      <c r="AG300" s="14">
        <v>-17.899999999999999</v>
      </c>
      <c r="AH300" s="14">
        <f>AVERAGE(P300:P308)</f>
        <v>9.8714285714285701</v>
      </c>
      <c r="AI300" s="14">
        <f>AVERAGE(O300:O308)</f>
        <v>9.4000000000000021</v>
      </c>
      <c r="AJ300" s="14">
        <v>20.893175804000002</v>
      </c>
      <c r="AK300" s="14">
        <f>AVERAGE(T300:T308)</f>
        <v>219.75</v>
      </c>
      <c r="AL300" s="14"/>
      <c r="AM300" s="14">
        <f>AVERAGE(Q300:Q308)</f>
        <v>302.08571428571435</v>
      </c>
      <c r="AN300" s="14"/>
      <c r="AO300" s="14">
        <f>STDEV(L300:L308)</f>
        <v>2.177810171446799</v>
      </c>
      <c r="AP300" s="14">
        <f>STDEV(M300:M308)</f>
        <v>3.0558297135303927</v>
      </c>
      <c r="AQ300" s="14">
        <f>STDEV(N300:N308)</f>
        <v>0.99139151845128259</v>
      </c>
      <c r="AR300" s="14">
        <f>STDEV(R300:R308)</f>
        <v>0.49497474683058273</v>
      </c>
      <c r="AS300" s="14">
        <f>STDEV(S300:S308)</f>
        <v>0.21213203435596475</v>
      </c>
      <c r="AT300" s="14">
        <f>STDEV(P300:P308)</f>
        <v>1.1785786435565562</v>
      </c>
      <c r="AU300" s="14">
        <f>STDEV(O300:O308)</f>
        <v>2.004162335407647</v>
      </c>
      <c r="AV300" s="14">
        <f>STDEV(V311:V319)</f>
        <v>4.160862342236145</v>
      </c>
      <c r="AW300" s="212">
        <f>STDEV(T300:T308)</f>
        <v>1.6263455967290674</v>
      </c>
      <c r="AX300" s="37"/>
    </row>
    <row r="301" spans="1:50" x14ac:dyDescent="0.3">
      <c r="A301" s="15" t="s">
        <v>506</v>
      </c>
      <c r="B301" s="16" t="s">
        <v>489</v>
      </c>
      <c r="C301" s="15" t="s">
        <v>43</v>
      </c>
      <c r="D301" s="17" t="s">
        <v>47</v>
      </c>
      <c r="E301" s="17" t="s">
        <v>485</v>
      </c>
      <c r="F301" s="18">
        <v>2</v>
      </c>
      <c r="G301" s="18"/>
      <c r="H301" s="18">
        <v>80</v>
      </c>
      <c r="I301" s="18">
        <v>10</v>
      </c>
      <c r="J301" s="15" t="s">
        <v>35</v>
      </c>
      <c r="K301" s="9" t="s">
        <v>36</v>
      </c>
      <c r="L301" s="15">
        <v>-100.6</v>
      </c>
      <c r="M301" s="15">
        <v>-42.6</v>
      </c>
      <c r="N301" s="15">
        <v>-59.5</v>
      </c>
      <c r="O301" s="15">
        <v>9.1999999999999993</v>
      </c>
      <c r="P301" s="15">
        <v>9.6</v>
      </c>
      <c r="Q301" s="15">
        <v>304.60000000000002</v>
      </c>
      <c r="R301" s="15"/>
      <c r="S301" s="15"/>
      <c r="T301" s="15"/>
      <c r="U301" s="15"/>
      <c r="V301" s="19"/>
      <c r="W301" s="19"/>
      <c r="X301" s="15" t="s">
        <v>37</v>
      </c>
      <c r="Y301" s="15" t="s">
        <v>37</v>
      </c>
      <c r="Z301" s="15" t="s">
        <v>37</v>
      </c>
      <c r="AA301" s="15" t="s">
        <v>37</v>
      </c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X301" s="37"/>
    </row>
    <row r="302" spans="1:50" x14ac:dyDescent="0.3">
      <c r="A302" s="15" t="s">
        <v>506</v>
      </c>
      <c r="B302" s="16" t="s">
        <v>489</v>
      </c>
      <c r="C302" s="15" t="s">
        <v>43</v>
      </c>
      <c r="D302" s="17" t="s">
        <v>47</v>
      </c>
      <c r="E302" s="17" t="s">
        <v>485</v>
      </c>
      <c r="F302" s="18">
        <v>3</v>
      </c>
      <c r="G302" s="18"/>
      <c r="H302" s="18">
        <v>80</v>
      </c>
      <c r="I302" s="18">
        <v>10</v>
      </c>
      <c r="J302" s="15" t="s">
        <v>35</v>
      </c>
      <c r="K302" s="9" t="s">
        <v>36</v>
      </c>
      <c r="L302" s="15">
        <v>-102.2</v>
      </c>
      <c r="M302" s="15">
        <v>-39.5</v>
      </c>
      <c r="N302" s="15">
        <v>-61.1</v>
      </c>
      <c r="O302" s="15">
        <v>5.2</v>
      </c>
      <c r="P302" s="15">
        <v>8.8000000000000007</v>
      </c>
      <c r="Q302" s="15">
        <v>305.39999999999998</v>
      </c>
      <c r="R302" s="15"/>
      <c r="S302" s="15"/>
      <c r="T302" s="15"/>
      <c r="U302" s="15"/>
      <c r="V302" s="19"/>
      <c r="W302" s="19"/>
      <c r="X302" s="15" t="s">
        <v>37</v>
      </c>
      <c r="Y302" s="15" t="s">
        <v>37</v>
      </c>
      <c r="Z302" s="15" t="s">
        <v>37</v>
      </c>
      <c r="AA302" s="15" t="s">
        <v>37</v>
      </c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X302" s="37"/>
    </row>
    <row r="303" spans="1:50" x14ac:dyDescent="0.3">
      <c r="A303" s="15" t="s">
        <v>506</v>
      </c>
      <c r="B303" s="16" t="s">
        <v>489</v>
      </c>
      <c r="C303" s="15" t="s">
        <v>43</v>
      </c>
      <c r="D303" s="17" t="s">
        <v>47</v>
      </c>
      <c r="E303" s="17" t="s">
        <v>485</v>
      </c>
      <c r="F303" s="18">
        <v>4</v>
      </c>
      <c r="G303" s="18"/>
      <c r="H303" s="18">
        <v>80</v>
      </c>
      <c r="I303" s="18">
        <v>13</v>
      </c>
      <c r="J303" s="15" t="s">
        <v>35</v>
      </c>
      <c r="K303" s="9" t="s">
        <v>36</v>
      </c>
      <c r="L303" s="15">
        <v>-102.7</v>
      </c>
      <c r="M303" s="15">
        <v>-38.700000000000003</v>
      </c>
      <c r="N303" s="15">
        <v>-61.3</v>
      </c>
      <c r="O303" s="15">
        <v>10.8</v>
      </c>
      <c r="P303" s="15">
        <v>9</v>
      </c>
      <c r="Q303" s="15">
        <v>300.39999999999998</v>
      </c>
      <c r="R303" s="15"/>
      <c r="S303" s="15"/>
      <c r="T303" s="15"/>
      <c r="U303" s="15"/>
      <c r="V303" s="19"/>
      <c r="W303" s="19"/>
      <c r="X303" s="15" t="s">
        <v>37</v>
      </c>
      <c r="Y303" s="15" t="s">
        <v>37</v>
      </c>
      <c r="Z303" s="15" t="s">
        <v>37</v>
      </c>
      <c r="AA303" s="15" t="s">
        <v>37</v>
      </c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X303" s="37"/>
    </row>
    <row r="304" spans="1:50" x14ac:dyDescent="0.3">
      <c r="A304" s="15" t="s">
        <v>506</v>
      </c>
      <c r="B304" s="16" t="s">
        <v>489</v>
      </c>
      <c r="C304" s="15" t="s">
        <v>43</v>
      </c>
      <c r="D304" s="17" t="s">
        <v>47</v>
      </c>
      <c r="E304" s="17" t="s">
        <v>485</v>
      </c>
      <c r="F304" s="18">
        <v>5</v>
      </c>
      <c r="G304" s="18"/>
      <c r="H304" s="18">
        <v>80</v>
      </c>
      <c r="I304" s="18">
        <v>15</v>
      </c>
      <c r="J304" s="15" t="s">
        <v>35</v>
      </c>
      <c r="K304" s="9" t="s">
        <v>36</v>
      </c>
      <c r="L304" s="15">
        <v>-101.2</v>
      </c>
      <c r="M304" s="15">
        <v>-38.4</v>
      </c>
      <c r="N304" s="15">
        <v>-59.7</v>
      </c>
      <c r="O304" s="15">
        <v>11.2</v>
      </c>
      <c r="P304" s="15">
        <v>10.8</v>
      </c>
      <c r="Q304" s="15">
        <v>299.60000000000002</v>
      </c>
      <c r="R304" s="15"/>
      <c r="S304" s="15"/>
      <c r="T304" s="15"/>
      <c r="U304" s="15"/>
      <c r="V304" s="19"/>
      <c r="W304" s="19"/>
      <c r="X304" s="15" t="s">
        <v>37</v>
      </c>
      <c r="Y304" s="15" t="s">
        <v>37</v>
      </c>
      <c r="Z304" s="15" t="s">
        <v>37</v>
      </c>
      <c r="AA304" s="15" t="s">
        <v>37</v>
      </c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X304" s="37"/>
    </row>
    <row r="305" spans="1:50" x14ac:dyDescent="0.3">
      <c r="A305" s="15" t="s">
        <v>506</v>
      </c>
      <c r="B305" s="16" t="s">
        <v>489</v>
      </c>
      <c r="C305" s="15" t="s">
        <v>43</v>
      </c>
      <c r="D305" s="17" t="s">
        <v>47</v>
      </c>
      <c r="E305" s="17" t="s">
        <v>485</v>
      </c>
      <c r="F305" s="18">
        <v>6</v>
      </c>
      <c r="G305" s="18"/>
      <c r="H305" s="18">
        <v>80</v>
      </c>
      <c r="I305" s="18">
        <v>10</v>
      </c>
      <c r="J305" s="15" t="s">
        <v>35</v>
      </c>
      <c r="K305" s="9" t="s">
        <v>36</v>
      </c>
      <c r="L305" s="15">
        <v>-104.3</v>
      </c>
      <c r="M305" s="15"/>
      <c r="N305" s="15">
        <v>-62.3</v>
      </c>
      <c r="O305" s="15">
        <v>10.5</v>
      </c>
      <c r="P305" s="15">
        <v>12.1</v>
      </c>
      <c r="Q305" s="15">
        <v>301.3</v>
      </c>
      <c r="R305" s="15"/>
      <c r="S305" s="15"/>
      <c r="T305" s="15"/>
      <c r="U305" s="15"/>
      <c r="V305" s="19"/>
      <c r="W305" s="19"/>
      <c r="X305" s="15" t="s">
        <v>37</v>
      </c>
      <c r="Y305" s="15" t="s">
        <v>37</v>
      </c>
      <c r="Z305" s="15" t="s">
        <v>37</v>
      </c>
      <c r="AA305" s="15" t="s">
        <v>37</v>
      </c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X305" s="37"/>
    </row>
    <row r="306" spans="1:50" x14ac:dyDescent="0.3">
      <c r="A306" s="15" t="s">
        <v>506</v>
      </c>
      <c r="B306" s="16" t="s">
        <v>489</v>
      </c>
      <c r="C306" s="15" t="s">
        <v>43</v>
      </c>
      <c r="D306" s="17" t="s">
        <v>47</v>
      </c>
      <c r="E306" s="17" t="s">
        <v>485</v>
      </c>
      <c r="F306" s="18">
        <v>7</v>
      </c>
      <c r="G306" s="18"/>
      <c r="H306" s="18">
        <v>85</v>
      </c>
      <c r="I306" s="18">
        <v>10</v>
      </c>
      <c r="J306" s="15" t="s">
        <v>35</v>
      </c>
      <c r="K306" s="9" t="s">
        <v>36</v>
      </c>
      <c r="L306" s="15">
        <v>-97.4</v>
      </c>
      <c r="M306" s="15"/>
      <c r="N306" s="15">
        <v>-60.1</v>
      </c>
      <c r="O306" s="15">
        <v>9.4</v>
      </c>
      <c r="P306" s="15">
        <v>9.6</v>
      </c>
      <c r="Q306" s="15">
        <v>301</v>
      </c>
      <c r="R306" s="15"/>
      <c r="S306" s="15"/>
      <c r="T306" s="15"/>
      <c r="U306" s="15"/>
      <c r="V306" s="19"/>
      <c r="W306" s="19"/>
      <c r="X306" s="15" t="s">
        <v>37</v>
      </c>
      <c r="Y306" s="15" t="s">
        <v>37</v>
      </c>
      <c r="Z306" s="15" t="s">
        <v>37</v>
      </c>
      <c r="AA306" s="15" t="s">
        <v>37</v>
      </c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X306" s="37"/>
    </row>
    <row r="307" spans="1:50" x14ac:dyDescent="0.3">
      <c r="A307" s="15" t="s">
        <v>506</v>
      </c>
      <c r="B307" s="16" t="s">
        <v>489</v>
      </c>
      <c r="C307" s="15" t="s">
        <v>43</v>
      </c>
      <c r="D307" s="20" t="s">
        <v>47</v>
      </c>
      <c r="E307" s="40" t="s">
        <v>306</v>
      </c>
      <c r="F307" s="18">
        <v>8</v>
      </c>
      <c r="G307" s="18">
        <v>15</v>
      </c>
      <c r="H307" s="18"/>
      <c r="I307" s="18">
        <v>16</v>
      </c>
      <c r="J307" s="15" t="s">
        <v>70</v>
      </c>
      <c r="K307" s="9" t="s">
        <v>295</v>
      </c>
      <c r="L307" s="15"/>
      <c r="M307" s="15">
        <v>-34.5</v>
      </c>
      <c r="N307" s="15"/>
      <c r="O307" s="15"/>
      <c r="P307" s="15"/>
      <c r="Q307" s="15"/>
      <c r="R307" s="15">
        <v>-22.6</v>
      </c>
      <c r="S307" s="15">
        <v>-22.3</v>
      </c>
      <c r="T307" s="15">
        <v>220.9</v>
      </c>
      <c r="U307" s="15">
        <v>200</v>
      </c>
      <c r="V307" s="19">
        <v>31.873842431496897</v>
      </c>
      <c r="W307" s="19">
        <v>2.8179039755731381</v>
      </c>
      <c r="X307" s="15">
        <v>0.86312666821736439</v>
      </c>
      <c r="Y307" s="15">
        <v>29.366658094723995</v>
      </c>
      <c r="Z307" s="15">
        <v>0.86312666821736439</v>
      </c>
      <c r="AA307" s="15">
        <v>14.038725118303018</v>
      </c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X307" s="37"/>
    </row>
    <row r="308" spans="1:50" x14ac:dyDescent="0.3">
      <c r="A308" s="15" t="s">
        <v>506</v>
      </c>
      <c r="B308" s="16" t="s">
        <v>489</v>
      </c>
      <c r="C308" s="15" t="s">
        <v>43</v>
      </c>
      <c r="D308" s="20" t="s">
        <v>47</v>
      </c>
      <c r="E308" s="40" t="s">
        <v>306</v>
      </c>
      <c r="F308" s="18">
        <v>9</v>
      </c>
      <c r="G308" s="18">
        <v>15</v>
      </c>
      <c r="H308" s="18"/>
      <c r="I308" s="18">
        <v>13</v>
      </c>
      <c r="J308" s="15" t="s">
        <v>70</v>
      </c>
      <c r="K308" s="9" t="s">
        <v>295</v>
      </c>
      <c r="L308" s="15"/>
      <c r="M308" s="15">
        <v>-35.299999999999997</v>
      </c>
      <c r="N308" s="15"/>
      <c r="O308" s="15"/>
      <c r="P308" s="15"/>
      <c r="Q308" s="15"/>
      <c r="R308" s="15">
        <v>-23.3</v>
      </c>
      <c r="S308" s="15">
        <v>-22.6</v>
      </c>
      <c r="T308" s="15">
        <v>218.6</v>
      </c>
      <c r="U308" s="15">
        <v>199.5</v>
      </c>
      <c r="V308" s="19">
        <v>31.847457559669156</v>
      </c>
      <c r="W308" s="19">
        <v>3.5181006996977198</v>
      </c>
      <c r="X308" s="15">
        <v>0.9242088631421822</v>
      </c>
      <c r="Y308" s="15">
        <v>28.006947685663434</v>
      </c>
      <c r="Z308" s="15">
        <v>0.9242088631421822</v>
      </c>
      <c r="AA308" s="15">
        <v>15.394112424560559</v>
      </c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X308" s="37"/>
    </row>
    <row r="309" spans="1:50" x14ac:dyDescent="0.3">
      <c r="A309" s="15" t="s">
        <v>506</v>
      </c>
      <c r="B309" s="16" t="s">
        <v>489</v>
      </c>
      <c r="C309" s="15" t="s">
        <v>43</v>
      </c>
      <c r="D309" s="17" t="s">
        <v>48</v>
      </c>
      <c r="E309" s="17" t="s">
        <v>485</v>
      </c>
      <c r="F309" s="18">
        <v>1</v>
      </c>
      <c r="G309" s="18"/>
      <c r="H309" s="18">
        <v>80</v>
      </c>
      <c r="I309" s="18">
        <v>10</v>
      </c>
      <c r="J309" s="15" t="s">
        <v>35</v>
      </c>
      <c r="K309" s="9" t="s">
        <v>295</v>
      </c>
      <c r="L309" s="15">
        <v>-102.7</v>
      </c>
      <c r="M309" s="15">
        <v>-28.8</v>
      </c>
      <c r="N309" s="15">
        <v>-60.5</v>
      </c>
      <c r="O309" s="15">
        <v>12.3</v>
      </c>
      <c r="P309" s="15">
        <v>12.3</v>
      </c>
      <c r="Q309" s="15">
        <v>299.8</v>
      </c>
      <c r="R309" s="15"/>
      <c r="S309" s="15"/>
      <c r="T309" s="15"/>
      <c r="U309" s="15"/>
      <c r="V309" s="19"/>
      <c r="W309" s="19"/>
      <c r="X309" s="15" t="s">
        <v>37</v>
      </c>
      <c r="Y309" s="15" t="s">
        <v>37</v>
      </c>
      <c r="Z309" s="15" t="s">
        <v>37</v>
      </c>
      <c r="AA309" s="15" t="s">
        <v>37</v>
      </c>
      <c r="AB309" s="14"/>
      <c r="AC309" s="14">
        <f>AVERAGE(L309:L310)</f>
        <v>-101.5</v>
      </c>
      <c r="AD309" s="14">
        <f>AVERAGE(M309:M310)</f>
        <v>-28.8</v>
      </c>
      <c r="AE309" s="14">
        <f>AVERAGE(N309:N310)</f>
        <v>-61.85</v>
      </c>
      <c r="AF309" s="14"/>
      <c r="AG309" s="14"/>
      <c r="AH309" s="14">
        <f>AVERAGE(P309:P310)</f>
        <v>11.8</v>
      </c>
      <c r="AI309" s="14">
        <f>AVERAGE(O309:O310)</f>
        <v>12.3</v>
      </c>
      <c r="AJ309" s="14"/>
      <c r="AK309" s="14"/>
      <c r="AL309" s="14"/>
      <c r="AM309" s="14">
        <f>AVERAGE(Q309:Q310)</f>
        <v>300.14999999999998</v>
      </c>
      <c r="AN309" s="14"/>
      <c r="AO309" s="14">
        <f>STDEV(L309:L310)</f>
        <v>1.697056274847718</v>
      </c>
      <c r="AP309" s="14"/>
      <c r="AQ309" s="14">
        <f>STDEV(N309:N310)</f>
        <v>1.9091883092036803</v>
      </c>
      <c r="AR309" s="14"/>
      <c r="AS309" s="14"/>
      <c r="AT309" s="14">
        <f>STDEV(P309:P310)</f>
        <v>0.70710678118654757</v>
      </c>
      <c r="AU309" s="14"/>
      <c r="AV309" s="14"/>
      <c r="AX309" s="37"/>
    </row>
    <row r="310" spans="1:50" x14ac:dyDescent="0.3">
      <c r="A310" s="15" t="s">
        <v>506</v>
      </c>
      <c r="B310" s="16" t="s">
        <v>489</v>
      </c>
      <c r="C310" s="15" t="s">
        <v>43</v>
      </c>
      <c r="D310" s="17" t="s">
        <v>48</v>
      </c>
      <c r="E310" s="17" t="s">
        <v>485</v>
      </c>
      <c r="F310" s="18">
        <v>2</v>
      </c>
      <c r="G310" s="18"/>
      <c r="H310" s="18">
        <v>85</v>
      </c>
      <c r="I310" s="18">
        <v>10</v>
      </c>
      <c r="J310" s="15" t="s">
        <v>35</v>
      </c>
      <c r="K310" s="9" t="s">
        <v>295</v>
      </c>
      <c r="L310" s="15">
        <v>-100.3</v>
      </c>
      <c r="M310" s="15"/>
      <c r="N310" s="15">
        <v>-63.2</v>
      </c>
      <c r="O310" s="15"/>
      <c r="P310" s="15">
        <v>11.3</v>
      </c>
      <c r="Q310" s="15">
        <v>300.5</v>
      </c>
      <c r="R310" s="15"/>
      <c r="S310" s="15"/>
      <c r="T310" s="15"/>
      <c r="U310" s="15"/>
      <c r="V310" s="19"/>
      <c r="W310" s="19"/>
      <c r="X310" s="15" t="s">
        <v>37</v>
      </c>
      <c r="Y310" s="15" t="s">
        <v>37</v>
      </c>
      <c r="Z310" s="15" t="s">
        <v>37</v>
      </c>
      <c r="AA310" s="15" t="s">
        <v>37</v>
      </c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X310" s="37"/>
    </row>
    <row r="311" spans="1:50" x14ac:dyDescent="0.3">
      <c r="A311" s="15" t="s">
        <v>506</v>
      </c>
      <c r="B311" s="16" t="s">
        <v>489</v>
      </c>
      <c r="C311" s="15" t="s">
        <v>64</v>
      </c>
      <c r="D311" s="20" t="s">
        <v>46</v>
      </c>
      <c r="E311" s="40" t="s">
        <v>75</v>
      </c>
      <c r="F311" s="18">
        <v>1</v>
      </c>
      <c r="G311" s="18">
        <v>15</v>
      </c>
      <c r="H311" s="18"/>
      <c r="I311" s="18">
        <v>25</v>
      </c>
      <c r="J311" s="15" t="s">
        <v>35</v>
      </c>
      <c r="K311" s="9" t="s">
        <v>295</v>
      </c>
      <c r="L311" s="15"/>
      <c r="M311" s="15">
        <v>-72.8</v>
      </c>
      <c r="N311" s="15"/>
      <c r="O311" s="15"/>
      <c r="P311" s="15"/>
      <c r="Q311" s="15"/>
      <c r="R311" s="15">
        <v>-57.3</v>
      </c>
      <c r="S311" s="15">
        <v>-41</v>
      </c>
      <c r="T311" s="15">
        <v>224.2</v>
      </c>
      <c r="U311" s="15"/>
      <c r="V311" s="19">
        <v>19.519280593872075</v>
      </c>
      <c r="W311" s="19">
        <v>12.830674163843399</v>
      </c>
      <c r="X311" s="15">
        <v>0.89718278014636343</v>
      </c>
      <c r="Y311" s="15">
        <v>30.685094129721069</v>
      </c>
      <c r="Z311" s="15">
        <v>0.89718278014636343</v>
      </c>
      <c r="AA311" s="15">
        <v>14.596758941899346</v>
      </c>
      <c r="AB311" s="14"/>
      <c r="AC311" s="14"/>
      <c r="AD311" s="14">
        <f>AVERAGE(M311:M319)</f>
        <v>-74.911111111111097</v>
      </c>
      <c r="AE311" s="14"/>
      <c r="AF311" s="14">
        <f>AVERAGE(R311:R319)</f>
        <v>-54.633333333333333</v>
      </c>
      <c r="AG311" s="14">
        <v>-41.833333333333329</v>
      </c>
      <c r="AH311" s="14"/>
      <c r="AI311" s="14"/>
      <c r="AJ311" s="14">
        <v>26.3019546646617</v>
      </c>
      <c r="AK311" s="14">
        <f>AVERAGE(T311:T319)</f>
        <v>229.47777777777776</v>
      </c>
      <c r="AL311" s="14">
        <f>AVERAGE(U311:U319)</f>
        <v>199.5</v>
      </c>
      <c r="AM311" s="14"/>
      <c r="AN311" s="14"/>
      <c r="AO311" s="14"/>
      <c r="AP311" s="14">
        <f>STDEV(M311:M319)</f>
        <v>4.3172457783998244</v>
      </c>
      <c r="AQ311" s="14"/>
      <c r="AR311" s="14">
        <f>STDEV(R311:R319)</f>
        <v>1.209338662244781</v>
      </c>
      <c r="AS311" s="14">
        <f>STDEV(S311:S319)</f>
        <v>0.83066238629180777</v>
      </c>
      <c r="AT311" s="14"/>
      <c r="AU311" s="14"/>
      <c r="AV311" s="14">
        <f>STDEV(V332:V337)</f>
        <v>3.950588750399207</v>
      </c>
      <c r="AW311" s="212">
        <f>STDEV(T311:T319)</f>
        <v>9.2135467896160606</v>
      </c>
      <c r="AX311" s="37"/>
    </row>
    <row r="312" spans="1:50" x14ac:dyDescent="0.3">
      <c r="A312" s="15" t="s">
        <v>506</v>
      </c>
      <c r="B312" s="16" t="s">
        <v>489</v>
      </c>
      <c r="C312" s="15" t="s">
        <v>64</v>
      </c>
      <c r="D312" s="20" t="s">
        <v>46</v>
      </c>
      <c r="E312" s="40" t="s">
        <v>75</v>
      </c>
      <c r="F312" s="18">
        <v>2</v>
      </c>
      <c r="G312" s="18">
        <v>15</v>
      </c>
      <c r="H312" s="18"/>
      <c r="I312" s="18">
        <v>20</v>
      </c>
      <c r="J312" s="15" t="s">
        <v>35</v>
      </c>
      <c r="K312" s="9" t="s">
        <v>295</v>
      </c>
      <c r="L312" s="15"/>
      <c r="M312" s="15">
        <v>-75.099999999999994</v>
      </c>
      <c r="N312" s="15"/>
      <c r="O312" s="15"/>
      <c r="P312" s="15"/>
      <c r="Q312" s="15"/>
      <c r="R312" s="15">
        <v>-54.5</v>
      </c>
      <c r="S312" s="15">
        <v>-42.1</v>
      </c>
      <c r="T312" s="15">
        <v>222.5</v>
      </c>
      <c r="U312" s="15"/>
      <c r="V312" s="19">
        <v>19.50767208862305</v>
      </c>
      <c r="W312" s="19">
        <v>13.097954004743601</v>
      </c>
      <c r="X312" s="15">
        <v>0.90357415846358546</v>
      </c>
      <c r="Y312" s="15">
        <v>23.296741410358575</v>
      </c>
      <c r="Z312" s="15">
        <v>0.90357415846358546</v>
      </c>
      <c r="AA312" s="15">
        <v>15.181697051111668</v>
      </c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X312" s="37"/>
    </row>
    <row r="313" spans="1:50" x14ac:dyDescent="0.3">
      <c r="A313" s="15" t="s">
        <v>506</v>
      </c>
      <c r="B313" s="16" t="s">
        <v>489</v>
      </c>
      <c r="C313" s="15" t="s">
        <v>64</v>
      </c>
      <c r="D313" s="20" t="s">
        <v>46</v>
      </c>
      <c r="E313" s="40" t="s">
        <v>75</v>
      </c>
      <c r="F313" s="18">
        <v>3</v>
      </c>
      <c r="G313" s="18">
        <v>15</v>
      </c>
      <c r="H313" s="18"/>
      <c r="I313" s="18">
        <v>15</v>
      </c>
      <c r="J313" s="15" t="s">
        <v>35</v>
      </c>
      <c r="K313" s="9" t="s">
        <v>295</v>
      </c>
      <c r="L313" s="15"/>
      <c r="M313" s="15">
        <v>-68.5</v>
      </c>
      <c r="N313" s="15"/>
      <c r="O313" s="15"/>
      <c r="P313" s="15"/>
      <c r="Q313" s="15"/>
      <c r="R313" s="15">
        <v>-54.2</v>
      </c>
      <c r="S313" s="15">
        <v>-40.5</v>
      </c>
      <c r="T313" s="15">
        <v>224.1</v>
      </c>
      <c r="U313" s="15"/>
      <c r="V313" s="19">
        <v>19.397159118652347</v>
      </c>
      <c r="W313" s="19">
        <v>12.7587279021085</v>
      </c>
      <c r="X313" s="15">
        <v>0.84667037420524682</v>
      </c>
      <c r="Y313" s="15">
        <v>29.827494199670383</v>
      </c>
      <c r="Z313" s="15">
        <v>0.84667037420524682</v>
      </c>
      <c r="AA313" s="15">
        <v>13.854564222817736</v>
      </c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X313" s="37"/>
    </row>
    <row r="314" spans="1:50" x14ac:dyDescent="0.3">
      <c r="A314" s="15" t="s">
        <v>506</v>
      </c>
      <c r="B314" s="16" t="s">
        <v>489</v>
      </c>
      <c r="C314" s="15" t="s">
        <v>64</v>
      </c>
      <c r="D314" s="20" t="s">
        <v>46</v>
      </c>
      <c r="E314" s="40" t="s">
        <v>75</v>
      </c>
      <c r="F314" s="18">
        <v>4</v>
      </c>
      <c r="G314" s="18">
        <v>15</v>
      </c>
      <c r="H314" s="18"/>
      <c r="I314" s="18">
        <v>10</v>
      </c>
      <c r="J314" s="15" t="s">
        <v>35</v>
      </c>
      <c r="K314" s="9" t="s">
        <v>295</v>
      </c>
      <c r="L314" s="15"/>
      <c r="M314" s="15">
        <v>-82.1</v>
      </c>
      <c r="N314" s="15"/>
      <c r="O314" s="15"/>
      <c r="P314" s="15"/>
      <c r="Q314" s="15"/>
      <c r="R314" s="15">
        <v>-55.2</v>
      </c>
      <c r="S314" s="15">
        <v>-42.3</v>
      </c>
      <c r="T314" s="15">
        <v>229.1</v>
      </c>
      <c r="U314" s="15"/>
      <c r="V314" s="19">
        <v>19.550855728149415</v>
      </c>
      <c r="W314" s="19">
        <v>13.124034284016201</v>
      </c>
      <c r="X314" s="15">
        <v>0.8880085225469182</v>
      </c>
      <c r="Y314" s="15">
        <v>38.229533298471111</v>
      </c>
      <c r="Z314" s="15">
        <v>0.8880085225469182</v>
      </c>
      <c r="AA314" s="15">
        <v>14.017751435006122</v>
      </c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X314" s="37"/>
    </row>
    <row r="315" spans="1:50" x14ac:dyDescent="0.3">
      <c r="A315" s="15" t="s">
        <v>506</v>
      </c>
      <c r="B315" s="16" t="s">
        <v>489</v>
      </c>
      <c r="C315" s="15" t="s">
        <v>64</v>
      </c>
      <c r="D315" s="20" t="s">
        <v>46</v>
      </c>
      <c r="E315" s="40" t="s">
        <v>75</v>
      </c>
      <c r="F315" s="18">
        <v>5</v>
      </c>
      <c r="G315" s="18">
        <v>15</v>
      </c>
      <c r="H315" s="18"/>
      <c r="I315" s="18">
        <v>10</v>
      </c>
      <c r="J315" s="15" t="s">
        <v>35</v>
      </c>
      <c r="K315" s="9" t="s">
        <v>295</v>
      </c>
      <c r="L315" s="15"/>
      <c r="M315" s="15">
        <v>-74.2</v>
      </c>
      <c r="N315" s="15"/>
      <c r="O315" s="15"/>
      <c r="P315" s="15"/>
      <c r="Q315" s="15"/>
      <c r="R315" s="15">
        <v>-54.7</v>
      </c>
      <c r="S315" s="15">
        <v>-42.7</v>
      </c>
      <c r="T315" s="15">
        <v>251.2</v>
      </c>
      <c r="U315" s="15"/>
      <c r="V315" s="19">
        <v>19.286181808471682</v>
      </c>
      <c r="W315" s="19">
        <v>13.3335483029763</v>
      </c>
      <c r="X315" s="15">
        <v>0.90144057507209263</v>
      </c>
      <c r="Y315" s="15">
        <v>28.780184809194957</v>
      </c>
      <c r="Z315" s="15">
        <v>0.90144057507209263</v>
      </c>
      <c r="AA315" s="15">
        <v>14.799853459396186</v>
      </c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X315" s="37"/>
    </row>
    <row r="316" spans="1:50" x14ac:dyDescent="0.3">
      <c r="A316" s="15" t="s">
        <v>506</v>
      </c>
      <c r="B316" s="16" t="s">
        <v>489</v>
      </c>
      <c r="C316" s="15" t="s">
        <v>64</v>
      </c>
      <c r="D316" s="20" t="s">
        <v>46</v>
      </c>
      <c r="E316" s="40" t="s">
        <v>75</v>
      </c>
      <c r="F316" s="18">
        <v>6</v>
      </c>
      <c r="G316" s="18">
        <v>15</v>
      </c>
      <c r="H316" s="18"/>
      <c r="I316" s="18">
        <v>15</v>
      </c>
      <c r="J316" s="15" t="s">
        <v>35</v>
      </c>
      <c r="K316" s="9" t="s">
        <v>295</v>
      </c>
      <c r="L316" s="15"/>
      <c r="M316" s="15">
        <v>-72.5</v>
      </c>
      <c r="N316" s="15"/>
      <c r="O316" s="15"/>
      <c r="P316" s="15"/>
      <c r="Q316" s="15"/>
      <c r="R316" s="15">
        <v>-54.5</v>
      </c>
      <c r="S316" s="15">
        <v>-43.1</v>
      </c>
      <c r="T316" s="15">
        <v>231.6</v>
      </c>
      <c r="U316" s="15"/>
      <c r="V316" s="19">
        <v>19.432681144714358</v>
      </c>
      <c r="W316" s="19">
        <v>13.354313517147499</v>
      </c>
      <c r="X316" s="15">
        <v>0.82663711966269193</v>
      </c>
      <c r="Y316" s="15">
        <v>43.985977885146205</v>
      </c>
      <c r="Z316" s="15">
        <v>0.82663711966269193</v>
      </c>
      <c r="AA316" s="15">
        <v>12.74720308471939</v>
      </c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X316" s="37"/>
    </row>
    <row r="317" spans="1:50" x14ac:dyDescent="0.3">
      <c r="A317" s="15" t="s">
        <v>506</v>
      </c>
      <c r="B317" s="16" t="s">
        <v>489</v>
      </c>
      <c r="C317" s="15" t="s">
        <v>64</v>
      </c>
      <c r="D317" s="20" t="s">
        <v>46</v>
      </c>
      <c r="E317" s="40" t="s">
        <v>306</v>
      </c>
      <c r="F317" s="18">
        <v>7</v>
      </c>
      <c r="G317" s="18">
        <v>15</v>
      </c>
      <c r="H317" s="18"/>
      <c r="I317" s="18">
        <v>25</v>
      </c>
      <c r="J317" s="15" t="s">
        <v>70</v>
      </c>
      <c r="K317" s="9" t="s">
        <v>295</v>
      </c>
      <c r="L317" s="15"/>
      <c r="M317" s="15">
        <v>-81.2</v>
      </c>
      <c r="N317" s="15"/>
      <c r="O317" s="15"/>
      <c r="P317" s="15"/>
      <c r="Q317" s="15"/>
      <c r="R317" s="15">
        <v>-52.7</v>
      </c>
      <c r="S317" s="15">
        <v>-41.8</v>
      </c>
      <c r="T317" s="15">
        <v>234.5</v>
      </c>
      <c r="U317" s="15">
        <v>199.5</v>
      </c>
      <c r="V317" s="19">
        <v>31.846133120082566</v>
      </c>
      <c r="W317" s="19">
        <v>12.5595472255437</v>
      </c>
      <c r="X317" s="15">
        <v>0.82056763580655978</v>
      </c>
      <c r="Y317" s="15">
        <v>42.14076571223093</v>
      </c>
      <c r="Z317" s="15">
        <v>0.82056763580655978</v>
      </c>
      <c r="AA317" s="15">
        <v>12.801151069395448</v>
      </c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X317" s="37"/>
    </row>
    <row r="318" spans="1:50" x14ac:dyDescent="0.3">
      <c r="A318" s="15" t="s">
        <v>506</v>
      </c>
      <c r="B318" s="16" t="s">
        <v>489</v>
      </c>
      <c r="C318" s="15" t="s">
        <v>64</v>
      </c>
      <c r="D318" s="20" t="s">
        <v>46</v>
      </c>
      <c r="E318" s="40" t="s">
        <v>75</v>
      </c>
      <c r="F318" s="18">
        <v>8</v>
      </c>
      <c r="G318" s="18">
        <v>15</v>
      </c>
      <c r="H318" s="18"/>
      <c r="I318" s="18">
        <v>15</v>
      </c>
      <c r="J318" s="15" t="s">
        <v>35</v>
      </c>
      <c r="K318" s="9" t="s">
        <v>295</v>
      </c>
      <c r="L318" s="15"/>
      <c r="M318" s="15">
        <v>-75.3</v>
      </c>
      <c r="N318" s="15"/>
      <c r="O318" s="15"/>
      <c r="P318" s="15"/>
      <c r="Q318" s="15"/>
      <c r="R318" s="15">
        <v>-54.1</v>
      </c>
      <c r="S318" s="15">
        <v>-41.8</v>
      </c>
      <c r="T318" s="15">
        <v>226.6</v>
      </c>
      <c r="U318" s="15"/>
      <c r="V318" s="19">
        <v>19.647902832031249</v>
      </c>
      <c r="W318" s="19">
        <v>12.9654033525948</v>
      </c>
      <c r="X318" s="15">
        <v>0.82182794667543502</v>
      </c>
      <c r="Y318" s="15">
        <v>39.590650965329807</v>
      </c>
      <c r="Z318" s="15">
        <v>0.82182794667543502</v>
      </c>
      <c r="AA318" s="15">
        <v>12.978231576460594</v>
      </c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X318" s="37"/>
    </row>
    <row r="319" spans="1:50" x14ac:dyDescent="0.3">
      <c r="A319" s="15" t="s">
        <v>506</v>
      </c>
      <c r="B319" s="16" t="s">
        <v>489</v>
      </c>
      <c r="C319" s="15" t="s">
        <v>64</v>
      </c>
      <c r="D319" s="20" t="s">
        <v>46</v>
      </c>
      <c r="E319" s="40" t="s">
        <v>75</v>
      </c>
      <c r="F319" s="18">
        <v>9</v>
      </c>
      <c r="G319" s="18">
        <v>15</v>
      </c>
      <c r="H319" s="18"/>
      <c r="I319" s="18">
        <v>15</v>
      </c>
      <c r="J319" s="15" t="s">
        <v>35</v>
      </c>
      <c r="K319" s="9" t="s">
        <v>295</v>
      </c>
      <c r="L319" s="15"/>
      <c r="M319" s="15">
        <v>-72.5</v>
      </c>
      <c r="N319" s="15"/>
      <c r="O319" s="15"/>
      <c r="P319" s="15"/>
      <c r="Q319" s="15"/>
      <c r="R319" s="15">
        <v>-54.5</v>
      </c>
      <c r="S319" s="15">
        <v>-41.2</v>
      </c>
      <c r="T319" s="15">
        <v>221.5</v>
      </c>
      <c r="U319" s="15"/>
      <c r="V319" s="19">
        <v>18.75915567016602</v>
      </c>
      <c r="W319" s="19">
        <v>13.218729662155599</v>
      </c>
      <c r="X319" s="15">
        <v>0.8014565090822251</v>
      </c>
      <c r="Y319" s="15">
        <v>40.630856134633689</v>
      </c>
      <c r="Z319" s="15">
        <v>0.8014565090822251</v>
      </c>
      <c r="AA319" s="15">
        <v>12.875823628696917</v>
      </c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X319" s="37"/>
    </row>
    <row r="320" spans="1:50" x14ac:dyDescent="0.3">
      <c r="A320" s="15" t="s">
        <v>506</v>
      </c>
      <c r="B320" s="16" t="s">
        <v>489</v>
      </c>
      <c r="C320" s="15" t="s">
        <v>64</v>
      </c>
      <c r="D320" s="17" t="s">
        <v>71</v>
      </c>
      <c r="E320" s="17" t="s">
        <v>485</v>
      </c>
      <c r="F320" s="18">
        <v>1</v>
      </c>
      <c r="G320" s="18"/>
      <c r="H320" s="18">
        <v>90</v>
      </c>
      <c r="I320" s="18">
        <v>10</v>
      </c>
      <c r="J320" s="15" t="s">
        <v>35</v>
      </c>
      <c r="K320" s="9" t="s">
        <v>295</v>
      </c>
      <c r="L320" s="15">
        <v>-100.5</v>
      </c>
      <c r="M320" s="15"/>
      <c r="N320" s="15">
        <v>-57.8</v>
      </c>
      <c r="O320" s="15">
        <v>-7.2</v>
      </c>
      <c r="P320" s="15">
        <v>-41.5</v>
      </c>
      <c r="Q320" s="15">
        <v>313.5</v>
      </c>
      <c r="R320" s="15"/>
      <c r="S320" s="15"/>
      <c r="T320" s="15"/>
      <c r="U320" s="15"/>
      <c r="V320" s="19"/>
      <c r="W320" s="19"/>
      <c r="X320" s="15" t="s">
        <v>37</v>
      </c>
      <c r="Y320" s="15" t="s">
        <v>37</v>
      </c>
      <c r="Z320" s="15" t="s">
        <v>37</v>
      </c>
      <c r="AA320" s="15" t="s">
        <v>37</v>
      </c>
      <c r="AB320" s="14"/>
      <c r="AC320" s="14">
        <f>AVERAGE(L320:L324)</f>
        <v>-100.8</v>
      </c>
      <c r="AD320" s="14">
        <f>AVERAGE(M320:M324)</f>
        <v>-61.5</v>
      </c>
      <c r="AE320" s="14">
        <f>AVERAGE(N320:N324)</f>
        <v>-59.833333333333336</v>
      </c>
      <c r="AF320" s="14">
        <f>AVERAGE(R320:R324)</f>
        <v>-51.5</v>
      </c>
      <c r="AG320" s="14">
        <v>-41.95</v>
      </c>
      <c r="AH320" s="14">
        <f>AVERAGE(P320:P324)</f>
        <v>-30.733333333333334</v>
      </c>
      <c r="AI320" s="14"/>
      <c r="AJ320" s="14">
        <v>23.935562309153564</v>
      </c>
      <c r="AK320" s="14">
        <f>AVERAGE(T320:T324)</f>
        <v>228.7</v>
      </c>
      <c r="AL320" s="14" t="e">
        <f>AVERAGE(U320:U324)</f>
        <v>#DIV/0!</v>
      </c>
      <c r="AM320" s="14">
        <f>AVERAGE(Q320:Q324)</f>
        <v>311.43333333333334</v>
      </c>
      <c r="AN320" s="14"/>
      <c r="AO320" s="14">
        <f>STDEV(L320:L324)</f>
        <v>2.2649503305812253</v>
      </c>
      <c r="AP320" s="14">
        <f>STDEV(M320:M324)</f>
        <v>1.4142135623730951</v>
      </c>
      <c r="AQ320" s="14">
        <f>STDEV(N320:N324)</f>
        <v>1.7953644012660335</v>
      </c>
      <c r="AR320" s="14">
        <f>STDEV(R320:R324)</f>
        <v>1.131370849898472</v>
      </c>
      <c r="AS320" s="14">
        <f>STDEV(S320:S324)</f>
        <v>2.4748737341529163</v>
      </c>
      <c r="AT320" s="14">
        <f>STDEV(P320:P324)</f>
        <v>13.063817716629906</v>
      </c>
      <c r="AU320" s="14">
        <f>STDEV(O320:O324)</f>
        <v>0.15275252316519461</v>
      </c>
      <c r="AV320" s="14"/>
      <c r="AW320" s="212">
        <f>STDEV(T320:T324)</f>
        <v>0.84852813742386901</v>
      </c>
      <c r="AX320" s="37"/>
    </row>
    <row r="321" spans="1:50" x14ac:dyDescent="0.3">
      <c r="A321" s="15" t="s">
        <v>506</v>
      </c>
      <c r="B321" s="16" t="s">
        <v>489</v>
      </c>
      <c r="C321" s="15" t="s">
        <v>64</v>
      </c>
      <c r="D321" s="17" t="s">
        <v>71</v>
      </c>
      <c r="E321" s="17" t="s">
        <v>485</v>
      </c>
      <c r="F321" s="18">
        <v>2</v>
      </c>
      <c r="G321" s="18"/>
      <c r="H321" s="18">
        <v>80</v>
      </c>
      <c r="I321" s="18">
        <v>12</v>
      </c>
      <c r="J321" s="15" t="s">
        <v>35</v>
      </c>
      <c r="K321" s="9" t="s">
        <v>295</v>
      </c>
      <c r="L321" s="15">
        <v>-103.2</v>
      </c>
      <c r="M321" s="15"/>
      <c r="N321" s="15">
        <v>-61.2</v>
      </c>
      <c r="O321" s="15">
        <v>-7</v>
      </c>
      <c r="P321" s="15">
        <v>-34.5</v>
      </c>
      <c r="Q321" s="15">
        <v>309.5</v>
      </c>
      <c r="R321" s="15"/>
      <c r="S321" s="15"/>
      <c r="T321" s="15"/>
      <c r="U321" s="15"/>
      <c r="V321" s="19"/>
      <c r="W321" s="19"/>
      <c r="X321" s="15" t="s">
        <v>37</v>
      </c>
      <c r="Y321" s="15" t="s">
        <v>37</v>
      </c>
      <c r="Z321" s="15" t="s">
        <v>37</v>
      </c>
      <c r="AA321" s="15" t="s">
        <v>37</v>
      </c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X321" s="37"/>
    </row>
    <row r="322" spans="1:50" x14ac:dyDescent="0.3">
      <c r="A322" s="15" t="s">
        <v>506</v>
      </c>
      <c r="B322" s="16" t="s">
        <v>489</v>
      </c>
      <c r="C322" s="15" t="s">
        <v>64</v>
      </c>
      <c r="D322" s="17" t="s">
        <v>71</v>
      </c>
      <c r="E322" s="17" t="s">
        <v>485</v>
      </c>
      <c r="F322" s="18">
        <v>3</v>
      </c>
      <c r="G322" s="18"/>
      <c r="H322" s="18">
        <v>80</v>
      </c>
      <c r="I322" s="18">
        <v>15</v>
      </c>
      <c r="J322" s="15" t="s">
        <v>35</v>
      </c>
      <c r="K322" s="9" t="s">
        <v>295</v>
      </c>
      <c r="L322" s="15">
        <v>-98.7</v>
      </c>
      <c r="M322" s="15"/>
      <c r="N322" s="15">
        <v>-60.5</v>
      </c>
      <c r="O322" s="15">
        <v>-7.3</v>
      </c>
      <c r="P322" s="15">
        <v>-16.2</v>
      </c>
      <c r="Q322" s="15">
        <v>311.3</v>
      </c>
      <c r="R322" s="15"/>
      <c r="S322" s="15"/>
      <c r="T322" s="15"/>
      <c r="U322" s="15"/>
      <c r="V322" s="19"/>
      <c r="W322" s="19"/>
      <c r="X322" s="15" t="s">
        <v>37</v>
      </c>
      <c r="Y322" s="15" t="s">
        <v>37</v>
      </c>
      <c r="Z322" s="15" t="s">
        <v>37</v>
      </c>
      <c r="AA322" s="15" t="s">
        <v>37</v>
      </c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X322" s="37"/>
    </row>
    <row r="323" spans="1:50" x14ac:dyDescent="0.3">
      <c r="A323" s="15" t="s">
        <v>506</v>
      </c>
      <c r="B323" s="16" t="s">
        <v>489</v>
      </c>
      <c r="C323" s="15" t="s">
        <v>64</v>
      </c>
      <c r="D323" s="20" t="s">
        <v>71</v>
      </c>
      <c r="E323" s="40" t="s">
        <v>75</v>
      </c>
      <c r="F323" s="18">
        <v>4</v>
      </c>
      <c r="G323" s="18">
        <v>15</v>
      </c>
      <c r="H323" s="18"/>
      <c r="I323" s="18">
        <v>15</v>
      </c>
      <c r="J323" s="15" t="s">
        <v>35</v>
      </c>
      <c r="K323" s="9" t="s">
        <v>295</v>
      </c>
      <c r="L323" s="15"/>
      <c r="M323" s="15">
        <v>-60.5</v>
      </c>
      <c r="N323" s="15"/>
      <c r="O323" s="15"/>
      <c r="P323" s="15"/>
      <c r="Q323" s="15"/>
      <c r="R323" s="15">
        <v>-50.7</v>
      </c>
      <c r="S323" s="15">
        <v>-43.7</v>
      </c>
      <c r="T323" s="15">
        <v>228.1</v>
      </c>
      <c r="U323" s="15"/>
      <c r="V323" s="19">
        <v>17.9767424163818</v>
      </c>
      <c r="W323" s="19">
        <v>10.1496839644281</v>
      </c>
      <c r="X323" s="15">
        <v>0.84650476999296898</v>
      </c>
      <c r="Y323" s="15">
        <v>28.392108527105744</v>
      </c>
      <c r="Z323" s="15">
        <v>0.84650476999296898</v>
      </c>
      <c r="AA323" s="15">
        <v>13.982893037378943</v>
      </c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X323" s="37"/>
    </row>
    <row r="324" spans="1:50" x14ac:dyDescent="0.3">
      <c r="A324" s="15" t="s">
        <v>506</v>
      </c>
      <c r="B324" s="16" t="s">
        <v>489</v>
      </c>
      <c r="C324" s="15" t="s">
        <v>64</v>
      </c>
      <c r="D324" s="20" t="s">
        <v>71</v>
      </c>
      <c r="E324" s="40" t="s">
        <v>75</v>
      </c>
      <c r="F324" s="18">
        <v>5</v>
      </c>
      <c r="G324" s="18">
        <v>15</v>
      </c>
      <c r="H324" s="18"/>
      <c r="I324" s="18">
        <v>15</v>
      </c>
      <c r="J324" s="15" t="s">
        <v>35</v>
      </c>
      <c r="K324" s="9" t="s">
        <v>295</v>
      </c>
      <c r="L324" s="15"/>
      <c r="M324" s="15">
        <v>-62.5</v>
      </c>
      <c r="N324" s="15"/>
      <c r="O324" s="15"/>
      <c r="P324" s="15"/>
      <c r="Q324" s="15"/>
      <c r="R324" s="15">
        <v>-52.3</v>
      </c>
      <c r="S324" s="15">
        <v>-40.200000000000003</v>
      </c>
      <c r="T324" s="15">
        <v>229.3</v>
      </c>
      <c r="U324" s="15"/>
      <c r="V324" s="19">
        <v>18.318496810913089</v>
      </c>
      <c r="W324" s="19">
        <v>10.1552999065769</v>
      </c>
      <c r="X324" s="15">
        <v>0.82542909909719797</v>
      </c>
      <c r="Y324" s="15">
        <v>32.177197383155807</v>
      </c>
      <c r="Z324" s="15">
        <v>0.82542909909719797</v>
      </c>
      <c r="AA324" s="15">
        <v>13.623913186792183</v>
      </c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X324" s="37"/>
    </row>
    <row r="325" spans="1:50" x14ac:dyDescent="0.3">
      <c r="A325" s="15" t="s">
        <v>506</v>
      </c>
      <c r="B325" s="16" t="s">
        <v>489</v>
      </c>
      <c r="C325" s="15" t="s">
        <v>64</v>
      </c>
      <c r="D325" s="17" t="s">
        <v>71</v>
      </c>
      <c r="E325" s="17" t="s">
        <v>485</v>
      </c>
      <c r="F325" s="18">
        <v>6</v>
      </c>
      <c r="G325" s="18"/>
      <c r="H325" s="18">
        <v>90</v>
      </c>
      <c r="I325" s="18">
        <v>15</v>
      </c>
      <c r="J325" s="15" t="s">
        <v>35</v>
      </c>
      <c r="K325" s="9" t="s">
        <v>295</v>
      </c>
      <c r="L325" s="15">
        <v>-97.5</v>
      </c>
      <c r="M325" s="15">
        <v>-63.2</v>
      </c>
      <c r="N325" s="15"/>
      <c r="O325" s="15">
        <v>-5.5</v>
      </c>
      <c r="P325" s="15">
        <v>-35.200000000000003</v>
      </c>
      <c r="Q325" s="15">
        <v>322.3</v>
      </c>
      <c r="R325" s="15"/>
      <c r="S325" s="15">
        <v>-40</v>
      </c>
      <c r="T325" s="15"/>
      <c r="U325" s="15"/>
      <c r="V325" s="19"/>
      <c r="W325" s="19"/>
      <c r="X325" s="15" t="s">
        <v>37</v>
      </c>
      <c r="Y325" s="15" t="s">
        <v>37</v>
      </c>
      <c r="Z325" s="15" t="s">
        <v>37</v>
      </c>
      <c r="AA325" s="15" t="s">
        <v>37</v>
      </c>
      <c r="AB325" s="14"/>
      <c r="AC325" s="14">
        <f>AVERAGE(L325:L331)</f>
        <v>-83.928571428571431</v>
      </c>
      <c r="AD325" s="14">
        <f>AVERAGE(M325:M331)</f>
        <v>-63.2</v>
      </c>
      <c r="AE325" s="14">
        <f>AVERAGE(N325:N331)</f>
        <v>-60.383333333333333</v>
      </c>
      <c r="AF325" s="14"/>
      <c r="AG325" s="14">
        <v>-40</v>
      </c>
      <c r="AH325" s="14">
        <f>AVERAGE(P325:P331)</f>
        <v>-33.071428571428569</v>
      </c>
      <c r="AI325" s="14">
        <f>AVERAGE(O325:O331)</f>
        <v>-5.2428571428571429</v>
      </c>
      <c r="AJ325" s="14"/>
      <c r="AK325" s="14"/>
      <c r="AL325" s="14"/>
      <c r="AM325" s="14">
        <f>AVERAGE(Q325:Q331)</f>
        <v>316.61428571428576</v>
      </c>
      <c r="AN325" s="14"/>
      <c r="AO325" s="14">
        <f>STDEV(L325:L331)</f>
        <v>7.6445436501499291</v>
      </c>
      <c r="AP325" s="14"/>
      <c r="AQ325" s="14">
        <f>STDEV(N325:N331)</f>
        <v>0.47081489639418611</v>
      </c>
      <c r="AR325" s="14"/>
      <c r="AS325" s="14"/>
      <c r="AT325" s="14">
        <f>STDEV(P325:P331)</f>
        <v>5.7627291814770709</v>
      </c>
      <c r="AU325" s="14">
        <f>STDEV(O325:O331)</f>
        <v>0.16183471874253744</v>
      </c>
      <c r="AV325" s="14"/>
      <c r="AX325" s="37"/>
    </row>
    <row r="326" spans="1:50" x14ac:dyDescent="0.3">
      <c r="A326" s="15" t="s">
        <v>506</v>
      </c>
      <c r="B326" s="16" t="s">
        <v>489</v>
      </c>
      <c r="C326" s="15" t="s">
        <v>64</v>
      </c>
      <c r="D326" s="17" t="s">
        <v>72</v>
      </c>
      <c r="E326" s="17" t="s">
        <v>485</v>
      </c>
      <c r="F326" s="18">
        <v>1</v>
      </c>
      <c r="G326" s="18"/>
      <c r="H326" s="18">
        <v>80</v>
      </c>
      <c r="I326" s="18">
        <v>15</v>
      </c>
      <c r="J326" s="15" t="s">
        <v>35</v>
      </c>
      <c r="K326" s="9" t="s">
        <v>295</v>
      </c>
      <c r="L326" s="15">
        <v>-82.2</v>
      </c>
      <c r="M326" s="15"/>
      <c r="N326" s="15">
        <v>-60.3</v>
      </c>
      <c r="O326" s="15">
        <v>-5.2</v>
      </c>
      <c r="P326" s="15">
        <v>-34.299999999999997</v>
      </c>
      <c r="Q326" s="15">
        <v>319.60000000000002</v>
      </c>
      <c r="R326" s="15"/>
      <c r="S326" s="15"/>
      <c r="T326" s="15"/>
      <c r="U326" s="15"/>
      <c r="V326" s="19"/>
      <c r="W326" s="19"/>
      <c r="X326" s="15" t="s">
        <v>37</v>
      </c>
      <c r="Y326" s="15" t="s">
        <v>37</v>
      </c>
      <c r="Z326" s="15" t="s">
        <v>37</v>
      </c>
      <c r="AA326" s="15" t="s">
        <v>37</v>
      </c>
      <c r="AB326" s="14"/>
      <c r="AC326" s="14"/>
      <c r="AD326" s="14"/>
      <c r="AE326" s="14"/>
      <c r="AF326" s="14"/>
      <c r="AG326" s="14"/>
      <c r="AH326" s="14"/>
      <c r="AI326" s="14">
        <f>AVERAGE(O326:O331)</f>
        <v>-5.2</v>
      </c>
      <c r="AJ326" s="14">
        <v>17.7</v>
      </c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X326" s="37"/>
    </row>
    <row r="327" spans="1:50" x14ac:dyDescent="0.3">
      <c r="A327" s="15" t="s">
        <v>506</v>
      </c>
      <c r="B327" s="16" t="s">
        <v>489</v>
      </c>
      <c r="C327" s="15" t="s">
        <v>64</v>
      </c>
      <c r="D327" s="17" t="s">
        <v>72</v>
      </c>
      <c r="E327" s="17" t="s">
        <v>485</v>
      </c>
      <c r="F327" s="18">
        <v>2</v>
      </c>
      <c r="G327" s="18"/>
      <c r="H327" s="18">
        <v>90</v>
      </c>
      <c r="I327" s="18">
        <v>10</v>
      </c>
      <c r="J327" s="15" t="s">
        <v>35</v>
      </c>
      <c r="K327" s="9" t="s">
        <v>295</v>
      </c>
      <c r="L327" s="15">
        <v>-84.5</v>
      </c>
      <c r="M327" s="15"/>
      <c r="N327" s="15">
        <v>-60.1</v>
      </c>
      <c r="O327" s="15">
        <v>-5.3</v>
      </c>
      <c r="P327" s="15">
        <v>-24.5</v>
      </c>
      <c r="Q327" s="15">
        <v>316.5</v>
      </c>
      <c r="R327" s="15"/>
      <c r="S327" s="15"/>
      <c r="T327" s="15"/>
      <c r="U327" s="15"/>
      <c r="V327" s="19"/>
      <c r="W327" s="19"/>
      <c r="X327" s="15" t="s">
        <v>37</v>
      </c>
      <c r="Y327" s="15" t="s">
        <v>37</v>
      </c>
      <c r="Z327" s="15" t="s">
        <v>37</v>
      </c>
      <c r="AA327" s="15" t="s">
        <v>37</v>
      </c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X327" s="37"/>
    </row>
    <row r="328" spans="1:50" x14ac:dyDescent="0.3">
      <c r="A328" s="15" t="s">
        <v>506</v>
      </c>
      <c r="B328" s="16" t="s">
        <v>489</v>
      </c>
      <c r="C328" s="15" t="s">
        <v>64</v>
      </c>
      <c r="D328" s="17" t="s">
        <v>72</v>
      </c>
      <c r="E328" s="17" t="s">
        <v>485</v>
      </c>
      <c r="F328" s="18">
        <v>3</v>
      </c>
      <c r="G328" s="18"/>
      <c r="H328" s="18">
        <v>90</v>
      </c>
      <c r="I328" s="18">
        <v>25</v>
      </c>
      <c r="J328" s="15" t="s">
        <v>35</v>
      </c>
      <c r="K328" s="9" t="s">
        <v>295</v>
      </c>
      <c r="L328" s="15">
        <v>-84.3</v>
      </c>
      <c r="M328" s="15"/>
      <c r="N328" s="15">
        <v>-60.5</v>
      </c>
      <c r="O328" s="15">
        <v>-5</v>
      </c>
      <c r="P328" s="15">
        <v>-40.299999999999997</v>
      </c>
      <c r="Q328" s="15">
        <v>314.2</v>
      </c>
      <c r="R328" s="15"/>
      <c r="S328" s="15"/>
      <c r="T328" s="15"/>
      <c r="U328" s="15"/>
      <c r="V328" s="19"/>
      <c r="W328" s="19"/>
      <c r="X328" s="15" t="s">
        <v>37</v>
      </c>
      <c r="Y328" s="15" t="s">
        <v>37</v>
      </c>
      <c r="Z328" s="15" t="s">
        <v>37</v>
      </c>
      <c r="AA328" s="15" t="s">
        <v>37</v>
      </c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X328" s="37"/>
    </row>
    <row r="329" spans="1:50" x14ac:dyDescent="0.3">
      <c r="A329" s="15" t="s">
        <v>506</v>
      </c>
      <c r="B329" s="16" t="s">
        <v>489</v>
      </c>
      <c r="C329" s="15" t="s">
        <v>64</v>
      </c>
      <c r="D329" s="17" t="s">
        <v>72</v>
      </c>
      <c r="E329" s="17" t="s">
        <v>485</v>
      </c>
      <c r="F329" s="18">
        <v>4</v>
      </c>
      <c r="G329" s="18"/>
      <c r="H329" s="18">
        <v>80</v>
      </c>
      <c r="I329" s="18">
        <v>15</v>
      </c>
      <c r="J329" s="15" t="s">
        <v>35</v>
      </c>
      <c r="K329" s="9" t="s">
        <v>295</v>
      </c>
      <c r="L329" s="15">
        <v>-83.2</v>
      </c>
      <c r="M329" s="15"/>
      <c r="N329" s="15">
        <v>-61.2</v>
      </c>
      <c r="O329" s="15">
        <v>-5.0999999999999996</v>
      </c>
      <c r="P329" s="15">
        <v>-38.200000000000003</v>
      </c>
      <c r="Q329" s="15">
        <v>311.2</v>
      </c>
      <c r="R329" s="15"/>
      <c r="S329" s="15"/>
      <c r="T329" s="15"/>
      <c r="U329" s="15"/>
      <c r="V329" s="19"/>
      <c r="W329" s="19"/>
      <c r="X329" s="15" t="s">
        <v>37</v>
      </c>
      <c r="Y329" s="15" t="s">
        <v>37</v>
      </c>
      <c r="Z329" s="15" t="s">
        <v>37</v>
      </c>
      <c r="AA329" s="15" t="s">
        <v>37</v>
      </c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X329" s="37"/>
    </row>
    <row r="330" spans="1:50" x14ac:dyDescent="0.3">
      <c r="A330" s="15" t="s">
        <v>506</v>
      </c>
      <c r="B330" s="16" t="s">
        <v>489</v>
      </c>
      <c r="C330" s="15" t="s">
        <v>64</v>
      </c>
      <c r="D330" s="17" t="s">
        <v>72</v>
      </c>
      <c r="E330" s="17" t="s">
        <v>485</v>
      </c>
      <c r="F330" s="18">
        <v>5</v>
      </c>
      <c r="G330" s="18"/>
      <c r="H330" s="18">
        <v>80</v>
      </c>
      <c r="I330" s="18">
        <v>30</v>
      </c>
      <c r="J330" s="15" t="s">
        <v>35</v>
      </c>
      <c r="K330" s="9" t="s">
        <v>295</v>
      </c>
      <c r="L330" s="15">
        <v>-84.6</v>
      </c>
      <c r="M330" s="15"/>
      <c r="N330" s="15">
        <v>-60.4</v>
      </c>
      <c r="O330" s="15">
        <v>-5.3</v>
      </c>
      <c r="P330" s="15">
        <v>-32.299999999999997</v>
      </c>
      <c r="Q330" s="15">
        <v>315.3</v>
      </c>
      <c r="R330" s="15"/>
      <c r="S330" s="15"/>
      <c r="T330" s="15"/>
      <c r="U330" s="15"/>
      <c r="V330" s="19"/>
      <c r="W330" s="19"/>
      <c r="X330" s="15" t="s">
        <v>37</v>
      </c>
      <c r="Y330" s="15" t="s">
        <v>37</v>
      </c>
      <c r="Z330" s="15" t="s">
        <v>37</v>
      </c>
      <c r="AA330" s="15" t="s">
        <v>37</v>
      </c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X330" s="37"/>
    </row>
    <row r="331" spans="1:50" x14ac:dyDescent="0.3">
      <c r="A331" s="15" t="s">
        <v>506</v>
      </c>
      <c r="B331" s="16" t="s">
        <v>489</v>
      </c>
      <c r="C331" s="15" t="s">
        <v>64</v>
      </c>
      <c r="D331" s="17" t="s">
        <v>72</v>
      </c>
      <c r="E331" s="17" t="s">
        <v>485</v>
      </c>
      <c r="F331" s="18">
        <v>6</v>
      </c>
      <c r="G331" s="18"/>
      <c r="H331" s="18">
        <v>90</v>
      </c>
      <c r="I331" s="18">
        <v>10</v>
      </c>
      <c r="J331" s="15" t="s">
        <v>35</v>
      </c>
      <c r="K331" s="9" t="s">
        <v>295</v>
      </c>
      <c r="L331" s="15">
        <v>-71.2</v>
      </c>
      <c r="M331" s="15"/>
      <c r="N331" s="15">
        <v>-59.8</v>
      </c>
      <c r="O331" s="15">
        <v>-5.3</v>
      </c>
      <c r="P331" s="15">
        <v>-26.7</v>
      </c>
      <c r="Q331" s="15">
        <v>317.2</v>
      </c>
      <c r="R331" s="15"/>
      <c r="S331" s="15"/>
      <c r="T331" s="15"/>
      <c r="U331" s="15"/>
      <c r="V331" s="19"/>
      <c r="W331" s="19"/>
      <c r="X331" s="15" t="s">
        <v>37</v>
      </c>
      <c r="Y331" s="15" t="s">
        <v>37</v>
      </c>
      <c r="Z331" s="15" t="s">
        <v>37</v>
      </c>
      <c r="AA331" s="15" t="s">
        <v>37</v>
      </c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X331" s="37"/>
    </row>
    <row r="332" spans="1:50" x14ac:dyDescent="0.3">
      <c r="A332" s="15" t="s">
        <v>506</v>
      </c>
      <c r="B332" s="16" t="s">
        <v>489</v>
      </c>
      <c r="C332" s="15" t="s">
        <v>64</v>
      </c>
      <c r="D332" s="20" t="s">
        <v>49</v>
      </c>
      <c r="E332" s="40" t="s">
        <v>306</v>
      </c>
      <c r="F332" s="18">
        <v>1</v>
      </c>
      <c r="G332" s="18">
        <v>15</v>
      </c>
      <c r="H332" s="18"/>
      <c r="I332" s="18">
        <v>20</v>
      </c>
      <c r="J332" s="15" t="s">
        <v>70</v>
      </c>
      <c r="K332" s="9" t="s">
        <v>295</v>
      </c>
      <c r="L332" s="15"/>
      <c r="M332" s="15">
        <v>-60.1</v>
      </c>
      <c r="N332" s="15"/>
      <c r="O332" s="15"/>
      <c r="P332" s="15"/>
      <c r="Q332" s="15"/>
      <c r="R332" s="15">
        <v>-32.1</v>
      </c>
      <c r="S332" s="15">
        <v>-23.1</v>
      </c>
      <c r="T332" s="15">
        <v>231.2</v>
      </c>
      <c r="U332" s="15">
        <v>201.2</v>
      </c>
      <c r="V332" s="19">
        <v>31.931398650716769</v>
      </c>
      <c r="W332" s="19">
        <v>4.613113383619968</v>
      </c>
      <c r="X332" s="15">
        <v>0.82128668438367802</v>
      </c>
      <c r="Y332" s="15">
        <v>37.932008676191884</v>
      </c>
      <c r="Z332" s="15">
        <v>0.82128668438367802</v>
      </c>
      <c r="AA332" s="15">
        <v>13.099359100828885</v>
      </c>
      <c r="AB332" s="14"/>
      <c r="AC332" s="14"/>
      <c r="AD332" s="14">
        <f>AVERAGE(M332:M337)</f>
        <v>-60.733333333333327</v>
      </c>
      <c r="AE332" s="14"/>
      <c r="AF332" s="14">
        <f>AVERAGE(R332:R337)</f>
        <v>-44.266666666666673</v>
      </c>
      <c r="AG332" s="14">
        <v>-22.583333333333332</v>
      </c>
      <c r="AH332" s="14"/>
      <c r="AI332" s="14"/>
      <c r="AJ332" s="14">
        <v>28.60996175</v>
      </c>
      <c r="AK332" s="14">
        <f>AVERAGE(T332:T337)</f>
        <v>225.41666666666663</v>
      </c>
      <c r="AL332" s="14">
        <f>AVERAGE(U332:U337)</f>
        <v>200.02500000000001</v>
      </c>
      <c r="AM332" s="14"/>
      <c r="AN332" s="14"/>
      <c r="AO332" s="14"/>
      <c r="AP332" s="14">
        <f>STDEV(M332:M337)</f>
        <v>4.0272405772025408</v>
      </c>
      <c r="AQ332" s="14"/>
      <c r="AR332" s="14">
        <f>STDEV(R332:R337)</f>
        <v>6.1669008964524767</v>
      </c>
      <c r="AS332" s="14">
        <f>STDEV(S332:S337)</f>
        <v>1.1089033621856628</v>
      </c>
      <c r="AT332" s="14"/>
      <c r="AU332" s="14"/>
      <c r="AV332" s="14"/>
      <c r="AW332" s="212">
        <f>STDEV(T332:T337)</f>
        <v>3.7796384306791384</v>
      </c>
      <c r="AX332" s="37"/>
    </row>
    <row r="333" spans="1:50" x14ac:dyDescent="0.3">
      <c r="A333" s="15" t="s">
        <v>506</v>
      </c>
      <c r="B333" s="16" t="s">
        <v>489</v>
      </c>
      <c r="C333" s="15" t="s">
        <v>64</v>
      </c>
      <c r="D333" s="20" t="s">
        <v>49</v>
      </c>
      <c r="E333" s="40" t="s">
        <v>75</v>
      </c>
      <c r="F333" s="18">
        <v>2</v>
      </c>
      <c r="G333" s="18">
        <v>15</v>
      </c>
      <c r="H333" s="18"/>
      <c r="I333" s="18">
        <v>15</v>
      </c>
      <c r="J333" s="15" t="s">
        <v>70</v>
      </c>
      <c r="K333" s="9" t="s">
        <v>295</v>
      </c>
      <c r="L333" s="15"/>
      <c r="M333" s="15">
        <v>-67.8</v>
      </c>
      <c r="N333" s="15"/>
      <c r="O333" s="15"/>
      <c r="P333" s="15"/>
      <c r="Q333" s="15"/>
      <c r="R333" s="15">
        <v>-48.2</v>
      </c>
      <c r="S333" s="15">
        <v>-25.2</v>
      </c>
      <c r="T333" s="15">
        <v>225.1</v>
      </c>
      <c r="U333" s="15"/>
      <c r="V333" s="19">
        <v>24.19565084838867</v>
      </c>
      <c r="W333" s="19">
        <v>8.5007542435951251</v>
      </c>
      <c r="X333" s="15">
        <v>0.81257802047702943</v>
      </c>
      <c r="Y333" s="15">
        <v>36.650644907698691</v>
      </c>
      <c r="Z333" s="15">
        <v>0.81257802047702943</v>
      </c>
      <c r="AA333" s="15">
        <v>13.216967917898851</v>
      </c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X333" s="37"/>
    </row>
    <row r="334" spans="1:50" x14ac:dyDescent="0.3">
      <c r="A334" s="15" t="s">
        <v>506</v>
      </c>
      <c r="B334" s="16" t="s">
        <v>489</v>
      </c>
      <c r="C334" s="15" t="s">
        <v>64</v>
      </c>
      <c r="D334" s="20" t="s">
        <v>49</v>
      </c>
      <c r="E334" s="40" t="s">
        <v>75</v>
      </c>
      <c r="F334" s="18">
        <v>3</v>
      </c>
      <c r="G334" s="18">
        <v>15</v>
      </c>
      <c r="H334" s="18"/>
      <c r="I334" s="18">
        <v>10</v>
      </c>
      <c r="J334" s="15" t="s">
        <v>70</v>
      </c>
      <c r="K334" s="9" t="s">
        <v>295</v>
      </c>
      <c r="L334" s="15"/>
      <c r="M334" s="15">
        <v>-62.4</v>
      </c>
      <c r="N334" s="15"/>
      <c r="O334" s="15"/>
      <c r="P334" s="15"/>
      <c r="Q334" s="15"/>
      <c r="R334" s="15">
        <v>-44.2</v>
      </c>
      <c r="S334" s="15">
        <v>-25.1</v>
      </c>
      <c r="T334" s="15">
        <v>227</v>
      </c>
      <c r="U334" s="15"/>
      <c r="V334" s="19">
        <v>24.251371673583986</v>
      </c>
      <c r="W334" s="19">
        <v>8.3557915770355944</v>
      </c>
      <c r="X334" s="15">
        <v>0.81976254185840303</v>
      </c>
      <c r="Y334" s="15">
        <v>35.536764610665173</v>
      </c>
      <c r="Z334" s="15">
        <v>0.81976254185840303</v>
      </c>
      <c r="AA334" s="15">
        <v>13.303815124049088</v>
      </c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X334" s="37"/>
    </row>
    <row r="335" spans="1:50" x14ac:dyDescent="0.3">
      <c r="A335" s="15" t="s">
        <v>506</v>
      </c>
      <c r="B335" s="16" t="s">
        <v>489</v>
      </c>
      <c r="C335" s="15" t="s">
        <v>64</v>
      </c>
      <c r="D335" s="20" t="s">
        <v>49</v>
      </c>
      <c r="E335" s="40" t="s">
        <v>306</v>
      </c>
      <c r="F335" s="18">
        <v>4</v>
      </c>
      <c r="G335" s="18">
        <v>15</v>
      </c>
      <c r="H335" s="18"/>
      <c r="I335" s="18">
        <v>10</v>
      </c>
      <c r="J335" s="15" t="s">
        <v>70</v>
      </c>
      <c r="K335" s="9" t="s">
        <v>295</v>
      </c>
      <c r="L335" s="15"/>
      <c r="M335" s="15">
        <v>-56.1</v>
      </c>
      <c r="N335" s="15"/>
      <c r="O335" s="15"/>
      <c r="P335" s="15"/>
      <c r="Q335" s="15"/>
      <c r="R335" s="15">
        <v>-45.6</v>
      </c>
      <c r="S335" s="15">
        <v>-23.4</v>
      </c>
      <c r="T335" s="15">
        <v>226.5</v>
      </c>
      <c r="U335" s="15">
        <v>200.8</v>
      </c>
      <c r="V335" s="19">
        <v>31.911761537114831</v>
      </c>
      <c r="W335" s="19">
        <v>5.2440856483620335</v>
      </c>
      <c r="X335" s="15">
        <v>0.9022399572298806</v>
      </c>
      <c r="Y335" s="15">
        <v>15.659520380689878</v>
      </c>
      <c r="Z335" s="15">
        <v>0.9022399572298806</v>
      </c>
      <c r="AA335" s="15">
        <v>15.725970977344828</v>
      </c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X335" s="37"/>
    </row>
    <row r="336" spans="1:50" x14ac:dyDescent="0.3">
      <c r="A336" s="15" t="s">
        <v>506</v>
      </c>
      <c r="B336" s="16" t="s">
        <v>489</v>
      </c>
      <c r="C336" s="15" t="s">
        <v>64</v>
      </c>
      <c r="D336" s="20" t="s">
        <v>49</v>
      </c>
      <c r="E336" s="40" t="s">
        <v>306</v>
      </c>
      <c r="F336" s="18">
        <v>5</v>
      </c>
      <c r="G336" s="18">
        <v>15</v>
      </c>
      <c r="H336" s="18"/>
      <c r="I336" s="18">
        <v>10</v>
      </c>
      <c r="J336" s="15" t="s">
        <v>70</v>
      </c>
      <c r="K336" s="9" t="s">
        <v>295</v>
      </c>
      <c r="L336" s="15"/>
      <c r="M336" s="15">
        <v>-58.5</v>
      </c>
      <c r="N336" s="15"/>
      <c r="O336" s="15"/>
      <c r="P336" s="15"/>
      <c r="Q336" s="15"/>
      <c r="R336" s="15">
        <v>-47.2</v>
      </c>
      <c r="S336" s="15">
        <v>-23.4</v>
      </c>
      <c r="T336" s="15">
        <v>222.1</v>
      </c>
      <c r="U336" s="15">
        <v>199.5</v>
      </c>
      <c r="V336" s="19">
        <v>31.84714500037401</v>
      </c>
      <c r="W336" s="19">
        <v>5.2543649007984286</v>
      </c>
      <c r="X336" s="15">
        <v>0.88666132880326709</v>
      </c>
      <c r="Y336" s="15">
        <v>14.094753066454688</v>
      </c>
      <c r="Z336" s="15">
        <v>0.88666132880326709</v>
      </c>
      <c r="AA336" s="15">
        <v>15.744354120757496</v>
      </c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X336" s="37"/>
    </row>
    <row r="337" spans="1:50" ht="15" thickBot="1" x14ac:dyDescent="0.35">
      <c r="A337" s="41" t="s">
        <v>506</v>
      </c>
      <c r="B337" s="42" t="s">
        <v>489</v>
      </c>
      <c r="C337" s="41" t="s">
        <v>64</v>
      </c>
      <c r="D337" s="40" t="s">
        <v>49</v>
      </c>
      <c r="E337" s="40" t="s">
        <v>306</v>
      </c>
      <c r="F337" s="43">
        <v>6</v>
      </c>
      <c r="G337" s="43">
        <v>15</v>
      </c>
      <c r="H337" s="43"/>
      <c r="I337" s="43">
        <v>10</v>
      </c>
      <c r="J337" s="41" t="s">
        <v>70</v>
      </c>
      <c r="K337" s="47" t="s">
        <v>295</v>
      </c>
      <c r="L337" s="41"/>
      <c r="M337" s="41">
        <v>-59.5</v>
      </c>
      <c r="N337" s="41"/>
      <c r="O337" s="41"/>
      <c r="P337" s="41"/>
      <c r="Q337" s="41"/>
      <c r="R337" s="41">
        <v>-48.3</v>
      </c>
      <c r="S337" s="41">
        <v>-22.5</v>
      </c>
      <c r="T337" s="41">
        <v>220.6</v>
      </c>
      <c r="U337" s="41">
        <v>198.6</v>
      </c>
      <c r="V337" s="44">
        <v>31.802495296212967</v>
      </c>
      <c r="W337" s="44">
        <v>3.2923476863772128</v>
      </c>
      <c r="X337" s="41">
        <v>0.8771726620977871</v>
      </c>
      <c r="Y337" s="41">
        <v>17.899565295298057</v>
      </c>
      <c r="Z337" s="41">
        <v>0.8771726620977871</v>
      </c>
      <c r="AA337" s="41">
        <v>15.201287764647608</v>
      </c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X337" s="37"/>
    </row>
    <row r="338" spans="1:50" ht="15" thickTop="1" x14ac:dyDescent="0.3">
      <c r="A338" s="29" t="s">
        <v>73</v>
      </c>
      <c r="B338" s="30" t="s">
        <v>490</v>
      </c>
      <c r="C338" s="29" t="s">
        <v>33</v>
      </c>
      <c r="D338" s="45" t="s">
        <v>40</v>
      </c>
      <c r="E338" s="31" t="s">
        <v>75</v>
      </c>
      <c r="F338" s="46">
        <v>1</v>
      </c>
      <c r="G338" s="32">
        <v>10</v>
      </c>
      <c r="H338" s="32"/>
      <c r="I338" s="32">
        <v>8</v>
      </c>
      <c r="J338" s="29" t="s">
        <v>35</v>
      </c>
      <c r="K338" s="29" t="s">
        <v>295</v>
      </c>
      <c r="L338" s="29"/>
      <c r="M338" s="29">
        <v>-26.7</v>
      </c>
      <c r="N338" s="29"/>
      <c r="O338" s="29"/>
      <c r="P338" s="29"/>
      <c r="Q338" s="29"/>
      <c r="R338" s="29"/>
      <c r="S338" s="29">
        <v>-2.5</v>
      </c>
      <c r="T338" s="29">
        <v>346.5</v>
      </c>
      <c r="U338" s="29"/>
      <c r="V338" s="33">
        <v>4.1824531250000003</v>
      </c>
      <c r="W338" s="33"/>
      <c r="X338" s="29">
        <v>0.87753507748748538</v>
      </c>
      <c r="Y338" s="29">
        <v>17.455799440045116</v>
      </c>
      <c r="Z338" s="29">
        <v>0.87753507748748538</v>
      </c>
      <c r="AA338" s="29">
        <v>15.258802140941345</v>
      </c>
      <c r="AB338" s="28"/>
      <c r="AC338" s="28">
        <f>AVERAGE(L338:L347)</f>
        <v>-105.31666666666666</v>
      </c>
      <c r="AD338" s="28">
        <f>AVERAGE(M338:M347)</f>
        <v>-27.77</v>
      </c>
      <c r="AE338" s="28">
        <f>AVERAGE(N338:N347)</f>
        <v>-61.166666666666664</v>
      </c>
      <c r="AF338" s="28">
        <f>AVERAGE(R338:R347)</f>
        <v>-8.6</v>
      </c>
      <c r="AG338" s="28">
        <v>-4.5</v>
      </c>
      <c r="AH338" s="28">
        <f>AVERAGE(P338:P347)</f>
        <v>14.949999999999998</v>
      </c>
      <c r="AI338" s="28">
        <f>AVERAGE(O338:O347)</f>
        <v>14.083333333333334</v>
      </c>
      <c r="AJ338" s="28">
        <v>5.8781671857500006</v>
      </c>
      <c r="AK338" s="28">
        <f>AVERAGE(T338:T347)</f>
        <v>338.54999999999995</v>
      </c>
      <c r="AL338" s="28"/>
      <c r="AM338" s="28">
        <f>AVERAGE(Q338:Q347)</f>
        <v>299.55</v>
      </c>
      <c r="AN338" s="28"/>
      <c r="AO338" s="28">
        <f>STDEV(L338:L347)</f>
        <v>1.2734467663262037</v>
      </c>
      <c r="AP338" s="28">
        <f>STDEV(M338:M347)</f>
        <v>2.8178202765810165</v>
      </c>
      <c r="AQ338" s="28">
        <f>STDEV(N338:N347)</f>
        <v>1.5148157203655728</v>
      </c>
      <c r="AR338" s="28">
        <f>STDEV(R338:R347)</f>
        <v>10.372463545368571</v>
      </c>
      <c r="AS338" s="28">
        <f>STDEV(S338:S347)</f>
        <v>2.8918604985125298</v>
      </c>
      <c r="AT338" s="28">
        <f>STDEV(P338:P347)</f>
        <v>1.5501612819316575</v>
      </c>
      <c r="AU338" s="28">
        <f>STDEV(O338:O347)</f>
        <v>2.2798391756145095</v>
      </c>
      <c r="AV338" s="28">
        <f>STDEV(V338:V347)</f>
        <v>2.0448609338122998</v>
      </c>
      <c r="AW338" s="28">
        <f>STDEV(T338:T347)</f>
        <v>8.1606780764019007</v>
      </c>
      <c r="AX338" s="37"/>
    </row>
    <row r="339" spans="1:50" x14ac:dyDescent="0.3">
      <c r="A339" s="15" t="s">
        <v>73</v>
      </c>
      <c r="B339" s="16" t="s">
        <v>490</v>
      </c>
      <c r="C339" s="15" t="s">
        <v>33</v>
      </c>
      <c r="D339" s="17" t="s">
        <v>40</v>
      </c>
      <c r="E339" s="11" t="s">
        <v>485</v>
      </c>
      <c r="F339" s="18">
        <v>2</v>
      </c>
      <c r="G339" s="18"/>
      <c r="H339" s="18">
        <v>60</v>
      </c>
      <c r="I339" s="18">
        <v>15</v>
      </c>
      <c r="J339" s="15" t="s">
        <v>35</v>
      </c>
      <c r="K339" s="9" t="s">
        <v>295</v>
      </c>
      <c r="L339" s="15">
        <v>-105.2</v>
      </c>
      <c r="M339" s="15">
        <v>-25.5</v>
      </c>
      <c r="N339" s="15">
        <v>-60.5</v>
      </c>
      <c r="O339" s="15">
        <v>14.2</v>
      </c>
      <c r="P339" s="15">
        <v>13.5</v>
      </c>
      <c r="Q339" s="15">
        <v>300.3</v>
      </c>
      <c r="R339" s="15"/>
      <c r="S339" s="15"/>
      <c r="T339" s="15"/>
      <c r="U339" s="15"/>
      <c r="V339" s="19"/>
      <c r="W339" s="19"/>
      <c r="X339" s="15" t="s">
        <v>37</v>
      </c>
      <c r="Y339" s="15" t="s">
        <v>37</v>
      </c>
      <c r="Z339" s="15" t="s">
        <v>37</v>
      </c>
      <c r="AA339" s="15" t="s">
        <v>37</v>
      </c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X339" s="37"/>
    </row>
    <row r="340" spans="1:50" x14ac:dyDescent="0.3">
      <c r="A340" s="15" t="s">
        <v>73</v>
      </c>
      <c r="B340" s="16" t="s">
        <v>490</v>
      </c>
      <c r="C340" s="15" t="s">
        <v>33</v>
      </c>
      <c r="D340" s="20" t="s">
        <v>40</v>
      </c>
      <c r="E340" s="20" t="s">
        <v>75</v>
      </c>
      <c r="F340" s="18">
        <v>3</v>
      </c>
      <c r="G340" s="18">
        <v>10</v>
      </c>
      <c r="H340" s="18"/>
      <c r="I340" s="18">
        <v>10</v>
      </c>
      <c r="J340" s="15" t="s">
        <v>35</v>
      </c>
      <c r="K340" s="9" t="s">
        <v>295</v>
      </c>
      <c r="L340" s="15"/>
      <c r="M340" s="15">
        <v>-27.2</v>
      </c>
      <c r="N340" s="15"/>
      <c r="O340" s="15"/>
      <c r="P340" s="15"/>
      <c r="Q340" s="15"/>
      <c r="R340" s="15"/>
      <c r="S340" s="15">
        <v>-0.7</v>
      </c>
      <c r="T340" s="15">
        <v>328.3</v>
      </c>
      <c r="U340" s="15"/>
      <c r="V340" s="19">
        <v>1.2245330510000001</v>
      </c>
      <c r="W340" s="19"/>
      <c r="X340" s="15">
        <v>0.86790818935640535</v>
      </c>
      <c r="Y340" s="15">
        <v>17.777566049676508</v>
      </c>
      <c r="Z340" s="15">
        <v>0.86790818935640535</v>
      </c>
      <c r="AA340" s="15">
        <v>15.23895956027372</v>
      </c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X340" s="37"/>
    </row>
    <row r="341" spans="1:50" x14ac:dyDescent="0.3">
      <c r="A341" s="15" t="s">
        <v>73</v>
      </c>
      <c r="B341" s="16" t="s">
        <v>490</v>
      </c>
      <c r="C341" s="15" t="s">
        <v>33</v>
      </c>
      <c r="D341" s="17" t="s">
        <v>40</v>
      </c>
      <c r="E341" s="17" t="s">
        <v>485</v>
      </c>
      <c r="F341" s="18">
        <v>4</v>
      </c>
      <c r="G341" s="18"/>
      <c r="H341" s="18">
        <v>80</v>
      </c>
      <c r="I341" s="18">
        <v>10</v>
      </c>
      <c r="J341" s="15" t="s">
        <v>35</v>
      </c>
      <c r="K341" s="9" t="s">
        <v>295</v>
      </c>
      <c r="L341" s="15">
        <v>-107.7</v>
      </c>
      <c r="M341" s="15">
        <v>-25.5</v>
      </c>
      <c r="N341" s="15">
        <v>-64.2</v>
      </c>
      <c r="O341" s="15">
        <v>16</v>
      </c>
      <c r="P341" s="15">
        <v>16.2</v>
      </c>
      <c r="Q341" s="15">
        <v>298.89999999999998</v>
      </c>
      <c r="R341" s="15"/>
      <c r="S341" s="15"/>
      <c r="T341" s="15"/>
      <c r="U341" s="15"/>
      <c r="V341" s="19"/>
      <c r="W341" s="19"/>
      <c r="X341" s="15" t="s">
        <v>37</v>
      </c>
      <c r="Y341" s="15" t="s">
        <v>37</v>
      </c>
      <c r="Z341" s="15" t="s">
        <v>37</v>
      </c>
      <c r="AA341" s="15" t="s">
        <v>37</v>
      </c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X341" s="37"/>
    </row>
    <row r="342" spans="1:50" x14ac:dyDescent="0.3">
      <c r="A342" s="15" t="s">
        <v>73</v>
      </c>
      <c r="B342" s="16" t="s">
        <v>490</v>
      </c>
      <c r="C342" s="15" t="s">
        <v>33</v>
      </c>
      <c r="D342" s="17" t="s">
        <v>40</v>
      </c>
      <c r="E342" s="17" t="s">
        <v>485</v>
      </c>
      <c r="F342" s="18">
        <v>5</v>
      </c>
      <c r="G342" s="18"/>
      <c r="H342" s="18">
        <v>50</v>
      </c>
      <c r="I342" s="18">
        <v>15</v>
      </c>
      <c r="J342" s="15" t="s">
        <v>35</v>
      </c>
      <c r="K342" s="9" t="s">
        <v>295</v>
      </c>
      <c r="L342" s="15">
        <v>-104.7</v>
      </c>
      <c r="M342" s="15">
        <v>-26.5</v>
      </c>
      <c r="N342" s="15">
        <v>-61</v>
      </c>
      <c r="O342" s="15">
        <v>17</v>
      </c>
      <c r="P342" s="15">
        <v>17.2</v>
      </c>
      <c r="Q342" s="15">
        <v>299.3</v>
      </c>
      <c r="R342" s="15">
        <v>-11.5</v>
      </c>
      <c r="S342" s="15">
        <v>-2.2000000000000002</v>
      </c>
      <c r="T342" s="15"/>
      <c r="U342" s="15"/>
      <c r="V342" s="19"/>
      <c r="W342" s="19"/>
      <c r="X342" s="15" t="s">
        <v>37</v>
      </c>
      <c r="Y342" s="15" t="s">
        <v>37</v>
      </c>
      <c r="Z342" s="15" t="s">
        <v>37</v>
      </c>
      <c r="AA342" s="15" t="s">
        <v>37</v>
      </c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X342" s="37"/>
    </row>
    <row r="343" spans="1:50" x14ac:dyDescent="0.3">
      <c r="A343" s="15" t="s">
        <v>73</v>
      </c>
      <c r="B343" s="16" t="s">
        <v>490</v>
      </c>
      <c r="C343" s="15" t="s">
        <v>33</v>
      </c>
      <c r="D343" s="17" t="s">
        <v>40</v>
      </c>
      <c r="E343" s="17" t="s">
        <v>485</v>
      </c>
      <c r="F343" s="18">
        <v>6</v>
      </c>
      <c r="G343" s="18"/>
      <c r="H343" s="18">
        <v>50</v>
      </c>
      <c r="I343" s="18">
        <v>15</v>
      </c>
      <c r="J343" s="15" t="s">
        <v>35</v>
      </c>
      <c r="K343" s="9" t="s">
        <v>295</v>
      </c>
      <c r="L343" s="15">
        <v>-105.2</v>
      </c>
      <c r="M343" s="15">
        <v>-27.2</v>
      </c>
      <c r="N343" s="15">
        <v>-60.5</v>
      </c>
      <c r="O343" s="15">
        <v>13.5</v>
      </c>
      <c r="P343" s="15">
        <v>14.5</v>
      </c>
      <c r="Q343" s="15">
        <v>299.60000000000002</v>
      </c>
      <c r="R343" s="15">
        <v>-15.2</v>
      </c>
      <c r="S343" s="15">
        <v>-8.5</v>
      </c>
      <c r="T343" s="15"/>
      <c r="U343" s="15"/>
      <c r="V343" s="19"/>
      <c r="W343" s="19"/>
      <c r="X343" s="15" t="s">
        <v>37</v>
      </c>
      <c r="Y343" s="15" t="s">
        <v>37</v>
      </c>
      <c r="Z343" s="15" t="s">
        <v>37</v>
      </c>
      <c r="AA343" s="15" t="s">
        <v>37</v>
      </c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X343" s="37"/>
    </row>
    <row r="344" spans="1:50" x14ac:dyDescent="0.3">
      <c r="A344" s="15" t="s">
        <v>73</v>
      </c>
      <c r="B344" s="16" t="s">
        <v>490</v>
      </c>
      <c r="C344" s="15" t="s">
        <v>33</v>
      </c>
      <c r="D344" s="17" t="s">
        <v>40</v>
      </c>
      <c r="E344" s="17" t="s">
        <v>485</v>
      </c>
      <c r="F344" s="18">
        <v>7</v>
      </c>
      <c r="G344" s="18"/>
      <c r="H344" s="18">
        <v>30</v>
      </c>
      <c r="I344" s="18">
        <v>10</v>
      </c>
      <c r="J344" s="15" t="s">
        <v>35</v>
      </c>
      <c r="K344" s="9" t="s">
        <v>295</v>
      </c>
      <c r="L344" s="15">
        <v>-105.2</v>
      </c>
      <c r="M344" s="15">
        <v>-35.200000000000003</v>
      </c>
      <c r="N344" s="15">
        <v>-60.7</v>
      </c>
      <c r="O344" s="15">
        <v>10.5</v>
      </c>
      <c r="P344" s="15">
        <v>13.2</v>
      </c>
      <c r="Q344" s="15">
        <v>299.39999999999998</v>
      </c>
      <c r="R344" s="15">
        <v>12.3</v>
      </c>
      <c r="S344" s="15">
        <v>-4.5</v>
      </c>
      <c r="T344" s="15"/>
      <c r="U344" s="15"/>
      <c r="V344" s="19"/>
      <c r="W344" s="19"/>
      <c r="X344" s="15" t="s">
        <v>37</v>
      </c>
      <c r="Y344" s="15" t="s">
        <v>37</v>
      </c>
      <c r="Z344" s="15" t="s">
        <v>37</v>
      </c>
      <c r="AA344" s="15" t="s">
        <v>37</v>
      </c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X344" s="37"/>
    </row>
    <row r="345" spans="1:50" x14ac:dyDescent="0.3">
      <c r="A345" s="15" t="s">
        <v>73</v>
      </c>
      <c r="B345" s="16" t="s">
        <v>490</v>
      </c>
      <c r="C345" s="15" t="s">
        <v>33</v>
      </c>
      <c r="D345" s="20" t="s">
        <v>40</v>
      </c>
      <c r="E345" s="20" t="s">
        <v>75</v>
      </c>
      <c r="F345" s="18">
        <v>8</v>
      </c>
      <c r="G345" s="18">
        <v>15</v>
      </c>
      <c r="H345" s="18"/>
      <c r="I345" s="18">
        <v>10</v>
      </c>
      <c r="J345" s="15" t="s">
        <v>35</v>
      </c>
      <c r="K345" s="9" t="s">
        <v>295</v>
      </c>
      <c r="L345" s="15"/>
      <c r="M345" s="15">
        <v>-26.7</v>
      </c>
      <c r="N345" s="15"/>
      <c r="O345" s="15"/>
      <c r="P345" s="15"/>
      <c r="Q345" s="15"/>
      <c r="R345" s="15">
        <v>-12.2</v>
      </c>
      <c r="S345" s="15">
        <v>-3.5</v>
      </c>
      <c r="T345" s="15">
        <v>335.9</v>
      </c>
      <c r="U345" s="15"/>
      <c r="V345" s="19">
        <v>5.7124313750000004</v>
      </c>
      <c r="W345" s="19"/>
      <c r="X345" s="15">
        <v>0.83663880457659001</v>
      </c>
      <c r="Y345" s="15">
        <v>29.04501450505856</v>
      </c>
      <c r="Z345" s="15">
        <v>0.83663880457659001</v>
      </c>
      <c r="AA345" s="15">
        <v>13.920016279809278</v>
      </c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X345" s="37"/>
    </row>
    <row r="346" spans="1:50" x14ac:dyDescent="0.3">
      <c r="A346" s="15" t="s">
        <v>73</v>
      </c>
      <c r="B346" s="16" t="s">
        <v>490</v>
      </c>
      <c r="C346" s="15" t="s">
        <v>33</v>
      </c>
      <c r="D346" s="17" t="s">
        <v>40</v>
      </c>
      <c r="E346" s="11" t="s">
        <v>485</v>
      </c>
      <c r="F346" s="18">
        <v>9</v>
      </c>
      <c r="G346" s="18"/>
      <c r="H346" s="18">
        <v>60</v>
      </c>
      <c r="I346" s="18">
        <v>10</v>
      </c>
      <c r="J346" s="15" t="s">
        <v>35</v>
      </c>
      <c r="K346" s="9" t="s">
        <v>295</v>
      </c>
      <c r="L346" s="15">
        <v>-103.9</v>
      </c>
      <c r="M346" s="15">
        <v>-28.7</v>
      </c>
      <c r="N346" s="15">
        <v>-60.1</v>
      </c>
      <c r="O346" s="15">
        <v>13.3</v>
      </c>
      <c r="P346" s="15">
        <v>15.1</v>
      </c>
      <c r="Q346" s="15">
        <v>299.8</v>
      </c>
      <c r="R346" s="15">
        <v>-14.2</v>
      </c>
      <c r="S346" s="15">
        <v>-5.5</v>
      </c>
      <c r="T346" s="15"/>
      <c r="U346" s="15"/>
      <c r="V346" s="19"/>
      <c r="W346" s="19"/>
      <c r="X346" s="15" t="s">
        <v>37</v>
      </c>
      <c r="Y346" s="15" t="s">
        <v>37</v>
      </c>
      <c r="Z346" s="15" t="s">
        <v>37</v>
      </c>
      <c r="AA346" s="15" t="s">
        <v>37</v>
      </c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X346" s="37"/>
    </row>
    <row r="347" spans="1:50" x14ac:dyDescent="0.3">
      <c r="A347" s="15" t="s">
        <v>73</v>
      </c>
      <c r="B347" s="16" t="s">
        <v>490</v>
      </c>
      <c r="C347" s="15" t="s">
        <v>33</v>
      </c>
      <c r="D347" s="20" t="s">
        <v>40</v>
      </c>
      <c r="E347" s="20" t="s">
        <v>75</v>
      </c>
      <c r="F347" s="18">
        <v>10</v>
      </c>
      <c r="G347" s="18">
        <v>10</v>
      </c>
      <c r="H347" s="18"/>
      <c r="I347" s="18">
        <v>8</v>
      </c>
      <c r="J347" s="15" t="s">
        <v>35</v>
      </c>
      <c r="K347" s="9" t="s">
        <v>295</v>
      </c>
      <c r="L347" s="15"/>
      <c r="M347" s="15">
        <v>-28.5</v>
      </c>
      <c r="N347" s="15"/>
      <c r="O347" s="15"/>
      <c r="P347" s="15"/>
      <c r="Q347" s="15"/>
      <c r="R347" s="15">
        <v>-10.8</v>
      </c>
      <c r="S347" s="15">
        <v>-8.6</v>
      </c>
      <c r="T347" s="15">
        <v>343.5</v>
      </c>
      <c r="U347" s="15"/>
      <c r="V347" s="19">
        <v>5.3932511920000001</v>
      </c>
      <c r="W347" s="19"/>
      <c r="X347" s="15">
        <v>0.8097879635069859</v>
      </c>
      <c r="Y347" s="15">
        <v>35.960893742547249</v>
      </c>
      <c r="Z347" s="15">
        <v>0.8097879635069859</v>
      </c>
      <c r="AA347" s="15">
        <v>13.304862971074989</v>
      </c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X347" s="37"/>
    </row>
    <row r="348" spans="1:50" x14ac:dyDescent="0.3">
      <c r="A348" s="15" t="s">
        <v>73</v>
      </c>
      <c r="B348" s="16" t="s">
        <v>490</v>
      </c>
      <c r="C348" s="15" t="s">
        <v>33</v>
      </c>
      <c r="D348" s="20" t="s">
        <v>41</v>
      </c>
      <c r="E348" s="20" t="s">
        <v>75</v>
      </c>
      <c r="F348" s="18">
        <v>1</v>
      </c>
      <c r="G348" s="18">
        <v>10</v>
      </c>
      <c r="H348" s="18"/>
      <c r="I348" s="18">
        <v>10</v>
      </c>
      <c r="J348" s="15" t="s">
        <v>35</v>
      </c>
      <c r="K348" s="9" t="s">
        <v>295</v>
      </c>
      <c r="L348" s="15"/>
      <c r="M348" s="15">
        <v>-26.4</v>
      </c>
      <c r="N348" s="15"/>
      <c r="O348" s="15"/>
      <c r="P348" s="15"/>
      <c r="Q348" s="15"/>
      <c r="R348" s="15">
        <v>-11.4</v>
      </c>
      <c r="S348" s="15">
        <v>-4.3</v>
      </c>
      <c r="T348" s="15">
        <v>340.1</v>
      </c>
      <c r="U348" s="15"/>
      <c r="V348" s="19">
        <v>6.8810273989999997</v>
      </c>
      <c r="W348" s="19"/>
      <c r="X348" s="15">
        <v>1.0358914624259359</v>
      </c>
      <c r="Y348" s="15">
        <v>7.8511864705997247</v>
      </c>
      <c r="Z348" s="15">
        <v>1.0358914624259359</v>
      </c>
      <c r="AA348" s="15">
        <v>20.687537817625653</v>
      </c>
      <c r="AB348" s="14"/>
      <c r="AC348" s="14">
        <f>AVERAGE(L348:L354)</f>
        <v>-103.44999999999999</v>
      </c>
      <c r="AD348" s="14">
        <f>AVERAGE(M348:M354)</f>
        <v>-26.283333333333335</v>
      </c>
      <c r="AE348" s="14">
        <f>AVERAGE(N348:N354)</f>
        <v>-61</v>
      </c>
      <c r="AF348" s="14">
        <f>AVERAGE(R348:R354)</f>
        <v>-11.16</v>
      </c>
      <c r="AG348" s="14">
        <v>-4.0999999999999996</v>
      </c>
      <c r="AH348" s="14">
        <f>AVERAGE(P348:P354)</f>
        <v>15.799999999999999</v>
      </c>
      <c r="AI348" s="14">
        <f>AVERAGE(O348:O354)</f>
        <v>10.15</v>
      </c>
      <c r="AJ348" s="14">
        <v>6.5789236966000004</v>
      </c>
      <c r="AK348" s="14">
        <f>AVERAGE(T348:T354)</f>
        <v>348.65999999999997</v>
      </c>
      <c r="AL348" s="14"/>
      <c r="AM348" s="14">
        <f>AVERAGE(Q348:Q354)</f>
        <v>300.5</v>
      </c>
      <c r="AN348" s="14"/>
      <c r="AO348" s="14">
        <f>STDEV(L348:L354)</f>
        <v>1.6263455967290572</v>
      </c>
      <c r="AP348" s="14">
        <f>STDEV(M348:M354)</f>
        <v>1.918766965180156</v>
      </c>
      <c r="AQ348" s="14">
        <f>STDEV(N348:N354)</f>
        <v>0.28284271247462306</v>
      </c>
      <c r="AR348" s="14">
        <f>STDEV(R348:R354)</f>
        <v>0.37815340802378034</v>
      </c>
      <c r="AS348" s="14">
        <f>STDEV(S348:S354)</f>
        <v>0.69641941385921069</v>
      </c>
      <c r="AT348" s="14">
        <f>STDEV(P348:P354)</f>
        <v>0.84852813742385658</v>
      </c>
      <c r="AU348" s="14">
        <f>STDEV(O348:O354)</f>
        <v>0.21213203435596475</v>
      </c>
      <c r="AV348" s="14">
        <f>STDEV(V348:V354)</f>
        <v>1.0038852216102006</v>
      </c>
      <c r="AW348" s="212">
        <f>STDEV(T348:T354)</f>
        <v>7.9613441076240461</v>
      </c>
      <c r="AX348" s="37"/>
    </row>
    <row r="349" spans="1:50" x14ac:dyDescent="0.3">
      <c r="A349" s="15" t="s">
        <v>73</v>
      </c>
      <c r="B349" s="16" t="s">
        <v>490</v>
      </c>
      <c r="C349" s="15" t="s">
        <v>33</v>
      </c>
      <c r="D349" s="20" t="s">
        <v>41</v>
      </c>
      <c r="E349" s="20" t="s">
        <v>75</v>
      </c>
      <c r="F349" s="18">
        <v>2</v>
      </c>
      <c r="G349" s="18">
        <v>15</v>
      </c>
      <c r="H349" s="18"/>
      <c r="I349" s="18">
        <v>10</v>
      </c>
      <c r="J349" s="15" t="s">
        <v>35</v>
      </c>
      <c r="K349" s="9" t="s">
        <v>295</v>
      </c>
      <c r="L349" s="15"/>
      <c r="M349" s="15">
        <v>-29.4</v>
      </c>
      <c r="N349" s="15"/>
      <c r="O349" s="15"/>
      <c r="P349" s="15"/>
      <c r="Q349" s="15"/>
      <c r="R349" s="15">
        <v>-10.8</v>
      </c>
      <c r="S349" s="15">
        <v>-4.0999999999999996</v>
      </c>
      <c r="T349" s="15">
        <v>341.2</v>
      </c>
      <c r="U349" s="15"/>
      <c r="V349" s="19">
        <v>6.5933869969999996</v>
      </c>
      <c r="W349" s="19"/>
      <c r="X349" s="15">
        <v>1.0948925829780451</v>
      </c>
      <c r="Y349" s="15">
        <v>9.6617861668147764</v>
      </c>
      <c r="Z349" s="15">
        <v>1.0948925829780451</v>
      </c>
      <c r="AA349" s="15">
        <v>20.209295740833479</v>
      </c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X349" s="37"/>
    </row>
    <row r="350" spans="1:50" x14ac:dyDescent="0.3">
      <c r="A350" s="15" t="s">
        <v>73</v>
      </c>
      <c r="B350" s="16" t="s">
        <v>490</v>
      </c>
      <c r="C350" s="15" t="s">
        <v>33</v>
      </c>
      <c r="D350" s="17" t="s">
        <v>41</v>
      </c>
      <c r="E350" s="11" t="s">
        <v>485</v>
      </c>
      <c r="F350" s="18">
        <v>3</v>
      </c>
      <c r="G350" s="18"/>
      <c r="H350" s="18">
        <v>60</v>
      </c>
      <c r="I350" s="18">
        <v>15</v>
      </c>
      <c r="J350" s="15" t="s">
        <v>35</v>
      </c>
      <c r="K350" s="9" t="s">
        <v>295</v>
      </c>
      <c r="L350" s="15">
        <v>-102.3</v>
      </c>
      <c r="M350" s="15"/>
      <c r="N350" s="15">
        <v>-60.8</v>
      </c>
      <c r="O350" s="15">
        <v>10</v>
      </c>
      <c r="P350" s="15">
        <v>15.2</v>
      </c>
      <c r="Q350" s="15">
        <v>300.10000000000002</v>
      </c>
      <c r="R350" s="15"/>
      <c r="S350" s="15"/>
      <c r="T350" s="15"/>
      <c r="U350" s="15"/>
      <c r="V350" s="19"/>
      <c r="W350" s="19"/>
      <c r="X350" s="15" t="s">
        <v>37</v>
      </c>
      <c r="Y350" s="15" t="s">
        <v>37</v>
      </c>
      <c r="Z350" s="15" t="s">
        <v>37</v>
      </c>
      <c r="AA350" s="15" t="s">
        <v>37</v>
      </c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X350" s="37"/>
    </row>
    <row r="351" spans="1:50" x14ac:dyDescent="0.3">
      <c r="A351" s="15" t="s">
        <v>73</v>
      </c>
      <c r="B351" s="16" t="s">
        <v>490</v>
      </c>
      <c r="C351" s="15" t="s">
        <v>33</v>
      </c>
      <c r="D351" s="17" t="s">
        <v>41</v>
      </c>
      <c r="E351" s="11" t="s">
        <v>485</v>
      </c>
      <c r="F351" s="18">
        <v>4</v>
      </c>
      <c r="G351" s="18"/>
      <c r="H351" s="18">
        <v>60</v>
      </c>
      <c r="I351" s="18">
        <v>10</v>
      </c>
      <c r="J351" s="15" t="s">
        <v>35</v>
      </c>
      <c r="K351" s="9" t="s">
        <v>295</v>
      </c>
      <c r="L351" s="15">
        <v>-104.6</v>
      </c>
      <c r="M351" s="15">
        <v>-27.6</v>
      </c>
      <c r="N351" s="15">
        <v>-61.2</v>
      </c>
      <c r="O351" s="15">
        <v>10.3</v>
      </c>
      <c r="P351" s="15">
        <v>16.399999999999999</v>
      </c>
      <c r="Q351" s="15">
        <v>300.89999999999998</v>
      </c>
      <c r="R351" s="15"/>
      <c r="S351" s="15"/>
      <c r="T351" s="15"/>
      <c r="U351" s="15"/>
      <c r="V351" s="19"/>
      <c r="W351" s="19"/>
      <c r="X351" s="15" t="s">
        <v>37</v>
      </c>
      <c r="Y351" s="15" t="s">
        <v>37</v>
      </c>
      <c r="Z351" s="15" t="s">
        <v>37</v>
      </c>
      <c r="AA351" s="15" t="s">
        <v>37</v>
      </c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X351" s="37"/>
    </row>
    <row r="352" spans="1:50" x14ac:dyDescent="0.3">
      <c r="A352" s="15" t="s">
        <v>73</v>
      </c>
      <c r="B352" s="16" t="s">
        <v>490</v>
      </c>
      <c r="C352" s="15" t="s">
        <v>33</v>
      </c>
      <c r="D352" s="20" t="s">
        <v>41</v>
      </c>
      <c r="E352" s="20" t="s">
        <v>75</v>
      </c>
      <c r="F352" s="18">
        <v>5</v>
      </c>
      <c r="G352" s="18">
        <v>10</v>
      </c>
      <c r="H352" s="18"/>
      <c r="I352" s="18">
        <v>15</v>
      </c>
      <c r="J352" s="15" t="s">
        <v>35</v>
      </c>
      <c r="K352" s="9" t="s">
        <v>295</v>
      </c>
      <c r="L352" s="15"/>
      <c r="M352" s="15">
        <v>-24.6</v>
      </c>
      <c r="N352" s="15"/>
      <c r="O352" s="15"/>
      <c r="P352" s="15"/>
      <c r="Q352" s="15"/>
      <c r="R352" s="15">
        <v>-11</v>
      </c>
      <c r="S352" s="15">
        <v>-3.2</v>
      </c>
      <c r="T352" s="15">
        <v>351.3</v>
      </c>
      <c r="U352" s="15"/>
      <c r="V352" s="19">
        <v>5.2616437759999997</v>
      </c>
      <c r="W352" s="19"/>
      <c r="X352" s="15">
        <v>1.0961934159114406</v>
      </c>
      <c r="Y352" s="15">
        <v>9.3469215625566822</v>
      </c>
      <c r="Z352" s="15">
        <v>1.0961934159114406</v>
      </c>
      <c r="AA352" s="15">
        <v>20.292157626804006</v>
      </c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X352" s="37"/>
    </row>
    <row r="353" spans="1:50" x14ac:dyDescent="0.3">
      <c r="A353" s="15" t="s">
        <v>73</v>
      </c>
      <c r="B353" s="16" t="s">
        <v>490</v>
      </c>
      <c r="C353" s="15" t="s">
        <v>33</v>
      </c>
      <c r="D353" s="20" t="s">
        <v>41</v>
      </c>
      <c r="E353" s="20" t="s">
        <v>75</v>
      </c>
      <c r="F353" s="18">
        <v>6</v>
      </c>
      <c r="G353" s="18">
        <v>10</v>
      </c>
      <c r="H353" s="18"/>
      <c r="I353" s="18">
        <v>10</v>
      </c>
      <c r="J353" s="15" t="s">
        <v>35</v>
      </c>
      <c r="K353" s="9" t="s">
        <v>295</v>
      </c>
      <c r="L353" s="15"/>
      <c r="M353" s="15">
        <v>-24.9</v>
      </c>
      <c r="N353" s="15"/>
      <c r="O353" s="15"/>
      <c r="P353" s="15"/>
      <c r="Q353" s="15"/>
      <c r="R353" s="15">
        <v>-10.9</v>
      </c>
      <c r="S353" s="15">
        <v>-5.0999999999999996</v>
      </c>
      <c r="T353" s="15">
        <v>351.6</v>
      </c>
      <c r="U353" s="15"/>
      <c r="V353" s="19">
        <v>8.0022446069999997</v>
      </c>
      <c r="W353" s="19"/>
      <c r="X353" s="15">
        <v>0.94417172459880061</v>
      </c>
      <c r="Y353" s="15">
        <v>16.283852785886111</v>
      </c>
      <c r="Z353" s="15">
        <v>0.94417172459880061</v>
      </c>
      <c r="AA353" s="15">
        <v>16.820896813665428</v>
      </c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X353" s="37"/>
    </row>
    <row r="354" spans="1:50" x14ac:dyDescent="0.3">
      <c r="A354" s="15" t="s">
        <v>73</v>
      </c>
      <c r="B354" s="16" t="s">
        <v>490</v>
      </c>
      <c r="C354" s="15" t="s">
        <v>33</v>
      </c>
      <c r="D354" s="20" t="s">
        <v>41</v>
      </c>
      <c r="E354" s="20" t="s">
        <v>75</v>
      </c>
      <c r="F354" s="18">
        <v>7</v>
      </c>
      <c r="G354" s="18">
        <v>10</v>
      </c>
      <c r="H354" s="18"/>
      <c r="I354" s="18">
        <v>10</v>
      </c>
      <c r="J354" s="15" t="s">
        <v>35</v>
      </c>
      <c r="K354" s="9" t="s">
        <v>295</v>
      </c>
      <c r="L354" s="15"/>
      <c r="M354" s="15">
        <v>-24.8</v>
      </c>
      <c r="N354" s="15"/>
      <c r="O354" s="15"/>
      <c r="P354" s="15"/>
      <c r="Q354" s="15"/>
      <c r="R354" s="15">
        <v>-11.7</v>
      </c>
      <c r="S354" s="15">
        <v>-3.8</v>
      </c>
      <c r="T354" s="15">
        <v>359.1</v>
      </c>
      <c r="U354" s="15"/>
      <c r="V354" s="19">
        <v>6.1563157039999998</v>
      </c>
      <c r="W354" s="19"/>
      <c r="X354" s="15"/>
      <c r="Y354" s="15">
        <v>1</v>
      </c>
      <c r="Z354" s="15"/>
      <c r="AA354" s="15" t="s">
        <v>37</v>
      </c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X354" s="37"/>
    </row>
    <row r="355" spans="1:50" x14ac:dyDescent="0.3">
      <c r="A355" s="15" t="s">
        <v>73</v>
      </c>
      <c r="B355" s="16" t="s">
        <v>490</v>
      </c>
      <c r="C355" s="15" t="s">
        <v>43</v>
      </c>
      <c r="D355" s="17" t="s">
        <v>42</v>
      </c>
      <c r="E355" s="11" t="s">
        <v>485</v>
      </c>
      <c r="F355" s="18">
        <v>1</v>
      </c>
      <c r="G355" s="18"/>
      <c r="H355" s="18">
        <v>50</v>
      </c>
      <c r="I355" s="18">
        <v>15</v>
      </c>
      <c r="J355" s="15" t="s">
        <v>35</v>
      </c>
      <c r="K355" s="9" t="s">
        <v>295</v>
      </c>
      <c r="L355" s="15">
        <v>-104.2</v>
      </c>
      <c r="M355" s="15">
        <v>-25.5</v>
      </c>
      <c r="N355" s="15">
        <v>-62.2</v>
      </c>
      <c r="O355" s="15">
        <v>16.5</v>
      </c>
      <c r="P355" s="15">
        <v>17.2</v>
      </c>
      <c r="Q355" s="15">
        <v>301.2</v>
      </c>
      <c r="R355" s="15">
        <v>-12.3</v>
      </c>
      <c r="S355" s="15">
        <v>-2.5</v>
      </c>
      <c r="T355" s="15"/>
      <c r="U355" s="15"/>
      <c r="V355" s="19"/>
      <c r="W355" s="19"/>
      <c r="X355" s="15" t="s">
        <v>37</v>
      </c>
      <c r="Y355" s="15" t="s">
        <v>37</v>
      </c>
      <c r="Z355" s="15" t="s">
        <v>37</v>
      </c>
      <c r="AA355" s="15" t="s">
        <v>37</v>
      </c>
      <c r="AB355" s="14"/>
      <c r="AC355" s="14">
        <f>AVERAGE(L355:L359)</f>
        <v>-104.325</v>
      </c>
      <c r="AD355" s="14">
        <f>AVERAGE(M355:M359)</f>
        <v>-24.066666666666666</v>
      </c>
      <c r="AE355" s="14">
        <f>AVERAGE(N355:N359)</f>
        <v>-62.675000000000004</v>
      </c>
      <c r="AF355" s="14">
        <f>AVERAGE(R355:R359)</f>
        <v>-11.75</v>
      </c>
      <c r="AG355" s="14">
        <v>-3.4</v>
      </c>
      <c r="AH355" s="14">
        <f>AVERAGE(P355:P359)</f>
        <v>15.649999999999999</v>
      </c>
      <c r="AI355" s="14">
        <f>AVERAGE(O355:O359)</f>
        <v>9.6999999999999993</v>
      </c>
      <c r="AJ355" s="14">
        <v>6.8810273989999997</v>
      </c>
      <c r="AK355" s="14">
        <f>AVERAGE(T355:T359)</f>
        <v>342.3</v>
      </c>
      <c r="AL355" s="14"/>
      <c r="AM355" s="14">
        <f>AVERAGE(Q355:Q359)</f>
        <v>301.875</v>
      </c>
      <c r="AN355" s="14"/>
      <c r="AO355" s="14">
        <f>STDEV(L355:L359)</f>
        <v>0.68495741960114886</v>
      </c>
      <c r="AP355" s="14">
        <f>STDEV(M355:M359)</f>
        <v>2.482606157515391</v>
      </c>
      <c r="AQ355" s="14">
        <f>STDEV(N355:N359)</f>
        <v>0.5499999999999996</v>
      </c>
      <c r="AR355" s="14">
        <f>STDEV(R355:R359)</f>
        <v>0.7778174593052033</v>
      </c>
      <c r="AS355" s="14">
        <f>STDEV(S355:S359)</f>
        <v>1.2727922061357859</v>
      </c>
      <c r="AT355" s="14">
        <f>STDEV(P355:P359)</f>
        <v>1.1958260743101392</v>
      </c>
      <c r="AU355" s="14">
        <f>STDEV(O355:O359)</f>
        <v>4.7321594788567021</v>
      </c>
      <c r="AV355" s="14"/>
      <c r="AX355" s="37"/>
    </row>
    <row r="356" spans="1:50" x14ac:dyDescent="0.3">
      <c r="A356" s="15" t="s">
        <v>73</v>
      </c>
      <c r="B356" s="16" t="s">
        <v>490</v>
      </c>
      <c r="C356" s="15" t="s">
        <v>43</v>
      </c>
      <c r="D356" s="17" t="s">
        <v>42</v>
      </c>
      <c r="E356" s="11" t="s">
        <v>485</v>
      </c>
      <c r="F356" s="18">
        <v>2</v>
      </c>
      <c r="G356" s="18"/>
      <c r="H356" s="18">
        <v>60</v>
      </c>
      <c r="I356" s="18">
        <v>8</v>
      </c>
      <c r="J356" s="15" t="s">
        <v>35</v>
      </c>
      <c r="K356" s="9" t="s">
        <v>295</v>
      </c>
      <c r="L356" s="15">
        <v>-105.3</v>
      </c>
      <c r="M356" s="15">
        <v>-25.5</v>
      </c>
      <c r="N356" s="15">
        <v>-63.2</v>
      </c>
      <c r="O356" s="15">
        <v>5.9</v>
      </c>
      <c r="P356" s="15">
        <v>14.3</v>
      </c>
      <c r="Q356" s="15">
        <v>302</v>
      </c>
      <c r="R356" s="15"/>
      <c r="S356" s="15"/>
      <c r="T356" s="15"/>
      <c r="U356" s="15"/>
      <c r="V356" s="19"/>
      <c r="W356" s="19"/>
      <c r="X356" s="15" t="s">
        <v>37</v>
      </c>
      <c r="Y356" s="15" t="s">
        <v>37</v>
      </c>
      <c r="Z356" s="15" t="s">
        <v>37</v>
      </c>
      <c r="AA356" s="15" t="s">
        <v>37</v>
      </c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X356" s="37"/>
    </row>
    <row r="357" spans="1:50" x14ac:dyDescent="0.3">
      <c r="A357" s="15" t="s">
        <v>73</v>
      </c>
      <c r="B357" s="16" t="s">
        <v>490</v>
      </c>
      <c r="C357" s="15" t="s">
        <v>43</v>
      </c>
      <c r="D357" s="17" t="s">
        <v>42</v>
      </c>
      <c r="E357" s="11" t="s">
        <v>485</v>
      </c>
      <c r="F357" s="18">
        <v>3</v>
      </c>
      <c r="G357" s="18"/>
      <c r="H357" s="18">
        <v>40</v>
      </c>
      <c r="I357" s="18">
        <v>8</v>
      </c>
      <c r="J357" s="15" t="s">
        <v>35</v>
      </c>
      <c r="K357" s="9" t="s">
        <v>295</v>
      </c>
      <c r="L357" s="15">
        <v>-104.1</v>
      </c>
      <c r="M357" s="15"/>
      <c r="N357" s="15">
        <v>-62.2</v>
      </c>
      <c r="O357" s="15">
        <v>7.2</v>
      </c>
      <c r="P357" s="15">
        <v>15.4</v>
      </c>
      <c r="Q357" s="15">
        <v>303.10000000000002</v>
      </c>
      <c r="R357" s="15"/>
      <c r="S357" s="15"/>
      <c r="T357" s="15"/>
      <c r="U357" s="15"/>
      <c r="V357" s="19"/>
      <c r="W357" s="19"/>
      <c r="X357" s="15" t="s">
        <v>37</v>
      </c>
      <c r="Y357" s="15" t="s">
        <v>37</v>
      </c>
      <c r="Z357" s="15" t="s">
        <v>37</v>
      </c>
      <c r="AA357" s="15" t="s">
        <v>37</v>
      </c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X357" s="37"/>
    </row>
    <row r="358" spans="1:50" x14ac:dyDescent="0.3">
      <c r="A358" s="15" t="s">
        <v>73</v>
      </c>
      <c r="B358" s="16" t="s">
        <v>490</v>
      </c>
      <c r="C358" s="15" t="s">
        <v>43</v>
      </c>
      <c r="D358" s="17" t="s">
        <v>42</v>
      </c>
      <c r="E358" s="11" t="s">
        <v>485</v>
      </c>
      <c r="F358" s="18">
        <v>4</v>
      </c>
      <c r="G358" s="18"/>
      <c r="H358" s="18">
        <v>45</v>
      </c>
      <c r="I358" s="18">
        <v>8</v>
      </c>
      <c r="J358" s="15" t="s">
        <v>35</v>
      </c>
      <c r="K358" s="9" t="s">
        <v>295</v>
      </c>
      <c r="L358" s="15">
        <v>-103.7</v>
      </c>
      <c r="M358" s="15"/>
      <c r="N358" s="15">
        <v>-63.1</v>
      </c>
      <c r="O358" s="15">
        <v>9.1999999999999993</v>
      </c>
      <c r="P358" s="15">
        <v>15.7</v>
      </c>
      <c r="Q358" s="15">
        <v>301.2</v>
      </c>
      <c r="R358" s="15"/>
      <c r="S358" s="15"/>
      <c r="T358" s="15"/>
      <c r="U358" s="15"/>
      <c r="V358" s="19"/>
      <c r="W358" s="19"/>
      <c r="X358" s="15" t="s">
        <v>37</v>
      </c>
      <c r="Y358" s="15" t="s">
        <v>37</v>
      </c>
      <c r="Z358" s="15" t="s">
        <v>37</v>
      </c>
      <c r="AA358" s="15" t="s">
        <v>37</v>
      </c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X358" s="37"/>
    </row>
    <row r="359" spans="1:50" x14ac:dyDescent="0.3">
      <c r="A359" s="15" t="s">
        <v>73</v>
      </c>
      <c r="B359" s="16" t="s">
        <v>490</v>
      </c>
      <c r="C359" s="15" t="s">
        <v>43</v>
      </c>
      <c r="D359" s="20" t="s">
        <v>42</v>
      </c>
      <c r="E359" s="20" t="s">
        <v>75</v>
      </c>
      <c r="F359" s="18">
        <v>5</v>
      </c>
      <c r="G359" s="18">
        <v>10</v>
      </c>
      <c r="H359" s="18"/>
      <c r="I359" s="18">
        <v>8</v>
      </c>
      <c r="J359" s="15" t="s">
        <v>35</v>
      </c>
      <c r="K359" s="9" t="s">
        <v>295</v>
      </c>
      <c r="L359" s="15"/>
      <c r="M359" s="15">
        <v>-21.2</v>
      </c>
      <c r="N359" s="15"/>
      <c r="O359" s="15"/>
      <c r="P359" s="15"/>
      <c r="Q359" s="15"/>
      <c r="R359" s="15">
        <v>-11.2</v>
      </c>
      <c r="S359" s="15">
        <v>-4.3</v>
      </c>
      <c r="T359" s="15">
        <v>342.3</v>
      </c>
      <c r="U359" s="15"/>
      <c r="V359" s="19">
        <v>6.8810273989999997</v>
      </c>
      <c r="W359" s="19"/>
      <c r="X359" s="15"/>
      <c r="Y359" s="15">
        <v>1</v>
      </c>
      <c r="Z359" s="15"/>
      <c r="AA359" s="15" t="s">
        <v>37</v>
      </c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X359" s="37"/>
    </row>
    <row r="360" spans="1:50" x14ac:dyDescent="0.3">
      <c r="A360" s="15" t="s">
        <v>73</v>
      </c>
      <c r="B360" s="16" t="s">
        <v>490</v>
      </c>
      <c r="C360" s="15" t="s">
        <v>43</v>
      </c>
      <c r="D360" s="17" t="s">
        <v>34</v>
      </c>
      <c r="E360" s="11" t="s">
        <v>485</v>
      </c>
      <c r="F360" s="18">
        <v>1</v>
      </c>
      <c r="G360" s="18"/>
      <c r="H360" s="18">
        <v>60</v>
      </c>
      <c r="I360" s="18">
        <v>15</v>
      </c>
      <c r="J360" s="15" t="s">
        <v>35</v>
      </c>
      <c r="K360" s="9" t="s">
        <v>295</v>
      </c>
      <c r="L360" s="15">
        <v>-102.3</v>
      </c>
      <c r="M360" s="15"/>
      <c r="N360" s="15">
        <v>-62.1</v>
      </c>
      <c r="O360" s="15">
        <v>8.9</v>
      </c>
      <c r="P360" s="15">
        <v>14.9</v>
      </c>
      <c r="Q360" s="15">
        <v>302.3</v>
      </c>
      <c r="R360" s="15"/>
      <c r="S360" s="15"/>
      <c r="T360" s="15"/>
      <c r="U360" s="15"/>
      <c r="V360" s="19"/>
      <c r="W360" s="19"/>
      <c r="X360" s="15" t="s">
        <v>37</v>
      </c>
      <c r="Y360" s="15" t="s">
        <v>37</v>
      </c>
      <c r="Z360" s="15" t="s">
        <v>37</v>
      </c>
      <c r="AA360" s="15" t="s">
        <v>37</v>
      </c>
      <c r="AB360" s="14"/>
      <c r="AC360" s="14">
        <f>AVERAGE(L360:L365)</f>
        <v>-101.7</v>
      </c>
      <c r="AD360" s="14">
        <f>AVERAGE(M360:M365)</f>
        <v>-27.400000000000002</v>
      </c>
      <c r="AE360" s="14">
        <f>AVERAGE(N360:N365)</f>
        <v>-61.4</v>
      </c>
      <c r="AF360" s="14">
        <f>AVERAGE(R360:R365)</f>
        <v>-13.200000000000001</v>
      </c>
      <c r="AG360" s="14">
        <v>-3.8333333333333335</v>
      </c>
      <c r="AH360" s="14">
        <f>AVERAGE(P360:P365)</f>
        <v>15.066666666666668</v>
      </c>
      <c r="AI360" s="14">
        <f>AVERAGE(O360:O365)</f>
        <v>9.4333333333333336</v>
      </c>
      <c r="AJ360" s="14">
        <v>6.1970397249999998</v>
      </c>
      <c r="AK360" s="14">
        <f>AVERAGE(T360:T365)</f>
        <v>337.49999999999994</v>
      </c>
      <c r="AL360" s="14"/>
      <c r="AM360" s="14">
        <f>AVERAGE(Q360:Q365)</f>
        <v>301.0333333333333</v>
      </c>
      <c r="AN360" s="14"/>
      <c r="AO360" s="14">
        <f>STDEV(L360:L365)</f>
        <v>1.2165525060596449</v>
      </c>
      <c r="AP360" s="14">
        <f>STDEV(M360:M365)</f>
        <v>0.65574385243020039</v>
      </c>
      <c r="AQ360" s="14">
        <f>STDEV(N360:N365)</f>
        <v>0.65574385243020228</v>
      </c>
      <c r="AR360" s="14">
        <f>STDEV(R360:R365)</f>
        <v>2.7784887978899659</v>
      </c>
      <c r="AS360" s="14">
        <f>STDEV(S360:S365)</f>
        <v>0.56862407030773032</v>
      </c>
      <c r="AT360" s="14">
        <f>STDEV(P360:P365)</f>
        <v>1.1590225767142477</v>
      </c>
      <c r="AU360" s="14">
        <f>STDEV(O360:O365)</f>
        <v>0.7571877794400369</v>
      </c>
      <c r="AV360" s="14">
        <f>STDEV(V360:V365)</f>
        <v>0.83845418489265355</v>
      </c>
      <c r="AW360" s="212">
        <f>STDEV(T360:T365)</f>
        <v>3.6510272527057426</v>
      </c>
      <c r="AX360" s="37"/>
    </row>
    <row r="361" spans="1:50" x14ac:dyDescent="0.3">
      <c r="A361" s="15" t="s">
        <v>73</v>
      </c>
      <c r="B361" s="16" t="s">
        <v>490</v>
      </c>
      <c r="C361" s="15" t="s">
        <v>43</v>
      </c>
      <c r="D361" s="17" t="s">
        <v>34</v>
      </c>
      <c r="E361" s="11" t="s">
        <v>485</v>
      </c>
      <c r="F361" s="18">
        <v>2</v>
      </c>
      <c r="G361" s="18"/>
      <c r="H361" s="18">
        <v>65</v>
      </c>
      <c r="I361" s="18">
        <v>12</v>
      </c>
      <c r="J361" s="15" t="s">
        <v>35</v>
      </c>
      <c r="K361" s="9" t="s">
        <v>295</v>
      </c>
      <c r="L361" s="15">
        <v>-102.5</v>
      </c>
      <c r="M361" s="15"/>
      <c r="N361" s="15">
        <v>-60.8</v>
      </c>
      <c r="O361" s="15">
        <v>9.1</v>
      </c>
      <c r="P361" s="15">
        <v>14</v>
      </c>
      <c r="Q361" s="15">
        <v>300.5</v>
      </c>
      <c r="R361" s="15"/>
      <c r="S361" s="15"/>
      <c r="T361" s="15"/>
      <c r="U361" s="15"/>
      <c r="V361" s="19"/>
      <c r="W361" s="19"/>
      <c r="X361" s="15" t="s">
        <v>37</v>
      </c>
      <c r="Y361" s="15" t="s">
        <v>37</v>
      </c>
      <c r="Z361" s="15" t="s">
        <v>37</v>
      </c>
      <c r="AA361" s="15" t="s">
        <v>37</v>
      </c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X361" s="37"/>
    </row>
    <row r="362" spans="1:50" x14ac:dyDescent="0.3">
      <c r="A362" s="15" t="s">
        <v>73</v>
      </c>
      <c r="B362" s="16" t="s">
        <v>490</v>
      </c>
      <c r="C362" s="15" t="s">
        <v>43</v>
      </c>
      <c r="D362" s="17" t="s">
        <v>34</v>
      </c>
      <c r="E362" s="11" t="s">
        <v>485</v>
      </c>
      <c r="F362" s="18">
        <v>3</v>
      </c>
      <c r="G362" s="18"/>
      <c r="H362" s="18">
        <v>60</v>
      </c>
      <c r="I362" s="18">
        <v>15</v>
      </c>
      <c r="J362" s="15" t="s">
        <v>35</v>
      </c>
      <c r="K362" s="9" t="s">
        <v>295</v>
      </c>
      <c r="L362" s="15">
        <v>-100.3</v>
      </c>
      <c r="M362" s="15"/>
      <c r="N362" s="15">
        <v>-61.3</v>
      </c>
      <c r="O362" s="15">
        <v>10.3</v>
      </c>
      <c r="P362" s="15">
        <v>16.3</v>
      </c>
      <c r="Q362" s="15">
        <v>300.3</v>
      </c>
      <c r="R362" s="15"/>
      <c r="S362" s="15"/>
      <c r="T362" s="15"/>
      <c r="U362" s="15"/>
      <c r="V362" s="19"/>
      <c r="W362" s="19"/>
      <c r="X362" s="15" t="s">
        <v>37</v>
      </c>
      <c r="Y362" s="15" t="s">
        <v>37</v>
      </c>
      <c r="Z362" s="15" t="s">
        <v>37</v>
      </c>
      <c r="AA362" s="15" t="s">
        <v>37</v>
      </c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X362" s="37"/>
    </row>
    <row r="363" spans="1:50" x14ac:dyDescent="0.3">
      <c r="A363" s="15" t="s">
        <v>73</v>
      </c>
      <c r="B363" s="16" t="s">
        <v>490</v>
      </c>
      <c r="C363" s="15" t="s">
        <v>43</v>
      </c>
      <c r="D363" s="20" t="s">
        <v>34</v>
      </c>
      <c r="E363" s="20" t="s">
        <v>75</v>
      </c>
      <c r="F363" s="18">
        <v>4</v>
      </c>
      <c r="G363" s="18">
        <v>15</v>
      </c>
      <c r="H363" s="18"/>
      <c r="I363" s="18">
        <v>10</v>
      </c>
      <c r="J363" s="15" t="s">
        <v>35</v>
      </c>
      <c r="K363" s="9" t="s">
        <v>295</v>
      </c>
      <c r="L363" s="15"/>
      <c r="M363" s="15">
        <v>-28.1</v>
      </c>
      <c r="N363" s="15"/>
      <c r="O363" s="15"/>
      <c r="P363" s="15"/>
      <c r="Q363" s="15"/>
      <c r="R363" s="15">
        <v>-11.8</v>
      </c>
      <c r="S363" s="15">
        <v>-4.3</v>
      </c>
      <c r="T363" s="15">
        <v>341.2</v>
      </c>
      <c r="U363" s="15"/>
      <c r="V363" s="19">
        <v>6.8810273989999997</v>
      </c>
      <c r="W363" s="19"/>
      <c r="X363" s="15">
        <v>1.0160022930866226</v>
      </c>
      <c r="Y363" s="15">
        <v>9.384646503501612</v>
      </c>
      <c r="Z363" s="15">
        <v>1.0160022930866226</v>
      </c>
      <c r="AA363" s="15">
        <v>19.88773938946559</v>
      </c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X363" s="37"/>
    </row>
    <row r="364" spans="1:50" x14ac:dyDescent="0.3">
      <c r="A364" s="15" t="s">
        <v>73</v>
      </c>
      <c r="B364" s="16" t="s">
        <v>490</v>
      </c>
      <c r="C364" s="15" t="s">
        <v>43</v>
      </c>
      <c r="D364" s="20" t="s">
        <v>34</v>
      </c>
      <c r="E364" s="20" t="s">
        <v>75</v>
      </c>
      <c r="F364" s="18">
        <v>5</v>
      </c>
      <c r="G364" s="18">
        <v>10</v>
      </c>
      <c r="H364" s="18"/>
      <c r="I364" s="18">
        <v>10</v>
      </c>
      <c r="J364" s="15" t="s">
        <v>35</v>
      </c>
      <c r="K364" s="9" t="s">
        <v>295</v>
      </c>
      <c r="L364" s="15"/>
      <c r="M364" s="15">
        <v>-27.3</v>
      </c>
      <c r="N364" s="15"/>
      <c r="O364" s="15"/>
      <c r="P364" s="15"/>
      <c r="Q364" s="15"/>
      <c r="R364" s="15">
        <v>-11.4</v>
      </c>
      <c r="S364" s="15">
        <v>-4</v>
      </c>
      <c r="T364" s="15">
        <v>333.9</v>
      </c>
      <c r="U364" s="15"/>
      <c r="V364" s="19">
        <v>6.448448</v>
      </c>
      <c r="W364" s="19"/>
      <c r="X364" s="15">
        <v>1.0051393833230413</v>
      </c>
      <c r="Y364" s="15">
        <v>9.8215509247533248</v>
      </c>
      <c r="Z364" s="15">
        <v>1.0051393833230413</v>
      </c>
      <c r="AA364" s="15">
        <v>19.526451995422086</v>
      </c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X364" s="37"/>
    </row>
    <row r="365" spans="1:50" x14ac:dyDescent="0.3">
      <c r="A365" s="15" t="s">
        <v>73</v>
      </c>
      <c r="B365" s="16" t="s">
        <v>490</v>
      </c>
      <c r="C365" s="15" t="s">
        <v>43</v>
      </c>
      <c r="D365" s="20" t="s">
        <v>34</v>
      </c>
      <c r="E365" s="20" t="s">
        <v>75</v>
      </c>
      <c r="F365" s="18">
        <v>6</v>
      </c>
      <c r="G365" s="18">
        <v>10</v>
      </c>
      <c r="H365" s="18"/>
      <c r="I365" s="18">
        <v>15</v>
      </c>
      <c r="J365" s="15" t="s">
        <v>35</v>
      </c>
      <c r="K365" s="9" t="s">
        <v>295</v>
      </c>
      <c r="L365" s="15"/>
      <c r="M365" s="15">
        <v>-26.8</v>
      </c>
      <c r="N365" s="15"/>
      <c r="O365" s="15"/>
      <c r="P365" s="15"/>
      <c r="Q365" s="15"/>
      <c r="R365" s="15">
        <v>-16.399999999999999</v>
      </c>
      <c r="S365" s="15">
        <v>-3.2</v>
      </c>
      <c r="T365" s="15">
        <v>337.4</v>
      </c>
      <c r="U365" s="15"/>
      <c r="V365" s="19">
        <v>5.2616437759999997</v>
      </c>
      <c r="W365" s="19"/>
      <c r="X365" s="15">
        <v>0.99192704814397492</v>
      </c>
      <c r="Y365" s="15">
        <v>23.540076738363847</v>
      </c>
      <c r="Z365" s="15">
        <v>0.99192704814397492</v>
      </c>
      <c r="AA365" s="15">
        <v>17.239636627045414</v>
      </c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X365" s="37"/>
    </row>
    <row r="366" spans="1:50" x14ac:dyDescent="0.3">
      <c r="A366" s="15" t="s">
        <v>73</v>
      </c>
      <c r="B366" s="16" t="s">
        <v>490</v>
      </c>
      <c r="C366" s="15" t="s">
        <v>64</v>
      </c>
      <c r="D366" s="17" t="s">
        <v>38</v>
      </c>
      <c r="E366" s="11" t="s">
        <v>485</v>
      </c>
      <c r="F366" s="18">
        <v>1</v>
      </c>
      <c r="G366" s="18"/>
      <c r="H366" s="18">
        <v>65</v>
      </c>
      <c r="I366" s="18">
        <v>20</v>
      </c>
      <c r="J366" s="15" t="s">
        <v>35</v>
      </c>
      <c r="K366" s="9" t="s">
        <v>295</v>
      </c>
      <c r="L366" s="15">
        <v>-104.5</v>
      </c>
      <c r="M366" s="15">
        <v>-40.5</v>
      </c>
      <c r="N366" s="15">
        <v>-61.8</v>
      </c>
      <c r="O366" s="15">
        <v>13.2</v>
      </c>
      <c r="P366" s="15">
        <v>13.4</v>
      </c>
      <c r="Q366" s="15">
        <v>301.3</v>
      </c>
      <c r="R366" s="15">
        <v>-19.5</v>
      </c>
      <c r="S366" s="15">
        <v>-4.2</v>
      </c>
      <c r="T366" s="15"/>
      <c r="U366" s="15"/>
      <c r="V366" s="19"/>
      <c r="W366" s="19"/>
      <c r="X366" s="15" t="s">
        <v>37</v>
      </c>
      <c r="Y366" s="15" t="s">
        <v>37</v>
      </c>
      <c r="Z366" s="15" t="s">
        <v>37</v>
      </c>
      <c r="AA366" s="15" t="s">
        <v>37</v>
      </c>
      <c r="AB366" s="14"/>
      <c r="AC366" s="14">
        <f>AVERAGE(L366:L375)</f>
        <v>-102.51666666666669</v>
      </c>
      <c r="AD366" s="14">
        <f>AVERAGE(M366:M375)</f>
        <v>-32.880000000000003</v>
      </c>
      <c r="AE366" s="14">
        <f>AVERAGE(N366:N375)</f>
        <v>-61.300000000000004</v>
      </c>
      <c r="AF366" s="14">
        <f>AVERAGE(R366:R375)</f>
        <v>-16.419999999999998</v>
      </c>
      <c r="AG366" s="14">
        <v>-4.13</v>
      </c>
      <c r="AH366" s="14">
        <f>AVERAGE(P366:P375)</f>
        <v>12.533333333333331</v>
      </c>
      <c r="AI366" s="14">
        <f>AVERAGE(O366:O375)</f>
        <v>12.1</v>
      </c>
      <c r="AJ366" s="14">
        <v>6.0130842630000005</v>
      </c>
      <c r="AK366" s="14">
        <f>AVERAGE(T366:T375)</f>
        <v>345.45000000000005</v>
      </c>
      <c r="AL366" s="14"/>
      <c r="AM366" s="14">
        <f>AVERAGE(Q366:Q375)</f>
        <v>300.68333333333334</v>
      </c>
      <c r="AN366" s="14"/>
      <c r="AO366" s="14">
        <f>STDEV(L366:L375)</f>
        <v>2.2639935217810745</v>
      </c>
      <c r="AP366" s="14">
        <f>STDEV(M366:M375)</f>
        <v>9.0071329758389016</v>
      </c>
      <c r="AQ366" s="14">
        <f>STDEV(N366:N375)</f>
        <v>0.78230428862431767</v>
      </c>
      <c r="AR366" s="14">
        <f>STDEV(R366:R375)</f>
        <v>7.3915567447670387</v>
      </c>
      <c r="AS366" s="14">
        <f>STDEV(S366:S375)</f>
        <v>3.7650586538149273</v>
      </c>
      <c r="AT366" s="14">
        <f>STDEV(P366:P375)</f>
        <v>1.4975535605335595</v>
      </c>
      <c r="AU366" s="14">
        <f>STDEV(O366:O375)</f>
        <v>1.1966620241321271</v>
      </c>
      <c r="AV366" s="14">
        <f>STDEV(V366:V375)</f>
        <v>3.1516859933943642</v>
      </c>
      <c r="AW366" s="212">
        <f>STDEV(T366:T375)</f>
        <v>4.94267134250296</v>
      </c>
      <c r="AX366" s="37"/>
    </row>
    <row r="367" spans="1:50" x14ac:dyDescent="0.3">
      <c r="A367" s="15" t="s">
        <v>73</v>
      </c>
      <c r="B367" s="16" t="s">
        <v>490</v>
      </c>
      <c r="C367" s="15" t="s">
        <v>64</v>
      </c>
      <c r="D367" s="17" t="s">
        <v>38</v>
      </c>
      <c r="E367" s="11" t="s">
        <v>485</v>
      </c>
      <c r="F367" s="18">
        <v>2</v>
      </c>
      <c r="G367" s="18"/>
      <c r="H367" s="18">
        <v>65</v>
      </c>
      <c r="I367" s="18">
        <v>10</v>
      </c>
      <c r="J367" s="15" t="s">
        <v>35</v>
      </c>
      <c r="K367" s="9" t="s">
        <v>295</v>
      </c>
      <c r="L367" s="15">
        <v>-105.2</v>
      </c>
      <c r="M367" s="15">
        <v>-41.2</v>
      </c>
      <c r="N367" s="15">
        <v>-61.2</v>
      </c>
      <c r="O367" s="15">
        <v>11.2</v>
      </c>
      <c r="P367" s="15">
        <v>12.5</v>
      </c>
      <c r="Q367" s="15">
        <v>301.2</v>
      </c>
      <c r="R367" s="15">
        <v>-22.3</v>
      </c>
      <c r="S367" s="15">
        <v>-5.2</v>
      </c>
      <c r="T367" s="15"/>
      <c r="U367" s="15"/>
      <c r="V367" s="19"/>
      <c r="W367" s="19"/>
      <c r="X367" s="15" t="s">
        <v>37</v>
      </c>
      <c r="Y367" s="15" t="s">
        <v>37</v>
      </c>
      <c r="Z367" s="15" t="s">
        <v>37</v>
      </c>
      <c r="AA367" s="15" t="s">
        <v>37</v>
      </c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X367" s="37"/>
    </row>
    <row r="368" spans="1:50" x14ac:dyDescent="0.3">
      <c r="A368" s="15" t="s">
        <v>73</v>
      </c>
      <c r="B368" s="16" t="s">
        <v>490</v>
      </c>
      <c r="C368" s="15" t="s">
        <v>64</v>
      </c>
      <c r="D368" s="20" t="s">
        <v>38</v>
      </c>
      <c r="E368" s="20" t="s">
        <v>75</v>
      </c>
      <c r="F368" s="18">
        <v>3</v>
      </c>
      <c r="G368" s="18">
        <v>15</v>
      </c>
      <c r="H368" s="18"/>
      <c r="I368" s="18">
        <v>10</v>
      </c>
      <c r="J368" s="15" t="s">
        <v>35</v>
      </c>
      <c r="K368" s="9" t="s">
        <v>295</v>
      </c>
      <c r="L368" s="15"/>
      <c r="M368" s="15">
        <v>-32.700000000000003</v>
      </c>
      <c r="N368" s="15"/>
      <c r="O368" s="15"/>
      <c r="P368" s="15"/>
      <c r="Q368" s="15"/>
      <c r="R368" s="15">
        <v>-12.5</v>
      </c>
      <c r="S368" s="15">
        <v>-1.1000000000000001</v>
      </c>
      <c r="T368" s="15">
        <v>341.3</v>
      </c>
      <c r="U368" s="15"/>
      <c r="V368" s="19">
        <v>1.9052593670000002</v>
      </c>
      <c r="W368" s="19"/>
      <c r="X368" s="15"/>
      <c r="Y368" s="15">
        <v>1</v>
      </c>
      <c r="Z368" s="15"/>
      <c r="AA368" s="15" t="s">
        <v>37</v>
      </c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X368" s="37"/>
    </row>
    <row r="369" spans="1:50" x14ac:dyDescent="0.3">
      <c r="A369" s="15" t="s">
        <v>73</v>
      </c>
      <c r="B369" s="16" t="s">
        <v>490</v>
      </c>
      <c r="C369" s="15" t="s">
        <v>64</v>
      </c>
      <c r="D369" s="17" t="s">
        <v>38</v>
      </c>
      <c r="E369" s="11" t="s">
        <v>485</v>
      </c>
      <c r="F369" s="18">
        <v>4</v>
      </c>
      <c r="G369" s="18"/>
      <c r="H369" s="18">
        <v>70</v>
      </c>
      <c r="I369" s="18">
        <v>10</v>
      </c>
      <c r="J369" s="15" t="s">
        <v>35</v>
      </c>
      <c r="K369" s="9" t="s">
        <v>295</v>
      </c>
      <c r="L369" s="15">
        <v>-102.4</v>
      </c>
      <c r="M369" s="15">
        <v>-26.5</v>
      </c>
      <c r="N369" s="15">
        <v>-61.3</v>
      </c>
      <c r="O369" s="15">
        <v>13.1</v>
      </c>
      <c r="P369" s="15">
        <v>13.9</v>
      </c>
      <c r="Q369" s="15">
        <v>300.89999999999998</v>
      </c>
      <c r="R369" s="15">
        <v>-19.5</v>
      </c>
      <c r="S369" s="15">
        <v>-3.6</v>
      </c>
      <c r="T369" s="15"/>
      <c r="U369" s="15"/>
      <c r="V369" s="19"/>
      <c r="W369" s="19"/>
      <c r="X369" s="15" t="s">
        <v>37</v>
      </c>
      <c r="Y369" s="15" t="s">
        <v>37</v>
      </c>
      <c r="Z369" s="15" t="s">
        <v>37</v>
      </c>
      <c r="AA369" s="15" t="s">
        <v>37</v>
      </c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X369" s="37"/>
    </row>
    <row r="370" spans="1:50" x14ac:dyDescent="0.3">
      <c r="A370" s="15" t="s">
        <v>73</v>
      </c>
      <c r="B370" s="16" t="s">
        <v>490</v>
      </c>
      <c r="C370" s="15" t="s">
        <v>64</v>
      </c>
      <c r="D370" s="17" t="s">
        <v>38</v>
      </c>
      <c r="E370" s="11" t="s">
        <v>485</v>
      </c>
      <c r="F370" s="18">
        <v>5</v>
      </c>
      <c r="G370" s="18"/>
      <c r="H370" s="18">
        <v>75</v>
      </c>
      <c r="I370" s="18">
        <v>10</v>
      </c>
      <c r="J370" s="15" t="s">
        <v>35</v>
      </c>
      <c r="K370" s="9" t="s">
        <v>295</v>
      </c>
      <c r="L370" s="15">
        <v>-98.8</v>
      </c>
      <c r="M370" s="15">
        <v>-27.1</v>
      </c>
      <c r="N370" s="15">
        <v>-62.5</v>
      </c>
      <c r="O370" s="15">
        <v>11.8</v>
      </c>
      <c r="P370" s="15">
        <v>11.5</v>
      </c>
      <c r="Q370" s="15">
        <v>300.7</v>
      </c>
      <c r="R370" s="15">
        <v>-13.6</v>
      </c>
      <c r="S370" s="15">
        <v>-3.2</v>
      </c>
      <c r="T370" s="15"/>
      <c r="U370" s="15"/>
      <c r="V370" s="19"/>
      <c r="W370" s="19"/>
      <c r="X370" s="15" t="s">
        <v>37</v>
      </c>
      <c r="Y370" s="15" t="s">
        <v>37</v>
      </c>
      <c r="Z370" s="15" t="s">
        <v>37</v>
      </c>
      <c r="AA370" s="15" t="s">
        <v>37</v>
      </c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X370" s="37"/>
    </row>
    <row r="371" spans="1:50" x14ac:dyDescent="0.3">
      <c r="A371" s="15" t="s">
        <v>73</v>
      </c>
      <c r="B371" s="16" t="s">
        <v>490</v>
      </c>
      <c r="C371" s="15" t="s">
        <v>64</v>
      </c>
      <c r="D371" s="17" t="s">
        <v>38</v>
      </c>
      <c r="E371" s="11" t="s">
        <v>485</v>
      </c>
      <c r="F371" s="18">
        <v>6</v>
      </c>
      <c r="G371" s="18"/>
      <c r="H371" s="18">
        <v>80</v>
      </c>
      <c r="I371" s="18">
        <v>15</v>
      </c>
      <c r="J371" s="15" t="s">
        <v>35</v>
      </c>
      <c r="K371" s="9" t="s">
        <v>295</v>
      </c>
      <c r="L371" s="15">
        <v>-102.5</v>
      </c>
      <c r="M371" s="15">
        <v>-25.6</v>
      </c>
      <c r="N371" s="15">
        <v>-60.7</v>
      </c>
      <c r="O371" s="15">
        <v>13</v>
      </c>
      <c r="P371" s="15">
        <v>13.8</v>
      </c>
      <c r="Q371" s="15">
        <v>300.2</v>
      </c>
      <c r="R371" s="15">
        <v>-12.6</v>
      </c>
      <c r="S371" s="15">
        <v>-5.2</v>
      </c>
      <c r="T371" s="15"/>
      <c r="U371" s="15"/>
      <c r="V371" s="19"/>
      <c r="W371" s="19"/>
      <c r="X371" s="15" t="s">
        <v>37</v>
      </c>
      <c r="Y371" s="15" t="s">
        <v>37</v>
      </c>
      <c r="Z371" s="15" t="s">
        <v>37</v>
      </c>
      <c r="AA371" s="15" t="s">
        <v>37</v>
      </c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X371" s="37"/>
    </row>
    <row r="372" spans="1:50" x14ac:dyDescent="0.3">
      <c r="A372" s="15" t="s">
        <v>73</v>
      </c>
      <c r="B372" s="16" t="s">
        <v>490</v>
      </c>
      <c r="C372" s="15" t="s">
        <v>64</v>
      </c>
      <c r="D372" s="17" t="s">
        <v>38</v>
      </c>
      <c r="E372" s="11" t="s">
        <v>485</v>
      </c>
      <c r="F372" s="18">
        <v>7</v>
      </c>
      <c r="G372" s="18"/>
      <c r="H372" s="18">
        <v>75</v>
      </c>
      <c r="I372" s="18">
        <v>10</v>
      </c>
      <c r="J372" s="15" t="s">
        <v>35</v>
      </c>
      <c r="K372" s="9" t="s">
        <v>295</v>
      </c>
      <c r="L372" s="15">
        <v>-101.7</v>
      </c>
      <c r="M372" s="15">
        <v>-26.2</v>
      </c>
      <c r="N372" s="15">
        <v>-60.3</v>
      </c>
      <c r="O372" s="15">
        <v>10.3</v>
      </c>
      <c r="P372" s="15">
        <v>10.1</v>
      </c>
      <c r="Q372" s="15">
        <v>299.8</v>
      </c>
      <c r="R372" s="15">
        <v>-12.8</v>
      </c>
      <c r="S372" s="15">
        <v>-2.2999999999999998</v>
      </c>
      <c r="T372" s="15"/>
      <c r="U372" s="15"/>
      <c r="V372" s="19"/>
      <c r="W372" s="19"/>
      <c r="X372" s="15" t="s">
        <v>37</v>
      </c>
      <c r="Y372" s="15" t="s">
        <v>37</v>
      </c>
      <c r="Z372" s="15" t="s">
        <v>37</v>
      </c>
      <c r="AA372" s="15" t="s">
        <v>37</v>
      </c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X372" s="37"/>
    </row>
    <row r="373" spans="1:50" x14ac:dyDescent="0.3">
      <c r="A373" s="15" t="s">
        <v>73</v>
      </c>
      <c r="B373" s="16" t="s">
        <v>490</v>
      </c>
      <c r="C373" s="15" t="s">
        <v>64</v>
      </c>
      <c r="D373" s="20" t="s">
        <v>38</v>
      </c>
      <c r="E373" s="20" t="s">
        <v>75</v>
      </c>
      <c r="F373" s="18">
        <v>8</v>
      </c>
      <c r="G373" s="18">
        <v>10</v>
      </c>
      <c r="H373" s="18"/>
      <c r="I373" s="18">
        <v>8</v>
      </c>
      <c r="J373" s="15" t="s">
        <v>35</v>
      </c>
      <c r="K373" s="9" t="s">
        <v>295</v>
      </c>
      <c r="L373" s="15"/>
      <c r="M373" s="15">
        <v>-25.1</v>
      </c>
      <c r="N373" s="15"/>
      <c r="O373" s="15"/>
      <c r="P373" s="15"/>
      <c r="Q373" s="15"/>
      <c r="R373" s="15">
        <v>-7.2</v>
      </c>
      <c r="S373" s="15">
        <v>-0.2</v>
      </c>
      <c r="T373" s="15">
        <v>351.6</v>
      </c>
      <c r="U373" s="15"/>
      <c r="V373" s="19">
        <v>0.35423645600000003</v>
      </c>
      <c r="W373" s="19"/>
      <c r="X373" s="15">
        <v>0.86068012839937336</v>
      </c>
      <c r="Y373" s="15">
        <v>35.148738246627445</v>
      </c>
      <c r="Z373" s="15">
        <v>0.86068012839937336</v>
      </c>
      <c r="AA373" s="15">
        <v>13.654973443548839</v>
      </c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X373" s="37"/>
    </row>
    <row r="374" spans="1:50" x14ac:dyDescent="0.3">
      <c r="A374" s="15" t="s">
        <v>73</v>
      </c>
      <c r="B374" s="16" t="s">
        <v>490</v>
      </c>
      <c r="C374" s="15" t="s">
        <v>64</v>
      </c>
      <c r="D374" s="20" t="s">
        <v>38</v>
      </c>
      <c r="E374" s="20" t="s">
        <v>75</v>
      </c>
      <c r="F374" s="18">
        <v>9</v>
      </c>
      <c r="G374" s="18">
        <v>10</v>
      </c>
      <c r="H374" s="18"/>
      <c r="I374" s="18">
        <v>10</v>
      </c>
      <c r="J374" s="15" t="s">
        <v>35</v>
      </c>
      <c r="K374" s="9" t="s">
        <v>295</v>
      </c>
      <c r="L374" s="15"/>
      <c r="M374" s="15">
        <v>-31.8</v>
      </c>
      <c r="N374" s="15"/>
      <c r="O374" s="15"/>
      <c r="P374" s="15"/>
      <c r="Q374" s="15"/>
      <c r="R374" s="15">
        <v>-11.2</v>
      </c>
      <c r="S374" s="15">
        <v>-2.5</v>
      </c>
      <c r="T374" s="15">
        <v>347.3</v>
      </c>
      <c r="U374" s="15"/>
      <c r="V374" s="19">
        <v>4.1824531250000003</v>
      </c>
      <c r="W374" s="19"/>
      <c r="X374" s="15">
        <v>0.82101876140713836</v>
      </c>
      <c r="Y374" s="15">
        <v>60.276138881048936</v>
      </c>
      <c r="Z374" s="15">
        <v>0.82101876140713836</v>
      </c>
      <c r="AA374" s="15">
        <v>11.992922518746692</v>
      </c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X374" s="37"/>
    </row>
    <row r="375" spans="1:50" x14ac:dyDescent="0.3">
      <c r="A375" s="15" t="s">
        <v>73</v>
      </c>
      <c r="B375" s="16" t="s">
        <v>490</v>
      </c>
      <c r="C375" s="15" t="s">
        <v>64</v>
      </c>
      <c r="D375" s="20" t="s">
        <v>38</v>
      </c>
      <c r="E375" s="20" t="s">
        <v>75</v>
      </c>
      <c r="F375" s="18">
        <v>10</v>
      </c>
      <c r="G375" s="18">
        <v>15</v>
      </c>
      <c r="H375" s="18"/>
      <c r="I375" s="18">
        <v>10</v>
      </c>
      <c r="J375" s="15" t="s">
        <v>35</v>
      </c>
      <c r="K375" s="9" t="s">
        <v>295</v>
      </c>
      <c r="L375" s="15"/>
      <c r="M375" s="15">
        <v>-52.1</v>
      </c>
      <c r="N375" s="15"/>
      <c r="O375" s="15"/>
      <c r="P375" s="15"/>
      <c r="Q375" s="15"/>
      <c r="R375" s="15">
        <v>-33</v>
      </c>
      <c r="S375" s="15">
        <v>-13.8</v>
      </c>
      <c r="T375" s="15">
        <v>341.6</v>
      </c>
      <c r="U375" s="15"/>
      <c r="V375" s="19">
        <v>7.6103881040000001</v>
      </c>
      <c r="W375" s="19"/>
      <c r="X375" s="15">
        <v>0.78834977565557329</v>
      </c>
      <c r="Y375" s="15">
        <v>68.126056099557843</v>
      </c>
      <c r="Z375" s="15">
        <v>0.78834977565557329</v>
      </c>
      <c r="AA375" s="15">
        <v>11.289450620373922</v>
      </c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X375" s="37"/>
    </row>
    <row r="376" spans="1:50" x14ac:dyDescent="0.3">
      <c r="A376" s="15" t="s">
        <v>73</v>
      </c>
      <c r="B376" s="16" t="s">
        <v>490</v>
      </c>
      <c r="C376" s="15" t="s">
        <v>62</v>
      </c>
      <c r="D376" s="20" t="s">
        <v>44</v>
      </c>
      <c r="E376" s="20" t="s">
        <v>75</v>
      </c>
      <c r="F376" s="18">
        <v>1</v>
      </c>
      <c r="G376" s="18">
        <v>10</v>
      </c>
      <c r="H376" s="18"/>
      <c r="I376" s="18">
        <v>10</v>
      </c>
      <c r="J376" s="15" t="s">
        <v>35</v>
      </c>
      <c r="K376" s="9" t="s">
        <v>295</v>
      </c>
      <c r="L376" s="15"/>
      <c r="M376" s="15">
        <v>-42.5</v>
      </c>
      <c r="N376" s="15"/>
      <c r="O376" s="15"/>
      <c r="P376" s="15"/>
      <c r="Q376" s="15"/>
      <c r="R376" s="15">
        <v>-25.6</v>
      </c>
      <c r="S376" s="15">
        <v>-7.2</v>
      </c>
      <c r="T376" s="15"/>
      <c r="U376" s="15"/>
      <c r="V376" s="19">
        <v>10.732571136000001</v>
      </c>
      <c r="W376" s="19"/>
      <c r="X376" s="15" t="s">
        <v>37</v>
      </c>
      <c r="Y376" s="15" t="s">
        <v>37</v>
      </c>
      <c r="Z376" s="15" t="s">
        <v>37</v>
      </c>
      <c r="AA376" s="15" t="s">
        <v>37</v>
      </c>
      <c r="AB376" s="14"/>
      <c r="AC376" s="14">
        <f>AVERAGE(L376:L378)</f>
        <v>-108.05</v>
      </c>
      <c r="AD376" s="14">
        <f>AVERAGE(M376:M378)</f>
        <v>-34.4</v>
      </c>
      <c r="AE376" s="14">
        <f>AVERAGE(N376:N378)</f>
        <v>-62.85</v>
      </c>
      <c r="AF376" s="14">
        <f>AVERAGE(R376:R378)</f>
        <v>-25.6</v>
      </c>
      <c r="AG376" s="14">
        <v>-7.2</v>
      </c>
      <c r="AH376" s="14">
        <f>AVERAGE(P376:P378)</f>
        <v>16.350000000000001</v>
      </c>
      <c r="AI376" s="14">
        <f>AVERAGE(O376:O378)</f>
        <v>10.1</v>
      </c>
      <c r="AJ376" s="14">
        <f>AVERAGE(V376:V378)</f>
        <v>10.732571136000001</v>
      </c>
      <c r="AK376" s="14"/>
      <c r="AL376" s="14"/>
      <c r="AM376" s="14">
        <f>AVERAGE(Q376:Q378)</f>
        <v>299.45000000000005</v>
      </c>
      <c r="AN376" s="14"/>
      <c r="AO376" s="14">
        <f>STDEV(L376:L378)</f>
        <v>1.7677669529663689</v>
      </c>
      <c r="AP376" s="14">
        <f>STDEV(M376:M378)</f>
        <v>11.455129855222081</v>
      </c>
      <c r="AQ376" s="14">
        <f>STDEV(N376:N378)</f>
        <v>1.0606601717798212</v>
      </c>
      <c r="AR376" s="14"/>
      <c r="AS376" s="14"/>
      <c r="AT376" s="14">
        <f>STDEV(P376:P378)</f>
        <v>1.4849242404917484</v>
      </c>
      <c r="AU376" s="14">
        <f>STDEV(O376:O378)</f>
        <v>0.141421356237309</v>
      </c>
      <c r="AV376" s="14"/>
      <c r="AX376" s="37"/>
    </row>
    <row r="377" spans="1:50" x14ac:dyDescent="0.3">
      <c r="A377" s="15" t="s">
        <v>73</v>
      </c>
      <c r="B377" s="16" t="s">
        <v>490</v>
      </c>
      <c r="C377" s="15" t="s">
        <v>62</v>
      </c>
      <c r="D377" s="17" t="s">
        <v>44</v>
      </c>
      <c r="E377" s="11" t="s">
        <v>485</v>
      </c>
      <c r="F377" s="18">
        <v>2</v>
      </c>
      <c r="G377" s="18"/>
      <c r="H377" s="18">
        <v>60</v>
      </c>
      <c r="I377" s="18">
        <v>10</v>
      </c>
      <c r="J377" s="15" t="s">
        <v>35</v>
      </c>
      <c r="K377" s="9" t="s">
        <v>295</v>
      </c>
      <c r="L377" s="15">
        <v>-106.8</v>
      </c>
      <c r="M377" s="15">
        <v>-26.3</v>
      </c>
      <c r="N377" s="15">
        <v>-62.1</v>
      </c>
      <c r="O377" s="15">
        <v>10.199999999999999</v>
      </c>
      <c r="P377" s="15">
        <v>15.3</v>
      </c>
      <c r="Q377" s="15">
        <v>299.60000000000002</v>
      </c>
      <c r="R377" s="15"/>
      <c r="S377" s="15"/>
      <c r="T377" s="15"/>
      <c r="U377" s="15"/>
      <c r="V377" s="19"/>
      <c r="W377" s="19"/>
      <c r="X377" s="15" t="s">
        <v>37</v>
      </c>
      <c r="Y377" s="15" t="s">
        <v>37</v>
      </c>
      <c r="Z377" s="15" t="s">
        <v>37</v>
      </c>
      <c r="AA377" s="15" t="s">
        <v>37</v>
      </c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X377" s="37"/>
    </row>
    <row r="378" spans="1:50" x14ac:dyDescent="0.3">
      <c r="A378" s="15" t="s">
        <v>73</v>
      </c>
      <c r="B378" s="16" t="s">
        <v>490</v>
      </c>
      <c r="C378" s="15" t="s">
        <v>62</v>
      </c>
      <c r="D378" s="17" t="s">
        <v>44</v>
      </c>
      <c r="E378" s="11" t="s">
        <v>485</v>
      </c>
      <c r="F378" s="18">
        <v>3</v>
      </c>
      <c r="G378" s="18"/>
      <c r="H378" s="18">
        <v>65</v>
      </c>
      <c r="I378" s="18">
        <v>10</v>
      </c>
      <c r="J378" s="15" t="s">
        <v>35</v>
      </c>
      <c r="K378" s="9" t="s">
        <v>295</v>
      </c>
      <c r="L378" s="15">
        <v>-109.3</v>
      </c>
      <c r="M378" s="15"/>
      <c r="N378" s="15">
        <v>-63.6</v>
      </c>
      <c r="O378" s="15">
        <v>10</v>
      </c>
      <c r="P378" s="15">
        <v>17.399999999999999</v>
      </c>
      <c r="Q378" s="15">
        <v>299.3</v>
      </c>
      <c r="R378" s="15"/>
      <c r="S378" s="15"/>
      <c r="T378" s="15"/>
      <c r="U378" s="15"/>
      <c r="V378" s="19"/>
      <c r="W378" s="19"/>
      <c r="X378" s="15" t="s">
        <v>37</v>
      </c>
      <c r="Y378" s="15" t="s">
        <v>37</v>
      </c>
      <c r="Z378" s="15" t="s">
        <v>37</v>
      </c>
      <c r="AA378" s="15" t="s">
        <v>37</v>
      </c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X378" s="37"/>
    </row>
    <row r="379" spans="1:50" x14ac:dyDescent="0.3">
      <c r="A379" s="15" t="s">
        <v>73</v>
      </c>
      <c r="B379" s="16" t="s">
        <v>490</v>
      </c>
      <c r="C379" s="15" t="s">
        <v>62</v>
      </c>
      <c r="D379" s="20" t="s">
        <v>45</v>
      </c>
      <c r="E379" s="20" t="s">
        <v>75</v>
      </c>
      <c r="F379" s="18">
        <v>1</v>
      </c>
      <c r="G379" s="18">
        <v>10</v>
      </c>
      <c r="H379" s="18"/>
      <c r="I379" s="18">
        <v>12</v>
      </c>
      <c r="J379" s="15" t="s">
        <v>35</v>
      </c>
      <c r="K379" s="9" t="s">
        <v>295</v>
      </c>
      <c r="L379" s="15"/>
      <c r="M379" s="15">
        <v>-28.6</v>
      </c>
      <c r="N379" s="15"/>
      <c r="O379" s="15"/>
      <c r="P379" s="15"/>
      <c r="Q379" s="15"/>
      <c r="R379" s="15">
        <v>-12.8</v>
      </c>
      <c r="S379" s="15">
        <v>-6.3</v>
      </c>
      <c r="T379" s="15">
        <v>345.4</v>
      </c>
      <c r="U379" s="15"/>
      <c r="V379" s="19">
        <v>9.5989781789999995</v>
      </c>
      <c r="W379" s="19"/>
      <c r="X379" s="15">
        <v>0.94514442092936879</v>
      </c>
      <c r="Y379" s="15">
        <v>32.260660114250499</v>
      </c>
      <c r="Z379" s="15">
        <v>0.94514442092936879</v>
      </c>
      <c r="AA379" s="15">
        <v>15.597461021526428</v>
      </c>
      <c r="AB379" s="14"/>
      <c r="AC379" s="14">
        <f>AVERAGE(L379:L385)</f>
        <v>-102.3</v>
      </c>
      <c r="AD379" s="14">
        <f>AVERAGE(M379:M385)</f>
        <v>-36.040000000000006</v>
      </c>
      <c r="AE379" s="14">
        <f>AVERAGE(N379:N385)</f>
        <v>-61.1</v>
      </c>
      <c r="AF379" s="14">
        <f>AVERAGE(R379:R385)</f>
        <v>-13.52</v>
      </c>
      <c r="AG379" s="14">
        <v>-4.9599999999999991</v>
      </c>
      <c r="AH379" s="14">
        <f>AVERAGE(P379:P385)</f>
        <v>13.3</v>
      </c>
      <c r="AI379" s="14">
        <f>AVERAGE(O379:O385)</f>
        <v>8.1999999999999993</v>
      </c>
      <c r="AJ379" s="14">
        <f>AVERAGE(V379:V385)</f>
        <v>7.7235414624000001</v>
      </c>
      <c r="AK379" s="14">
        <f>AVERAGE(T379:T385)</f>
        <v>349.67999999999995</v>
      </c>
      <c r="AL379" s="14"/>
      <c r="AM379" s="14">
        <f>AVERAGE(Q379:Q385)</f>
        <v>299.25</v>
      </c>
      <c r="AN379" s="14"/>
      <c r="AO379" s="14">
        <f>STDEV(L379:L385)</f>
        <v>2.8284271247461903</v>
      </c>
      <c r="AP379" s="14">
        <f>STDEV(M379:M385)</f>
        <v>8.1032709445013484</v>
      </c>
      <c r="AQ379" s="14">
        <f>STDEV(N379:N385)</f>
        <v>0.56568542494923602</v>
      </c>
      <c r="AR379" s="14">
        <f>STDEV(R379:R385)</f>
        <v>2.8199290771223353</v>
      </c>
      <c r="AS379" s="14">
        <f>STDEV(S379:S385)</f>
        <v>1.7314733610425568</v>
      </c>
      <c r="AT379" s="14">
        <f>STDEV(P379:P385)</f>
        <v>1.4142135623730951</v>
      </c>
      <c r="AU379" s="14">
        <f>STDEV(O379:O385)</f>
        <v>0.28284271247461928</v>
      </c>
      <c r="AV379" s="14">
        <f>STDEV(V379:V385)</f>
        <v>2.3842771545926205</v>
      </c>
      <c r="AW379" s="212">
        <f>STDEV(T379:T385)</f>
        <v>7.1047167431221308</v>
      </c>
      <c r="AX379" s="37"/>
    </row>
    <row r="380" spans="1:50" x14ac:dyDescent="0.3">
      <c r="A380" s="15" t="s">
        <v>73</v>
      </c>
      <c r="B380" s="16" t="s">
        <v>490</v>
      </c>
      <c r="C380" s="15" t="s">
        <v>62</v>
      </c>
      <c r="D380" s="20" t="s">
        <v>45</v>
      </c>
      <c r="E380" s="20" t="s">
        <v>75</v>
      </c>
      <c r="F380" s="18">
        <v>2</v>
      </c>
      <c r="G380" s="18">
        <v>10</v>
      </c>
      <c r="H380" s="18"/>
      <c r="I380" s="18">
        <v>10</v>
      </c>
      <c r="J380" s="15" t="s">
        <v>35</v>
      </c>
      <c r="K380" s="9" t="s">
        <v>295</v>
      </c>
      <c r="L380" s="15"/>
      <c r="M380" s="15">
        <v>-47.4</v>
      </c>
      <c r="N380" s="15"/>
      <c r="O380" s="15"/>
      <c r="P380" s="15"/>
      <c r="Q380" s="15"/>
      <c r="R380" s="15">
        <v>-10.6</v>
      </c>
      <c r="S380" s="15">
        <v>-4.8</v>
      </c>
      <c r="T380" s="15">
        <v>351.2</v>
      </c>
      <c r="U380" s="15"/>
      <c r="V380" s="19">
        <v>7.5872317440000003</v>
      </c>
      <c r="W380" s="19"/>
      <c r="X380" s="15">
        <v>0.98596774252165942</v>
      </c>
      <c r="Y380" s="15">
        <v>12.063607498078458</v>
      </c>
      <c r="Z380" s="15">
        <v>0.98596774252165942</v>
      </c>
      <c r="AA380" s="15">
        <v>18.594193799023824</v>
      </c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X380" s="37"/>
    </row>
    <row r="381" spans="1:50" x14ac:dyDescent="0.3">
      <c r="A381" s="15" t="s">
        <v>73</v>
      </c>
      <c r="B381" s="16" t="s">
        <v>490</v>
      </c>
      <c r="C381" s="15" t="s">
        <v>62</v>
      </c>
      <c r="D381" s="20" t="s">
        <v>45</v>
      </c>
      <c r="E381" s="20" t="s">
        <v>75</v>
      </c>
      <c r="F381" s="18">
        <v>3</v>
      </c>
      <c r="G381" s="18">
        <v>10</v>
      </c>
      <c r="H381" s="18"/>
      <c r="I381" s="18">
        <v>15</v>
      </c>
      <c r="J381" s="15" t="s">
        <v>35</v>
      </c>
      <c r="K381" s="9" t="s">
        <v>295</v>
      </c>
      <c r="L381" s="15"/>
      <c r="M381" s="15">
        <v>-40.299999999999997</v>
      </c>
      <c r="N381" s="15"/>
      <c r="O381" s="15"/>
      <c r="P381" s="15"/>
      <c r="Q381" s="15"/>
      <c r="R381" s="15">
        <v>-13.4</v>
      </c>
      <c r="S381" s="15">
        <v>-3.1</v>
      </c>
      <c r="T381" s="15">
        <v>350.3</v>
      </c>
      <c r="U381" s="15"/>
      <c r="V381" s="19">
        <v>5.1098315870000004</v>
      </c>
      <c r="W381" s="19"/>
      <c r="X381" s="15">
        <v>0.98587362466384276</v>
      </c>
      <c r="Y381" s="15">
        <v>10.884445200755472</v>
      </c>
      <c r="Z381" s="15">
        <v>0.98587362466384276</v>
      </c>
      <c r="AA381" s="15">
        <v>18.776200020017171</v>
      </c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X381" s="37"/>
    </row>
    <row r="382" spans="1:50" x14ac:dyDescent="0.3">
      <c r="A382" s="15" t="s">
        <v>73</v>
      </c>
      <c r="B382" s="16" t="s">
        <v>490</v>
      </c>
      <c r="C382" s="15" t="s">
        <v>62</v>
      </c>
      <c r="D382" s="20" t="s">
        <v>45</v>
      </c>
      <c r="E382" s="20" t="s">
        <v>75</v>
      </c>
      <c r="F382" s="18">
        <v>4</v>
      </c>
      <c r="G382" s="18">
        <v>10</v>
      </c>
      <c r="H382" s="18"/>
      <c r="I382" s="18">
        <v>10</v>
      </c>
      <c r="J382" s="15" t="s">
        <v>35</v>
      </c>
      <c r="K382" s="9" t="s">
        <v>295</v>
      </c>
      <c r="L382" s="15"/>
      <c r="M382" s="15">
        <v>-35.6</v>
      </c>
      <c r="N382" s="15"/>
      <c r="O382" s="15"/>
      <c r="P382" s="15"/>
      <c r="Q382" s="15"/>
      <c r="R382" s="15">
        <v>-12.6</v>
      </c>
      <c r="S382" s="15">
        <v>-3.5</v>
      </c>
      <c r="T382" s="15">
        <v>341.3</v>
      </c>
      <c r="U382" s="15"/>
      <c r="V382" s="19">
        <v>5.7124313750000004</v>
      </c>
      <c r="W382" s="19"/>
      <c r="X382" s="15">
        <v>0.97099716808855108</v>
      </c>
      <c r="Y382" s="15">
        <v>17.06538814530516</v>
      </c>
      <c r="Z382" s="15">
        <v>0.97099716808855108</v>
      </c>
      <c r="AA382" s="15">
        <v>17.521011825426616</v>
      </c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X382" s="37"/>
    </row>
    <row r="383" spans="1:50" x14ac:dyDescent="0.3">
      <c r="A383" s="15" t="s">
        <v>73</v>
      </c>
      <c r="B383" s="16" t="s">
        <v>490</v>
      </c>
      <c r="C383" s="15" t="s">
        <v>62</v>
      </c>
      <c r="D383" s="20" t="s">
        <v>45</v>
      </c>
      <c r="E383" s="20" t="s">
        <v>75</v>
      </c>
      <c r="F383" s="18">
        <v>5</v>
      </c>
      <c r="G383" s="18">
        <v>10</v>
      </c>
      <c r="H383" s="18"/>
      <c r="I383" s="18">
        <v>10</v>
      </c>
      <c r="J383" s="15" t="s">
        <v>35</v>
      </c>
      <c r="K383" s="9" t="s">
        <v>295</v>
      </c>
      <c r="L383" s="15"/>
      <c r="M383" s="15">
        <v>-28.3</v>
      </c>
      <c r="N383" s="15"/>
      <c r="O383" s="15"/>
      <c r="P383" s="15"/>
      <c r="Q383" s="15"/>
      <c r="R383" s="15">
        <v>-18.2</v>
      </c>
      <c r="S383" s="15">
        <v>-7.1</v>
      </c>
      <c r="T383" s="15">
        <v>360.2</v>
      </c>
      <c r="U383" s="15"/>
      <c r="V383" s="19">
        <v>10.609234426999999</v>
      </c>
      <c r="W383" s="19"/>
      <c r="X383" s="15">
        <v>0.99305834759036571</v>
      </c>
      <c r="Y383" s="15">
        <v>10.99802801719178</v>
      </c>
      <c r="Z383" s="15">
        <v>0.99305834759036571</v>
      </c>
      <c r="AA383" s="15">
        <v>18.971982348183133</v>
      </c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X383" s="37"/>
    </row>
    <row r="384" spans="1:50" x14ac:dyDescent="0.3">
      <c r="A384" s="15" t="s">
        <v>73</v>
      </c>
      <c r="B384" s="16" t="s">
        <v>490</v>
      </c>
      <c r="C384" s="15" t="s">
        <v>62</v>
      </c>
      <c r="D384" s="17" t="s">
        <v>45</v>
      </c>
      <c r="E384" s="11" t="s">
        <v>485</v>
      </c>
      <c r="F384" s="18">
        <v>6</v>
      </c>
      <c r="G384" s="18"/>
      <c r="H384" s="18">
        <v>50</v>
      </c>
      <c r="I384" s="18">
        <v>15</v>
      </c>
      <c r="J384" s="15" t="s">
        <v>35</v>
      </c>
      <c r="K384" s="9" t="s">
        <v>295</v>
      </c>
      <c r="L384" s="15">
        <v>-100.3</v>
      </c>
      <c r="M384" s="15"/>
      <c r="N384" s="15">
        <v>-60.7</v>
      </c>
      <c r="O384" s="15">
        <v>8.4</v>
      </c>
      <c r="P384" s="15">
        <v>14.3</v>
      </c>
      <c r="Q384" s="15">
        <v>298.3</v>
      </c>
      <c r="R384" s="15"/>
      <c r="S384" s="15"/>
      <c r="T384" s="15"/>
      <c r="U384" s="15"/>
      <c r="V384" s="19"/>
      <c r="W384" s="19"/>
      <c r="X384" s="15"/>
      <c r="Y384" s="15"/>
      <c r="Z384" s="15"/>
      <c r="AA384" s="15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X384" s="37"/>
    </row>
    <row r="385" spans="1:50" ht="15" thickBot="1" x14ac:dyDescent="0.35">
      <c r="A385" s="41" t="s">
        <v>73</v>
      </c>
      <c r="B385" s="42" t="s">
        <v>490</v>
      </c>
      <c r="C385" s="41" t="s">
        <v>62</v>
      </c>
      <c r="D385" s="214" t="s">
        <v>45</v>
      </c>
      <c r="E385" s="214" t="s">
        <v>485</v>
      </c>
      <c r="F385" s="43">
        <v>7</v>
      </c>
      <c r="G385" s="43"/>
      <c r="H385" s="43">
        <v>55</v>
      </c>
      <c r="I385" s="43">
        <v>15</v>
      </c>
      <c r="J385" s="41" t="s">
        <v>35</v>
      </c>
      <c r="K385" s="41" t="s">
        <v>295</v>
      </c>
      <c r="L385" s="41">
        <v>-104.3</v>
      </c>
      <c r="M385" s="41"/>
      <c r="N385" s="41">
        <v>-61.5</v>
      </c>
      <c r="O385" s="41">
        <v>8</v>
      </c>
      <c r="P385" s="41">
        <v>12.3</v>
      </c>
      <c r="Q385" s="41">
        <v>300.2</v>
      </c>
      <c r="R385" s="41"/>
      <c r="S385" s="41"/>
      <c r="T385" s="41"/>
      <c r="U385" s="41"/>
      <c r="V385" s="44"/>
      <c r="W385" s="44"/>
      <c r="X385" s="41"/>
      <c r="Y385" s="41"/>
      <c r="Z385" s="41"/>
      <c r="AA385" s="41"/>
      <c r="AX385" s="37"/>
    </row>
    <row r="386" spans="1:50" ht="15" thickTop="1" x14ac:dyDescent="0.3">
      <c r="A386" s="28"/>
      <c r="B386" s="28"/>
      <c r="C386" s="28"/>
      <c r="D386" s="28"/>
      <c r="E386" s="28"/>
      <c r="F386" s="216"/>
      <c r="G386" s="216"/>
      <c r="H386" s="216"/>
      <c r="I386" s="216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10"/>
      <c r="W386" s="210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</row>
  </sheetData>
  <mergeCells count="25">
    <mergeCell ref="I1:I2"/>
    <mergeCell ref="J1:J2"/>
    <mergeCell ref="K1:K2"/>
    <mergeCell ref="S1:S2"/>
    <mergeCell ref="D1:D2"/>
    <mergeCell ref="E1:E2"/>
    <mergeCell ref="F1:F2"/>
    <mergeCell ref="G1:G2"/>
    <mergeCell ref="H1:H2"/>
    <mergeCell ref="A1:A2"/>
    <mergeCell ref="AC1:AL1"/>
    <mergeCell ref="AO1:AW1"/>
    <mergeCell ref="O1:O2"/>
    <mergeCell ref="T1:T2"/>
    <mergeCell ref="U1:U2"/>
    <mergeCell ref="Q1:Q2"/>
    <mergeCell ref="AB1:AB2"/>
    <mergeCell ref="P1:P2"/>
    <mergeCell ref="M1:M2"/>
    <mergeCell ref="N1:N2"/>
    <mergeCell ref="R1:R2"/>
    <mergeCell ref="V1:W1"/>
    <mergeCell ref="L1:L2"/>
    <mergeCell ref="B1:B2"/>
    <mergeCell ref="C1:C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03C0-E4D1-4E31-AF55-17CA69432E6A}">
  <dimension ref="A1:EE270"/>
  <sheetViews>
    <sheetView tabSelected="1" zoomScale="85" zoomScaleNormal="85" workbookViewId="0">
      <selection activeCell="P17" sqref="P17"/>
    </sheetView>
  </sheetViews>
  <sheetFormatPr defaultColWidth="11.5546875" defaultRowHeight="15.6" x14ac:dyDescent="0.3"/>
  <cols>
    <col min="1" max="1" width="17.109375" style="48" customWidth="1"/>
    <col min="2" max="2" width="13.21875" style="49" customWidth="1"/>
    <col min="3" max="3" width="9.88671875" style="49" customWidth="1"/>
    <col min="4" max="4" width="25.33203125" style="49" customWidth="1"/>
    <col min="5" max="5" width="27.44140625" style="49" customWidth="1"/>
    <col min="6" max="6" width="9.109375" style="49" customWidth="1"/>
    <col min="7" max="7" width="21.77734375" style="49" customWidth="1"/>
    <col min="8" max="8" width="12.6640625" style="83" customWidth="1"/>
    <col min="9" max="9" width="12.44140625" style="80" customWidth="1"/>
    <col min="10" max="10" width="13" style="80" customWidth="1"/>
    <col min="11" max="11" width="12.21875" style="80" customWidth="1"/>
    <col min="12" max="12" width="44.6640625" style="119" customWidth="1"/>
    <col min="13" max="13" width="23.33203125" style="53" customWidth="1"/>
    <col min="14" max="14" width="16.5546875" style="55" customWidth="1"/>
    <col min="15" max="15" width="24.21875" style="177" customWidth="1"/>
    <col min="16" max="16" width="36.6640625" style="177" customWidth="1"/>
    <col min="17" max="17" width="12.6640625" style="52" customWidth="1"/>
    <col min="18" max="18" width="11.6640625" style="78" bestFit="1" customWidth="1"/>
    <col min="19" max="20" width="13.6640625" style="78" bestFit="1" customWidth="1"/>
    <col min="21" max="21" width="12.6640625" style="52" bestFit="1" customWidth="1"/>
    <col min="22" max="22" width="13.6640625" style="78" bestFit="1" customWidth="1"/>
    <col min="23" max="23" width="9.44140625" style="78" customWidth="1"/>
    <col min="24" max="24" width="13.6640625" style="78" bestFit="1" customWidth="1"/>
    <col min="25" max="25" width="6.44140625" style="52" customWidth="1"/>
    <col min="26" max="26" width="12.6640625" style="79" customWidth="1"/>
    <col min="27" max="28" width="11.6640625" style="52" bestFit="1" customWidth="1"/>
    <col min="29" max="29" width="11.6640625" style="78" bestFit="1" customWidth="1"/>
    <col min="30" max="31" width="11.6640625" style="52" bestFit="1" customWidth="1"/>
    <col min="32" max="32" width="11.6640625" style="78" bestFit="1" customWidth="1"/>
    <col min="33" max="33" width="14.88671875" style="52" customWidth="1"/>
    <col min="34" max="34" width="9.109375" style="52" customWidth="1"/>
    <col min="35" max="35" width="8" style="52" customWidth="1"/>
    <col min="36" max="36" width="22.109375" style="88" customWidth="1"/>
    <col min="37" max="56" width="14.88671875" style="52" customWidth="1"/>
    <col min="57" max="57" width="14.88671875" style="65" customWidth="1"/>
    <col min="58" max="58" width="22.21875" style="144" customWidth="1"/>
    <col min="59" max="59" width="22.21875" style="52" customWidth="1"/>
    <col min="60" max="60" width="17" style="65" customWidth="1"/>
    <col min="61" max="64" width="13.44140625" style="52" customWidth="1"/>
    <col min="65" max="65" width="15.21875" style="52" customWidth="1"/>
    <col min="66" max="73" width="13.44140625" style="52" customWidth="1"/>
    <col min="74" max="74" width="15.6640625" style="88" customWidth="1"/>
    <col min="75" max="95" width="14.88671875" style="52" customWidth="1"/>
    <col min="96" max="96" width="17.33203125" style="55" customWidth="1"/>
    <col min="97" max="98" width="11.6640625" style="128" bestFit="1" customWidth="1"/>
    <col min="99" max="99" width="13.33203125" style="128" customWidth="1"/>
    <col min="100" max="100" width="12.6640625" style="128" bestFit="1" customWidth="1"/>
    <col min="101" max="102" width="11.6640625" style="128" bestFit="1" customWidth="1"/>
    <col min="103" max="103" width="13.77734375" style="128" customWidth="1"/>
    <col min="104" max="115" width="11.6640625" style="128" bestFit="1" customWidth="1"/>
    <col min="116" max="116" width="11.5546875" style="130"/>
    <col min="117" max="119" width="11.6640625" style="128" bestFit="1" customWidth="1"/>
    <col min="120" max="120" width="13.88671875" style="128" bestFit="1" customWidth="1"/>
    <col min="121" max="121" width="11.21875" style="128" customWidth="1"/>
    <col min="122" max="122" width="11.77734375" style="128" bestFit="1" customWidth="1"/>
    <col min="123" max="125" width="11.6640625" style="128" bestFit="1" customWidth="1"/>
    <col min="126" max="126" width="12.109375" style="128" customWidth="1"/>
    <col min="127" max="134" width="11.6640625" style="128" bestFit="1" customWidth="1"/>
    <col min="135" max="135" width="11.6640625" style="138" bestFit="1" customWidth="1"/>
    <col min="136" max="16384" width="11.5546875" style="52"/>
  </cols>
  <sheetData>
    <row r="1" spans="1:135" s="217" customFormat="1" ht="48.6" customHeight="1" thickBot="1" x14ac:dyDescent="0.35">
      <c r="A1" s="217" t="s">
        <v>496</v>
      </c>
      <c r="B1" s="217" t="s">
        <v>76</v>
      </c>
      <c r="C1" s="217" t="s">
        <v>77</v>
      </c>
      <c r="D1" s="217" t="s">
        <v>498</v>
      </c>
      <c r="E1" s="217" t="s">
        <v>302</v>
      </c>
      <c r="F1" s="217" t="s">
        <v>78</v>
      </c>
      <c r="G1" s="217" t="s">
        <v>79</v>
      </c>
      <c r="H1" s="218" t="s">
        <v>80</v>
      </c>
      <c r="I1" s="218" t="s">
        <v>81</v>
      </c>
      <c r="J1" s="218" t="s">
        <v>82</v>
      </c>
      <c r="K1" s="218" t="s">
        <v>499</v>
      </c>
      <c r="L1" s="219" t="s">
        <v>2105</v>
      </c>
      <c r="M1" s="220" t="s">
        <v>297</v>
      </c>
      <c r="N1" s="221" t="s">
        <v>510</v>
      </c>
      <c r="O1" s="222" t="s">
        <v>2139</v>
      </c>
      <c r="P1" s="222" t="s">
        <v>2138</v>
      </c>
      <c r="Q1" s="220" t="s">
        <v>83</v>
      </c>
      <c r="R1" s="220" t="s">
        <v>84</v>
      </c>
      <c r="S1" s="220" t="s">
        <v>87</v>
      </c>
      <c r="T1" s="220" t="s">
        <v>88</v>
      </c>
      <c r="U1" s="223" t="s">
        <v>89</v>
      </c>
      <c r="V1" s="220" t="s">
        <v>90</v>
      </c>
      <c r="W1" s="220" t="s">
        <v>91</v>
      </c>
      <c r="X1" s="220" t="s">
        <v>92</v>
      </c>
      <c r="Y1" s="223" t="s">
        <v>93</v>
      </c>
      <c r="Z1" s="223" t="s">
        <v>94</v>
      </c>
      <c r="AA1" s="223" t="s">
        <v>95</v>
      </c>
      <c r="AB1" s="223" t="s">
        <v>96</v>
      </c>
      <c r="AC1" s="220" t="s">
        <v>97</v>
      </c>
      <c r="AD1" s="223" t="s">
        <v>98</v>
      </c>
      <c r="AE1" s="223" t="s">
        <v>99</v>
      </c>
      <c r="AF1" s="220" t="s">
        <v>100</v>
      </c>
      <c r="AG1" s="223" t="s">
        <v>101</v>
      </c>
      <c r="AH1" s="223" t="s">
        <v>102</v>
      </c>
      <c r="AI1" s="223" t="s">
        <v>103</v>
      </c>
      <c r="AJ1" s="224" t="s">
        <v>323</v>
      </c>
      <c r="AK1" s="223" t="s">
        <v>83</v>
      </c>
      <c r="AL1" s="223" t="s">
        <v>84</v>
      </c>
      <c r="AM1" s="223" t="s">
        <v>85</v>
      </c>
      <c r="AN1" s="223" t="s">
        <v>86</v>
      </c>
      <c r="AO1" s="223" t="s">
        <v>87</v>
      </c>
      <c r="AP1" s="223" t="s">
        <v>88</v>
      </c>
      <c r="AQ1" s="223" t="s">
        <v>89</v>
      </c>
      <c r="AR1" s="223" t="s">
        <v>90</v>
      </c>
      <c r="AS1" s="223" t="s">
        <v>91</v>
      </c>
      <c r="AT1" s="223" t="s">
        <v>92</v>
      </c>
      <c r="AU1" s="223" t="s">
        <v>93</v>
      </c>
      <c r="AV1" s="223" t="s">
        <v>94</v>
      </c>
      <c r="AW1" s="223" t="s">
        <v>95</v>
      </c>
      <c r="AX1" s="223" t="s">
        <v>96</v>
      </c>
      <c r="AY1" s="223" t="s">
        <v>97</v>
      </c>
      <c r="AZ1" s="223" t="s">
        <v>98</v>
      </c>
      <c r="BA1" s="223" t="s">
        <v>99</v>
      </c>
      <c r="BB1" s="223" t="s">
        <v>100</v>
      </c>
      <c r="BC1" s="223" t="s">
        <v>101</v>
      </c>
      <c r="BD1" s="223" t="s">
        <v>102</v>
      </c>
      <c r="BE1" s="225" t="s">
        <v>103</v>
      </c>
      <c r="BF1" s="226" t="s">
        <v>2103</v>
      </c>
      <c r="BG1" s="217" t="s">
        <v>2098</v>
      </c>
      <c r="BH1" s="227" t="s">
        <v>2097</v>
      </c>
      <c r="BI1" s="223" t="s">
        <v>511</v>
      </c>
      <c r="BJ1" s="223" t="s">
        <v>2087</v>
      </c>
      <c r="BK1" s="223" t="s">
        <v>2085</v>
      </c>
      <c r="BL1" s="223" t="s">
        <v>2094</v>
      </c>
      <c r="BM1" s="223" t="s">
        <v>2095</v>
      </c>
      <c r="BN1" s="223" t="s">
        <v>512</v>
      </c>
      <c r="BO1" s="223" t="s">
        <v>2089</v>
      </c>
      <c r="BP1" s="223" t="s">
        <v>513</v>
      </c>
      <c r="BQ1" s="223" t="s">
        <v>2088</v>
      </c>
      <c r="BR1" s="223" t="s">
        <v>2099</v>
      </c>
      <c r="BS1" s="223" t="s">
        <v>2102</v>
      </c>
      <c r="BT1" s="223" t="s">
        <v>2100</v>
      </c>
      <c r="BU1" s="223" t="s">
        <v>2101</v>
      </c>
      <c r="BV1" s="224" t="s">
        <v>2086</v>
      </c>
      <c r="BW1" s="223" t="s">
        <v>83</v>
      </c>
      <c r="BX1" s="223" t="s">
        <v>84</v>
      </c>
      <c r="BY1" s="223" t="s">
        <v>85</v>
      </c>
      <c r="BZ1" s="223" t="s">
        <v>86</v>
      </c>
      <c r="CA1" s="223" t="s">
        <v>87</v>
      </c>
      <c r="CB1" s="223" t="s">
        <v>88</v>
      </c>
      <c r="CC1" s="223" t="s">
        <v>89</v>
      </c>
      <c r="CD1" s="223" t="s">
        <v>90</v>
      </c>
      <c r="CE1" s="223" t="s">
        <v>91</v>
      </c>
      <c r="CF1" s="223" t="s">
        <v>92</v>
      </c>
      <c r="CG1" s="223" t="s">
        <v>93</v>
      </c>
      <c r="CH1" s="223" t="s">
        <v>94</v>
      </c>
      <c r="CI1" s="223" t="s">
        <v>95</v>
      </c>
      <c r="CJ1" s="223" t="s">
        <v>96</v>
      </c>
      <c r="CK1" s="223" t="s">
        <v>97</v>
      </c>
      <c r="CL1" s="223" t="s">
        <v>98</v>
      </c>
      <c r="CM1" s="223" t="s">
        <v>99</v>
      </c>
      <c r="CN1" s="223" t="s">
        <v>100</v>
      </c>
      <c r="CO1" s="223" t="s">
        <v>101</v>
      </c>
      <c r="CP1" s="223" t="s">
        <v>102</v>
      </c>
      <c r="CQ1" s="223" t="s">
        <v>103</v>
      </c>
      <c r="CR1" s="228" t="s">
        <v>516</v>
      </c>
      <c r="CS1" s="229" t="s">
        <v>83</v>
      </c>
      <c r="CT1" s="229" t="s">
        <v>84</v>
      </c>
      <c r="CU1" s="229" t="s">
        <v>87</v>
      </c>
      <c r="CV1" s="229" t="s">
        <v>88</v>
      </c>
      <c r="CW1" s="229" t="s">
        <v>89</v>
      </c>
      <c r="CX1" s="229" t="s">
        <v>90</v>
      </c>
      <c r="CY1" s="229" t="s">
        <v>91</v>
      </c>
      <c r="CZ1" s="229" t="s">
        <v>92</v>
      </c>
      <c r="DA1" s="229" t="s">
        <v>93</v>
      </c>
      <c r="DB1" s="229" t="s">
        <v>2084</v>
      </c>
      <c r="DC1" s="229" t="s">
        <v>95</v>
      </c>
      <c r="DD1" s="229" t="s">
        <v>96</v>
      </c>
      <c r="DE1" s="229" t="s">
        <v>97</v>
      </c>
      <c r="DF1" s="229" t="s">
        <v>98</v>
      </c>
      <c r="DG1" s="229" t="s">
        <v>99</v>
      </c>
      <c r="DH1" s="229" t="s">
        <v>100</v>
      </c>
      <c r="DI1" s="229" t="s">
        <v>101</v>
      </c>
      <c r="DJ1" s="229" t="s">
        <v>102</v>
      </c>
      <c r="DK1" s="230" t="s">
        <v>103</v>
      </c>
      <c r="DL1" s="231" t="s">
        <v>517</v>
      </c>
      <c r="DM1" s="229" t="s">
        <v>83</v>
      </c>
      <c r="DN1" s="229" t="s">
        <v>84</v>
      </c>
      <c r="DO1" s="229" t="s">
        <v>87</v>
      </c>
      <c r="DP1" s="229" t="s">
        <v>88</v>
      </c>
      <c r="DQ1" s="229" t="s">
        <v>89</v>
      </c>
      <c r="DR1" s="229" t="s">
        <v>90</v>
      </c>
      <c r="DS1" s="229" t="s">
        <v>91</v>
      </c>
      <c r="DT1" s="229" t="s">
        <v>92</v>
      </c>
      <c r="DU1" s="229" t="s">
        <v>93</v>
      </c>
      <c r="DV1" s="229" t="s">
        <v>2084</v>
      </c>
      <c r="DW1" s="229" t="s">
        <v>95</v>
      </c>
      <c r="DX1" s="229" t="s">
        <v>96</v>
      </c>
      <c r="DY1" s="229" t="s">
        <v>97</v>
      </c>
      <c r="DZ1" s="229" t="s">
        <v>98</v>
      </c>
      <c r="EA1" s="229" t="s">
        <v>99</v>
      </c>
      <c r="EB1" s="229" t="s">
        <v>100</v>
      </c>
      <c r="EC1" s="229" t="s">
        <v>101</v>
      </c>
      <c r="ED1" s="229" t="s">
        <v>102</v>
      </c>
      <c r="EE1" s="230" t="s">
        <v>103</v>
      </c>
    </row>
    <row r="2" spans="1:135" ht="22.2" customHeight="1" thickTop="1" x14ac:dyDescent="0.3">
      <c r="A2" s="48" t="s">
        <v>506</v>
      </c>
      <c r="B2" s="49" t="s">
        <v>489</v>
      </c>
      <c r="C2" s="49">
        <v>2</v>
      </c>
      <c r="D2" s="50" t="s">
        <v>324</v>
      </c>
      <c r="E2" s="113" t="s">
        <v>300</v>
      </c>
      <c r="F2" s="49" t="s">
        <v>305</v>
      </c>
      <c r="G2" s="49" t="s">
        <v>301</v>
      </c>
      <c r="H2" s="80">
        <v>-22.6</v>
      </c>
      <c r="J2" s="80">
        <v>220.9</v>
      </c>
      <c r="K2" s="80">
        <v>210</v>
      </c>
      <c r="L2" s="14">
        <v>32.380508057927059</v>
      </c>
      <c r="M2" s="53" t="s">
        <v>104</v>
      </c>
      <c r="N2" s="54"/>
      <c r="O2" s="173">
        <v>118707.53931797543</v>
      </c>
      <c r="P2" s="173">
        <v>196790.0695264221</v>
      </c>
      <c r="Q2" s="51">
        <v>289.84819440753262</v>
      </c>
      <c r="R2" s="51">
        <v>0</v>
      </c>
      <c r="S2" s="51">
        <v>5547.9148188481586</v>
      </c>
      <c r="T2" s="51"/>
      <c r="U2" s="48">
        <v>0</v>
      </c>
      <c r="V2" s="51">
        <v>0</v>
      </c>
      <c r="W2" s="51">
        <v>0</v>
      </c>
      <c r="X2" s="51">
        <v>1075.3385972477399</v>
      </c>
      <c r="Y2" s="48">
        <v>0</v>
      </c>
      <c r="Z2" s="52">
        <v>4111.1681982345008</v>
      </c>
      <c r="AA2" s="48">
        <v>32.55651608450188</v>
      </c>
      <c r="AB2" s="48">
        <v>2113.278234579283</v>
      </c>
      <c r="AC2" s="51">
        <v>0</v>
      </c>
      <c r="AD2" s="48">
        <v>34.271647363730423</v>
      </c>
      <c r="AE2" s="48">
        <v>657.61361592043318</v>
      </c>
      <c r="AF2" s="51">
        <v>0</v>
      </c>
      <c r="AG2" s="48">
        <v>1026.35883203909</v>
      </c>
      <c r="AH2" s="48">
        <v>0</v>
      </c>
      <c r="AI2" s="48">
        <v>0</v>
      </c>
      <c r="AJ2" s="86"/>
      <c r="AK2" s="48">
        <v>289.84819440753262</v>
      </c>
      <c r="AL2" s="48"/>
      <c r="AM2" s="48">
        <f>AVERAGEIF(O2:O3,"&lt;&gt;0")</f>
        <v>119681.42056404141</v>
      </c>
      <c r="AN2" s="48">
        <f>AVERAGEIF(P2:P3,"&lt;&gt;0")</f>
        <v>196798.55455455772</v>
      </c>
      <c r="AO2" s="48">
        <v>5220.6297687863826</v>
      </c>
      <c r="AP2" s="48"/>
      <c r="AQ2" s="48"/>
      <c r="AR2" s="48"/>
      <c r="AS2" s="48"/>
      <c r="AT2" s="48">
        <v>1075.3385972477399</v>
      </c>
      <c r="AU2" s="48"/>
      <c r="AV2" s="48">
        <v>6062.0028010231254</v>
      </c>
      <c r="AW2" s="48">
        <v>43.60016465377177</v>
      </c>
      <c r="AX2" s="48">
        <v>2266.185118928207</v>
      </c>
      <c r="AY2" s="48">
        <v>60.096204343300066</v>
      </c>
      <c r="AZ2" s="48">
        <v>29.965372544049515</v>
      </c>
      <c r="BA2" s="48">
        <v>519.12194531643479</v>
      </c>
      <c r="BB2" s="48">
        <v>14.513758958540539</v>
      </c>
      <c r="BC2" s="48">
        <v>1026.35883203909</v>
      </c>
      <c r="BD2" s="48"/>
      <c r="BE2" s="48"/>
      <c r="BG2" s="149">
        <v>1.4135377915221202E-2</v>
      </c>
      <c r="BH2" s="65">
        <v>28.981318104219202</v>
      </c>
      <c r="BI2" s="48">
        <f t="shared" ref="BI2:BI65" si="0">AM2/22.9</f>
        <v>5226.2629067266998</v>
      </c>
      <c r="BJ2" s="48">
        <f>BY2/22.9</f>
        <v>212.31441048034935</v>
      </c>
      <c r="BK2" s="48">
        <f t="shared" ref="BK2:BK65" si="1">CB2/40.078</f>
        <v>0</v>
      </c>
      <c r="BL2" s="48">
        <f>BI2+BK2</f>
        <v>5226.2629067266998</v>
      </c>
      <c r="BM2" s="48">
        <v>82.572355302572646</v>
      </c>
      <c r="BN2" s="48">
        <f t="shared" ref="BN2:BN65" si="2">AN2/35.4</f>
        <v>5559.2812021061509</v>
      </c>
      <c r="BO2" s="48">
        <f>BZ2/35.4</f>
        <v>106.06868715025443</v>
      </c>
      <c r="BP2" s="48">
        <f t="shared" ref="BP2:BP65" si="3">AV2/79.9</f>
        <v>75.869872353230605</v>
      </c>
      <c r="BQ2" s="48">
        <f t="shared" ref="BQ2:BQ65" si="4">CH2/79.9</f>
        <v>24.41595247545208</v>
      </c>
      <c r="BR2" s="48">
        <f>BI2/BP2</f>
        <v>68.884561745333698</v>
      </c>
      <c r="BS2" s="48">
        <v>0</v>
      </c>
      <c r="BT2" s="48">
        <f>BN2/BP2</f>
        <v>73.273896866776951</v>
      </c>
      <c r="BU2" s="48">
        <v>4.3442371235321016</v>
      </c>
      <c r="BV2" s="86"/>
      <c r="BW2" s="48">
        <v>144.92409720376631</v>
      </c>
      <c r="BX2" s="48">
        <v>0</v>
      </c>
      <c r="BY2" s="48">
        <v>4862</v>
      </c>
      <c r="BZ2" s="48">
        <v>3754.831525119007</v>
      </c>
      <c r="CA2" s="48">
        <v>327.28505006177602</v>
      </c>
      <c r="CB2" s="48">
        <v>0</v>
      </c>
      <c r="CC2" s="48">
        <v>0</v>
      </c>
      <c r="CD2" s="48">
        <v>0</v>
      </c>
      <c r="CE2" s="48">
        <v>0</v>
      </c>
      <c r="CF2" s="48">
        <v>537.66929862386996</v>
      </c>
      <c r="CG2" s="48">
        <v>0</v>
      </c>
      <c r="CH2" s="48">
        <v>1950.8346027886214</v>
      </c>
      <c r="CI2" s="48">
        <v>11.043648569269866</v>
      </c>
      <c r="CJ2" s="48">
        <v>152.90688434892422</v>
      </c>
      <c r="CK2" s="48">
        <v>30.048102171650033</v>
      </c>
      <c r="CL2" s="48">
        <v>4.3062748196809055</v>
      </c>
      <c r="CM2" s="48">
        <v>138.4916706039983</v>
      </c>
      <c r="CN2" s="48">
        <v>7.2568794792702693</v>
      </c>
      <c r="CO2" s="48">
        <v>513.17941601954499</v>
      </c>
      <c r="CP2" s="48">
        <v>0</v>
      </c>
      <c r="CQ2" s="48">
        <v>0</v>
      </c>
      <c r="CS2" s="128">
        <v>652.85538526522487</v>
      </c>
      <c r="CT2" s="128">
        <v>2016.9683556621844</v>
      </c>
      <c r="CU2" s="128">
        <v>2447.4835003227486</v>
      </c>
      <c r="CV2" s="128">
        <v>133819.79169576036</v>
      </c>
      <c r="CW2" s="128">
        <v>1211.5526793656625</v>
      </c>
      <c r="CX2" s="128">
        <v>13454.489634757616</v>
      </c>
      <c r="CY2" s="128">
        <v>264.28199688517503</v>
      </c>
      <c r="CZ2" s="128">
        <v>1378.487094164776</v>
      </c>
      <c r="DA2" s="128">
        <v>388.7311503676122</v>
      </c>
      <c r="DB2" s="128">
        <v>98.680815619729671</v>
      </c>
      <c r="DC2" s="128">
        <v>61.678938519345884</v>
      </c>
      <c r="DD2" s="128">
        <v>46.945180085530872</v>
      </c>
      <c r="DE2" s="128">
        <v>112.58287475728805</v>
      </c>
      <c r="DF2" s="128">
        <v>35.67304043270105</v>
      </c>
      <c r="DG2" s="128">
        <v>288.91495646518348</v>
      </c>
      <c r="DH2" s="128">
        <v>15.759552118507576</v>
      </c>
      <c r="DI2" s="128">
        <v>77.615772535218511</v>
      </c>
      <c r="DJ2" s="128">
        <v>582.28936809018353</v>
      </c>
      <c r="DK2" s="128">
        <v>142.41655398004323</v>
      </c>
      <c r="DM2" s="128" t="s">
        <v>723</v>
      </c>
      <c r="DN2" s="128" t="s">
        <v>724</v>
      </c>
      <c r="DO2" s="128">
        <v>1499.0421397858431</v>
      </c>
      <c r="DP2" s="128" t="s">
        <v>725</v>
      </c>
      <c r="DQ2" s="128" t="s">
        <v>726</v>
      </c>
      <c r="DR2" s="128" t="s">
        <v>727</v>
      </c>
      <c r="DS2" s="128" t="s">
        <v>728</v>
      </c>
      <c r="DT2" s="128" t="s">
        <v>729</v>
      </c>
      <c r="DU2" s="128" t="s">
        <v>730</v>
      </c>
      <c r="DV2" s="128">
        <v>52.351718057552262</v>
      </c>
      <c r="DW2" s="128">
        <v>50.173682384250192</v>
      </c>
      <c r="DX2" s="128">
        <v>160.50188133725908</v>
      </c>
      <c r="DY2" s="128" t="s">
        <v>731</v>
      </c>
      <c r="DZ2" s="128" t="s">
        <v>732</v>
      </c>
      <c r="EA2" s="128" t="s">
        <v>733</v>
      </c>
      <c r="EB2" s="128" t="s">
        <v>734</v>
      </c>
      <c r="EC2" s="128">
        <v>386.60331024778964</v>
      </c>
      <c r="ED2" s="128" t="s">
        <v>735</v>
      </c>
      <c r="EE2" s="138" t="s">
        <v>736</v>
      </c>
    </row>
    <row r="3" spans="1:135" ht="16.2" thickBot="1" x14ac:dyDescent="0.35">
      <c r="A3" s="48" t="s">
        <v>506</v>
      </c>
      <c r="B3" s="49" t="s">
        <v>489</v>
      </c>
      <c r="C3" s="49">
        <v>2</v>
      </c>
      <c r="D3" s="50" t="s">
        <v>325</v>
      </c>
      <c r="E3" s="113" t="s">
        <v>300</v>
      </c>
      <c r="F3" s="49" t="s">
        <v>305</v>
      </c>
      <c r="G3" s="49" t="s">
        <v>301</v>
      </c>
      <c r="H3" s="80">
        <v>-22.6</v>
      </c>
      <c r="J3" s="80">
        <v>220.9</v>
      </c>
      <c r="K3" s="80">
        <v>210</v>
      </c>
      <c r="L3" s="119">
        <v>32.383300368764473</v>
      </c>
      <c r="M3" s="53" t="s">
        <v>105</v>
      </c>
      <c r="N3" s="54"/>
      <c r="O3" s="173">
        <v>120655.3018101074</v>
      </c>
      <c r="P3" s="173">
        <v>196807.03958269331</v>
      </c>
      <c r="Q3" s="51">
        <v>0</v>
      </c>
      <c r="R3" s="51">
        <v>0</v>
      </c>
      <c r="S3" s="51">
        <v>4893.3447187246065</v>
      </c>
      <c r="T3" s="51">
        <v>0</v>
      </c>
      <c r="U3" s="48">
        <v>0</v>
      </c>
      <c r="V3" s="51">
        <v>0</v>
      </c>
      <c r="W3" s="51">
        <v>0</v>
      </c>
      <c r="X3" s="51">
        <v>0</v>
      </c>
      <c r="Y3" s="48">
        <v>0</v>
      </c>
      <c r="Z3" s="52">
        <v>8012.837403811749</v>
      </c>
      <c r="AA3" s="48">
        <v>54.643813223041654</v>
      </c>
      <c r="AB3" s="48">
        <v>2419.0920032771314</v>
      </c>
      <c r="AC3" s="51">
        <v>60.096204343300066</v>
      </c>
      <c r="AD3" s="48">
        <v>25.659097724368603</v>
      </c>
      <c r="AE3" s="48">
        <v>380.63027471243635</v>
      </c>
      <c r="AF3" s="51">
        <v>14.513758958540539</v>
      </c>
      <c r="AG3" s="48">
        <v>0</v>
      </c>
      <c r="AH3" s="48">
        <v>0</v>
      </c>
      <c r="AI3" s="48">
        <v>0</v>
      </c>
      <c r="AJ3" s="86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G3" s="149"/>
      <c r="BI3" s="48">
        <f t="shared" si="0"/>
        <v>0</v>
      </c>
      <c r="BJ3" s="48">
        <f>BY3/22.9</f>
        <v>0</v>
      </c>
      <c r="BK3" s="48">
        <f t="shared" si="1"/>
        <v>0</v>
      </c>
      <c r="BL3" s="48">
        <f t="shared" ref="BL3:BL66" si="5">BI3+BK3</f>
        <v>0</v>
      </c>
      <c r="BM3" s="48"/>
      <c r="BN3" s="48">
        <f t="shared" si="2"/>
        <v>0</v>
      </c>
      <c r="BO3" s="48">
        <f>BZ3/35.4</f>
        <v>0</v>
      </c>
      <c r="BP3" s="48">
        <f t="shared" si="3"/>
        <v>0</v>
      </c>
      <c r="BQ3" s="48">
        <f t="shared" si="4"/>
        <v>0</v>
      </c>
      <c r="BR3" s="48"/>
      <c r="BS3" s="48"/>
      <c r="BT3" s="48"/>
      <c r="BU3" s="48"/>
      <c r="BV3" s="86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S3" s="128">
        <v>911.37178558549954</v>
      </c>
      <c r="CT3" s="128">
        <v>3159.2120949324335</v>
      </c>
      <c r="CU3" s="128">
        <v>3273.6453328189814</v>
      </c>
      <c r="CV3" s="128">
        <v>183417.43617350361</v>
      </c>
      <c r="CW3" s="128">
        <v>1699.2735109450948</v>
      </c>
      <c r="CX3" s="128">
        <v>20511.357141360611</v>
      </c>
      <c r="CY3" s="128">
        <v>455.25245168612406</v>
      </c>
      <c r="CZ3" s="128">
        <v>2009.9331252941711</v>
      </c>
      <c r="DA3" s="128">
        <v>729.04088122366181</v>
      </c>
      <c r="DB3" s="128">
        <v>298.57363805388093</v>
      </c>
      <c r="DC3" s="128">
        <v>108.02496989957787</v>
      </c>
      <c r="DD3" s="128">
        <v>92.173826682873596</v>
      </c>
      <c r="DE3" s="128">
        <v>216.6114673238165</v>
      </c>
      <c r="DF3" s="128">
        <v>66.169591088165674</v>
      </c>
      <c r="DG3" s="128">
        <v>498.34077189012879</v>
      </c>
      <c r="DH3" s="128">
        <v>59.004810197903403</v>
      </c>
      <c r="DI3" s="128">
        <v>132.5830447048468</v>
      </c>
      <c r="DJ3" s="128">
        <v>1181.644869170746</v>
      </c>
      <c r="DK3" s="128">
        <v>255.26507667857206</v>
      </c>
      <c r="DM3" s="128" t="s">
        <v>737</v>
      </c>
      <c r="DN3" s="128" t="s">
        <v>738</v>
      </c>
      <c r="DO3" s="128">
        <v>2277.4693404794907</v>
      </c>
      <c r="DP3" s="128" t="s">
        <v>739</v>
      </c>
      <c r="DQ3" s="128" t="s">
        <v>740</v>
      </c>
      <c r="DR3" s="128" t="s">
        <v>741</v>
      </c>
      <c r="DS3" s="128" t="s">
        <v>742</v>
      </c>
      <c r="DT3" s="128" t="s">
        <v>743</v>
      </c>
      <c r="DU3" s="128" t="s">
        <v>744</v>
      </c>
      <c r="DV3" s="128">
        <v>168.39032321318231</v>
      </c>
      <c r="DW3" s="128">
        <v>57.935303145659297</v>
      </c>
      <c r="DX3" s="128">
        <v>361.50542244630532</v>
      </c>
      <c r="DY3" s="128" t="s">
        <v>745</v>
      </c>
      <c r="DZ3" s="128" t="s">
        <v>746</v>
      </c>
      <c r="EA3" s="128" t="s">
        <v>747</v>
      </c>
      <c r="EB3" s="128" t="s">
        <v>748</v>
      </c>
      <c r="EC3" s="128">
        <v>1236.1844119001707</v>
      </c>
      <c r="ED3" s="128">
        <v>1524.4419682427572</v>
      </c>
      <c r="EE3" s="138" t="s">
        <v>749</v>
      </c>
    </row>
    <row r="4" spans="1:135" s="60" customFormat="1" x14ac:dyDescent="0.3">
      <c r="A4" s="56" t="s">
        <v>506</v>
      </c>
      <c r="B4" s="57" t="s">
        <v>489</v>
      </c>
      <c r="C4" s="57">
        <v>2</v>
      </c>
      <c r="D4" s="58" t="s">
        <v>327</v>
      </c>
      <c r="E4" s="112" t="s">
        <v>300</v>
      </c>
      <c r="F4" s="57" t="s">
        <v>305</v>
      </c>
      <c r="G4" s="57" t="s">
        <v>494</v>
      </c>
      <c r="H4" s="81">
        <v>-23.3</v>
      </c>
      <c r="I4" s="81"/>
      <c r="J4" s="81">
        <v>215</v>
      </c>
      <c r="K4" s="81">
        <v>199</v>
      </c>
      <c r="L4" s="120">
        <v>31.820731721565316</v>
      </c>
      <c r="M4" s="61" t="s">
        <v>106</v>
      </c>
      <c r="N4" s="62"/>
      <c r="O4" s="174">
        <v>113306.06982220501</v>
      </c>
      <c r="P4" s="174">
        <v>193388.07151098619</v>
      </c>
      <c r="Q4" s="59">
        <v>641.16729146695332</v>
      </c>
      <c r="R4" s="59">
        <v>0</v>
      </c>
      <c r="S4" s="59">
        <v>8523.2994824594698</v>
      </c>
      <c r="T4" s="59">
        <v>0</v>
      </c>
      <c r="U4" s="56">
        <v>0</v>
      </c>
      <c r="V4" s="59">
        <v>0</v>
      </c>
      <c r="W4" s="59">
        <v>0</v>
      </c>
      <c r="X4" s="59">
        <v>0</v>
      </c>
      <c r="Y4" s="56">
        <v>0</v>
      </c>
      <c r="Z4" s="60">
        <v>0</v>
      </c>
      <c r="AA4" s="56">
        <v>31.310805791390393</v>
      </c>
      <c r="AB4" s="56">
        <v>3134.6946146249888</v>
      </c>
      <c r="AC4" s="59">
        <v>0</v>
      </c>
      <c r="AD4" s="56">
        <v>0</v>
      </c>
      <c r="AE4" s="56">
        <v>357.46738254892472</v>
      </c>
      <c r="AF4" s="59">
        <v>0</v>
      </c>
      <c r="AG4" s="56">
        <v>1173.9454141056747</v>
      </c>
      <c r="AH4" s="56">
        <v>0</v>
      </c>
      <c r="AI4" s="56">
        <v>0</v>
      </c>
      <c r="AJ4" s="87"/>
      <c r="AK4" s="56">
        <v>710.36651252793206</v>
      </c>
      <c r="AL4" s="56"/>
      <c r="AM4" s="56">
        <f>AVERAGEIF(O4:O7,"&lt;&gt;0")</f>
        <v>106253.04762926202</v>
      </c>
      <c r="AN4" s="56">
        <f>AVERAGEIF(P4:P7,"&lt;&gt;0")</f>
        <v>193390.13700866653</v>
      </c>
      <c r="AO4" s="56">
        <v>15085.35859053889</v>
      </c>
      <c r="AP4" s="56"/>
      <c r="AQ4" s="56">
        <v>819.45746903824033</v>
      </c>
      <c r="AR4" s="56"/>
      <c r="AS4" s="56"/>
      <c r="AT4" s="56">
        <v>1048.0684561257931</v>
      </c>
      <c r="AU4" s="56"/>
      <c r="AV4" s="56">
        <v>2010.8648763363001</v>
      </c>
      <c r="AW4" s="56">
        <v>239.50373872855661</v>
      </c>
      <c r="AX4" s="56">
        <v>3992.6805309278225</v>
      </c>
      <c r="AY4" s="56"/>
      <c r="AZ4" s="56">
        <v>73.344651291404404</v>
      </c>
      <c r="BA4" s="56">
        <v>953.51714155206685</v>
      </c>
      <c r="BB4" s="56">
        <v>18.050184746975855</v>
      </c>
      <c r="BC4" s="56">
        <v>1240.1738252191019</v>
      </c>
      <c r="BD4" s="56"/>
      <c r="BE4" s="56"/>
      <c r="BF4" s="145"/>
      <c r="BG4" s="171">
        <v>1.5424182234896909E-2</v>
      </c>
      <c r="BH4" s="172">
        <v>7.7955260150152217</v>
      </c>
      <c r="BI4" s="56">
        <f t="shared" si="0"/>
        <v>4639.8710755136253</v>
      </c>
      <c r="BJ4" s="56">
        <f>BY4/22.9</f>
        <v>600.8682278914531</v>
      </c>
      <c r="BK4" s="56">
        <f t="shared" si="1"/>
        <v>441.68385327876575</v>
      </c>
      <c r="BL4" s="56">
        <f t="shared" si="5"/>
        <v>5081.5549287923914</v>
      </c>
      <c r="BM4" s="56">
        <v>33.527609160882655</v>
      </c>
      <c r="BN4" s="56">
        <f t="shared" si="2"/>
        <v>5462.9982205838005</v>
      </c>
      <c r="BO4" s="56">
        <f>BZ4/35.4</f>
        <v>967.38764496663134</v>
      </c>
      <c r="BP4" s="56">
        <f t="shared" si="3"/>
        <v>25.167270041755945</v>
      </c>
      <c r="BQ4" s="56">
        <f t="shared" si="4"/>
        <v>299.6993048007115</v>
      </c>
      <c r="BR4" s="56">
        <f t="shared" ref="BR4" si="6">BI4/BP4</f>
        <v>184.36131800610255</v>
      </c>
      <c r="BS4" s="56">
        <v>2.004903642639436</v>
      </c>
      <c r="BT4" s="56">
        <f t="shared" ref="BT4" si="7">BN4/BP4</f>
        <v>217.06757274507481</v>
      </c>
      <c r="BU4" s="56">
        <v>3.2278608240680002</v>
      </c>
      <c r="BV4" s="87"/>
      <c r="BW4" s="56">
        <v>297.12369559514411</v>
      </c>
      <c r="BX4" s="56">
        <v>0</v>
      </c>
      <c r="BY4" s="56">
        <v>13759.882418714275</v>
      </c>
      <c r="BZ4" s="56">
        <v>34245.522631818749</v>
      </c>
      <c r="CA4" s="56">
        <v>9712.2842089246715</v>
      </c>
      <c r="CB4" s="56">
        <v>17701.805471706375</v>
      </c>
      <c r="CC4" s="56">
        <v>5538.249579307575</v>
      </c>
      <c r="CD4" s="56">
        <v>0</v>
      </c>
      <c r="CE4" s="56">
        <v>0</v>
      </c>
      <c r="CF4" s="56">
        <v>3515.0736475892263</v>
      </c>
      <c r="CG4" s="56">
        <v>306.70938590175911</v>
      </c>
      <c r="CH4" s="56">
        <v>23945.974453576851</v>
      </c>
      <c r="CI4" s="56">
        <v>168.23571154677214</v>
      </c>
      <c r="CJ4" s="56">
        <v>5814.9310972639487</v>
      </c>
      <c r="CK4" s="56">
        <v>0</v>
      </c>
      <c r="CL4" s="56">
        <v>80.857103493187836</v>
      </c>
      <c r="CM4" s="56">
        <v>939.6770854498609</v>
      </c>
      <c r="CN4" s="56">
        <v>5.6726257938918287</v>
      </c>
      <c r="CO4" s="56">
        <v>5252.2525059705185</v>
      </c>
      <c r="CP4" s="56">
        <v>0</v>
      </c>
      <c r="CQ4" s="56">
        <v>0</v>
      </c>
      <c r="CR4" s="62"/>
      <c r="CS4" s="129">
        <v>353.29416295544928</v>
      </c>
      <c r="CT4" s="129">
        <v>1228.2472842326804</v>
      </c>
      <c r="CU4" s="129">
        <v>1389.9023665744371</v>
      </c>
      <c r="CV4" s="129">
        <v>73294.167801479081</v>
      </c>
      <c r="CW4" s="129">
        <v>706.25339388458576</v>
      </c>
      <c r="CX4" s="129">
        <v>8181.7072341149187</v>
      </c>
      <c r="CY4" s="129">
        <v>158.98029628702093</v>
      </c>
      <c r="CZ4" s="129">
        <v>792.56187007128585</v>
      </c>
      <c r="DA4" s="129">
        <v>216.89658328126526</v>
      </c>
      <c r="DB4" s="129">
        <v>804.31155038790678</v>
      </c>
      <c r="DC4" s="129">
        <v>12.510803547889067</v>
      </c>
      <c r="DD4" s="129">
        <v>10.680454745781805</v>
      </c>
      <c r="DE4" s="129">
        <v>52.807503056961103</v>
      </c>
      <c r="DF4" s="129">
        <v>17.094003698141144</v>
      </c>
      <c r="DG4" s="129">
        <v>103.62188327031897</v>
      </c>
      <c r="DH4" s="129">
        <v>15.984425318728144</v>
      </c>
      <c r="DI4" s="129">
        <v>45.496896318891366</v>
      </c>
      <c r="DJ4" s="129">
        <v>300.44483484407442</v>
      </c>
      <c r="DK4" s="129">
        <v>75.064204052449753</v>
      </c>
      <c r="DL4" s="131"/>
      <c r="DM4" s="129" t="s">
        <v>750</v>
      </c>
      <c r="DN4" s="129" t="s">
        <v>751</v>
      </c>
      <c r="DO4" s="129">
        <v>1184.8669312562502</v>
      </c>
      <c r="DP4" s="129">
        <v>57549.895368612793</v>
      </c>
      <c r="DQ4" s="129">
        <v>530.21262561829155</v>
      </c>
      <c r="DR4" s="129" t="s">
        <v>752</v>
      </c>
      <c r="DS4" s="129" t="s">
        <v>753</v>
      </c>
      <c r="DT4" s="129" t="s">
        <v>754</v>
      </c>
      <c r="DU4" s="129">
        <v>255.54998224982501</v>
      </c>
      <c r="DV4" s="129" t="s">
        <v>708</v>
      </c>
      <c r="DW4" s="129">
        <v>17.87986931269084</v>
      </c>
      <c r="DX4" s="129">
        <v>192.38092074977601</v>
      </c>
      <c r="DY4" s="129" t="s">
        <v>755</v>
      </c>
      <c r="DZ4" s="129" t="s">
        <v>756</v>
      </c>
      <c r="EA4" s="129">
        <v>214.2368010775447</v>
      </c>
      <c r="EB4" s="129" t="s">
        <v>757</v>
      </c>
      <c r="EC4" s="129">
        <v>277.11724675720012</v>
      </c>
      <c r="ED4" s="129" t="s">
        <v>758</v>
      </c>
      <c r="EE4" s="139" t="s">
        <v>759</v>
      </c>
    </row>
    <row r="5" spans="1:135" x14ac:dyDescent="0.3">
      <c r="A5" s="48" t="s">
        <v>506</v>
      </c>
      <c r="B5" s="49" t="s">
        <v>489</v>
      </c>
      <c r="C5" s="49">
        <v>2</v>
      </c>
      <c r="D5" s="63" t="s">
        <v>326</v>
      </c>
      <c r="E5" s="113" t="s">
        <v>300</v>
      </c>
      <c r="F5" s="49" t="s">
        <v>305</v>
      </c>
      <c r="G5" s="49" t="s">
        <v>494</v>
      </c>
      <c r="H5" s="80">
        <v>-23.3</v>
      </c>
      <c r="J5" s="80">
        <v>215</v>
      </c>
      <c r="K5" s="80">
        <v>199</v>
      </c>
      <c r="L5" s="119">
        <v>31.821518012144519</v>
      </c>
      <c r="M5" s="53" t="s">
        <v>107</v>
      </c>
      <c r="O5" s="173">
        <v>118959.20981560515</v>
      </c>
      <c r="P5" s="173">
        <v>193392.85013204656</v>
      </c>
      <c r="Q5" s="51">
        <v>0</v>
      </c>
      <c r="R5" s="51">
        <v>0</v>
      </c>
      <c r="S5" s="51">
        <v>3729.7535106493365</v>
      </c>
      <c r="T5" s="51">
        <v>0</v>
      </c>
      <c r="U5" s="48">
        <v>0</v>
      </c>
      <c r="V5" s="51">
        <v>0</v>
      </c>
      <c r="W5" s="51">
        <v>0</v>
      </c>
      <c r="X5" s="51">
        <v>0</v>
      </c>
      <c r="Y5" s="48">
        <v>0</v>
      </c>
      <c r="Z5" s="52">
        <v>0</v>
      </c>
      <c r="AA5" s="48">
        <v>0</v>
      </c>
      <c r="AB5" s="48">
        <v>3329.5305980177591</v>
      </c>
      <c r="AC5" s="51">
        <v>0</v>
      </c>
      <c r="AD5" s="48">
        <v>0</v>
      </c>
      <c r="AE5" s="48">
        <v>937.20272827061103</v>
      </c>
      <c r="AF5" s="51">
        <v>0</v>
      </c>
      <c r="AG5" s="48">
        <v>0</v>
      </c>
      <c r="AH5" s="48">
        <v>0</v>
      </c>
      <c r="AI5" s="48">
        <v>0</v>
      </c>
      <c r="AJ5" s="86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G5" s="149"/>
      <c r="BI5" s="48">
        <f t="shared" si="0"/>
        <v>0</v>
      </c>
      <c r="BJ5" s="48">
        <f>BY5/22.9</f>
        <v>0</v>
      </c>
      <c r="BK5" s="48">
        <f t="shared" si="1"/>
        <v>0</v>
      </c>
      <c r="BL5" s="48">
        <f t="shared" si="5"/>
        <v>0</v>
      </c>
      <c r="BM5" s="48"/>
      <c r="BN5" s="48">
        <f t="shared" si="2"/>
        <v>0</v>
      </c>
      <c r="BO5" s="48">
        <f>BZ5/35.4</f>
        <v>0</v>
      </c>
      <c r="BP5" s="48">
        <f t="shared" si="3"/>
        <v>0</v>
      </c>
      <c r="BQ5" s="48">
        <f t="shared" si="4"/>
        <v>0</v>
      </c>
      <c r="BR5" s="48"/>
      <c r="BS5" s="48"/>
      <c r="BT5" s="48"/>
      <c r="BU5" s="48"/>
      <c r="BV5" s="86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S5" s="128">
        <v>666.60220581354577</v>
      </c>
      <c r="CT5" s="128">
        <v>2348.9550458462754</v>
      </c>
      <c r="CU5" s="128">
        <v>2559.7041907310004</v>
      </c>
      <c r="CV5" s="128">
        <v>137859.02927034965</v>
      </c>
      <c r="CW5" s="128">
        <v>1309.6599260748237</v>
      </c>
      <c r="CX5" s="128">
        <v>15389.734226249537</v>
      </c>
      <c r="CY5" s="128">
        <v>315.07372497252015</v>
      </c>
      <c r="CZ5" s="128">
        <v>1508.5118270205157</v>
      </c>
      <c r="DA5" s="128">
        <v>438.11405356102824</v>
      </c>
      <c r="DB5" s="128">
        <v>3974.3755376266004</v>
      </c>
      <c r="DC5" s="128">
        <v>33.890612246886981</v>
      </c>
      <c r="DD5" s="128">
        <v>28.932366256425578</v>
      </c>
      <c r="DE5" s="128">
        <v>112.34540453501573</v>
      </c>
      <c r="DF5" s="128">
        <v>37.578724956782722</v>
      </c>
      <c r="DG5" s="128">
        <v>240.15589820869357</v>
      </c>
      <c r="DH5" s="128">
        <v>35.837770592925104</v>
      </c>
      <c r="DI5" s="128">
        <v>89.471789620284497</v>
      </c>
      <c r="DJ5" s="128">
        <v>644.59903787211999</v>
      </c>
      <c r="DK5" s="128">
        <v>152.1813215414152</v>
      </c>
      <c r="DM5" s="128">
        <v>663.14733560921729</v>
      </c>
      <c r="DN5" s="128" t="s">
        <v>760</v>
      </c>
      <c r="DO5" s="128">
        <v>1755.3331187630756</v>
      </c>
      <c r="DP5" s="128" t="s">
        <v>761</v>
      </c>
      <c r="DQ5" s="128" t="s">
        <v>762</v>
      </c>
      <c r="DR5" s="128" t="s">
        <v>763</v>
      </c>
      <c r="DS5" s="128" t="s">
        <v>764</v>
      </c>
      <c r="DT5" s="128" t="s">
        <v>765</v>
      </c>
      <c r="DU5" s="128" t="s">
        <v>766</v>
      </c>
      <c r="DV5" s="128" t="s">
        <v>708</v>
      </c>
      <c r="DW5" s="128" t="s">
        <v>767</v>
      </c>
      <c r="DX5" s="128">
        <v>328.84386464177936</v>
      </c>
      <c r="DY5" s="128" t="s">
        <v>768</v>
      </c>
      <c r="DZ5" s="128" t="s">
        <v>769</v>
      </c>
      <c r="EA5" s="128">
        <v>256.01940271433244</v>
      </c>
      <c r="EB5" s="128" t="s">
        <v>770</v>
      </c>
      <c r="EC5" s="128">
        <v>243.42546273818664</v>
      </c>
      <c r="ED5" s="128" t="s">
        <v>771</v>
      </c>
      <c r="EE5" s="138" t="s">
        <v>772</v>
      </c>
    </row>
    <row r="6" spans="1:135" x14ac:dyDescent="0.3">
      <c r="A6" s="48" t="s">
        <v>506</v>
      </c>
      <c r="B6" s="49" t="s">
        <v>489</v>
      </c>
      <c r="C6" s="49">
        <v>2</v>
      </c>
      <c r="D6" s="63" t="s">
        <v>482</v>
      </c>
      <c r="E6" s="113" t="s">
        <v>300</v>
      </c>
      <c r="F6" s="49" t="s">
        <v>305</v>
      </c>
      <c r="G6" s="49" t="s">
        <v>494</v>
      </c>
      <c r="H6" s="80">
        <v>-23.3</v>
      </c>
      <c r="J6" s="80">
        <v>215</v>
      </c>
      <c r="K6" s="80">
        <v>199</v>
      </c>
      <c r="L6" s="119">
        <v>31.821323934907255</v>
      </c>
      <c r="M6" s="53" t="s">
        <v>108</v>
      </c>
      <c r="O6" s="173">
        <v>107283.47317119795</v>
      </c>
      <c r="P6" s="173">
        <v>193391.67064243054</v>
      </c>
      <c r="Q6" s="51">
        <v>779.5657335889108</v>
      </c>
      <c r="R6" s="51">
        <v>0</v>
      </c>
      <c r="S6" s="51">
        <v>14311.887023801653</v>
      </c>
      <c r="T6" s="51">
        <v>0</v>
      </c>
      <c r="U6" s="48">
        <v>0</v>
      </c>
      <c r="V6" s="51">
        <v>0</v>
      </c>
      <c r="W6" s="51">
        <v>0</v>
      </c>
      <c r="X6" s="51">
        <v>0</v>
      </c>
      <c r="Y6" s="48">
        <v>0</v>
      </c>
      <c r="Z6" s="52">
        <v>0</v>
      </c>
      <c r="AA6" s="48">
        <v>141.02157240742173</v>
      </c>
      <c r="AB6" s="48">
        <v>3662.4984809257226</v>
      </c>
      <c r="AC6" s="51">
        <v>0</v>
      </c>
      <c r="AD6" s="48">
        <v>57.489270765569891</v>
      </c>
      <c r="AE6" s="48">
        <v>1032.2762320082857</v>
      </c>
      <c r="AF6" s="51">
        <v>0</v>
      </c>
      <c r="AG6" s="48">
        <v>0</v>
      </c>
      <c r="AH6" s="48">
        <v>0</v>
      </c>
      <c r="AI6" s="48">
        <v>0</v>
      </c>
      <c r="AJ6" s="86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G6" s="149"/>
      <c r="BI6" s="48">
        <f t="shared" si="0"/>
        <v>0</v>
      </c>
      <c r="BJ6" s="48">
        <f>BY6/22.9</f>
        <v>0</v>
      </c>
      <c r="BK6" s="48">
        <f t="shared" si="1"/>
        <v>0</v>
      </c>
      <c r="BL6" s="48">
        <f t="shared" si="5"/>
        <v>0</v>
      </c>
      <c r="BM6" s="48"/>
      <c r="BN6" s="48">
        <f t="shared" si="2"/>
        <v>0</v>
      </c>
      <c r="BO6" s="48">
        <f>BZ6/35.4</f>
        <v>0</v>
      </c>
      <c r="BP6" s="48">
        <f t="shared" si="3"/>
        <v>0</v>
      </c>
      <c r="BQ6" s="48">
        <f t="shared" si="4"/>
        <v>0</v>
      </c>
      <c r="BR6" s="48"/>
      <c r="BS6" s="48"/>
      <c r="BT6" s="48"/>
      <c r="BU6" s="48"/>
      <c r="BV6" s="86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S6" s="128">
        <v>580.56264743213944</v>
      </c>
      <c r="CT6" s="128">
        <v>2030.785678081877</v>
      </c>
      <c r="CU6" s="128">
        <v>2259.2138806750672</v>
      </c>
      <c r="CV6" s="128">
        <v>120271.85845570821</v>
      </c>
      <c r="CW6" s="128">
        <v>1151.528728953348</v>
      </c>
      <c r="CX6" s="128">
        <v>13426.048676349619</v>
      </c>
      <c r="CY6" s="128">
        <v>267.21408909290176</v>
      </c>
      <c r="CZ6" s="128">
        <v>1307.5727029851478</v>
      </c>
      <c r="DA6" s="128">
        <v>367.82072433079531</v>
      </c>
      <c r="DB6" s="128">
        <v>3974.3755376266004</v>
      </c>
      <c r="DC6" s="128">
        <v>24.619456199669788</v>
      </c>
      <c r="DD6" s="128">
        <v>21.017593857965839</v>
      </c>
      <c r="DE6" s="128">
        <v>91.794697961910899</v>
      </c>
      <c r="DF6" s="128">
        <v>30.19285520020631</v>
      </c>
      <c r="DG6" s="128">
        <v>187.90471659985701</v>
      </c>
      <c r="DH6" s="128">
        <v>28.508721724472519</v>
      </c>
      <c r="DI6" s="128">
        <v>76.196457978608549</v>
      </c>
      <c r="DJ6" s="128">
        <v>524.39871700319941</v>
      </c>
      <c r="DK6" s="128">
        <v>127.51659200829837</v>
      </c>
      <c r="DM6" s="128" t="s">
        <v>773</v>
      </c>
      <c r="DN6" s="128" t="s">
        <v>774</v>
      </c>
      <c r="DO6" s="128">
        <v>1494.7115709196357</v>
      </c>
      <c r="DP6" s="128" t="s">
        <v>775</v>
      </c>
      <c r="DQ6" s="128" t="s">
        <v>776</v>
      </c>
      <c r="DR6" s="128" t="s">
        <v>777</v>
      </c>
      <c r="DS6" s="128" t="s">
        <v>778</v>
      </c>
      <c r="DT6" s="128" t="s">
        <v>779</v>
      </c>
      <c r="DU6" s="128" t="s">
        <v>780</v>
      </c>
      <c r="DV6" s="128" t="s">
        <v>708</v>
      </c>
      <c r="DW6" s="128" t="s">
        <v>781</v>
      </c>
      <c r="DX6" s="128">
        <v>249.97209477917221</v>
      </c>
      <c r="DY6" s="128" t="s">
        <v>782</v>
      </c>
      <c r="DZ6" s="128">
        <v>16.342866258551858</v>
      </c>
      <c r="EA6" s="128" t="s">
        <v>783</v>
      </c>
      <c r="EB6" s="128" t="s">
        <v>784</v>
      </c>
      <c r="EC6" s="128">
        <v>130.52478699692938</v>
      </c>
      <c r="ED6" s="128">
        <v>1145.0399794502976</v>
      </c>
      <c r="EE6" s="138" t="s">
        <v>785</v>
      </c>
    </row>
    <row r="7" spans="1:135" ht="16.2" thickBot="1" x14ac:dyDescent="0.35">
      <c r="A7" s="48" t="s">
        <v>506</v>
      </c>
      <c r="B7" s="49" t="s">
        <v>489</v>
      </c>
      <c r="C7" s="49">
        <v>2</v>
      </c>
      <c r="D7" s="63" t="s">
        <v>483</v>
      </c>
      <c r="E7" s="113" t="s">
        <v>300</v>
      </c>
      <c r="F7" s="49" t="s">
        <v>305</v>
      </c>
      <c r="G7" s="49" t="s">
        <v>494</v>
      </c>
      <c r="H7" s="80">
        <v>-23.3</v>
      </c>
      <c r="J7" s="80">
        <v>215</v>
      </c>
      <c r="K7" s="80">
        <v>199</v>
      </c>
      <c r="L7" s="119">
        <v>31.820712673727318</v>
      </c>
      <c r="M7" s="53" t="s">
        <v>109</v>
      </c>
      <c r="O7" s="173">
        <v>85463.437708039943</v>
      </c>
      <c r="P7" s="173">
        <v>193387.95574920269</v>
      </c>
      <c r="Q7" s="51">
        <v>0</v>
      </c>
      <c r="R7" s="51">
        <v>0</v>
      </c>
      <c r="S7" s="51">
        <v>33776.494345245097</v>
      </c>
      <c r="T7" s="51">
        <v>0</v>
      </c>
      <c r="U7" s="48">
        <v>819.45746903824033</v>
      </c>
      <c r="V7" s="51">
        <v>0</v>
      </c>
      <c r="W7" s="51">
        <v>0</v>
      </c>
      <c r="X7" s="51">
        <v>1048.0684561257931</v>
      </c>
      <c r="Y7" s="48">
        <v>0</v>
      </c>
      <c r="Z7" s="52">
        <v>2010.8648763363001</v>
      </c>
      <c r="AA7" s="48">
        <v>546.17883798685762</v>
      </c>
      <c r="AB7" s="48">
        <v>5843.9984301428203</v>
      </c>
      <c r="AC7" s="51">
        <v>0</v>
      </c>
      <c r="AD7" s="48">
        <v>89.200031817238909</v>
      </c>
      <c r="AE7" s="48">
        <v>1487.122223380446</v>
      </c>
      <c r="AF7" s="51">
        <v>18.050184746975855</v>
      </c>
      <c r="AG7" s="48">
        <v>1306.4022363325291</v>
      </c>
      <c r="AH7" s="48">
        <v>0</v>
      </c>
      <c r="AI7" s="48">
        <v>0</v>
      </c>
      <c r="AJ7" s="86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G7" s="149"/>
      <c r="BI7" s="48">
        <f t="shared" si="0"/>
        <v>0</v>
      </c>
      <c r="BJ7" s="48">
        <f>BY7/22.9</f>
        <v>0</v>
      </c>
      <c r="BK7" s="48">
        <f t="shared" si="1"/>
        <v>0</v>
      </c>
      <c r="BL7" s="48">
        <f t="shared" si="5"/>
        <v>0</v>
      </c>
      <c r="BM7" s="48"/>
      <c r="BN7" s="48">
        <f t="shared" si="2"/>
        <v>0</v>
      </c>
      <c r="BO7" s="48">
        <f>BZ7/35.4</f>
        <v>0</v>
      </c>
      <c r="BP7" s="48">
        <f t="shared" si="3"/>
        <v>0</v>
      </c>
      <c r="BQ7" s="48">
        <f t="shared" si="4"/>
        <v>0</v>
      </c>
      <c r="BR7" s="48"/>
      <c r="BS7" s="48"/>
      <c r="BT7" s="48"/>
      <c r="BU7" s="48"/>
      <c r="BV7" s="86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S7" s="128">
        <v>196.50618454288119</v>
      </c>
      <c r="CT7" s="128">
        <v>662.94123563676953</v>
      </c>
      <c r="CU7" s="128">
        <v>735.38829380514812</v>
      </c>
      <c r="CV7" s="128">
        <v>44060.733152745575</v>
      </c>
      <c r="CW7" s="128">
        <v>384.18378834022622</v>
      </c>
      <c r="CX7" s="128">
        <v>4323.2339242040198</v>
      </c>
      <c r="CY7" s="128">
        <v>99.898321447012322</v>
      </c>
      <c r="CZ7" s="128">
        <v>456.81037450803478</v>
      </c>
      <c r="DA7" s="128">
        <v>150.96532282559826</v>
      </c>
      <c r="DB7" s="128">
        <v>3974.3755376266004</v>
      </c>
      <c r="DC7" s="128">
        <v>23.362675748367952</v>
      </c>
      <c r="DD7" s="128">
        <v>18.418191840231781</v>
      </c>
      <c r="DE7" s="128">
        <v>44.739004375651675</v>
      </c>
      <c r="DF7" s="128">
        <v>12.197866911782587</v>
      </c>
      <c r="DG7" s="128">
        <v>87.292305738103323</v>
      </c>
      <c r="DH7" s="128">
        <v>11.335399944682822</v>
      </c>
      <c r="DI7" s="128">
        <v>28.128237781522813</v>
      </c>
      <c r="DJ7" s="128">
        <v>211.70078978073528</v>
      </c>
      <c r="DK7" s="128">
        <v>51.299066086427359</v>
      </c>
      <c r="DM7" s="128">
        <v>241.72898007635911</v>
      </c>
      <c r="DN7" s="128">
        <v>710.21638962547206</v>
      </c>
      <c r="DO7" s="128">
        <v>804.59594488925552</v>
      </c>
      <c r="DP7" s="128" t="s">
        <v>786</v>
      </c>
      <c r="DQ7" s="128">
        <v>347.66493993277265</v>
      </c>
      <c r="DR7" s="128" t="s">
        <v>787</v>
      </c>
      <c r="DS7" s="128">
        <v>110.5183616636975</v>
      </c>
      <c r="DT7" s="128">
        <v>528.94102032165506</v>
      </c>
      <c r="DU7" s="128">
        <v>167.18590105152586</v>
      </c>
      <c r="DV7" s="128">
        <v>93.995590041936751</v>
      </c>
      <c r="DW7" s="128">
        <v>31.932604598722904</v>
      </c>
      <c r="DX7" s="128">
        <v>113.33256909618777</v>
      </c>
      <c r="DY7" s="128" t="s">
        <v>788</v>
      </c>
      <c r="DZ7" s="128" t="s">
        <v>789</v>
      </c>
      <c r="EA7" s="128">
        <v>190.74827619856708</v>
      </c>
      <c r="EB7" s="128">
        <v>6.6003046165600443</v>
      </c>
      <c r="EC7" s="128">
        <v>502.37709769185341</v>
      </c>
      <c r="ED7" s="128" t="s">
        <v>790</v>
      </c>
      <c r="EE7" s="138" t="s">
        <v>791</v>
      </c>
    </row>
    <row r="8" spans="1:135" s="60" customFormat="1" ht="33.6" customHeight="1" thickBot="1" x14ac:dyDescent="0.35">
      <c r="A8" s="56" t="s">
        <v>506</v>
      </c>
      <c r="B8" s="57" t="s">
        <v>489</v>
      </c>
      <c r="C8" s="57">
        <v>2</v>
      </c>
      <c r="D8" s="58" t="s">
        <v>328</v>
      </c>
      <c r="E8" s="114" t="s">
        <v>303</v>
      </c>
      <c r="F8" s="57" t="s">
        <v>75</v>
      </c>
      <c r="G8" s="57" t="s">
        <v>301</v>
      </c>
      <c r="H8" s="81">
        <v>-41.8</v>
      </c>
      <c r="I8" s="81"/>
      <c r="J8" s="81">
        <v>226.6</v>
      </c>
      <c r="K8" s="81"/>
      <c r="L8" s="120">
        <v>17.8</v>
      </c>
      <c r="M8" s="61" t="s">
        <v>110</v>
      </c>
      <c r="N8" s="62"/>
      <c r="O8" s="174">
        <v>32158.579970511724</v>
      </c>
      <c r="P8" s="174">
        <v>208017.39637218878</v>
      </c>
      <c r="Q8" s="59">
        <v>0</v>
      </c>
      <c r="R8" s="59">
        <v>0</v>
      </c>
      <c r="S8" s="59">
        <v>7893.5531847740422</v>
      </c>
      <c r="T8" s="59">
        <v>56326.800097299194</v>
      </c>
      <c r="U8" s="56">
        <v>548.8728780853022</v>
      </c>
      <c r="V8" s="59">
        <v>0</v>
      </c>
      <c r="W8" s="59">
        <v>0</v>
      </c>
      <c r="X8" s="59">
        <v>0</v>
      </c>
      <c r="Y8" s="56">
        <v>0</v>
      </c>
      <c r="Z8" s="60">
        <v>0</v>
      </c>
      <c r="AA8" s="56">
        <v>99.466155614050479</v>
      </c>
      <c r="AB8" s="56">
        <v>2050.6852946331619</v>
      </c>
      <c r="AC8" s="59">
        <v>0</v>
      </c>
      <c r="AD8" s="56">
        <v>13.176742108645822</v>
      </c>
      <c r="AE8" s="56">
        <v>500.44612223621129</v>
      </c>
      <c r="AF8" s="59">
        <v>0</v>
      </c>
      <c r="AG8" s="56">
        <v>0</v>
      </c>
      <c r="AH8" s="56">
        <v>0</v>
      </c>
      <c r="AI8" s="56">
        <v>0</v>
      </c>
      <c r="AJ8" s="87"/>
      <c r="AK8" s="56"/>
      <c r="AL8" s="56"/>
      <c r="AM8" s="56">
        <f>AVERAGEIF(O8,"&lt;&gt;0")</f>
        <v>32158.579970511724</v>
      </c>
      <c r="AN8" s="56">
        <f>AVERAGEIF(P8,"&lt;&gt;0")</f>
        <v>208017.39637218878</v>
      </c>
      <c r="AO8" s="56">
        <v>7893.5531847740422</v>
      </c>
      <c r="AP8" s="56">
        <v>56326.800097299194</v>
      </c>
      <c r="AQ8" s="56">
        <v>548.8728780853022</v>
      </c>
      <c r="AR8" s="56"/>
      <c r="AS8" s="56"/>
      <c r="AT8" s="56"/>
      <c r="AU8" s="56"/>
      <c r="AV8" s="56"/>
      <c r="AW8" s="56">
        <v>99.466155614050479</v>
      </c>
      <c r="AX8" s="56">
        <v>2050.6852946331619</v>
      </c>
      <c r="AY8" s="56"/>
      <c r="AZ8" s="56">
        <v>13.176742108645822</v>
      </c>
      <c r="BA8" s="56">
        <v>500.44612223621129</v>
      </c>
      <c r="BB8" s="56"/>
      <c r="BC8" s="56"/>
      <c r="BD8" s="56"/>
      <c r="BE8" s="56"/>
      <c r="BF8" s="145"/>
      <c r="BG8" s="171">
        <v>0</v>
      </c>
      <c r="BH8" s="172"/>
      <c r="BI8" s="56">
        <f t="shared" si="0"/>
        <v>1404.3048022057521</v>
      </c>
      <c r="BJ8" s="56">
        <f>BY8/22.9</f>
        <v>0</v>
      </c>
      <c r="BK8" s="56">
        <f t="shared" si="1"/>
        <v>0</v>
      </c>
      <c r="BL8" s="56">
        <f t="shared" si="5"/>
        <v>1404.3048022057521</v>
      </c>
      <c r="BM8" s="56"/>
      <c r="BN8" s="56">
        <f t="shared" si="2"/>
        <v>5876.1976376324519</v>
      </c>
      <c r="BO8" s="56">
        <f>BZ8/35.4</f>
        <v>0</v>
      </c>
      <c r="BP8" s="56">
        <f t="shared" si="3"/>
        <v>0</v>
      </c>
      <c r="BQ8" s="56">
        <f t="shared" si="4"/>
        <v>0</v>
      </c>
      <c r="BR8" s="56"/>
      <c r="BS8" s="56"/>
      <c r="BT8" s="56"/>
      <c r="BU8" s="56"/>
      <c r="BV8" s="87"/>
      <c r="BW8" s="56">
        <v>0</v>
      </c>
      <c r="BX8" s="56">
        <v>0</v>
      </c>
      <c r="BY8" s="56">
        <v>0</v>
      </c>
      <c r="BZ8" s="56">
        <v>0</v>
      </c>
      <c r="CA8" s="56">
        <v>0</v>
      </c>
      <c r="CB8" s="56">
        <v>0</v>
      </c>
      <c r="CC8" s="56">
        <v>0</v>
      </c>
      <c r="CD8" s="56">
        <v>0</v>
      </c>
      <c r="CE8" s="56">
        <v>0</v>
      </c>
      <c r="CF8" s="56">
        <v>0</v>
      </c>
      <c r="CG8" s="56">
        <v>0</v>
      </c>
      <c r="CH8" s="56">
        <v>0</v>
      </c>
      <c r="CI8" s="56">
        <v>0</v>
      </c>
      <c r="CJ8" s="56">
        <v>0</v>
      </c>
      <c r="CK8" s="56">
        <v>0</v>
      </c>
      <c r="CL8" s="56">
        <v>0</v>
      </c>
      <c r="CM8" s="56">
        <v>0</v>
      </c>
      <c r="CN8" s="56">
        <v>0</v>
      </c>
      <c r="CO8" s="56">
        <v>0</v>
      </c>
      <c r="CP8" s="56">
        <v>0</v>
      </c>
      <c r="CQ8" s="56">
        <v>0</v>
      </c>
      <c r="CR8" s="62"/>
      <c r="CS8" s="129">
        <v>622.1139715671726</v>
      </c>
      <c r="CT8" s="129">
        <v>2098.7889311322974</v>
      </c>
      <c r="CU8" s="129">
        <v>2328.1472446649323</v>
      </c>
      <c r="CV8" s="129">
        <v>139490.76338528373</v>
      </c>
      <c r="CW8" s="129">
        <v>1216.277762107303</v>
      </c>
      <c r="CX8" s="129">
        <v>13686.817200471311</v>
      </c>
      <c r="CY8" s="129">
        <v>316.26557531950374</v>
      </c>
      <c r="CZ8" s="129">
        <v>1446.204438803635</v>
      </c>
      <c r="DA8" s="129">
        <v>477.93730650476687</v>
      </c>
      <c r="DB8" s="129">
        <v>189.03093378235815</v>
      </c>
      <c r="DC8" s="129">
        <v>73.963305684567999</v>
      </c>
      <c r="DD8" s="129">
        <v>58.309688834817806</v>
      </c>
      <c r="DE8" s="129">
        <v>141.63808513631878</v>
      </c>
      <c r="DF8" s="129">
        <v>38.616919089795509</v>
      </c>
      <c r="DG8" s="129">
        <v>276.35650825094956</v>
      </c>
      <c r="DH8" s="129">
        <v>35.886456679688294</v>
      </c>
      <c r="DI8" s="129">
        <v>89.050478284719659</v>
      </c>
      <c r="DJ8" s="129">
        <v>670.21818891232192</v>
      </c>
      <c r="DK8" s="129">
        <v>162.40641898855861</v>
      </c>
      <c r="DL8" s="131"/>
      <c r="DM8" s="129">
        <v>495.74426577096222</v>
      </c>
      <c r="DN8" s="129" t="s">
        <v>792</v>
      </c>
      <c r="DO8" s="129">
        <v>1421.2049235749635</v>
      </c>
      <c r="DP8" s="129">
        <v>67308.579025844258</v>
      </c>
      <c r="DQ8" s="129" t="s">
        <v>793</v>
      </c>
      <c r="DR8" s="129" t="s">
        <v>794</v>
      </c>
      <c r="DS8" s="129" t="s">
        <v>795</v>
      </c>
      <c r="DT8" s="129">
        <v>742.65394496996612</v>
      </c>
      <c r="DU8" s="129" t="s">
        <v>796</v>
      </c>
      <c r="DV8" s="129" t="s">
        <v>709</v>
      </c>
      <c r="DW8" s="129">
        <v>57.106312522367297</v>
      </c>
      <c r="DX8" s="129">
        <v>236.10215134250205</v>
      </c>
      <c r="DY8" s="129" t="s">
        <v>797</v>
      </c>
      <c r="DZ8" s="129" t="s">
        <v>798</v>
      </c>
      <c r="EA8" s="129">
        <v>305.21336058151536</v>
      </c>
      <c r="EB8" s="129" t="s">
        <v>799</v>
      </c>
      <c r="EC8" s="129">
        <v>565.54911312989589</v>
      </c>
      <c r="ED8" s="129" t="s">
        <v>800</v>
      </c>
      <c r="EE8" s="139" t="s">
        <v>801</v>
      </c>
    </row>
    <row r="9" spans="1:135" s="60" customFormat="1" x14ac:dyDescent="0.3">
      <c r="A9" s="56" t="s">
        <v>506</v>
      </c>
      <c r="B9" s="57" t="s">
        <v>489</v>
      </c>
      <c r="C9" s="57">
        <v>2</v>
      </c>
      <c r="D9" s="58" t="s">
        <v>500</v>
      </c>
      <c r="E9" s="112" t="s">
        <v>300</v>
      </c>
      <c r="F9" s="57" t="s">
        <v>305</v>
      </c>
      <c r="G9" s="57" t="s">
        <v>494</v>
      </c>
      <c r="H9" s="81">
        <v>-22.8</v>
      </c>
      <c r="I9" s="81"/>
      <c r="J9" s="81">
        <v>215.5</v>
      </c>
      <c r="K9" s="81">
        <v>199.5</v>
      </c>
      <c r="L9" s="120">
        <v>31.845134126995923</v>
      </c>
      <c r="M9" s="61" t="s">
        <v>111</v>
      </c>
      <c r="N9" s="62"/>
      <c r="O9" s="174">
        <v>119615.97757901088</v>
      </c>
      <c r="P9" s="174">
        <v>193536.37526992382</v>
      </c>
      <c r="Q9" s="59">
        <v>0</v>
      </c>
      <c r="R9" s="59">
        <v>0</v>
      </c>
      <c r="S9" s="59">
        <v>0</v>
      </c>
      <c r="T9" s="59">
        <v>0</v>
      </c>
      <c r="U9" s="56">
        <v>4493.2105699841595</v>
      </c>
      <c r="V9" s="59">
        <v>0</v>
      </c>
      <c r="W9" s="59">
        <v>0</v>
      </c>
      <c r="X9" s="59">
        <v>0</v>
      </c>
      <c r="Y9" s="56">
        <v>0</v>
      </c>
      <c r="Z9" s="60">
        <v>0</v>
      </c>
      <c r="AA9" s="56">
        <v>0</v>
      </c>
      <c r="AB9" s="56">
        <v>2341.8697531148523</v>
      </c>
      <c r="AC9" s="59">
        <v>0</v>
      </c>
      <c r="AD9" s="56">
        <v>0</v>
      </c>
      <c r="AE9" s="56">
        <v>334.65299867662782</v>
      </c>
      <c r="AF9" s="59">
        <v>0</v>
      </c>
      <c r="AG9" s="56">
        <v>3428.2435202733673</v>
      </c>
      <c r="AH9" s="56">
        <v>0</v>
      </c>
      <c r="AI9" s="56">
        <v>0</v>
      </c>
      <c r="AJ9" s="87"/>
      <c r="AK9" s="56"/>
      <c r="AL9" s="56"/>
      <c r="AM9" s="56">
        <f>AVERAGE(O9:O12)</f>
        <v>102280.83166366274</v>
      </c>
      <c r="AN9" s="56">
        <f>AVERAGE(P9:P12)</f>
        <v>193536.05709125241</v>
      </c>
      <c r="AO9" s="56">
        <v>9049.4348068818163</v>
      </c>
      <c r="AP9" s="56"/>
      <c r="AQ9" s="56">
        <v>10403.916009684086</v>
      </c>
      <c r="AR9" s="56"/>
      <c r="AS9" s="56"/>
      <c r="AT9" s="56">
        <v>8565.9299727249345</v>
      </c>
      <c r="AU9" s="56">
        <v>975.94328981112994</v>
      </c>
      <c r="AV9" s="56">
        <v>586.36650584985</v>
      </c>
      <c r="AW9" s="56"/>
      <c r="AX9" s="56">
        <v>11023.997782517039</v>
      </c>
      <c r="AY9" s="56"/>
      <c r="AZ9" s="56">
        <v>178.73034387440075</v>
      </c>
      <c r="BA9" s="56">
        <v>2026.3530901207021</v>
      </c>
      <c r="BB9" s="56"/>
      <c r="BC9" s="56">
        <v>8347.143512577979</v>
      </c>
      <c r="BD9" s="56"/>
      <c r="BE9" s="56"/>
      <c r="BF9" s="145"/>
      <c r="BG9" s="171">
        <v>0.11735957597391176</v>
      </c>
      <c r="BH9" s="172">
        <v>3.205049243351568</v>
      </c>
      <c r="BI9" s="56">
        <f t="shared" si="0"/>
        <v>4466.4118630420417</v>
      </c>
      <c r="BJ9" s="56">
        <f>BY9/22.9</f>
        <v>189.08851611013947</v>
      </c>
      <c r="BK9" s="56">
        <f t="shared" si="1"/>
        <v>0</v>
      </c>
      <c r="BL9" s="56">
        <f t="shared" si="5"/>
        <v>4466.4118630420417</v>
      </c>
      <c r="BM9" s="56">
        <v>16.986270316399924</v>
      </c>
      <c r="BN9" s="56">
        <f t="shared" si="2"/>
        <v>5467.1202568150402</v>
      </c>
      <c r="BO9" s="56">
        <f>BZ9/35.4</f>
        <v>177.68273757765985</v>
      </c>
      <c r="BP9" s="56">
        <f t="shared" si="3"/>
        <v>7.3387547665813511</v>
      </c>
      <c r="BQ9" s="56">
        <f t="shared" si="4"/>
        <v>373.59603473268828</v>
      </c>
      <c r="BR9" s="56">
        <f t="shared" ref="BR9" si="8">BI9/BP9</f>
        <v>608.6062288633542</v>
      </c>
      <c r="BS9" s="56">
        <v>0.50613095036041855</v>
      </c>
      <c r="BT9" s="56">
        <f t="shared" ref="BT9" si="9">BN9/BP9</f>
        <v>744.96565571461599</v>
      </c>
      <c r="BU9" s="56">
        <v>0.47560124053456199</v>
      </c>
      <c r="BV9" s="87"/>
      <c r="BW9" s="56">
        <v>0</v>
      </c>
      <c r="BX9" s="56">
        <v>0</v>
      </c>
      <c r="BY9" s="56">
        <v>4330.1270189221932</v>
      </c>
      <c r="BZ9" s="56">
        <v>6289.9689102491584</v>
      </c>
      <c r="CA9" s="56">
        <v>5017.1430271049094</v>
      </c>
      <c r="CB9" s="56">
        <v>0</v>
      </c>
      <c r="CC9" s="56">
        <v>3442.4831398257575</v>
      </c>
      <c r="CD9" s="56">
        <v>0</v>
      </c>
      <c r="CE9" s="56">
        <v>0</v>
      </c>
      <c r="CF9" s="56">
        <v>4285.1893682884083</v>
      </c>
      <c r="CG9" s="56">
        <v>422.59584081469859</v>
      </c>
      <c r="CH9" s="56">
        <v>29850.323175141795</v>
      </c>
      <c r="CI9" s="56">
        <v>0</v>
      </c>
      <c r="CJ9" s="56">
        <v>6600.2505800547033</v>
      </c>
      <c r="CK9" s="56">
        <v>0</v>
      </c>
      <c r="CL9" s="56">
        <v>85.678431902133426</v>
      </c>
      <c r="CM9" s="56">
        <v>1015.8990556857666</v>
      </c>
      <c r="CN9" s="56">
        <v>0</v>
      </c>
      <c r="CO9" s="56">
        <v>5230.7895251437794</v>
      </c>
      <c r="CP9" s="56">
        <v>0</v>
      </c>
      <c r="CQ9" s="56">
        <v>0</v>
      </c>
      <c r="CR9" s="62"/>
      <c r="CS9" s="129">
        <v>240.27875499029139</v>
      </c>
      <c r="CT9" s="129">
        <v>830.62513093256848</v>
      </c>
      <c r="CU9" s="129">
        <v>1009.6381448047782</v>
      </c>
      <c r="CV9" s="129">
        <v>52831.085559384694</v>
      </c>
      <c r="CW9" s="129">
        <v>521.3503468830919</v>
      </c>
      <c r="CX9" s="129">
        <v>5792.6369745104621</v>
      </c>
      <c r="CY9" s="129">
        <v>116.243054246719</v>
      </c>
      <c r="CZ9" s="129">
        <v>596.46300561288103</v>
      </c>
      <c r="DA9" s="129">
        <v>173.75589723778015</v>
      </c>
      <c r="DB9" s="129">
        <v>437.53335663703916</v>
      </c>
      <c r="DC9" s="129">
        <v>16.370246769245139</v>
      </c>
      <c r="DD9" s="129">
        <v>19.395939820015542</v>
      </c>
      <c r="DE9" s="129">
        <v>43.905092869685255</v>
      </c>
      <c r="DF9" s="129">
        <v>12.685484927470485</v>
      </c>
      <c r="DG9" s="129">
        <v>34.628632167568981</v>
      </c>
      <c r="DH9" s="129">
        <v>11.526854085000094</v>
      </c>
      <c r="DI9" s="129">
        <v>30.343793315633771</v>
      </c>
      <c r="DJ9" s="129">
        <v>227.93605203607609</v>
      </c>
      <c r="DK9" s="129">
        <v>71.947860232835495</v>
      </c>
      <c r="DL9" s="131"/>
      <c r="DM9" s="129" t="s">
        <v>802</v>
      </c>
      <c r="DN9" s="129" t="s">
        <v>803</v>
      </c>
      <c r="DO9" s="129">
        <v>851.49147955329431</v>
      </c>
      <c r="DP9" s="129" t="s">
        <v>804</v>
      </c>
      <c r="DQ9" s="129">
        <v>471.75016608465324</v>
      </c>
      <c r="DR9" s="129">
        <v>4607.5056537152423</v>
      </c>
      <c r="DS9" s="129" t="s">
        <v>805</v>
      </c>
      <c r="DT9" s="129">
        <v>542.3179657692184</v>
      </c>
      <c r="DU9" s="129">
        <v>199.54663782974691</v>
      </c>
      <c r="DV9" s="129" t="s">
        <v>709</v>
      </c>
      <c r="DW9" s="129">
        <v>26.053743242135198</v>
      </c>
      <c r="DX9" s="129">
        <v>198.53074272562887</v>
      </c>
      <c r="DY9" s="129" t="s">
        <v>806</v>
      </c>
      <c r="DZ9" s="129">
        <v>29.406405068269031</v>
      </c>
      <c r="EA9" s="129">
        <v>197.65758626877468</v>
      </c>
      <c r="EB9" s="129" t="s">
        <v>807</v>
      </c>
      <c r="EC9" s="129">
        <v>138.82064894994454</v>
      </c>
      <c r="ED9" s="129">
        <v>493.73014598548093</v>
      </c>
      <c r="EE9" s="139" t="s">
        <v>808</v>
      </c>
    </row>
    <row r="10" spans="1:135" x14ac:dyDescent="0.3">
      <c r="A10" s="48" t="s">
        <v>506</v>
      </c>
      <c r="B10" s="49" t="s">
        <v>489</v>
      </c>
      <c r="C10" s="49">
        <v>2</v>
      </c>
      <c r="D10" s="63" t="s">
        <v>501</v>
      </c>
      <c r="E10" s="113" t="s">
        <v>300</v>
      </c>
      <c r="F10" s="49" t="s">
        <v>305</v>
      </c>
      <c r="G10" s="49" t="s">
        <v>494</v>
      </c>
      <c r="H10" s="80">
        <v>-22.8</v>
      </c>
      <c r="J10" s="80">
        <v>215.5</v>
      </c>
      <c r="K10" s="80">
        <v>199.5</v>
      </c>
      <c r="L10" s="119">
        <v>31.844357056542012</v>
      </c>
      <c r="M10" s="53" t="s">
        <v>112</v>
      </c>
      <c r="O10" s="173">
        <v>105339.35531915617</v>
      </c>
      <c r="P10" s="173">
        <v>193531.6526834722</v>
      </c>
      <c r="Q10" s="51">
        <v>0</v>
      </c>
      <c r="R10" s="51">
        <v>0</v>
      </c>
      <c r="S10" s="51">
        <v>0</v>
      </c>
      <c r="T10" s="51">
        <v>0</v>
      </c>
      <c r="U10" s="48">
        <v>12051.76964601733</v>
      </c>
      <c r="V10" s="51">
        <v>0</v>
      </c>
      <c r="W10" s="51">
        <v>0</v>
      </c>
      <c r="X10" s="51">
        <v>0</v>
      </c>
      <c r="Y10" s="48">
        <v>975.94328981112994</v>
      </c>
      <c r="Z10" s="52">
        <v>386.65802302399999</v>
      </c>
      <c r="AA10" s="48">
        <v>0</v>
      </c>
      <c r="AB10" s="48">
        <v>17138.207230321379</v>
      </c>
      <c r="AC10" s="51">
        <v>0</v>
      </c>
      <c r="AD10" s="48">
        <v>214.02417639675141</v>
      </c>
      <c r="AE10" s="48">
        <v>2798.5564940308486</v>
      </c>
      <c r="AF10" s="51">
        <v>0</v>
      </c>
      <c r="AG10" s="48">
        <v>6942.5675788172275</v>
      </c>
      <c r="AH10" s="48">
        <v>0</v>
      </c>
      <c r="AI10" s="48">
        <v>0</v>
      </c>
      <c r="AJ10" s="86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G10" s="149"/>
      <c r="BI10" s="48">
        <f t="shared" si="0"/>
        <v>0</v>
      </c>
      <c r="BJ10" s="48">
        <f>BY10/22.9</f>
        <v>0</v>
      </c>
      <c r="BK10" s="48">
        <f t="shared" si="1"/>
        <v>0</v>
      </c>
      <c r="BL10" s="48">
        <f t="shared" si="5"/>
        <v>0</v>
      </c>
      <c r="BM10" s="48"/>
      <c r="BN10" s="48">
        <f t="shared" si="2"/>
        <v>0</v>
      </c>
      <c r="BO10" s="48">
        <f>BZ10/35.4</f>
        <v>0</v>
      </c>
      <c r="BP10" s="48">
        <f t="shared" si="3"/>
        <v>0</v>
      </c>
      <c r="BQ10" s="48">
        <f t="shared" si="4"/>
        <v>0</v>
      </c>
      <c r="BR10" s="48"/>
      <c r="BS10" s="48"/>
      <c r="BT10" s="48"/>
      <c r="BU10" s="48"/>
      <c r="BV10" s="86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S10" s="128">
        <v>1336.10095612437</v>
      </c>
      <c r="CT10" s="128">
        <v>4611.2068792858818</v>
      </c>
      <c r="CU10" s="128">
        <v>5630.3505326780814</v>
      </c>
      <c r="CV10" s="128">
        <v>293921.40170372353</v>
      </c>
      <c r="CW10" s="128">
        <v>2905.2012794239927</v>
      </c>
      <c r="CX10" s="128">
        <v>32224.980032471227</v>
      </c>
      <c r="CY10" s="128">
        <v>642.78896055818632</v>
      </c>
      <c r="CZ10" s="128">
        <v>3314.4054589367615</v>
      </c>
      <c r="DA10" s="128">
        <v>959.75044133330812</v>
      </c>
      <c r="DB10" s="128">
        <v>437.53335663703916</v>
      </c>
      <c r="DC10" s="128">
        <v>88.654043145257873</v>
      </c>
      <c r="DD10" s="128">
        <v>105.9227554500772</v>
      </c>
      <c r="DE10" s="128">
        <v>241.10518469901427</v>
      </c>
      <c r="DF10" s="128">
        <v>69.276432604286143</v>
      </c>
      <c r="DG10" s="128">
        <v>181.22729638928047</v>
      </c>
      <c r="DH10" s="128">
        <v>62.762056346160719</v>
      </c>
      <c r="DI10" s="128">
        <v>167.85414127596525</v>
      </c>
      <c r="DJ10" s="128">
        <v>1249.1029155697875</v>
      </c>
      <c r="DK10" s="128">
        <v>397.90125202637944</v>
      </c>
      <c r="DM10" s="128" t="s">
        <v>809</v>
      </c>
      <c r="DN10" s="128" t="s">
        <v>810</v>
      </c>
      <c r="DO10" s="128" t="s">
        <v>811</v>
      </c>
      <c r="DP10" s="128" t="s">
        <v>812</v>
      </c>
      <c r="DQ10" s="128" t="s">
        <v>813</v>
      </c>
      <c r="DR10" s="128" t="s">
        <v>814</v>
      </c>
      <c r="DS10" s="128" t="s">
        <v>815</v>
      </c>
      <c r="DT10" s="128" t="s">
        <v>816</v>
      </c>
      <c r="DU10" s="128" t="s">
        <v>817</v>
      </c>
      <c r="DV10" s="128">
        <v>430.53339999999997</v>
      </c>
      <c r="DW10" s="128" t="s">
        <v>818</v>
      </c>
      <c r="DX10" s="128" t="s">
        <v>819</v>
      </c>
      <c r="DY10" s="128" t="s">
        <v>820</v>
      </c>
      <c r="DZ10" s="128" t="s">
        <v>821</v>
      </c>
      <c r="EA10" s="128" t="s">
        <v>822</v>
      </c>
      <c r="EB10" s="128" t="s">
        <v>823</v>
      </c>
      <c r="EC10" s="128" t="s">
        <v>824</v>
      </c>
      <c r="ED10" s="128" t="s">
        <v>825</v>
      </c>
      <c r="EE10" s="138" t="s">
        <v>826</v>
      </c>
    </row>
    <row r="11" spans="1:135" x14ac:dyDescent="0.3">
      <c r="A11" s="48" t="s">
        <v>506</v>
      </c>
      <c r="B11" s="49" t="s">
        <v>489</v>
      </c>
      <c r="C11" s="49">
        <v>2</v>
      </c>
      <c r="D11" s="63" t="s">
        <v>502</v>
      </c>
      <c r="E11" s="113" t="s">
        <v>300</v>
      </c>
      <c r="F11" s="49" t="s">
        <v>305</v>
      </c>
      <c r="G11" s="49" t="s">
        <v>494</v>
      </c>
      <c r="H11" s="80">
        <v>-22.8</v>
      </c>
      <c r="I11" s="80" t="s">
        <v>113</v>
      </c>
      <c r="J11" s="80">
        <v>215.5</v>
      </c>
      <c r="K11" s="80">
        <v>199.5</v>
      </c>
      <c r="L11" s="119">
        <v>31.846580236188917</v>
      </c>
      <c r="M11" s="53" t="s">
        <v>114</v>
      </c>
      <c r="O11" s="173">
        <v>83507.281410903539</v>
      </c>
      <c r="P11" s="173">
        <v>193545.16388831497</v>
      </c>
      <c r="Q11" s="51">
        <v>0</v>
      </c>
      <c r="R11" s="51">
        <v>0</v>
      </c>
      <c r="S11" s="51">
        <v>12114.93854148283</v>
      </c>
      <c r="T11" s="51">
        <v>0</v>
      </c>
      <c r="U11" s="48">
        <v>11958.736534384936</v>
      </c>
      <c r="V11" s="51">
        <v>0</v>
      </c>
      <c r="W11" s="51">
        <v>0</v>
      </c>
      <c r="X11" s="51">
        <v>8761.1675084866256</v>
      </c>
      <c r="Y11" s="48">
        <v>0</v>
      </c>
      <c r="Z11" s="52">
        <v>786.07498867569996</v>
      </c>
      <c r="AA11" s="48">
        <v>0</v>
      </c>
      <c r="AB11" s="48">
        <v>17702.084605486529</v>
      </c>
      <c r="AC11" s="51">
        <v>0</v>
      </c>
      <c r="AD11" s="48">
        <v>203.13274975737113</v>
      </c>
      <c r="AE11" s="48">
        <v>2837.7540961679952</v>
      </c>
      <c r="AF11" s="51">
        <v>0</v>
      </c>
      <c r="AG11" s="48">
        <v>17133.961548092175</v>
      </c>
      <c r="AH11" s="48">
        <v>0</v>
      </c>
      <c r="AI11" s="48">
        <v>0</v>
      </c>
      <c r="AJ11" s="86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G11" s="149"/>
      <c r="BI11" s="48">
        <f t="shared" si="0"/>
        <v>0</v>
      </c>
      <c r="BJ11" s="48">
        <f>BY11/22.9</f>
        <v>0</v>
      </c>
      <c r="BK11" s="48">
        <f t="shared" si="1"/>
        <v>0</v>
      </c>
      <c r="BL11" s="48">
        <f t="shared" si="5"/>
        <v>0</v>
      </c>
      <c r="BM11" s="48"/>
      <c r="BN11" s="48">
        <f t="shared" si="2"/>
        <v>0</v>
      </c>
      <c r="BO11" s="48">
        <f>BZ11/35.4</f>
        <v>0</v>
      </c>
      <c r="BP11" s="48">
        <f t="shared" si="3"/>
        <v>0</v>
      </c>
      <c r="BQ11" s="48">
        <f t="shared" si="4"/>
        <v>0</v>
      </c>
      <c r="BR11" s="48"/>
      <c r="BS11" s="48"/>
      <c r="BT11" s="48"/>
      <c r="BU11" s="48"/>
      <c r="BV11" s="86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S11" s="128">
        <v>2112.588833935969</v>
      </c>
      <c r="CT11" s="128">
        <v>7416.4910324500752</v>
      </c>
      <c r="CU11" s="128">
        <v>8635.9866807192539</v>
      </c>
      <c r="CV11" s="128">
        <v>462301.83829205611</v>
      </c>
      <c r="CW11" s="128">
        <v>4491.7061751119109</v>
      </c>
      <c r="CX11" s="128">
        <v>50716.932368626185</v>
      </c>
      <c r="CY11" s="128">
        <v>1075.7648458123081</v>
      </c>
      <c r="CZ11" s="128">
        <v>5278.6738279113006</v>
      </c>
      <c r="DA11" s="128">
        <v>1623.9608495367897</v>
      </c>
      <c r="DB11" s="128">
        <v>437.53335663703916</v>
      </c>
      <c r="DC11" s="128">
        <v>179.41821336073843</v>
      </c>
      <c r="DD11" s="128">
        <v>199.38677900380458</v>
      </c>
      <c r="DE11" s="128">
        <v>431.37237299702616</v>
      </c>
      <c r="DF11" s="128">
        <v>130.40450750313911</v>
      </c>
      <c r="DG11" s="128">
        <v>473.76299568819724</v>
      </c>
      <c r="DH11" s="128">
        <v>121.28836740680532</v>
      </c>
      <c r="DI11" s="128">
        <v>279.88646288708907</v>
      </c>
      <c r="DJ11" s="128">
        <v>2278.4954597622946</v>
      </c>
      <c r="DK11" s="128">
        <v>665.07045245486256</v>
      </c>
      <c r="DM11" s="128" t="s">
        <v>827</v>
      </c>
      <c r="DN11" s="128" t="s">
        <v>828</v>
      </c>
      <c r="DO11" s="128" t="s">
        <v>829</v>
      </c>
      <c r="DP11" s="128" t="s">
        <v>830</v>
      </c>
      <c r="DQ11" s="128">
        <v>3721.0028758184267</v>
      </c>
      <c r="DR11" s="128" t="s">
        <v>831</v>
      </c>
      <c r="DS11" s="128" t="s">
        <v>832</v>
      </c>
      <c r="DT11" s="128" t="s">
        <v>833</v>
      </c>
      <c r="DU11" s="128">
        <v>1135.372975097142</v>
      </c>
      <c r="DV11" s="128">
        <v>2164.2445211512545</v>
      </c>
      <c r="DW11" s="128" t="s">
        <v>834</v>
      </c>
      <c r="DX11" s="128" t="s">
        <v>835</v>
      </c>
      <c r="DY11" s="128" t="s">
        <v>836</v>
      </c>
      <c r="DZ11" s="128">
        <v>151.29791619767261</v>
      </c>
      <c r="EA11" s="128">
        <v>1628.2084581645679</v>
      </c>
      <c r="EB11" s="128" t="s">
        <v>837</v>
      </c>
      <c r="EC11" s="128" t="s">
        <v>838</v>
      </c>
      <c r="ED11" s="128" t="s">
        <v>839</v>
      </c>
      <c r="EE11" s="138" t="s">
        <v>840</v>
      </c>
    </row>
    <row r="12" spans="1:135" ht="16.2" thickBot="1" x14ac:dyDescent="0.35">
      <c r="A12" s="48" t="s">
        <v>506</v>
      </c>
      <c r="B12" s="49" t="s">
        <v>489</v>
      </c>
      <c r="C12" s="49">
        <v>2</v>
      </c>
      <c r="D12" s="63" t="s">
        <v>503</v>
      </c>
      <c r="E12" s="113" t="s">
        <v>300</v>
      </c>
      <c r="F12" s="49" t="s">
        <v>305</v>
      </c>
      <c r="G12" s="49" t="s">
        <v>494</v>
      </c>
      <c r="H12" s="80">
        <v>-22.8</v>
      </c>
      <c r="I12" s="80" t="s">
        <v>113</v>
      </c>
      <c r="J12" s="80">
        <v>215.5</v>
      </c>
      <c r="K12" s="80">
        <v>199.5</v>
      </c>
      <c r="L12" s="119">
        <v>31.844255671449194</v>
      </c>
      <c r="M12" s="53" t="s">
        <v>115</v>
      </c>
      <c r="O12" s="173">
        <v>100660.71234558042</v>
      </c>
      <c r="P12" s="173">
        <v>193531.03652329865</v>
      </c>
      <c r="Q12" s="51">
        <v>0</v>
      </c>
      <c r="R12" s="51">
        <v>0</v>
      </c>
      <c r="S12" s="51">
        <v>5983.9310722808023</v>
      </c>
      <c r="T12" s="51">
        <v>0</v>
      </c>
      <c r="U12" s="48">
        <v>13111.947288349915</v>
      </c>
      <c r="V12" s="51">
        <v>0</v>
      </c>
      <c r="W12" s="51">
        <v>0</v>
      </c>
      <c r="X12" s="51">
        <v>8370.6924369632434</v>
      </c>
      <c r="Y12" s="48">
        <v>0</v>
      </c>
      <c r="Z12" s="48">
        <v>0</v>
      </c>
      <c r="AA12" s="48">
        <v>0</v>
      </c>
      <c r="AB12" s="48">
        <v>6913.8295411453937</v>
      </c>
      <c r="AC12" s="51">
        <v>0</v>
      </c>
      <c r="AD12" s="48">
        <v>119.03410546907973</v>
      </c>
      <c r="AE12" s="48">
        <v>2134.4487716073372</v>
      </c>
      <c r="AF12" s="51">
        <v>0</v>
      </c>
      <c r="AG12" s="48">
        <v>5883.8014031291432</v>
      </c>
      <c r="AH12" s="48">
        <v>0</v>
      </c>
      <c r="AI12" s="48">
        <v>0</v>
      </c>
      <c r="AJ12" s="86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G12" s="149"/>
      <c r="BI12" s="48">
        <f t="shared" si="0"/>
        <v>0</v>
      </c>
      <c r="BJ12" s="48">
        <f>BY12/22.9</f>
        <v>0</v>
      </c>
      <c r="BK12" s="48">
        <f t="shared" si="1"/>
        <v>0</v>
      </c>
      <c r="BL12" s="48">
        <f t="shared" si="5"/>
        <v>0</v>
      </c>
      <c r="BM12" s="48"/>
      <c r="BN12" s="48">
        <f t="shared" si="2"/>
        <v>0</v>
      </c>
      <c r="BO12" s="48">
        <f>BZ12/35.4</f>
        <v>0</v>
      </c>
      <c r="BP12" s="48">
        <f t="shared" si="3"/>
        <v>0</v>
      </c>
      <c r="BQ12" s="48">
        <f t="shared" si="4"/>
        <v>0</v>
      </c>
      <c r="BR12" s="48"/>
      <c r="BS12" s="48"/>
      <c r="BT12" s="48"/>
      <c r="BU12" s="48"/>
      <c r="BV12" s="86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S12" s="128">
        <v>304.2467833662252</v>
      </c>
      <c r="CT12" s="128">
        <v>1064.2956321948629</v>
      </c>
      <c r="CU12" s="128">
        <v>1217.927595657698</v>
      </c>
      <c r="CV12" s="128">
        <v>64272.403128484671</v>
      </c>
      <c r="CW12" s="128">
        <v>643.9707496698353</v>
      </c>
      <c r="CX12" s="128">
        <v>7086.9480283103067</v>
      </c>
      <c r="CY12" s="128">
        <v>138.24427689540445</v>
      </c>
      <c r="CZ12" s="128">
        <v>734.06098653780782</v>
      </c>
      <c r="DA12" s="128">
        <v>241.73601442741898</v>
      </c>
      <c r="DB12" s="128">
        <v>12559.768240411218</v>
      </c>
      <c r="DC12" s="128">
        <v>40.143085206247534</v>
      </c>
      <c r="DD12" s="128">
        <v>32.325651597258478</v>
      </c>
      <c r="DE12" s="128">
        <v>62.047609428416827</v>
      </c>
      <c r="DF12" s="128">
        <v>16.98627460869449</v>
      </c>
      <c r="DG12" s="128">
        <v>95.490356690007914</v>
      </c>
      <c r="DH12" s="128">
        <v>20.920177769232733</v>
      </c>
      <c r="DI12" s="128">
        <v>43.914110829348459</v>
      </c>
      <c r="DJ12" s="128">
        <v>332.20088300466745</v>
      </c>
      <c r="DK12" s="128">
        <v>81.625009943974163</v>
      </c>
      <c r="DM12" s="128">
        <v>434.78025043427721</v>
      </c>
      <c r="DN12" s="128">
        <v>1015.0469920991441</v>
      </c>
      <c r="DO12" s="128">
        <v>1214.7572190946344</v>
      </c>
      <c r="DP12" s="128" t="s">
        <v>841</v>
      </c>
      <c r="DQ12" s="128">
        <v>681.51371682512752</v>
      </c>
      <c r="DR12" s="128">
        <v>4049.0251386998607</v>
      </c>
      <c r="DS12" s="128" t="s">
        <v>842</v>
      </c>
      <c r="DT12" s="128">
        <v>1107.0767953424224</v>
      </c>
      <c r="DU12" s="128" t="s">
        <v>843</v>
      </c>
      <c r="DV12" s="128" t="s">
        <v>710</v>
      </c>
      <c r="DW12" s="128">
        <v>30.836440885512889</v>
      </c>
      <c r="DX12" s="128">
        <v>200.8756912358065</v>
      </c>
      <c r="DY12" s="128" t="s">
        <v>844</v>
      </c>
      <c r="DZ12" s="128">
        <v>34.048996852474254</v>
      </c>
      <c r="EA12" s="128">
        <v>196.19107673185221</v>
      </c>
      <c r="EB12" s="128" t="s">
        <v>845</v>
      </c>
      <c r="EC12" s="128">
        <v>270.50835398189713</v>
      </c>
      <c r="ED12" s="128">
        <v>661.13370030066005</v>
      </c>
      <c r="EE12" s="138">
        <v>171.19791583178485</v>
      </c>
    </row>
    <row r="13" spans="1:135" s="60" customFormat="1" ht="16.2" thickBot="1" x14ac:dyDescent="0.35">
      <c r="A13" s="56" t="s">
        <v>506</v>
      </c>
      <c r="B13" s="57" t="s">
        <v>489</v>
      </c>
      <c r="C13" s="57">
        <v>3</v>
      </c>
      <c r="D13" s="64" t="s">
        <v>47</v>
      </c>
      <c r="E13" s="112" t="s">
        <v>300</v>
      </c>
      <c r="F13" s="57" t="s">
        <v>305</v>
      </c>
      <c r="G13" s="57" t="s">
        <v>301</v>
      </c>
      <c r="H13" s="81">
        <v>-23</v>
      </c>
      <c r="I13" s="81"/>
      <c r="J13" s="81">
        <v>227</v>
      </c>
      <c r="K13" s="81">
        <v>200</v>
      </c>
      <c r="L13" s="120">
        <v>31.871424937100045</v>
      </c>
      <c r="M13" s="61" t="s">
        <v>116</v>
      </c>
      <c r="N13" s="62"/>
      <c r="O13" s="174">
        <v>118325.81919665485</v>
      </c>
      <c r="P13" s="174">
        <v>193696.15566432162</v>
      </c>
      <c r="Q13" s="59">
        <v>4087.7648424463887</v>
      </c>
      <c r="R13" s="59">
        <v>0</v>
      </c>
      <c r="S13" s="59">
        <v>0</v>
      </c>
      <c r="T13" s="59">
        <v>0</v>
      </c>
      <c r="U13" s="56">
        <v>0</v>
      </c>
      <c r="V13" s="59">
        <v>0</v>
      </c>
      <c r="W13" s="59">
        <v>0</v>
      </c>
      <c r="X13" s="59">
        <v>0</v>
      </c>
      <c r="Y13" s="56">
        <v>0</v>
      </c>
      <c r="Z13" s="60">
        <v>0</v>
      </c>
      <c r="AA13" s="56">
        <v>352.08185309964517</v>
      </c>
      <c r="AB13" s="56">
        <v>1313.0418378598199</v>
      </c>
      <c r="AC13" s="59">
        <v>0</v>
      </c>
      <c r="AD13" s="56">
        <v>0</v>
      </c>
      <c r="AE13" s="56">
        <v>0</v>
      </c>
      <c r="AF13" s="59">
        <v>0</v>
      </c>
      <c r="AG13" s="56">
        <v>3543.8956441957039</v>
      </c>
      <c r="AH13" s="56">
        <v>0</v>
      </c>
      <c r="AI13" s="56">
        <v>0</v>
      </c>
      <c r="AJ13" s="87"/>
      <c r="AK13" s="56">
        <v>4087.7648424463887</v>
      </c>
      <c r="AL13" s="56">
        <v>0</v>
      </c>
      <c r="AM13" s="56">
        <f>AVERAGE(O13)</f>
        <v>118325.81919665485</v>
      </c>
      <c r="AN13" s="56">
        <f>AVERAGE(P13)</f>
        <v>193696.15566432162</v>
      </c>
      <c r="AO13" s="56">
        <v>0</v>
      </c>
      <c r="AP13" s="56">
        <v>0</v>
      </c>
      <c r="AQ13" s="56">
        <v>0</v>
      </c>
      <c r="AR13" s="56">
        <v>0</v>
      </c>
      <c r="AS13" s="56">
        <v>0</v>
      </c>
      <c r="AT13" s="56">
        <v>0</v>
      </c>
      <c r="AU13" s="56">
        <v>0</v>
      </c>
      <c r="AV13" s="56">
        <v>0</v>
      </c>
      <c r="AW13" s="56">
        <v>352.08185309964517</v>
      </c>
      <c r="AX13" s="56">
        <v>1313.0418378598199</v>
      </c>
      <c r="AY13" s="56">
        <v>0</v>
      </c>
      <c r="AZ13" s="56">
        <v>0</v>
      </c>
      <c r="BA13" s="56">
        <v>0</v>
      </c>
      <c r="BB13" s="56">
        <v>0</v>
      </c>
      <c r="BC13" s="56">
        <v>3543.8956441957039</v>
      </c>
      <c r="BD13" s="56">
        <v>0</v>
      </c>
      <c r="BE13" s="56">
        <v>0</v>
      </c>
      <c r="BF13" s="145"/>
      <c r="BG13" s="171">
        <v>2.655342043815187E-2</v>
      </c>
      <c r="BH13" s="172"/>
      <c r="BI13" s="56">
        <f t="shared" si="0"/>
        <v>5167.0663404652778</v>
      </c>
      <c r="BJ13" s="56">
        <f>BY13/22.9</f>
        <v>0</v>
      </c>
      <c r="BK13" s="56">
        <f t="shared" si="1"/>
        <v>0</v>
      </c>
      <c r="BL13" s="56">
        <f t="shared" si="5"/>
        <v>5167.0663404652778</v>
      </c>
      <c r="BM13" s="56"/>
      <c r="BN13" s="56">
        <f t="shared" si="2"/>
        <v>5471.6428153763172</v>
      </c>
      <c r="BO13" s="56">
        <f>BZ13/35.4</f>
        <v>0</v>
      </c>
      <c r="BP13" s="56">
        <f t="shared" si="3"/>
        <v>0</v>
      </c>
      <c r="BQ13" s="56">
        <f t="shared" si="4"/>
        <v>0</v>
      </c>
      <c r="BR13" s="56"/>
      <c r="BS13" s="56"/>
      <c r="BT13" s="56"/>
      <c r="BU13" s="56"/>
      <c r="BV13" s="87"/>
      <c r="BW13" s="56">
        <v>0</v>
      </c>
      <c r="BX13" s="56">
        <v>0</v>
      </c>
      <c r="BY13" s="56">
        <v>0</v>
      </c>
      <c r="BZ13" s="56">
        <v>0</v>
      </c>
      <c r="CA13" s="56">
        <v>0</v>
      </c>
      <c r="CB13" s="56">
        <v>0</v>
      </c>
      <c r="CC13" s="56">
        <v>0</v>
      </c>
      <c r="CD13" s="56">
        <v>0</v>
      </c>
      <c r="CE13" s="56">
        <v>0</v>
      </c>
      <c r="CF13" s="56">
        <v>0</v>
      </c>
      <c r="CG13" s="56">
        <v>0</v>
      </c>
      <c r="CH13" s="56">
        <v>0</v>
      </c>
      <c r="CI13" s="56">
        <v>0</v>
      </c>
      <c r="CJ13" s="56">
        <v>0</v>
      </c>
      <c r="CK13" s="56">
        <v>0</v>
      </c>
      <c r="CL13" s="56">
        <v>0</v>
      </c>
      <c r="CM13" s="56">
        <v>0</v>
      </c>
      <c r="CN13" s="56">
        <v>0</v>
      </c>
      <c r="CO13" s="56">
        <v>0</v>
      </c>
      <c r="CP13" s="56">
        <v>0</v>
      </c>
      <c r="CQ13" s="56">
        <v>0</v>
      </c>
      <c r="CR13" s="62"/>
      <c r="CS13" s="129">
        <v>90.413575642398811</v>
      </c>
      <c r="CT13" s="129">
        <v>352.94861000036911</v>
      </c>
      <c r="CU13" s="129">
        <v>343.06839151615515</v>
      </c>
      <c r="CV13" s="129">
        <v>35733.891501279038</v>
      </c>
      <c r="CW13" s="129">
        <v>165.04538537572134</v>
      </c>
      <c r="CX13" s="129">
        <v>2733.7820529005439</v>
      </c>
      <c r="CY13" s="129">
        <v>38.357054163564875</v>
      </c>
      <c r="CZ13" s="129">
        <v>245.8764998378762</v>
      </c>
      <c r="DA13" s="129">
        <v>97.188826185434095</v>
      </c>
      <c r="DB13" s="129">
        <v>12559.768240411218</v>
      </c>
      <c r="DC13" s="129">
        <v>9.1900737265049521</v>
      </c>
      <c r="DD13" s="129">
        <v>5.5806955117360424</v>
      </c>
      <c r="DE13" s="129">
        <v>21.092540864131745</v>
      </c>
      <c r="DF13" s="129">
        <v>4.6089639951668966</v>
      </c>
      <c r="DG13" s="129">
        <v>37.657178616121833</v>
      </c>
      <c r="DH13" s="129">
        <v>8.6203323820299271</v>
      </c>
      <c r="DI13" s="129">
        <v>12.180716034433638</v>
      </c>
      <c r="DJ13" s="129">
        <v>115.17227784274957</v>
      </c>
      <c r="DK13" s="129">
        <v>29.658927715042271</v>
      </c>
      <c r="DL13" s="131"/>
      <c r="DM13" s="129">
        <v>10.031814546420442</v>
      </c>
      <c r="DN13" s="129">
        <v>30.841620860407978</v>
      </c>
      <c r="DO13" s="129">
        <v>59.136096506828217</v>
      </c>
      <c r="DP13" s="129">
        <v>3586.5023191236173</v>
      </c>
      <c r="DQ13" s="129" t="s">
        <v>518</v>
      </c>
      <c r="DR13" s="129" t="s">
        <v>519</v>
      </c>
      <c r="DS13" s="129">
        <v>2.0163701689377187</v>
      </c>
      <c r="DT13" s="129" t="s">
        <v>520</v>
      </c>
      <c r="DU13" s="129" t="s">
        <v>521</v>
      </c>
      <c r="DV13" s="129" t="s">
        <v>710</v>
      </c>
      <c r="DW13" s="129">
        <v>4.188184107981459</v>
      </c>
      <c r="DX13" s="129">
        <v>32.297757352292884</v>
      </c>
      <c r="DY13" s="129">
        <v>2.8222273970541458</v>
      </c>
      <c r="DZ13" s="129">
        <v>2.9250336630568756</v>
      </c>
      <c r="EA13" s="129">
        <v>36.079170106879559</v>
      </c>
      <c r="EB13" s="129">
        <v>0.80881888380792166</v>
      </c>
      <c r="EC13" s="129">
        <v>1.3769067958938064</v>
      </c>
      <c r="ED13" s="129" t="s">
        <v>522</v>
      </c>
      <c r="EE13" s="139">
        <v>2.8365381001423864</v>
      </c>
    </row>
    <row r="14" spans="1:135" s="60" customFormat="1" x14ac:dyDescent="0.3">
      <c r="A14" s="56" t="s">
        <v>506</v>
      </c>
      <c r="B14" s="57" t="s">
        <v>489</v>
      </c>
      <c r="C14" s="57">
        <v>3</v>
      </c>
      <c r="D14" s="58" t="s">
        <v>448</v>
      </c>
      <c r="E14" s="114" t="s">
        <v>299</v>
      </c>
      <c r="F14" s="57" t="s">
        <v>75</v>
      </c>
      <c r="G14" s="57" t="s">
        <v>301</v>
      </c>
      <c r="H14" s="81">
        <v>-42.7</v>
      </c>
      <c r="I14" s="81"/>
      <c r="J14" s="81">
        <v>251.3</v>
      </c>
      <c r="K14" s="81"/>
      <c r="L14" s="120">
        <v>19.3</v>
      </c>
      <c r="M14" s="61" t="s">
        <v>117</v>
      </c>
      <c r="N14" s="62"/>
      <c r="O14" s="174">
        <v>64971.984319619158</v>
      </c>
      <c r="P14" s="174">
        <v>117294.2788626242</v>
      </c>
      <c r="Q14" s="59">
        <v>0</v>
      </c>
      <c r="R14" s="59"/>
      <c r="S14" s="59">
        <v>0</v>
      </c>
      <c r="T14" s="59">
        <v>0</v>
      </c>
      <c r="U14" s="56">
        <v>5917.1896250525715</v>
      </c>
      <c r="V14" s="59">
        <v>0</v>
      </c>
      <c r="W14" s="59">
        <v>0</v>
      </c>
      <c r="X14" s="59">
        <v>6053.8943232159918</v>
      </c>
      <c r="Y14" s="56">
        <v>0</v>
      </c>
      <c r="Z14" s="60">
        <v>0</v>
      </c>
      <c r="AA14" s="56">
        <v>0</v>
      </c>
      <c r="AB14" s="56">
        <v>3631.1993973111589</v>
      </c>
      <c r="AC14" s="59">
        <v>0</v>
      </c>
      <c r="AD14" s="56">
        <v>0</v>
      </c>
      <c r="AE14" s="56">
        <v>689.26953075406061</v>
      </c>
      <c r="AF14" s="59">
        <v>0</v>
      </c>
      <c r="AG14" s="56">
        <v>5175.9207591795157</v>
      </c>
      <c r="AH14" s="56">
        <v>0</v>
      </c>
      <c r="AI14" s="56">
        <v>0</v>
      </c>
      <c r="AJ14" s="87"/>
      <c r="AK14" s="56">
        <v>562.12395065907083</v>
      </c>
      <c r="AL14" s="56"/>
      <c r="AM14" s="56">
        <f>AVERAGE(O14:O16)</f>
        <v>47347.027853234875</v>
      </c>
      <c r="AN14" s="56">
        <f>AVERAGE(P14:P16)</f>
        <v>122604.69753319079</v>
      </c>
      <c r="AO14" s="56">
        <v>11657.435637586846</v>
      </c>
      <c r="AP14" s="56">
        <v>8988.0146751480006</v>
      </c>
      <c r="AQ14" s="56">
        <v>9528.4171233569159</v>
      </c>
      <c r="AR14" s="56"/>
      <c r="AS14" s="56"/>
      <c r="AT14" s="56">
        <v>11637.265553482153</v>
      </c>
      <c r="AU14" s="56"/>
      <c r="AV14" s="56">
        <v>15112.924254008522</v>
      </c>
      <c r="AW14" s="56">
        <v>142.63788432063052</v>
      </c>
      <c r="AX14" s="56">
        <v>4868.8886034827237</v>
      </c>
      <c r="AY14" s="56"/>
      <c r="AZ14" s="56">
        <v>166.94301249451291</v>
      </c>
      <c r="BA14" s="56">
        <v>1314.543025372283</v>
      </c>
      <c r="BB14" s="56">
        <v>49.97743145182833</v>
      </c>
      <c r="BC14" s="56">
        <v>10275.694096015566</v>
      </c>
      <c r="BD14" s="56">
        <v>9.2280321416500009</v>
      </c>
      <c r="BE14" s="56"/>
      <c r="BF14" s="145"/>
      <c r="BG14" s="171">
        <v>0.18143624419919838</v>
      </c>
      <c r="BH14" s="172">
        <v>6.0525060243709667</v>
      </c>
      <c r="BI14" s="56">
        <f t="shared" si="0"/>
        <v>2067.5558014513049</v>
      </c>
      <c r="BJ14" s="56">
        <f>BY14/22.9</f>
        <v>205.85350252883481</v>
      </c>
      <c r="BK14" s="56">
        <f t="shared" si="1"/>
        <v>105.71861746596396</v>
      </c>
      <c r="BL14" s="56">
        <f t="shared" si="5"/>
        <v>2173.274418917269</v>
      </c>
      <c r="BM14" s="56">
        <v>35.513362468203162</v>
      </c>
      <c r="BN14" s="56">
        <f t="shared" si="2"/>
        <v>3463.4095348358983</v>
      </c>
      <c r="BO14" s="56">
        <f>BZ14/35.4</f>
        <v>27.383611865062054</v>
      </c>
      <c r="BP14" s="56">
        <f t="shared" si="3"/>
        <v>189.14798816030688</v>
      </c>
      <c r="BQ14" s="56">
        <f t="shared" si="4"/>
        <v>92.670456912624132</v>
      </c>
      <c r="BR14" s="56">
        <f t="shared" ref="BR14" si="10">BI14/BP14</f>
        <v>10.930889731161233</v>
      </c>
      <c r="BS14" s="56">
        <v>2.2213498172662209</v>
      </c>
      <c r="BT14" s="56">
        <f t="shared" ref="BT14" si="11">BN14/BP14</f>
        <v>18.310580876496484</v>
      </c>
      <c r="BU14" s="56">
        <v>0.2954945165629338</v>
      </c>
      <c r="BV14" s="87"/>
      <c r="BW14" s="56">
        <v>264.98777158560085</v>
      </c>
      <c r="BX14" s="56">
        <v>0</v>
      </c>
      <c r="BY14" s="56">
        <v>4714.045207910317</v>
      </c>
      <c r="BZ14" s="56">
        <v>969.37986002319667</v>
      </c>
      <c r="CA14" s="56">
        <v>6511.6878367267745</v>
      </c>
      <c r="CB14" s="56">
        <v>4236.9907508009037</v>
      </c>
      <c r="CC14" s="56">
        <v>3075.2035888067526</v>
      </c>
      <c r="CD14" s="56">
        <v>0</v>
      </c>
      <c r="CE14" s="56">
        <v>0</v>
      </c>
      <c r="CF14" s="56">
        <v>3949.5626286974311</v>
      </c>
      <c r="CG14" s="56">
        <v>0</v>
      </c>
      <c r="CH14" s="56">
        <v>7404.3695073186682</v>
      </c>
      <c r="CI14" s="56">
        <v>67.240143504813446</v>
      </c>
      <c r="CJ14" s="56">
        <v>875.42062193965648</v>
      </c>
      <c r="CK14" s="56">
        <v>0</v>
      </c>
      <c r="CL14" s="56">
        <v>78.887898570848705</v>
      </c>
      <c r="CM14" s="56">
        <v>482.9803740347694</v>
      </c>
      <c r="CN14" s="56">
        <v>23.559587123915769</v>
      </c>
      <c r="CO14" s="56">
        <v>3688.6248232721705</v>
      </c>
      <c r="CP14" s="56">
        <v>4.350136069578757</v>
      </c>
      <c r="CQ14" s="56">
        <v>0</v>
      </c>
      <c r="CR14" s="62"/>
      <c r="CS14" s="129">
        <v>494.28225901494818</v>
      </c>
      <c r="CT14" s="129">
        <v>1854.8109366592168</v>
      </c>
      <c r="CU14" s="129">
        <v>1791.0800740468649</v>
      </c>
      <c r="CV14" s="129">
        <v>180910.33011758077</v>
      </c>
      <c r="CW14" s="129">
        <v>829.18228039847338</v>
      </c>
      <c r="CX14" s="129">
        <v>13886.683571798754</v>
      </c>
      <c r="CY14" s="129">
        <v>223.31841755100959</v>
      </c>
      <c r="CZ14" s="129">
        <v>1295.7136681243117</v>
      </c>
      <c r="DA14" s="129">
        <v>461.34118847188603</v>
      </c>
      <c r="DB14" s="129">
        <v>12559.768240411218</v>
      </c>
      <c r="DC14" s="129">
        <v>62.237860270559281</v>
      </c>
      <c r="DD14" s="129">
        <v>33.553932083456679</v>
      </c>
      <c r="DE14" s="129">
        <v>163.54743438235812</v>
      </c>
      <c r="DF14" s="129">
        <v>19.856702352100378</v>
      </c>
      <c r="DG14" s="129">
        <v>205.02797272667954</v>
      </c>
      <c r="DH14" s="129">
        <v>36.655938482128093</v>
      </c>
      <c r="DI14" s="129">
        <v>65.545047735875812</v>
      </c>
      <c r="DJ14" s="129">
        <v>655.40719148268136</v>
      </c>
      <c r="DK14" s="129">
        <v>202.44528278360713</v>
      </c>
      <c r="DL14" s="131"/>
      <c r="DM14" s="129">
        <v>411.65117058301405</v>
      </c>
      <c r="DN14" s="129" t="s">
        <v>526</v>
      </c>
      <c r="DO14" s="129">
        <v>1487.1518556123328</v>
      </c>
      <c r="DP14" s="129" t="s">
        <v>527</v>
      </c>
      <c r="DQ14" s="129" t="s">
        <v>528</v>
      </c>
      <c r="DR14" s="129">
        <v>5019.5726018320702</v>
      </c>
      <c r="DS14" s="129" t="s">
        <v>529</v>
      </c>
      <c r="DT14" s="129" t="s">
        <v>530</v>
      </c>
      <c r="DU14" s="129" t="s">
        <v>531</v>
      </c>
      <c r="DV14" s="129" t="s">
        <v>710</v>
      </c>
      <c r="DW14" s="129">
        <v>76.515575842271858</v>
      </c>
      <c r="DX14" s="129">
        <v>419.65321233579891</v>
      </c>
      <c r="DY14" s="129" t="s">
        <v>532</v>
      </c>
      <c r="DZ14" s="129">
        <v>37.993798707305572</v>
      </c>
      <c r="EA14" s="129">
        <v>515.6733248625344</v>
      </c>
      <c r="EB14" s="129" t="s">
        <v>533</v>
      </c>
      <c r="EC14" s="129" t="s">
        <v>534</v>
      </c>
      <c r="ED14" s="129" t="s">
        <v>535</v>
      </c>
      <c r="EE14" s="139" t="s">
        <v>536</v>
      </c>
    </row>
    <row r="15" spans="1:135" x14ac:dyDescent="0.3">
      <c r="A15" s="48" t="s">
        <v>506</v>
      </c>
      <c r="B15" s="49" t="s">
        <v>489</v>
      </c>
      <c r="C15" s="49">
        <v>3</v>
      </c>
      <c r="D15" s="63" t="s">
        <v>449</v>
      </c>
      <c r="E15" s="111" t="s">
        <v>299</v>
      </c>
      <c r="F15" s="49" t="s">
        <v>75</v>
      </c>
      <c r="G15" s="49" t="s">
        <v>301</v>
      </c>
      <c r="H15" s="80">
        <f>-42.7</f>
        <v>-42.7</v>
      </c>
      <c r="J15" s="80">
        <v>251.3</v>
      </c>
      <c r="L15" s="119">
        <v>19.3</v>
      </c>
      <c r="M15" s="53" t="s">
        <v>118</v>
      </c>
      <c r="O15" s="173">
        <v>46741.134939299278</v>
      </c>
      <c r="P15" s="173">
        <v>117294.2788626242</v>
      </c>
      <c r="Q15" s="51">
        <v>0</v>
      </c>
      <c r="R15" s="51">
        <v>0</v>
      </c>
      <c r="S15" s="51">
        <v>7379.0579260038885</v>
      </c>
      <c r="T15" s="51">
        <v>0</v>
      </c>
      <c r="U15" s="48">
        <v>9235.3187351417928</v>
      </c>
      <c r="V15" s="51">
        <v>0</v>
      </c>
      <c r="W15" s="51">
        <v>0</v>
      </c>
      <c r="X15" s="51">
        <v>14563.270622836264</v>
      </c>
      <c r="Y15" s="48">
        <v>0</v>
      </c>
      <c r="Z15" s="52">
        <v>17583.458312108662</v>
      </c>
      <c r="AA15" s="48">
        <v>0</v>
      </c>
      <c r="AB15" s="48">
        <v>5462.5147674688869</v>
      </c>
      <c r="AC15" s="51">
        <v>0</v>
      </c>
      <c r="AD15" s="48">
        <v>160.23771574698492</v>
      </c>
      <c r="AE15" s="48">
        <v>1865.2550869205768</v>
      </c>
      <c r="AF15" s="51">
        <v>0</v>
      </c>
      <c r="AG15" s="48">
        <v>11875.23158388913</v>
      </c>
      <c r="AH15" s="48">
        <v>9.2280321416500009</v>
      </c>
      <c r="AI15" s="48">
        <v>0</v>
      </c>
      <c r="AJ15" s="86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G15" s="149"/>
      <c r="BI15" s="48">
        <f t="shared" si="0"/>
        <v>0</v>
      </c>
      <c r="BJ15" s="48">
        <f>BY15/22.9</f>
        <v>0</v>
      </c>
      <c r="BK15" s="48">
        <f t="shared" si="1"/>
        <v>0</v>
      </c>
      <c r="BL15" s="48">
        <f t="shared" si="5"/>
        <v>0</v>
      </c>
      <c r="BM15" s="48"/>
      <c r="BN15" s="48">
        <f t="shared" si="2"/>
        <v>0</v>
      </c>
      <c r="BO15" s="48">
        <f>BZ15/35.4</f>
        <v>0</v>
      </c>
      <c r="BP15" s="48">
        <f t="shared" si="3"/>
        <v>0</v>
      </c>
      <c r="BQ15" s="48">
        <f t="shared" si="4"/>
        <v>0</v>
      </c>
      <c r="BR15" s="48"/>
      <c r="BS15" s="48"/>
      <c r="BT15" s="48"/>
      <c r="BU15" s="48"/>
      <c r="BV15" s="86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S15" s="128">
        <v>494.28225901494818</v>
      </c>
      <c r="CT15" s="128">
        <v>1854.8109366592168</v>
      </c>
      <c r="CU15" s="128">
        <v>1791.0800740468649</v>
      </c>
      <c r="CV15" s="128">
        <v>180910.33011758077</v>
      </c>
      <c r="CW15" s="128">
        <v>829.18228039847338</v>
      </c>
      <c r="CX15" s="128">
        <v>13886.683571798754</v>
      </c>
      <c r="CY15" s="128">
        <v>223.31841755100959</v>
      </c>
      <c r="CZ15" s="128">
        <v>1295.7136681243117</v>
      </c>
      <c r="DA15" s="128">
        <v>461.34118847188603</v>
      </c>
      <c r="DB15" s="128">
        <v>1168.631390378886</v>
      </c>
      <c r="DC15" s="128">
        <v>62.237860270559281</v>
      </c>
      <c r="DD15" s="128">
        <v>33.553932083456679</v>
      </c>
      <c r="DE15" s="128">
        <v>163.54743438235812</v>
      </c>
      <c r="DF15" s="128">
        <v>19.856702352100378</v>
      </c>
      <c r="DG15" s="128">
        <v>205.02797272667954</v>
      </c>
      <c r="DH15" s="128">
        <v>36.655938482128093</v>
      </c>
      <c r="DI15" s="128">
        <v>65.545047735875812</v>
      </c>
      <c r="DJ15" s="128">
        <v>655.40719148268136</v>
      </c>
      <c r="DK15" s="128">
        <v>202.44528278360713</v>
      </c>
      <c r="DM15" s="128">
        <v>411.65117058301405</v>
      </c>
      <c r="DN15" s="128" t="s">
        <v>526</v>
      </c>
      <c r="DO15" s="128">
        <v>1487.1518556123328</v>
      </c>
      <c r="DP15" s="128" t="s">
        <v>527</v>
      </c>
      <c r="DQ15" s="128" t="s">
        <v>528</v>
      </c>
      <c r="DR15" s="128">
        <v>5019.5726018320702</v>
      </c>
      <c r="DS15" s="128" t="s">
        <v>529</v>
      </c>
      <c r="DT15" s="128" t="s">
        <v>530</v>
      </c>
      <c r="DU15" s="128" t="s">
        <v>531</v>
      </c>
      <c r="DV15" s="128">
        <v>387.22490263355007</v>
      </c>
      <c r="DW15" s="128">
        <v>76.515575842271858</v>
      </c>
      <c r="DX15" s="128">
        <v>419.65321233579891</v>
      </c>
      <c r="DY15" s="128" t="s">
        <v>532</v>
      </c>
      <c r="DZ15" s="128">
        <v>37.993798707305572</v>
      </c>
      <c r="EA15" s="128">
        <v>515.6733248625344</v>
      </c>
      <c r="EB15" s="128" t="s">
        <v>533</v>
      </c>
      <c r="EC15" s="128" t="s">
        <v>534</v>
      </c>
      <c r="ED15" s="128" t="s">
        <v>535</v>
      </c>
      <c r="EE15" s="138" t="s">
        <v>536</v>
      </c>
    </row>
    <row r="16" spans="1:135" ht="16.2" thickBot="1" x14ac:dyDescent="0.35">
      <c r="A16" s="48" t="s">
        <v>506</v>
      </c>
      <c r="B16" s="49" t="s">
        <v>489</v>
      </c>
      <c r="C16" s="49">
        <v>3</v>
      </c>
      <c r="D16" s="63" t="s">
        <v>450</v>
      </c>
      <c r="E16" s="111" t="s">
        <v>299</v>
      </c>
      <c r="F16" s="49" t="s">
        <v>75</v>
      </c>
      <c r="G16" s="49" t="s">
        <v>301</v>
      </c>
      <c r="H16" s="80">
        <v>-42.7</v>
      </c>
      <c r="J16" s="80">
        <v>251.3</v>
      </c>
      <c r="L16" s="119">
        <v>19.3</v>
      </c>
      <c r="M16" s="53" t="s">
        <v>119</v>
      </c>
      <c r="O16" s="173">
        <v>30327.964300786196</v>
      </c>
      <c r="P16" s="173">
        <v>133225.53487432402</v>
      </c>
      <c r="Q16" s="51">
        <v>562.12395065907083</v>
      </c>
      <c r="R16" s="51">
        <v>0</v>
      </c>
      <c r="S16" s="51">
        <v>15935.813349169804</v>
      </c>
      <c r="T16" s="51">
        <v>8988.0146751480006</v>
      </c>
      <c r="U16" s="48">
        <v>13432.743009876385</v>
      </c>
      <c r="V16" s="51">
        <v>0</v>
      </c>
      <c r="W16" s="51">
        <v>0</v>
      </c>
      <c r="X16" s="51">
        <v>14294.6317143942</v>
      </c>
      <c r="Y16" s="48">
        <v>0</v>
      </c>
      <c r="Z16" s="52">
        <v>12642.390195908383</v>
      </c>
      <c r="AA16" s="48">
        <v>142.63788432063052</v>
      </c>
      <c r="AB16" s="48">
        <v>5512.9516456681249</v>
      </c>
      <c r="AC16" s="51">
        <v>0</v>
      </c>
      <c r="AD16" s="48">
        <v>173.64830924204088</v>
      </c>
      <c r="AE16" s="48">
        <v>1389.1044584422116</v>
      </c>
      <c r="AF16" s="51">
        <v>49.97743145182833</v>
      </c>
      <c r="AG16" s="48">
        <v>13775.929944978052</v>
      </c>
      <c r="AH16" s="48">
        <v>0</v>
      </c>
      <c r="AI16" s="48">
        <v>0</v>
      </c>
      <c r="AJ16" s="86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G16" s="149"/>
      <c r="BI16" s="48">
        <f t="shared" si="0"/>
        <v>0</v>
      </c>
      <c r="BJ16" s="48">
        <f>BY16/22.9</f>
        <v>0</v>
      </c>
      <c r="BK16" s="48">
        <f t="shared" si="1"/>
        <v>0</v>
      </c>
      <c r="BL16" s="48">
        <f t="shared" si="5"/>
        <v>0</v>
      </c>
      <c r="BM16" s="48"/>
      <c r="BN16" s="48">
        <f t="shared" si="2"/>
        <v>0</v>
      </c>
      <c r="BO16" s="48">
        <f>BZ16/35.4</f>
        <v>0</v>
      </c>
      <c r="BP16" s="48">
        <f t="shared" si="3"/>
        <v>0</v>
      </c>
      <c r="BQ16" s="48">
        <f t="shared" si="4"/>
        <v>0</v>
      </c>
      <c r="BR16" s="48"/>
      <c r="BS16" s="48"/>
      <c r="BT16" s="48"/>
      <c r="BU16" s="48"/>
      <c r="BV16" s="86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S16" s="128">
        <v>494.28225901494818</v>
      </c>
      <c r="CT16" s="128">
        <v>1854.8109366592168</v>
      </c>
      <c r="CU16" s="128">
        <v>1791.0800740468649</v>
      </c>
      <c r="CV16" s="128">
        <v>180910.33011758077</v>
      </c>
      <c r="CW16" s="128">
        <v>829.18228039847338</v>
      </c>
      <c r="CX16" s="128">
        <v>13886.683571798754</v>
      </c>
      <c r="CY16" s="128">
        <v>223.31841755100959</v>
      </c>
      <c r="CZ16" s="128">
        <v>1295.7136681243117</v>
      </c>
      <c r="DA16" s="128">
        <v>461.34118847188603</v>
      </c>
      <c r="DB16" s="128">
        <v>3502.3795779860388</v>
      </c>
      <c r="DC16" s="128">
        <v>62.237860270559281</v>
      </c>
      <c r="DD16" s="128">
        <v>33.553932083456679</v>
      </c>
      <c r="DE16" s="128">
        <v>163.54743438235812</v>
      </c>
      <c r="DF16" s="128">
        <v>19.856702352100378</v>
      </c>
      <c r="DG16" s="128">
        <v>205.02797272667954</v>
      </c>
      <c r="DH16" s="128">
        <v>36.655938482128093</v>
      </c>
      <c r="DI16" s="128">
        <v>65.545047735875812</v>
      </c>
      <c r="DJ16" s="128">
        <v>655.40719148268136</v>
      </c>
      <c r="DK16" s="128">
        <v>202.44528278360713</v>
      </c>
      <c r="DM16" s="128">
        <v>17.148004795757483</v>
      </c>
      <c r="DN16" s="128">
        <v>50.090222962814543</v>
      </c>
      <c r="DO16" s="128">
        <v>93.520539442726616</v>
      </c>
      <c r="DP16" s="128">
        <v>5764.1272433089571</v>
      </c>
      <c r="DQ16" s="128">
        <v>17.621275164538538</v>
      </c>
      <c r="DR16" s="128" t="s">
        <v>537</v>
      </c>
      <c r="DS16" s="128" t="s">
        <v>538</v>
      </c>
      <c r="DT16" s="128" t="s">
        <v>539</v>
      </c>
      <c r="DU16" s="128" t="s">
        <v>540</v>
      </c>
      <c r="DV16" s="128">
        <v>62.980180083771039</v>
      </c>
      <c r="DW16" s="128">
        <v>6.7277296342084361</v>
      </c>
      <c r="DX16" s="128">
        <v>49.666960311964068</v>
      </c>
      <c r="DY16" s="128" t="s">
        <v>541</v>
      </c>
      <c r="DZ16" s="128">
        <v>4.4927624652216744</v>
      </c>
      <c r="EA16" s="128">
        <v>57.515677968311266</v>
      </c>
      <c r="EB16" s="128">
        <v>1.6143910540327773</v>
      </c>
      <c r="EC16" s="128">
        <v>2.6982021742742863</v>
      </c>
      <c r="ED16" s="128">
        <v>62.471623414562274</v>
      </c>
      <c r="EE16" s="138" t="s">
        <v>542</v>
      </c>
    </row>
    <row r="17" spans="1:135" s="60" customFormat="1" x14ac:dyDescent="0.3">
      <c r="A17" s="56" t="s">
        <v>506</v>
      </c>
      <c r="B17" s="57" t="s">
        <v>489</v>
      </c>
      <c r="C17" s="57">
        <v>1</v>
      </c>
      <c r="D17" s="64" t="s">
        <v>349</v>
      </c>
      <c r="E17" s="112" t="s">
        <v>300</v>
      </c>
      <c r="F17" s="57" t="s">
        <v>305</v>
      </c>
      <c r="G17" s="57" t="s">
        <v>301</v>
      </c>
      <c r="H17" s="81">
        <v>-22.5</v>
      </c>
      <c r="I17" s="81"/>
      <c r="J17" s="81">
        <v>224.6</v>
      </c>
      <c r="K17" s="81">
        <v>201</v>
      </c>
      <c r="L17" s="120">
        <v>31.920039686909458</v>
      </c>
      <c r="M17" s="61" t="s">
        <v>120</v>
      </c>
      <c r="N17" s="62"/>
      <c r="O17" s="174">
        <v>102510.60542185864</v>
      </c>
      <c r="P17" s="174">
        <v>193991.60810064193</v>
      </c>
      <c r="Q17" s="118"/>
      <c r="R17" s="59">
        <v>0</v>
      </c>
      <c r="S17" s="59">
        <v>9087.454174199931</v>
      </c>
      <c r="T17" s="59">
        <v>0</v>
      </c>
      <c r="U17" s="56">
        <v>10091.962168639484</v>
      </c>
      <c r="V17" s="59">
        <v>0</v>
      </c>
      <c r="W17" s="59">
        <v>0</v>
      </c>
      <c r="X17" s="59">
        <v>5236.4219894516855</v>
      </c>
      <c r="Y17" s="56">
        <v>0</v>
      </c>
      <c r="Z17" s="60">
        <v>0</v>
      </c>
      <c r="AA17" s="56">
        <v>0</v>
      </c>
      <c r="AB17" s="56">
        <v>6124.4177944411658</v>
      </c>
      <c r="AC17" s="59">
        <v>0</v>
      </c>
      <c r="AD17" s="56">
        <v>0</v>
      </c>
      <c r="AE17" s="56">
        <v>908.22359408610646</v>
      </c>
      <c r="AF17" s="59">
        <v>0</v>
      </c>
      <c r="AG17" s="56">
        <v>4860.4327981697152</v>
      </c>
      <c r="AH17" s="56">
        <v>0</v>
      </c>
      <c r="AI17" s="56">
        <v>0</v>
      </c>
      <c r="AJ17" s="87"/>
      <c r="AK17" s="56"/>
      <c r="AL17" s="56"/>
      <c r="AM17" s="56">
        <f>AVERAGE(O17:O19)</f>
        <v>84009.038181154217</v>
      </c>
      <c r="AN17" s="56">
        <f>AVERAGE(P17:P19)</f>
        <v>221358.28061460902</v>
      </c>
      <c r="AO17" s="56">
        <v>12200.139687542609</v>
      </c>
      <c r="AP17" s="56">
        <v>47021.734935976347</v>
      </c>
      <c r="AQ17" s="56">
        <v>13570.566160271743</v>
      </c>
      <c r="AR17" s="56">
        <v>8147.9642220928199</v>
      </c>
      <c r="AS17" s="56"/>
      <c r="AT17" s="56">
        <v>8945.1648419551329</v>
      </c>
      <c r="AU17" s="56">
        <v>712.37252684329292</v>
      </c>
      <c r="AV17" s="56">
        <v>931.51616195129998</v>
      </c>
      <c r="AW17" s="56">
        <v>170.40989387939814</v>
      </c>
      <c r="AX17" s="56">
        <v>7968.8665438710514</v>
      </c>
      <c r="AY17" s="56">
        <v>27.8026873848662</v>
      </c>
      <c r="AZ17" s="56">
        <v>148.42418310187844</v>
      </c>
      <c r="BA17" s="56">
        <v>1389.9911371099688</v>
      </c>
      <c r="BB17" s="56">
        <v>12.015348210971981</v>
      </c>
      <c r="BC17" s="56">
        <v>6972.7608344098981</v>
      </c>
      <c r="BD17" s="56"/>
      <c r="BE17" s="56"/>
      <c r="BF17" s="145"/>
      <c r="BG17" s="171">
        <v>8.4066457620323748E-2</v>
      </c>
      <c r="BH17" s="172">
        <v>17.198492516359369</v>
      </c>
      <c r="BI17" s="56">
        <f t="shared" si="0"/>
        <v>3668.5169511421059</v>
      </c>
      <c r="BJ17" s="56">
        <f>BY17/22.9</f>
        <v>823.41401011533526</v>
      </c>
      <c r="BK17" s="56">
        <f t="shared" si="1"/>
        <v>553.077958587176</v>
      </c>
      <c r="BL17" s="56">
        <f t="shared" si="5"/>
        <v>4221.5949097292814</v>
      </c>
      <c r="BM17" s="56">
        <v>159.45446812522692</v>
      </c>
      <c r="BN17" s="56">
        <f t="shared" si="2"/>
        <v>6253.0587744239838</v>
      </c>
      <c r="BO17" s="56">
        <f>BZ17/35.4</f>
        <v>90.967831342627903</v>
      </c>
      <c r="BP17" s="56">
        <f t="shared" si="3"/>
        <v>11.658525180867333</v>
      </c>
      <c r="BQ17" s="56">
        <f t="shared" si="4"/>
        <v>55.30310255884406</v>
      </c>
      <c r="BR17" s="56">
        <f t="shared" ref="BR17" si="12">BI17/BP17</f>
        <v>314.66389566687781</v>
      </c>
      <c r="BS17" s="56">
        <v>14.889110592650738</v>
      </c>
      <c r="BT17" s="56">
        <f t="shared" ref="BT17" si="13">BN17/BP17</f>
        <v>536.35075426914239</v>
      </c>
      <c r="BU17" s="56">
        <v>1.6448956230952063</v>
      </c>
      <c r="BV17" s="87"/>
      <c r="BW17" s="56">
        <v>0</v>
      </c>
      <c r="BX17" s="56">
        <v>0</v>
      </c>
      <c r="BY17" s="56">
        <v>18856.180831641177</v>
      </c>
      <c r="BZ17" s="56">
        <v>3220.2612295290278</v>
      </c>
      <c r="CA17" s="56">
        <v>6540.0010069213849</v>
      </c>
      <c r="CB17" s="56">
        <v>22166.258424256841</v>
      </c>
      <c r="CC17" s="56">
        <v>5961.8625864427195</v>
      </c>
      <c r="CD17" s="56">
        <v>3840.9871695381366</v>
      </c>
      <c r="CE17" s="56">
        <v>0</v>
      </c>
      <c r="CF17" s="56">
        <v>4710.7720448874634</v>
      </c>
      <c r="CG17" s="56">
        <v>335.81562964125885</v>
      </c>
      <c r="CH17" s="56">
        <v>4418.7178944516409</v>
      </c>
      <c r="CI17" s="56">
        <v>107.88908598656008</v>
      </c>
      <c r="CJ17" s="56">
        <v>2318.751603450969</v>
      </c>
      <c r="CK17" s="56">
        <v>13.106312523365713</v>
      </c>
      <c r="CL17" s="56">
        <v>102.10478035136107</v>
      </c>
      <c r="CM17" s="56">
        <v>865.30619059075173</v>
      </c>
      <c r="CN17" s="56">
        <v>5.6640894655306271</v>
      </c>
      <c r="CO17" s="56">
        <v>1701.4193971972106</v>
      </c>
      <c r="CP17" s="56">
        <v>0</v>
      </c>
      <c r="CQ17" s="56">
        <v>0</v>
      </c>
      <c r="CR17" s="62"/>
      <c r="CS17" s="129">
        <v>54.700083044064215</v>
      </c>
      <c r="CT17" s="129">
        <v>217.01150003800373</v>
      </c>
      <c r="CU17" s="129">
        <v>193.24879847300414</v>
      </c>
      <c r="CV17" s="129">
        <v>20566.416367200018</v>
      </c>
      <c r="CW17" s="129">
        <v>94.20006993911845</v>
      </c>
      <c r="CX17" s="129">
        <v>1490.6290422501158</v>
      </c>
      <c r="CY17" s="129">
        <v>23.430670784179377</v>
      </c>
      <c r="CZ17" s="129">
        <v>135.3783553617026</v>
      </c>
      <c r="DA17" s="129">
        <v>50.024963320560275</v>
      </c>
      <c r="DB17" s="129">
        <v>3081.5838586523823</v>
      </c>
      <c r="DC17" s="129">
        <v>5.8605381703728456</v>
      </c>
      <c r="DD17" s="129">
        <v>4.9645694299913563</v>
      </c>
      <c r="DE17" s="129">
        <v>16.97466105296504</v>
      </c>
      <c r="DF17" s="129">
        <v>2.27541611627028</v>
      </c>
      <c r="DG17" s="129">
        <v>19.630764411462152</v>
      </c>
      <c r="DH17" s="129">
        <v>4.1466336707204121</v>
      </c>
      <c r="DI17" s="129">
        <v>6.8913353735077347</v>
      </c>
      <c r="DJ17" s="129">
        <v>65.589962605573533</v>
      </c>
      <c r="DK17" s="129">
        <v>18.879412384809253</v>
      </c>
      <c r="DL17" s="131"/>
      <c r="DM17" s="129">
        <v>42.548442951514673</v>
      </c>
      <c r="DN17" s="129">
        <v>127.9008634272267</v>
      </c>
      <c r="DO17" s="129">
        <v>203.79219355487513</v>
      </c>
      <c r="DP17" s="129">
        <v>12416.48872247392</v>
      </c>
      <c r="DQ17" s="129">
        <v>48.787685357712007</v>
      </c>
      <c r="DR17" s="129" t="s">
        <v>543</v>
      </c>
      <c r="DS17" s="129" t="s">
        <v>544</v>
      </c>
      <c r="DT17" s="129" t="s">
        <v>545</v>
      </c>
      <c r="DU17" s="129" t="s">
        <v>546</v>
      </c>
      <c r="DV17" s="129" t="s">
        <v>711</v>
      </c>
      <c r="DW17" s="129">
        <v>13.196347179787763</v>
      </c>
      <c r="DX17" s="129">
        <v>88.972837761486801</v>
      </c>
      <c r="DY17" s="129" t="s">
        <v>547</v>
      </c>
      <c r="DZ17" s="129">
        <v>11.679995191448787</v>
      </c>
      <c r="EA17" s="129">
        <v>110.15195487305735</v>
      </c>
      <c r="EB17" s="129" t="s">
        <v>548</v>
      </c>
      <c r="EC17" s="129">
        <v>6.8236915544449275</v>
      </c>
      <c r="ED17" s="129">
        <v>141.63712331683851</v>
      </c>
      <c r="EE17" s="139">
        <v>9.8854255497287653</v>
      </c>
    </row>
    <row r="18" spans="1:135" x14ac:dyDescent="0.3">
      <c r="A18" s="48" t="s">
        <v>506</v>
      </c>
      <c r="B18" s="49" t="s">
        <v>489</v>
      </c>
      <c r="C18" s="49">
        <v>1</v>
      </c>
      <c r="D18" s="50" t="s">
        <v>493</v>
      </c>
      <c r="E18" s="113" t="s">
        <v>300</v>
      </c>
      <c r="F18" s="49" t="s">
        <v>305</v>
      </c>
      <c r="G18" s="49" t="s">
        <v>301</v>
      </c>
      <c r="H18" s="80">
        <v>-22.5</v>
      </c>
      <c r="J18" s="80">
        <v>224.6</v>
      </c>
      <c r="K18" s="80">
        <v>201</v>
      </c>
      <c r="L18" s="119">
        <v>31.923979895235892</v>
      </c>
      <c r="M18" s="53" t="s">
        <v>121</v>
      </c>
      <c r="O18" s="173">
        <v>73463.810234519959</v>
      </c>
      <c r="P18" s="173">
        <v>194015.55441640451</v>
      </c>
      <c r="Q18" s="51">
        <v>0</v>
      </c>
      <c r="R18" s="51">
        <v>0</v>
      </c>
      <c r="S18" s="51">
        <v>21299.082223273494</v>
      </c>
      <c r="T18" s="51">
        <v>0</v>
      </c>
      <c r="U18" s="48">
        <v>21961.198395332376</v>
      </c>
      <c r="V18" s="51">
        <v>0</v>
      </c>
      <c r="W18" s="51">
        <v>0</v>
      </c>
      <c r="X18" s="51">
        <v>15592.341264119301</v>
      </c>
      <c r="Y18" s="48">
        <v>712.37252684329292</v>
      </c>
      <c r="Z18" s="52">
        <v>931.51616195129998</v>
      </c>
      <c r="AA18" s="48">
        <v>258.61555319439782</v>
      </c>
      <c r="AB18" s="48">
        <v>11239.15823146366</v>
      </c>
      <c r="AC18" s="51">
        <v>0</v>
      </c>
      <c r="AD18" s="48">
        <v>239.50015804997449</v>
      </c>
      <c r="AE18" s="48">
        <v>2605.0705928037696</v>
      </c>
      <c r="AF18" s="51">
        <v>0</v>
      </c>
      <c r="AG18" s="48">
        <v>9026.8199613583984</v>
      </c>
      <c r="AH18" s="48">
        <v>0</v>
      </c>
      <c r="AI18" s="48">
        <v>0</v>
      </c>
      <c r="AJ18" s="86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G18" s="149"/>
      <c r="BI18" s="48">
        <f t="shared" si="0"/>
        <v>0</v>
      </c>
      <c r="BJ18" s="48">
        <f>BY18/22.9</f>
        <v>0</v>
      </c>
      <c r="BK18" s="48">
        <f t="shared" si="1"/>
        <v>0</v>
      </c>
      <c r="BL18" s="48">
        <f t="shared" si="5"/>
        <v>0</v>
      </c>
      <c r="BM18" s="48"/>
      <c r="BN18" s="48">
        <f t="shared" si="2"/>
        <v>0</v>
      </c>
      <c r="BO18" s="48">
        <f>BZ18/35.4</f>
        <v>0</v>
      </c>
      <c r="BP18" s="48">
        <f t="shared" si="3"/>
        <v>0</v>
      </c>
      <c r="BQ18" s="48">
        <f t="shared" si="4"/>
        <v>0</v>
      </c>
      <c r="BR18" s="48"/>
      <c r="BS18" s="48"/>
      <c r="BT18" s="48"/>
      <c r="BU18" s="48"/>
      <c r="BV18" s="86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S18" s="128">
        <v>54.700083044064215</v>
      </c>
      <c r="CT18" s="128">
        <v>217.01150003800373</v>
      </c>
      <c r="CU18" s="128">
        <v>193.24879847300414</v>
      </c>
      <c r="CV18" s="128">
        <v>20566.416367200018</v>
      </c>
      <c r="CW18" s="128">
        <v>94.20006993911845</v>
      </c>
      <c r="CX18" s="128">
        <v>1490.6290422501158</v>
      </c>
      <c r="CY18" s="128">
        <v>23.430670784179377</v>
      </c>
      <c r="CZ18" s="128">
        <v>135.3783553617026</v>
      </c>
      <c r="DA18" s="128">
        <v>50.024963320560275</v>
      </c>
      <c r="DB18" s="128">
        <v>6180.0133013623554</v>
      </c>
      <c r="DC18" s="128">
        <v>5.8605381703728456</v>
      </c>
      <c r="DD18" s="128">
        <v>4.9645694299913563</v>
      </c>
      <c r="DE18" s="128">
        <v>16.97466105296504</v>
      </c>
      <c r="DF18" s="128">
        <v>2.27541611627028</v>
      </c>
      <c r="DG18" s="128">
        <v>19.630764411462152</v>
      </c>
      <c r="DH18" s="128">
        <v>4.1466336707204121</v>
      </c>
      <c r="DI18" s="128">
        <v>6.8913353735077347</v>
      </c>
      <c r="DJ18" s="128">
        <v>65.589962605573533</v>
      </c>
      <c r="DK18" s="128">
        <v>18.879412384809253</v>
      </c>
      <c r="DM18" s="128">
        <v>42.548442951514673</v>
      </c>
      <c r="DN18" s="128">
        <v>127.9008634272267</v>
      </c>
      <c r="DO18" s="128">
        <v>203.79219355487513</v>
      </c>
      <c r="DP18" s="128">
        <v>12416.48872247392</v>
      </c>
      <c r="DQ18" s="128">
        <v>48.787685357712007</v>
      </c>
      <c r="DR18" s="128" t="s">
        <v>543</v>
      </c>
      <c r="DS18" s="128" t="s">
        <v>544</v>
      </c>
      <c r="DT18" s="128" t="s">
        <v>545</v>
      </c>
      <c r="DU18" s="128" t="s">
        <v>546</v>
      </c>
      <c r="DV18" s="128" t="s">
        <v>712</v>
      </c>
      <c r="DW18" s="128">
        <v>13.196347179787763</v>
      </c>
      <c r="DX18" s="128">
        <v>88.972837761486801</v>
      </c>
      <c r="DY18" s="128" t="s">
        <v>547</v>
      </c>
      <c r="DZ18" s="128">
        <v>11.679995191448787</v>
      </c>
      <c r="EA18" s="128">
        <v>110.15195487305735</v>
      </c>
      <c r="EB18" s="128" t="s">
        <v>548</v>
      </c>
      <c r="EC18" s="128">
        <v>6.8236915544449275</v>
      </c>
      <c r="ED18" s="128">
        <v>141.63712331683851</v>
      </c>
      <c r="EE18" s="138">
        <v>9.8854255497287653</v>
      </c>
    </row>
    <row r="19" spans="1:135" ht="16.2" thickBot="1" x14ac:dyDescent="0.35">
      <c r="A19" s="48" t="s">
        <v>506</v>
      </c>
      <c r="B19" s="49" t="s">
        <v>489</v>
      </c>
      <c r="C19" s="49">
        <v>1</v>
      </c>
      <c r="D19" s="50" t="s">
        <v>329</v>
      </c>
      <c r="E19" s="113" t="s">
        <v>300</v>
      </c>
      <c r="F19" s="49" t="s">
        <v>305</v>
      </c>
      <c r="G19" s="49" t="s">
        <v>301</v>
      </c>
      <c r="H19" s="80">
        <v>-22.5</v>
      </c>
      <c r="J19" s="80">
        <v>224.6</v>
      </c>
      <c r="K19" s="80">
        <v>201</v>
      </c>
      <c r="L19" s="119">
        <v>31.711077140468646</v>
      </c>
      <c r="M19" s="53" t="s">
        <v>122</v>
      </c>
      <c r="O19" s="173">
        <v>76052.698887084058</v>
      </c>
      <c r="P19" s="173">
        <v>276067.67932678061</v>
      </c>
      <c r="Q19" s="51">
        <v>0</v>
      </c>
      <c r="R19" s="51">
        <v>0</v>
      </c>
      <c r="S19" s="51">
        <v>6213.8826651544059</v>
      </c>
      <c r="T19" s="51">
        <v>47021.734935976347</v>
      </c>
      <c r="U19" s="48">
        <v>8658.5379168433628</v>
      </c>
      <c r="V19" s="51">
        <v>8147.9642220928199</v>
      </c>
      <c r="W19" s="51">
        <v>0</v>
      </c>
      <c r="X19" s="51">
        <v>6006.7312722944143</v>
      </c>
      <c r="Y19" s="48">
        <v>0</v>
      </c>
      <c r="Z19" s="52">
        <v>0</v>
      </c>
      <c r="AA19" s="48">
        <v>82.204234564398448</v>
      </c>
      <c r="AB19" s="48">
        <v>6543.0236057083284</v>
      </c>
      <c r="AC19" s="51">
        <v>27.8026873848662</v>
      </c>
      <c r="AD19" s="48">
        <v>57.348208153782387</v>
      </c>
      <c r="AE19" s="48">
        <v>656.67922444003068</v>
      </c>
      <c r="AF19" s="51">
        <v>12.015348210971981</v>
      </c>
      <c r="AG19" s="48">
        <v>7031.0297437015806</v>
      </c>
      <c r="AH19" s="48">
        <v>0</v>
      </c>
      <c r="AI19" s="48">
        <v>0</v>
      </c>
      <c r="AJ19" s="86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G19" s="149"/>
      <c r="BI19" s="48">
        <f t="shared" si="0"/>
        <v>0</v>
      </c>
      <c r="BJ19" s="48">
        <f>BY19/22.9</f>
        <v>0</v>
      </c>
      <c r="BK19" s="48">
        <f t="shared" si="1"/>
        <v>0</v>
      </c>
      <c r="BL19" s="48">
        <f t="shared" si="5"/>
        <v>0</v>
      </c>
      <c r="BM19" s="48"/>
      <c r="BN19" s="48">
        <f t="shared" si="2"/>
        <v>0</v>
      </c>
      <c r="BO19" s="48">
        <f>BZ19/35.4</f>
        <v>0</v>
      </c>
      <c r="BP19" s="48">
        <f t="shared" si="3"/>
        <v>0</v>
      </c>
      <c r="BQ19" s="48">
        <f t="shared" si="4"/>
        <v>0</v>
      </c>
      <c r="BR19" s="48"/>
      <c r="BS19" s="48"/>
      <c r="BT19" s="48"/>
      <c r="BU19" s="48"/>
      <c r="BV19" s="86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S19" s="128">
        <v>54.700083044064215</v>
      </c>
      <c r="CT19" s="128">
        <v>217.01150003800373</v>
      </c>
      <c r="CU19" s="128">
        <v>193.24879847300414</v>
      </c>
      <c r="CV19" s="128">
        <v>20566.416367200018</v>
      </c>
      <c r="CW19" s="128">
        <v>94.20006993911845</v>
      </c>
      <c r="CX19" s="128">
        <v>1490.6290422501158</v>
      </c>
      <c r="CY19" s="128">
        <v>23.430670784179377</v>
      </c>
      <c r="CZ19" s="128">
        <v>135.3783553617026</v>
      </c>
      <c r="DA19" s="128">
        <v>50.024963320560275</v>
      </c>
      <c r="DB19" s="128">
        <v>6180.0133013623554</v>
      </c>
      <c r="DC19" s="128">
        <v>5.8605381703728456</v>
      </c>
      <c r="DD19" s="128">
        <v>4.9645694299913563</v>
      </c>
      <c r="DE19" s="128">
        <v>16.97466105296504</v>
      </c>
      <c r="DF19" s="128">
        <v>2.27541611627028</v>
      </c>
      <c r="DG19" s="128">
        <v>19.630764411462152</v>
      </c>
      <c r="DH19" s="128">
        <v>4.1466336707204121</v>
      </c>
      <c r="DI19" s="128">
        <v>6.8913353735077347</v>
      </c>
      <c r="DJ19" s="128">
        <v>65.589962605573533</v>
      </c>
      <c r="DK19" s="128">
        <v>18.879412384809253</v>
      </c>
      <c r="DM19" s="128">
        <v>42.548442951514673</v>
      </c>
      <c r="DN19" s="128">
        <v>127.9008634272267</v>
      </c>
      <c r="DO19" s="128">
        <v>203.79219355487513</v>
      </c>
      <c r="DP19" s="128">
        <v>12416.48872247392</v>
      </c>
      <c r="DQ19" s="128">
        <v>48.787685357712007</v>
      </c>
      <c r="DR19" s="128" t="s">
        <v>543</v>
      </c>
      <c r="DS19" s="128" t="s">
        <v>544</v>
      </c>
      <c r="DT19" s="128" t="s">
        <v>545</v>
      </c>
      <c r="DU19" s="128" t="s">
        <v>546</v>
      </c>
      <c r="DV19" s="128" t="s">
        <v>712</v>
      </c>
      <c r="DW19" s="128">
        <v>13.196347179787763</v>
      </c>
      <c r="DX19" s="128">
        <v>88.972837761486801</v>
      </c>
      <c r="DY19" s="128" t="s">
        <v>547</v>
      </c>
      <c r="DZ19" s="128">
        <v>11.679995191448787</v>
      </c>
      <c r="EA19" s="128">
        <v>110.15195487305735</v>
      </c>
      <c r="EB19" s="128" t="s">
        <v>548</v>
      </c>
      <c r="EC19" s="128">
        <v>6.8236915544449275</v>
      </c>
      <c r="ED19" s="128">
        <v>141.63712331683851</v>
      </c>
      <c r="EE19" s="138">
        <v>9.8854255497287653</v>
      </c>
    </row>
    <row r="20" spans="1:135" s="60" customFormat="1" x14ac:dyDescent="0.3">
      <c r="A20" s="56" t="s">
        <v>506</v>
      </c>
      <c r="B20" s="57" t="s">
        <v>489</v>
      </c>
      <c r="C20" s="57">
        <v>3</v>
      </c>
      <c r="D20" s="58" t="s">
        <v>446</v>
      </c>
      <c r="E20" s="114" t="s">
        <v>299</v>
      </c>
      <c r="F20" s="57" t="s">
        <v>75</v>
      </c>
      <c r="G20" s="57" t="s">
        <v>301</v>
      </c>
      <c r="H20" s="81">
        <v>-25.2</v>
      </c>
      <c r="I20" s="81"/>
      <c r="J20" s="81">
        <v>225.1</v>
      </c>
      <c r="K20" s="81"/>
      <c r="L20" s="120">
        <v>24.2</v>
      </c>
      <c r="M20" s="61" t="s">
        <v>123</v>
      </c>
      <c r="N20" s="62"/>
      <c r="O20" s="174">
        <v>74702.46694862307</v>
      </c>
      <c r="P20" s="174">
        <v>147073.65536142513</v>
      </c>
      <c r="Q20" s="59">
        <v>0</v>
      </c>
      <c r="R20" s="59">
        <v>0</v>
      </c>
      <c r="S20" s="59">
        <v>6763.683473904297</v>
      </c>
      <c r="T20" s="59">
        <v>0</v>
      </c>
      <c r="U20" s="56">
        <v>9087.4069856983988</v>
      </c>
      <c r="V20" s="59">
        <v>0</v>
      </c>
      <c r="W20" s="59">
        <v>0</v>
      </c>
      <c r="X20" s="59">
        <v>5965.1723239936209</v>
      </c>
      <c r="Y20" s="56">
        <v>0</v>
      </c>
      <c r="Z20" s="60">
        <v>0</v>
      </c>
      <c r="AA20" s="56">
        <v>0</v>
      </c>
      <c r="AB20" s="56">
        <v>5740.4049973801821</v>
      </c>
      <c r="AC20" s="59">
        <v>0</v>
      </c>
      <c r="AD20" s="56">
        <v>120.7298216239618</v>
      </c>
      <c r="AE20" s="56">
        <v>477.55730866841219</v>
      </c>
      <c r="AF20" s="59">
        <v>0</v>
      </c>
      <c r="AG20" s="56">
        <v>5529.116994730407</v>
      </c>
      <c r="AH20" s="56">
        <v>0</v>
      </c>
      <c r="AI20" s="56">
        <v>0</v>
      </c>
      <c r="AJ20" s="87"/>
      <c r="AK20" s="56"/>
      <c r="AL20" s="56"/>
      <c r="AM20" s="56">
        <f>AVERAGE(O20:O21)</f>
        <v>56167.275614818995</v>
      </c>
      <c r="AN20" s="56">
        <f>AVERAGE(P20:P21)</f>
        <v>147073.65536142513</v>
      </c>
      <c r="AO20" s="56">
        <v>9171.5040208443988</v>
      </c>
      <c r="AP20" s="56"/>
      <c r="AQ20" s="56">
        <v>16143.220549447749</v>
      </c>
      <c r="AR20" s="56">
        <v>4887.6803315186999</v>
      </c>
      <c r="AS20" s="56"/>
      <c r="AT20" s="56">
        <v>7173.8594435831601</v>
      </c>
      <c r="AU20" s="56"/>
      <c r="AV20" s="56">
        <v>31904.091614842248</v>
      </c>
      <c r="AW20" s="56">
        <v>678.66773461783293</v>
      </c>
      <c r="AX20" s="56">
        <v>17134.419520592906</v>
      </c>
      <c r="AY20" s="56"/>
      <c r="AZ20" s="56">
        <v>350.77341701666387</v>
      </c>
      <c r="BA20" s="56">
        <v>4207.8176195526121</v>
      </c>
      <c r="BB20" s="56"/>
      <c r="BC20" s="56">
        <v>11381.865422561572</v>
      </c>
      <c r="BD20" s="56"/>
      <c r="BE20" s="56"/>
      <c r="BF20" s="145"/>
      <c r="BG20" s="171">
        <v>0.164743004732155</v>
      </c>
      <c r="BH20" s="172">
        <v>4.8791367689728435</v>
      </c>
      <c r="BI20" s="56">
        <f t="shared" si="0"/>
        <v>2452.7194591624016</v>
      </c>
      <c r="BJ20" s="56">
        <f>BY20/22.9</f>
        <v>0</v>
      </c>
      <c r="BK20" s="56">
        <f t="shared" si="1"/>
        <v>0</v>
      </c>
      <c r="BL20" s="56">
        <f t="shared" si="5"/>
        <v>2452.7194591624016</v>
      </c>
      <c r="BM20" s="56">
        <v>22.629732556688108</v>
      </c>
      <c r="BN20" s="56">
        <f t="shared" si="2"/>
        <v>4154.6230328086194</v>
      </c>
      <c r="BO20" s="56">
        <f>BZ20/35.4</f>
        <v>66.214686819717414</v>
      </c>
      <c r="BP20" s="56">
        <f t="shared" si="3"/>
        <v>399.30027052368268</v>
      </c>
      <c r="BQ20" s="56">
        <f t="shared" si="4"/>
        <v>199.65013526184134</v>
      </c>
      <c r="BR20" s="56">
        <f t="shared" ref="BR20" si="14">BI20/BP20</f>
        <v>6.1425439455516964</v>
      </c>
      <c r="BS20" s="56">
        <v>0</v>
      </c>
      <c r="BT20" s="56">
        <f t="shared" ref="BT20" si="15">BN20/BP20</f>
        <v>10.404758873215457</v>
      </c>
      <c r="BU20" s="56">
        <v>0.33165360360450941</v>
      </c>
      <c r="BV20" s="87"/>
      <c r="BW20" s="56">
        <v>0</v>
      </c>
      <c r="BX20" s="56">
        <v>0</v>
      </c>
      <c r="BY20" s="56">
        <v>0</v>
      </c>
      <c r="BZ20" s="56">
        <v>2343.9999134179961</v>
      </c>
      <c r="CA20" s="56">
        <v>2407.8205469401</v>
      </c>
      <c r="CB20" s="56">
        <v>0</v>
      </c>
      <c r="CC20" s="56">
        <v>7055.8135637493506</v>
      </c>
      <c r="CD20" s="56">
        <v>2443.8401657593499</v>
      </c>
      <c r="CE20" s="56">
        <v>0</v>
      </c>
      <c r="CF20" s="56">
        <v>1208.687119589539</v>
      </c>
      <c r="CG20" s="56">
        <v>0</v>
      </c>
      <c r="CH20" s="56">
        <v>15952.045807421124</v>
      </c>
      <c r="CI20" s="56">
        <v>339.33386730891647</v>
      </c>
      <c r="CJ20" s="56">
        <v>11394.01452321272</v>
      </c>
      <c r="CK20" s="56">
        <v>0</v>
      </c>
      <c r="CL20" s="56">
        <v>230.04359539270206</v>
      </c>
      <c r="CM20" s="56">
        <v>3730.2603108841995</v>
      </c>
      <c r="CN20" s="56">
        <v>0</v>
      </c>
      <c r="CO20" s="56">
        <v>5852.7484278311631</v>
      </c>
      <c r="CP20" s="56">
        <v>0</v>
      </c>
      <c r="CQ20" s="56">
        <v>0</v>
      </c>
      <c r="CR20" s="62"/>
      <c r="CS20" s="129">
        <v>141.90261886731827</v>
      </c>
      <c r="CT20" s="129">
        <v>571.23186879395723</v>
      </c>
      <c r="CU20" s="129">
        <v>521.51315347583591</v>
      </c>
      <c r="CV20" s="129">
        <v>56029.326728574873</v>
      </c>
      <c r="CW20" s="129">
        <v>251.13336905911254</v>
      </c>
      <c r="CX20" s="129">
        <v>4007.7845455664474</v>
      </c>
      <c r="CY20" s="129">
        <v>61.547430652479939</v>
      </c>
      <c r="CZ20" s="129">
        <v>361.92569255078917</v>
      </c>
      <c r="DA20" s="129">
        <v>127.54948792433655</v>
      </c>
      <c r="DB20" s="129">
        <v>3540.4651325618906</v>
      </c>
      <c r="DC20" s="129">
        <v>17.296037234626073</v>
      </c>
      <c r="DD20" s="129">
        <v>13.668978644099255</v>
      </c>
      <c r="DE20" s="129">
        <v>61.896593809352673</v>
      </c>
      <c r="DF20" s="129">
        <v>6.470182417368151</v>
      </c>
      <c r="DG20" s="129">
        <v>64.169796576346926</v>
      </c>
      <c r="DH20" s="129">
        <v>11.642008449126887</v>
      </c>
      <c r="DI20" s="129">
        <v>18.913457913957846</v>
      </c>
      <c r="DJ20" s="129">
        <v>192.51303240136349</v>
      </c>
      <c r="DK20" s="129">
        <v>52.499878105901857</v>
      </c>
      <c r="DL20" s="131"/>
      <c r="DM20" s="129" t="s">
        <v>549</v>
      </c>
      <c r="DN20" s="129">
        <v>2737.0923312237014</v>
      </c>
      <c r="DO20" s="129">
        <v>3665.9252995601978</v>
      </c>
      <c r="DP20" s="129" t="s">
        <v>550</v>
      </c>
      <c r="DQ20" s="129" t="s">
        <v>551</v>
      </c>
      <c r="DR20" s="129" t="s">
        <v>552</v>
      </c>
      <c r="DS20" s="129" t="s">
        <v>553</v>
      </c>
      <c r="DT20" s="129" t="s">
        <v>554</v>
      </c>
      <c r="DU20" s="129" t="s">
        <v>555</v>
      </c>
      <c r="DV20" s="129" t="s">
        <v>713</v>
      </c>
      <c r="DW20" s="129">
        <v>142.52660708900623</v>
      </c>
      <c r="DX20" s="129">
        <v>665.97743121854023</v>
      </c>
      <c r="DY20" s="129" t="s">
        <v>556</v>
      </c>
      <c r="DZ20" s="129">
        <v>68.27439103399891</v>
      </c>
      <c r="EA20" s="129">
        <v>887.70578234147558</v>
      </c>
      <c r="EB20" s="129" t="s">
        <v>557</v>
      </c>
      <c r="EC20" s="129" t="s">
        <v>558</v>
      </c>
      <c r="ED20" s="129" t="s">
        <v>559</v>
      </c>
      <c r="EE20" s="139" t="s">
        <v>560</v>
      </c>
    </row>
    <row r="21" spans="1:135" ht="16.2" thickBot="1" x14ac:dyDescent="0.35">
      <c r="A21" s="48" t="s">
        <v>506</v>
      </c>
      <c r="B21" s="49" t="s">
        <v>489</v>
      </c>
      <c r="C21" s="49">
        <v>3</v>
      </c>
      <c r="D21" s="63" t="s">
        <v>447</v>
      </c>
      <c r="E21" s="111" t="s">
        <v>299</v>
      </c>
      <c r="F21" s="49" t="s">
        <v>75</v>
      </c>
      <c r="G21" s="49" t="s">
        <v>301</v>
      </c>
      <c r="H21" s="80">
        <v>-25.2</v>
      </c>
      <c r="J21" s="80">
        <v>225.1</v>
      </c>
      <c r="L21" s="119">
        <v>24.2</v>
      </c>
      <c r="M21" s="53" t="s">
        <v>124</v>
      </c>
      <c r="O21" s="173">
        <v>37632.084281014926</v>
      </c>
      <c r="P21" s="173">
        <v>147073.65536142513</v>
      </c>
      <c r="Q21" s="51">
        <v>0</v>
      </c>
      <c r="R21" s="51">
        <v>0</v>
      </c>
      <c r="S21" s="51">
        <v>11579.324567784501</v>
      </c>
      <c r="T21" s="51">
        <v>0</v>
      </c>
      <c r="U21" s="48">
        <v>23199.0341131971</v>
      </c>
      <c r="V21" s="51">
        <v>4887.6803315186999</v>
      </c>
      <c r="W21" s="51">
        <v>0</v>
      </c>
      <c r="X21" s="51">
        <v>8382.5465631727002</v>
      </c>
      <c r="Y21" s="48">
        <v>0</v>
      </c>
      <c r="Z21" s="52">
        <v>31904.0916148422</v>
      </c>
      <c r="AA21" s="48">
        <v>678.66773461783293</v>
      </c>
      <c r="AB21" s="48">
        <v>28528.434043805628</v>
      </c>
      <c r="AC21" s="51">
        <v>0</v>
      </c>
      <c r="AD21" s="48">
        <v>580.81701240936593</v>
      </c>
      <c r="AE21" s="48">
        <v>7938.0779304368116</v>
      </c>
      <c r="AF21" s="51">
        <v>0</v>
      </c>
      <c r="AG21" s="48">
        <v>17234.613850392736</v>
      </c>
      <c r="AH21" s="48">
        <v>0</v>
      </c>
      <c r="AI21" s="48">
        <v>0</v>
      </c>
      <c r="AJ21" s="86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G21" s="149"/>
      <c r="BI21" s="48">
        <f t="shared" si="0"/>
        <v>0</v>
      </c>
      <c r="BJ21" s="48">
        <f>BY21/22.9</f>
        <v>0</v>
      </c>
      <c r="BK21" s="48">
        <f t="shared" si="1"/>
        <v>0</v>
      </c>
      <c r="BL21" s="48">
        <f t="shared" si="5"/>
        <v>0</v>
      </c>
      <c r="BM21" s="48"/>
      <c r="BN21" s="48">
        <f t="shared" si="2"/>
        <v>0</v>
      </c>
      <c r="BO21" s="48">
        <f>BZ21/35.4</f>
        <v>0</v>
      </c>
      <c r="BP21" s="48">
        <f t="shared" si="3"/>
        <v>0</v>
      </c>
      <c r="BQ21" s="48">
        <f t="shared" si="4"/>
        <v>0</v>
      </c>
      <c r="BR21" s="48"/>
      <c r="BS21" s="48"/>
      <c r="BT21" s="48"/>
      <c r="BU21" s="48"/>
      <c r="BV21" s="86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S21" s="128">
        <v>428.04566002807701</v>
      </c>
      <c r="CT21" s="128">
        <v>1730.9251835799164</v>
      </c>
      <c r="CU21" s="128">
        <v>1559.6075647405721</v>
      </c>
      <c r="CV21" s="128">
        <v>169019.43630298213</v>
      </c>
      <c r="CW21" s="128">
        <v>753.48774948197422</v>
      </c>
      <c r="CX21" s="128">
        <v>12163.920642217283</v>
      </c>
      <c r="CY21" s="128">
        <v>190.36663189141868</v>
      </c>
      <c r="CZ21" s="128">
        <v>1096.3682908321107</v>
      </c>
      <c r="DA21" s="128">
        <v>404.53175833528621</v>
      </c>
      <c r="DB21" s="128">
        <v>762.40520509088731</v>
      </c>
      <c r="DC21" s="128">
        <v>54.855542492702327</v>
      </c>
      <c r="DD21" s="128">
        <v>43.536307977003737</v>
      </c>
      <c r="DE21" s="128">
        <v>195.13709563731146</v>
      </c>
      <c r="DF21" s="128">
        <v>20.926354678697002</v>
      </c>
      <c r="DG21" s="128">
        <v>203.51881503786348</v>
      </c>
      <c r="DH21" s="128">
        <v>37.653466666541782</v>
      </c>
      <c r="DI21" s="128">
        <v>57.794343663893976</v>
      </c>
      <c r="DJ21" s="128">
        <v>601.64223755939304</v>
      </c>
      <c r="DK21" s="128">
        <v>164.81939791636498</v>
      </c>
      <c r="DM21" s="128" t="s">
        <v>561</v>
      </c>
      <c r="DN21" s="128" t="s">
        <v>562</v>
      </c>
      <c r="DO21" s="128">
        <v>769.72358013827989</v>
      </c>
      <c r="DP21" s="128" t="s">
        <v>563</v>
      </c>
      <c r="DQ21" s="128" t="s">
        <v>564</v>
      </c>
      <c r="DR21" s="128" t="s">
        <v>565</v>
      </c>
      <c r="DS21" s="128" t="s">
        <v>566</v>
      </c>
      <c r="DT21" s="128" t="s">
        <v>567</v>
      </c>
      <c r="DU21" s="128" t="s">
        <v>568</v>
      </c>
      <c r="DV21" s="128">
        <v>69.970180083775006</v>
      </c>
      <c r="DW21" s="128" t="s">
        <v>569</v>
      </c>
      <c r="DX21" s="128">
        <v>326.14675783193195</v>
      </c>
      <c r="DY21" s="128" t="s">
        <v>570</v>
      </c>
      <c r="DZ21" s="128">
        <v>27.828207788130168</v>
      </c>
      <c r="EA21" s="128">
        <v>316.9532197749852</v>
      </c>
      <c r="EB21" s="128" t="s">
        <v>571</v>
      </c>
      <c r="EC21" s="128" t="s">
        <v>572</v>
      </c>
      <c r="ED21" s="128" t="s">
        <v>573</v>
      </c>
      <c r="EE21" s="138" t="s">
        <v>574</v>
      </c>
    </row>
    <row r="22" spans="1:135" s="60" customFormat="1" x14ac:dyDescent="0.3">
      <c r="A22" s="56" t="s">
        <v>506</v>
      </c>
      <c r="B22" s="57" t="s">
        <v>489</v>
      </c>
      <c r="C22" s="57">
        <v>3</v>
      </c>
      <c r="D22" s="58" t="s">
        <v>451</v>
      </c>
      <c r="E22" s="112" t="s">
        <v>300</v>
      </c>
      <c r="F22" s="57" t="s">
        <v>305</v>
      </c>
      <c r="G22" s="81" t="s">
        <v>301</v>
      </c>
      <c r="H22" s="81">
        <v>-23.4</v>
      </c>
      <c r="I22" s="81"/>
      <c r="J22" s="81">
        <v>234.5</v>
      </c>
      <c r="K22" s="81">
        <v>199.5</v>
      </c>
      <c r="L22" s="120">
        <v>31.848478752852753</v>
      </c>
      <c r="M22" s="61" t="s">
        <v>125</v>
      </c>
      <c r="N22" s="62"/>
      <c r="O22" s="174">
        <v>108938.49906028311</v>
      </c>
      <c r="P22" s="174">
        <v>193556.70197862553</v>
      </c>
      <c r="Q22" s="59">
        <v>0</v>
      </c>
      <c r="R22" s="59">
        <v>0</v>
      </c>
      <c r="S22" s="59">
        <v>5158.9599420960058</v>
      </c>
      <c r="T22" s="59">
        <v>0</v>
      </c>
      <c r="U22" s="56">
        <v>7578.3165491191749</v>
      </c>
      <c r="V22" s="59">
        <v>0</v>
      </c>
      <c r="W22" s="59">
        <v>0</v>
      </c>
      <c r="X22" s="59">
        <v>2373.9110743883589</v>
      </c>
      <c r="Y22" s="56">
        <v>0</v>
      </c>
      <c r="Z22" s="60">
        <v>0</v>
      </c>
      <c r="AA22" s="56">
        <v>173.40864959258761</v>
      </c>
      <c r="AB22" s="56">
        <v>4251.3128575590272</v>
      </c>
      <c r="AC22" s="59">
        <v>0</v>
      </c>
      <c r="AD22" s="56">
        <v>125.01345479764095</v>
      </c>
      <c r="AE22" s="56">
        <v>1344.1016648585555</v>
      </c>
      <c r="AF22" s="59">
        <v>0</v>
      </c>
      <c r="AG22" s="56">
        <v>5805.5313417196421</v>
      </c>
      <c r="AH22" s="56">
        <v>9.6575030108370008</v>
      </c>
      <c r="AI22" s="56">
        <v>0</v>
      </c>
      <c r="AJ22" s="87"/>
      <c r="AK22" s="56"/>
      <c r="AL22" s="56"/>
      <c r="AM22" s="56">
        <f>AVERAGE(O22:O25)</f>
        <v>106453.065305321</v>
      </c>
      <c r="AN22" s="56">
        <f>AVERAGE(P22:P25)</f>
        <v>203207.60982951627</v>
      </c>
      <c r="AO22" s="56">
        <v>6289.8814855369483</v>
      </c>
      <c r="AP22" s="56">
        <v>21779.547397205755</v>
      </c>
      <c r="AQ22" s="56">
        <v>7804.9746747489062</v>
      </c>
      <c r="AR22" s="56">
        <v>4139.9236449020154</v>
      </c>
      <c r="AS22" s="56"/>
      <c r="AT22" s="56">
        <v>2986.9007729886512</v>
      </c>
      <c r="AU22" s="56"/>
      <c r="AV22" s="56"/>
      <c r="AW22" s="56">
        <v>173.40864959258761</v>
      </c>
      <c r="AX22" s="56">
        <v>2922.6801701035001</v>
      </c>
      <c r="AY22" s="56"/>
      <c r="AZ22" s="56">
        <v>95.274403419341311</v>
      </c>
      <c r="BA22" s="56">
        <v>951.46513068483978</v>
      </c>
      <c r="BB22" s="56">
        <v>12.1580878351112</v>
      </c>
      <c r="BC22" s="56">
        <v>7460.1472359208055</v>
      </c>
      <c r="BD22" s="56">
        <v>8.9068235501564992</v>
      </c>
      <c r="BE22" s="56">
        <v>18.748219147319666</v>
      </c>
      <c r="BF22" s="145"/>
      <c r="BG22" s="171">
        <v>7.9431763773634881E-2</v>
      </c>
      <c r="BH22" s="172"/>
      <c r="BI22" s="56">
        <f t="shared" si="0"/>
        <v>4648.6054718480791</v>
      </c>
      <c r="BJ22" s="56">
        <f>BY22/22.9</f>
        <v>0</v>
      </c>
      <c r="BK22" s="56">
        <f t="shared" si="1"/>
        <v>235.31165887653367</v>
      </c>
      <c r="BL22" s="56">
        <f t="shared" si="5"/>
        <v>4883.9171307246124</v>
      </c>
      <c r="BM22" s="56"/>
      <c r="BN22" s="56">
        <f t="shared" si="2"/>
        <v>5740.3279612857705</v>
      </c>
      <c r="BO22" s="56">
        <f>BZ22/35.4</f>
        <v>58.843982764590741</v>
      </c>
      <c r="BP22" s="56">
        <f t="shared" si="3"/>
        <v>0</v>
      </c>
      <c r="BQ22" s="56">
        <f t="shared" si="4"/>
        <v>0</v>
      </c>
      <c r="BR22" s="56"/>
      <c r="BS22" s="56"/>
      <c r="BT22" s="56"/>
      <c r="BU22" s="56"/>
      <c r="BV22" s="87"/>
      <c r="BW22" s="56">
        <v>0</v>
      </c>
      <c r="BX22" s="56">
        <v>0</v>
      </c>
      <c r="BY22" s="56">
        <v>0</v>
      </c>
      <c r="BZ22" s="56">
        <v>2083.0769898665121</v>
      </c>
      <c r="CA22" s="56">
        <v>4070.3191299345699</v>
      </c>
      <c r="CB22" s="56">
        <v>9430.8206644537167</v>
      </c>
      <c r="CC22" s="56">
        <v>3546.299009625247</v>
      </c>
      <c r="CD22" s="56">
        <v>1792.6395231065064</v>
      </c>
      <c r="CE22" s="56">
        <v>0</v>
      </c>
      <c r="CF22" s="56">
        <v>1403.0981305837215</v>
      </c>
      <c r="CG22" s="56">
        <v>0</v>
      </c>
      <c r="CH22" s="56">
        <v>0</v>
      </c>
      <c r="CI22" s="56">
        <v>75.088147891567459</v>
      </c>
      <c r="CJ22" s="56">
        <v>886.1153355830528</v>
      </c>
      <c r="CK22" s="56">
        <v>0</v>
      </c>
      <c r="CL22" s="56">
        <v>60.801050988792213</v>
      </c>
      <c r="CM22" s="56">
        <v>550.82047684454642</v>
      </c>
      <c r="CN22" s="56">
        <v>5.2646064633244247</v>
      </c>
      <c r="CO22" s="56">
        <v>1574.2223841395873</v>
      </c>
      <c r="CP22" s="56">
        <v>4.6130845416628015</v>
      </c>
      <c r="CQ22" s="56">
        <v>8.1182170286483295</v>
      </c>
      <c r="CR22" s="62"/>
      <c r="CS22" s="129">
        <v>770.31716654187289</v>
      </c>
      <c r="CT22" s="129">
        <v>3424.6022496401974</v>
      </c>
      <c r="CU22" s="129">
        <v>2783.5465193066857</v>
      </c>
      <c r="CV22" s="129">
        <v>298074.32971352874</v>
      </c>
      <c r="CW22" s="129">
        <v>1380.072633763406</v>
      </c>
      <c r="CX22" s="129">
        <v>23995.759648031821</v>
      </c>
      <c r="CY22" s="129">
        <v>452.46138933536889</v>
      </c>
      <c r="CZ22" s="129">
        <v>2064.9271476961317</v>
      </c>
      <c r="DA22" s="129">
        <v>1286.50637830035</v>
      </c>
      <c r="DB22" s="129">
        <v>105.86144288177029</v>
      </c>
      <c r="DC22" s="129">
        <v>139.687769854886</v>
      </c>
      <c r="DD22" s="129">
        <v>69.694880259805885</v>
      </c>
      <c r="DE22" s="129">
        <v>483.68368371271202</v>
      </c>
      <c r="DF22" s="129">
        <v>59.243007169958886</v>
      </c>
      <c r="DG22" s="129">
        <v>439.7087287640075</v>
      </c>
      <c r="DH22" s="129">
        <v>72.98037371104266</v>
      </c>
      <c r="DI22" s="129">
        <v>121.20246576137926</v>
      </c>
      <c r="DJ22" s="129">
        <v>1056.6134069258062</v>
      </c>
      <c r="DK22" s="129">
        <v>399.20821199033253</v>
      </c>
      <c r="DL22" s="131"/>
      <c r="DM22" s="129">
        <v>494.65284205061113</v>
      </c>
      <c r="DN22" s="129" t="s">
        <v>575</v>
      </c>
      <c r="DO22" s="129">
        <v>1919.6324369741403</v>
      </c>
      <c r="DP22" s="129" t="s">
        <v>576</v>
      </c>
      <c r="DQ22" s="129" t="s">
        <v>577</v>
      </c>
      <c r="DR22" s="129" t="s">
        <v>578</v>
      </c>
      <c r="DS22" s="129" t="s">
        <v>579</v>
      </c>
      <c r="DT22" s="129" t="s">
        <v>580</v>
      </c>
      <c r="DU22" s="129" t="s">
        <v>581</v>
      </c>
      <c r="DV22" s="129" t="s">
        <v>718</v>
      </c>
      <c r="DW22" s="129">
        <v>80.304837583087149</v>
      </c>
      <c r="DX22" s="129">
        <v>308.78363757539313</v>
      </c>
      <c r="DY22" s="129" t="s">
        <v>582</v>
      </c>
      <c r="DZ22" s="129">
        <v>53.012284394092404</v>
      </c>
      <c r="EA22" s="129" t="s">
        <v>583</v>
      </c>
      <c r="EB22" s="129" t="s">
        <v>584</v>
      </c>
      <c r="EC22" s="129">
        <v>67.000578080552486</v>
      </c>
      <c r="ED22" s="129">
        <v>1496.0672173541391</v>
      </c>
      <c r="EE22" s="139" t="s">
        <v>585</v>
      </c>
    </row>
    <row r="23" spans="1:135" x14ac:dyDescent="0.3">
      <c r="A23" s="48" t="s">
        <v>506</v>
      </c>
      <c r="B23" s="49" t="s">
        <v>489</v>
      </c>
      <c r="C23" s="49">
        <v>3</v>
      </c>
      <c r="D23" s="63" t="s">
        <v>452</v>
      </c>
      <c r="E23" s="113" t="s">
        <v>300</v>
      </c>
      <c r="F23" s="49" t="s">
        <v>305</v>
      </c>
      <c r="G23" s="49" t="s">
        <v>301</v>
      </c>
      <c r="H23" s="80">
        <v>-23.4</v>
      </c>
      <c r="J23" s="80">
        <v>234.5</v>
      </c>
      <c r="K23" s="80">
        <v>199.5</v>
      </c>
      <c r="L23" s="119">
        <v>31.848444946972339</v>
      </c>
      <c r="M23" s="53" t="s">
        <v>126</v>
      </c>
      <c r="O23" s="173">
        <v>100892.33772077411</v>
      </c>
      <c r="P23" s="173">
        <v>232160.74428751133</v>
      </c>
      <c r="Q23" s="51">
        <v>0</v>
      </c>
      <c r="R23" s="51">
        <v>0</v>
      </c>
      <c r="S23" s="51">
        <v>2691.2361619866929</v>
      </c>
      <c r="T23" s="51">
        <v>21779.547397205755</v>
      </c>
      <c r="U23" s="48">
        <v>4813.8873860120711</v>
      </c>
      <c r="V23" s="51">
        <v>4139.9236449020154</v>
      </c>
      <c r="W23" s="51">
        <v>0</v>
      </c>
      <c r="X23" s="51">
        <v>2736.6547806286617</v>
      </c>
      <c r="Y23" s="48">
        <v>0</v>
      </c>
      <c r="Z23" s="52">
        <v>0</v>
      </c>
      <c r="AA23" s="48">
        <v>0</v>
      </c>
      <c r="AB23" s="48">
        <v>2613.6053560673513</v>
      </c>
      <c r="AC23" s="51">
        <v>0</v>
      </c>
      <c r="AD23" s="48">
        <v>22.731029757901748</v>
      </c>
      <c r="AE23" s="48">
        <v>558.82859651112415</v>
      </c>
      <c r="AF23" s="51">
        <v>12.1580878351112</v>
      </c>
      <c r="AG23" s="48">
        <v>5986.8142471035881</v>
      </c>
      <c r="AH23" s="48">
        <v>5.859376825969</v>
      </c>
      <c r="AI23" s="48">
        <v>18.748219147319666</v>
      </c>
      <c r="AJ23" s="86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G23" s="149"/>
      <c r="BI23" s="48">
        <f t="shared" si="0"/>
        <v>0</v>
      </c>
      <c r="BJ23" s="48">
        <f>BY23/22.9</f>
        <v>0</v>
      </c>
      <c r="BK23" s="48">
        <f t="shared" si="1"/>
        <v>0</v>
      </c>
      <c r="BL23" s="48">
        <f t="shared" si="5"/>
        <v>0</v>
      </c>
      <c r="BM23" s="48"/>
      <c r="BN23" s="48">
        <f t="shared" si="2"/>
        <v>0</v>
      </c>
      <c r="BO23" s="48">
        <f>BZ23/35.4</f>
        <v>0</v>
      </c>
      <c r="BP23" s="48">
        <f t="shared" si="3"/>
        <v>0</v>
      </c>
      <c r="BQ23" s="48">
        <f t="shared" si="4"/>
        <v>0</v>
      </c>
      <c r="BR23" s="48"/>
      <c r="BS23" s="48"/>
      <c r="BT23" s="48"/>
      <c r="BU23" s="48"/>
      <c r="BV23" s="86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S23" s="128">
        <v>438.56250487834978</v>
      </c>
      <c r="CT23" s="128">
        <v>1943.7433122496436</v>
      </c>
      <c r="CU23" s="128">
        <v>1598.0619412295703</v>
      </c>
      <c r="CV23" s="128">
        <v>169657.16616310223</v>
      </c>
      <c r="CW23" s="128">
        <v>789.87501688581688</v>
      </c>
      <c r="CX23" s="128">
        <v>13599.673789022063</v>
      </c>
      <c r="CY23" s="128">
        <v>253.55485186068111</v>
      </c>
      <c r="CZ23" s="128">
        <v>1171.4830207228783</v>
      </c>
      <c r="DA23" s="128">
        <v>716.00739833123998</v>
      </c>
      <c r="DB23" s="128">
        <v>12009.216171380247</v>
      </c>
      <c r="DC23" s="128">
        <v>77.091703798289444</v>
      </c>
      <c r="DD23" s="128">
        <v>37.333732211979473</v>
      </c>
      <c r="DE23" s="128">
        <v>267.72423614450031</v>
      </c>
      <c r="DF23" s="128">
        <v>32.450648690931672</v>
      </c>
      <c r="DG23" s="128">
        <v>240.85261982940747</v>
      </c>
      <c r="DH23" s="128">
        <v>39.093685485956563</v>
      </c>
      <c r="DI23" s="128">
        <v>68.365242445075992</v>
      </c>
      <c r="DJ23" s="128">
        <v>580.6258175036711</v>
      </c>
      <c r="DK23" s="128">
        <v>221.45794866904316</v>
      </c>
      <c r="DM23" s="128" t="s">
        <v>586</v>
      </c>
      <c r="DN23" s="128" t="s">
        <v>587</v>
      </c>
      <c r="DO23" s="128">
        <v>1025.0555584039448</v>
      </c>
      <c r="DP23" s="128" t="s">
        <v>588</v>
      </c>
      <c r="DQ23" s="128" t="s">
        <v>589</v>
      </c>
      <c r="DR23" s="128" t="s">
        <v>590</v>
      </c>
      <c r="DS23" s="128" t="s">
        <v>591</v>
      </c>
      <c r="DT23" s="128" t="s">
        <v>592</v>
      </c>
      <c r="DU23" s="128" t="s">
        <v>593</v>
      </c>
      <c r="DV23" s="128" t="s">
        <v>714</v>
      </c>
      <c r="DW23" s="128">
        <v>57.980805987431523</v>
      </c>
      <c r="DX23" s="128">
        <v>273.97849121347542</v>
      </c>
      <c r="DY23" s="128" t="s">
        <v>594</v>
      </c>
      <c r="DZ23" s="128" t="s">
        <v>595</v>
      </c>
      <c r="EA23" s="128">
        <v>354.86146499585453</v>
      </c>
      <c r="EB23" s="128" t="s">
        <v>596</v>
      </c>
      <c r="EC23" s="128">
        <v>34.909393786094476</v>
      </c>
      <c r="ED23" s="128">
        <v>1172.5950381751527</v>
      </c>
      <c r="EE23" s="138" t="s">
        <v>597</v>
      </c>
    </row>
    <row r="24" spans="1:135" x14ac:dyDescent="0.3">
      <c r="A24" s="48" t="s">
        <v>506</v>
      </c>
      <c r="B24" s="49" t="s">
        <v>489</v>
      </c>
      <c r="C24" s="49">
        <v>3</v>
      </c>
      <c r="D24" s="63" t="s">
        <v>453</v>
      </c>
      <c r="E24" s="113" t="s">
        <v>300</v>
      </c>
      <c r="F24" s="49" t="s">
        <v>305</v>
      </c>
      <c r="G24" s="49" t="s">
        <v>301</v>
      </c>
      <c r="H24" s="80">
        <v>-23.4</v>
      </c>
      <c r="J24" s="80">
        <v>234.5</v>
      </c>
      <c r="K24" s="80">
        <v>199.5</v>
      </c>
      <c r="L24" s="119">
        <v>31.848444946972339</v>
      </c>
      <c r="M24" s="53" t="s">
        <v>127</v>
      </c>
      <c r="O24" s="173">
        <v>100929.2020128443</v>
      </c>
      <c r="P24" s="173">
        <v>193556.49652596415</v>
      </c>
      <c r="Q24" s="51">
        <v>0</v>
      </c>
      <c r="R24" s="51">
        <v>0</v>
      </c>
      <c r="S24" s="51">
        <v>11019.448352528145</v>
      </c>
      <c r="T24" s="51">
        <v>0</v>
      </c>
      <c r="U24" s="48">
        <v>13664.143066474642</v>
      </c>
      <c r="V24" s="51">
        <v>0</v>
      </c>
      <c r="W24" s="51">
        <v>0</v>
      </c>
      <c r="X24" s="51">
        <v>0</v>
      </c>
      <c r="Y24" s="48">
        <v>0</v>
      </c>
      <c r="Z24" s="52">
        <v>0</v>
      </c>
      <c r="AA24" s="48">
        <v>0</v>
      </c>
      <c r="AB24" s="48">
        <v>3029.4482163356529</v>
      </c>
      <c r="AC24" s="51">
        <v>0</v>
      </c>
      <c r="AD24" s="48">
        <v>0</v>
      </c>
      <c r="AE24" s="48">
        <v>0</v>
      </c>
      <c r="AF24" s="51">
        <v>0</v>
      </c>
      <c r="AG24" s="48">
        <v>9260.9850328021912</v>
      </c>
      <c r="AH24" s="48">
        <v>4.0288411611099999</v>
      </c>
      <c r="AI24" s="48">
        <v>0</v>
      </c>
      <c r="AJ24" s="86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G24" s="149"/>
      <c r="BI24" s="48">
        <f t="shared" si="0"/>
        <v>0</v>
      </c>
      <c r="BJ24" s="48">
        <f>BY24/22.9</f>
        <v>0</v>
      </c>
      <c r="BK24" s="48">
        <f t="shared" si="1"/>
        <v>0</v>
      </c>
      <c r="BL24" s="48">
        <f t="shared" si="5"/>
        <v>0</v>
      </c>
      <c r="BM24" s="48"/>
      <c r="BN24" s="48">
        <f t="shared" si="2"/>
        <v>0</v>
      </c>
      <c r="BO24" s="48">
        <f>BZ24/35.4</f>
        <v>0</v>
      </c>
      <c r="BP24" s="48">
        <f t="shared" si="3"/>
        <v>0</v>
      </c>
      <c r="BQ24" s="48">
        <f t="shared" si="4"/>
        <v>0</v>
      </c>
      <c r="BR24" s="48"/>
      <c r="BS24" s="48"/>
      <c r="BT24" s="48"/>
      <c r="BU24" s="48"/>
      <c r="BV24" s="86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S24" s="128">
        <v>91.85419477927455</v>
      </c>
      <c r="CT24" s="128">
        <v>401.43823428990714</v>
      </c>
      <c r="CU24" s="128">
        <v>347.32873897458541</v>
      </c>
      <c r="CV24" s="128">
        <v>35491.29703070016</v>
      </c>
      <c r="CW24" s="128">
        <v>169.38127328509663</v>
      </c>
      <c r="CX24" s="128">
        <v>2789.7976183527394</v>
      </c>
      <c r="CY24" s="128">
        <v>49.270940686412416</v>
      </c>
      <c r="CZ24" s="128">
        <v>241.43765535584859</v>
      </c>
      <c r="DA24" s="128">
        <v>134.37781100089785</v>
      </c>
      <c r="DB24" s="128">
        <v>1736.5600437285614</v>
      </c>
      <c r="DC24" s="128">
        <v>13.836061764266384</v>
      </c>
      <c r="DD24" s="128">
        <v>5.5951835672098102</v>
      </c>
      <c r="DE24" s="128">
        <v>48.818856616466313</v>
      </c>
      <c r="DF24" s="128">
        <v>5.5846881812833056</v>
      </c>
      <c r="DG24" s="128">
        <v>41.450227765964428</v>
      </c>
      <c r="DH24" s="128">
        <v>5.8589466858206514</v>
      </c>
      <c r="DI24" s="128">
        <v>13.713092939012943</v>
      </c>
      <c r="DJ24" s="128">
        <v>101.75834557713324</v>
      </c>
      <c r="DK24" s="128">
        <v>40.862013909857147</v>
      </c>
      <c r="DM24" s="128">
        <v>64.913819056932383</v>
      </c>
      <c r="DN24" s="128">
        <v>234.33368163002794</v>
      </c>
      <c r="DO24" s="128">
        <v>337.16226065187914</v>
      </c>
      <c r="DP24" s="128">
        <v>22771.430487312406</v>
      </c>
      <c r="DQ24" s="128">
        <v>93.94136448315696</v>
      </c>
      <c r="DR24" s="128" t="s">
        <v>598</v>
      </c>
      <c r="DS24" s="128" t="s">
        <v>599</v>
      </c>
      <c r="DT24" s="128">
        <v>109.28704305159636</v>
      </c>
      <c r="DU24" s="128" t="s">
        <v>600</v>
      </c>
      <c r="DV24" s="128" t="s">
        <v>715</v>
      </c>
      <c r="DW24" s="128">
        <v>22.092978022312042</v>
      </c>
      <c r="DX24" s="128">
        <v>153.16634235415532</v>
      </c>
      <c r="DY24" s="128" t="s">
        <v>601</v>
      </c>
      <c r="DZ24" s="128">
        <v>10.639835395444688</v>
      </c>
      <c r="EA24" s="128">
        <v>160.47853462372893</v>
      </c>
      <c r="EB24" s="128" t="s">
        <v>602</v>
      </c>
      <c r="EC24" s="128">
        <v>10.019672238473987</v>
      </c>
      <c r="ED24" s="128" t="s">
        <v>603</v>
      </c>
      <c r="EE24" s="138" t="s">
        <v>604</v>
      </c>
    </row>
    <row r="25" spans="1:135" ht="16.2" thickBot="1" x14ac:dyDescent="0.35">
      <c r="A25" s="48" t="s">
        <v>506</v>
      </c>
      <c r="B25" s="49" t="s">
        <v>489</v>
      </c>
      <c r="C25" s="49">
        <v>3</v>
      </c>
      <c r="D25" s="63" t="s">
        <v>454</v>
      </c>
      <c r="E25" s="113" t="s">
        <v>300</v>
      </c>
      <c r="F25" s="49" t="s">
        <v>305</v>
      </c>
      <c r="G25" s="49" t="s">
        <v>301</v>
      </c>
      <c r="H25" s="80">
        <v>-23.4</v>
      </c>
      <c r="J25" s="80">
        <v>234.5</v>
      </c>
      <c r="K25" s="80">
        <v>199.5</v>
      </c>
      <c r="L25" s="119">
        <v>31.848444946972339</v>
      </c>
      <c r="M25" s="53" t="s">
        <v>128</v>
      </c>
      <c r="O25" s="173">
        <v>115052.22242738242</v>
      </c>
      <c r="P25" s="173">
        <v>193556.49652596415</v>
      </c>
      <c r="Q25" s="51">
        <v>0</v>
      </c>
      <c r="R25" s="51">
        <v>0</v>
      </c>
      <c r="S25" s="51">
        <v>0</v>
      </c>
      <c r="T25" s="51">
        <v>0</v>
      </c>
      <c r="U25" s="48">
        <v>5163.5516973897393</v>
      </c>
      <c r="V25" s="51">
        <v>0</v>
      </c>
      <c r="W25" s="51">
        <v>0</v>
      </c>
      <c r="X25" s="51">
        <v>3850.1364639489329</v>
      </c>
      <c r="Y25" s="48">
        <v>0</v>
      </c>
      <c r="Z25" s="52">
        <v>0</v>
      </c>
      <c r="AA25" s="48">
        <v>0</v>
      </c>
      <c r="AB25" s="48">
        <v>1796.3542504519678</v>
      </c>
      <c r="AC25" s="51">
        <v>0</v>
      </c>
      <c r="AD25" s="48">
        <v>138.07872570248125</v>
      </c>
      <c r="AE25" s="48">
        <v>0</v>
      </c>
      <c r="AF25" s="51">
        <v>0</v>
      </c>
      <c r="AG25" s="48">
        <v>8787.2583220578017</v>
      </c>
      <c r="AH25" s="48">
        <v>16.08157320271</v>
      </c>
      <c r="AI25" s="48">
        <v>0</v>
      </c>
      <c r="AJ25" s="86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G25" s="149"/>
      <c r="BI25" s="48">
        <f t="shared" si="0"/>
        <v>0</v>
      </c>
      <c r="BJ25" s="48">
        <f>BY25/22.9</f>
        <v>0</v>
      </c>
      <c r="BK25" s="48">
        <f t="shared" si="1"/>
        <v>0</v>
      </c>
      <c r="BL25" s="48">
        <f t="shared" si="5"/>
        <v>0</v>
      </c>
      <c r="BM25" s="48"/>
      <c r="BN25" s="48">
        <f t="shared" si="2"/>
        <v>0</v>
      </c>
      <c r="BO25" s="48">
        <f>BZ25/35.4</f>
        <v>0</v>
      </c>
      <c r="BP25" s="48">
        <f t="shared" si="3"/>
        <v>0</v>
      </c>
      <c r="BQ25" s="48">
        <f t="shared" si="4"/>
        <v>0</v>
      </c>
      <c r="BR25" s="48"/>
      <c r="BS25" s="48"/>
      <c r="BT25" s="48"/>
      <c r="BU25" s="48"/>
      <c r="BV25" s="86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S25" s="128">
        <v>12.508428141388524</v>
      </c>
      <c r="CT25" s="128">
        <v>54.113083696299924</v>
      </c>
      <c r="CU25" s="128">
        <v>48.531444991998029</v>
      </c>
      <c r="CV25" s="128">
        <v>4828.9617276243389</v>
      </c>
      <c r="CW25" s="128">
        <v>23.451390050911098</v>
      </c>
      <c r="CX25" s="128">
        <v>374.18474319871763</v>
      </c>
      <c r="CY25" s="128">
        <v>6.3349818610907542</v>
      </c>
      <c r="CZ25" s="128">
        <v>32.495105793702493</v>
      </c>
      <c r="DA25" s="128">
        <v>16.776661625653453</v>
      </c>
      <c r="DB25" s="128">
        <v>3145.1017697434595</v>
      </c>
      <c r="DC25" s="128">
        <v>1.6584646807761017</v>
      </c>
      <c r="DD25" s="128">
        <v>0.5446655646765689</v>
      </c>
      <c r="DE25" s="128">
        <v>5.9393499889459402</v>
      </c>
      <c r="DF25" s="128">
        <v>0.64211894115307777</v>
      </c>
      <c r="DG25" s="128">
        <v>4.7658840564879839</v>
      </c>
      <c r="DH25" s="128">
        <v>0.57034169955460079</v>
      </c>
      <c r="DI25" s="128">
        <v>1.8082500343724812</v>
      </c>
      <c r="DJ25" s="128">
        <v>11.918040380646557</v>
      </c>
      <c r="DK25" s="128">
        <v>5.0251367506821856</v>
      </c>
      <c r="DM25" s="128">
        <v>10.884612367757017</v>
      </c>
      <c r="DN25" s="128">
        <v>36.558562481717757</v>
      </c>
      <c r="DO25" s="128">
        <v>81.464001586438272</v>
      </c>
      <c r="DP25" s="128">
        <v>4211.6967435358556</v>
      </c>
      <c r="DQ25" s="128" t="s">
        <v>605</v>
      </c>
      <c r="DR25" s="128" t="s">
        <v>606</v>
      </c>
      <c r="DS25" s="128">
        <v>2.5402951932674429</v>
      </c>
      <c r="DT25" s="128">
        <v>20.879387112891237</v>
      </c>
      <c r="DU25" s="128" t="s">
        <v>607</v>
      </c>
      <c r="DV25" s="128" t="s">
        <v>716</v>
      </c>
      <c r="DW25" s="128">
        <v>6.3207276302648658</v>
      </c>
      <c r="DX25" s="128">
        <v>43.515511972093371</v>
      </c>
      <c r="DY25" s="128" t="s">
        <v>608</v>
      </c>
      <c r="DZ25" s="128">
        <v>4.418826458880063</v>
      </c>
      <c r="EA25" s="128">
        <v>46.283161474715726</v>
      </c>
      <c r="EB25" s="128">
        <v>0.96444889057281147</v>
      </c>
      <c r="EC25" s="128">
        <v>1.7388439992724212</v>
      </c>
      <c r="ED25" s="128" t="s">
        <v>609</v>
      </c>
      <c r="EE25" s="138">
        <v>3.5947353194022331</v>
      </c>
    </row>
    <row r="26" spans="1:135" s="60" customFormat="1" x14ac:dyDescent="0.3">
      <c r="A26" s="56" t="s">
        <v>506</v>
      </c>
      <c r="B26" s="57" t="s">
        <v>489</v>
      </c>
      <c r="C26" s="57">
        <v>3</v>
      </c>
      <c r="D26" s="58" t="s">
        <v>455</v>
      </c>
      <c r="E26" s="114" t="s">
        <v>299</v>
      </c>
      <c r="F26" s="57" t="s">
        <v>75</v>
      </c>
      <c r="G26" s="57" t="s">
        <v>301</v>
      </c>
      <c r="H26" s="81">
        <v>-40.200000000000003</v>
      </c>
      <c r="I26" s="81"/>
      <c r="J26" s="81">
        <v>229.3</v>
      </c>
      <c r="K26" s="81"/>
      <c r="L26" s="120">
        <v>18.3</v>
      </c>
      <c r="M26" s="61" t="s">
        <v>129</v>
      </c>
      <c r="N26" s="62"/>
      <c r="O26" s="174">
        <v>53526.833080803888</v>
      </c>
      <c r="P26" s="174">
        <v>111216.85508735869</v>
      </c>
      <c r="Q26" s="59">
        <v>0</v>
      </c>
      <c r="R26" s="59">
        <v>0</v>
      </c>
      <c r="S26" s="59">
        <v>4700.7987576300065</v>
      </c>
      <c r="T26" s="59">
        <v>0</v>
      </c>
      <c r="U26" s="56">
        <v>7207.1972091087655</v>
      </c>
      <c r="V26" s="59">
        <v>5770.3117053725127</v>
      </c>
      <c r="W26" s="59">
        <v>0</v>
      </c>
      <c r="X26" s="59">
        <v>4649.01849954111</v>
      </c>
      <c r="Y26" s="56">
        <v>0</v>
      </c>
      <c r="Z26" s="60">
        <v>3061.2663891249499</v>
      </c>
      <c r="AA26" s="56">
        <v>75.599584332990361</v>
      </c>
      <c r="AB26" s="56">
        <v>3614.3540306787636</v>
      </c>
      <c r="AC26" s="59">
        <v>0</v>
      </c>
      <c r="AD26" s="56">
        <v>52.211137312993266</v>
      </c>
      <c r="AE26" s="56">
        <v>577.47912896596688</v>
      </c>
      <c r="AF26" s="59">
        <v>15.18099699379855</v>
      </c>
      <c r="AG26" s="56">
        <v>5149.6738561079237</v>
      </c>
      <c r="AH26" s="56">
        <v>0</v>
      </c>
      <c r="AI26" s="56">
        <v>0</v>
      </c>
      <c r="AJ26" s="87"/>
      <c r="AK26" s="56"/>
      <c r="AL26" s="56"/>
      <c r="AM26" s="56">
        <f>AVERAGE(O26:O27)</f>
        <v>52443.888926748739</v>
      </c>
      <c r="AN26" s="56">
        <f>AVERAGE(P26:P27)</f>
        <v>112118.2628327514</v>
      </c>
      <c r="AO26" s="56">
        <v>5326.080806730225</v>
      </c>
      <c r="AP26" s="56">
        <v>1017.103238807</v>
      </c>
      <c r="AQ26" s="56">
        <v>7371.4889499177189</v>
      </c>
      <c r="AR26" s="56">
        <v>3883.0272351406065</v>
      </c>
      <c r="AS26" s="56"/>
      <c r="AT26" s="56">
        <v>6087.6413979428789</v>
      </c>
      <c r="AU26" s="56"/>
      <c r="AV26" s="56">
        <v>2387.2444398988628</v>
      </c>
      <c r="AW26" s="56">
        <v>61.04057910641572</v>
      </c>
      <c r="AX26" s="56">
        <v>3902.6110936333448</v>
      </c>
      <c r="AY26" s="56"/>
      <c r="AZ26" s="56">
        <v>64.975471841362278</v>
      </c>
      <c r="BA26" s="56">
        <v>719.78350766226094</v>
      </c>
      <c r="BB26" s="56">
        <v>13.867069064413469</v>
      </c>
      <c r="BC26" s="56">
        <v>5413.3634346121908</v>
      </c>
      <c r="BD26" s="56"/>
      <c r="BE26" s="56"/>
      <c r="BF26" s="145"/>
      <c r="BG26" s="171">
        <v>0.10473926189783804</v>
      </c>
      <c r="BH26" s="172">
        <v>35.435476485728245</v>
      </c>
      <c r="BI26" s="56">
        <f t="shared" si="0"/>
        <v>2290.1261540064952</v>
      </c>
      <c r="BJ26" s="56">
        <f>BY26/22.9</f>
        <v>1.0285734724787355E-11</v>
      </c>
      <c r="BK26" s="56">
        <f t="shared" si="1"/>
        <v>65.439903797632113</v>
      </c>
      <c r="BL26" s="56">
        <f t="shared" si="5"/>
        <v>2355.5660578041275</v>
      </c>
      <c r="BM26" s="56">
        <v>240.20874134306041</v>
      </c>
      <c r="BN26" s="56">
        <f t="shared" si="2"/>
        <v>3167.1825658969324</v>
      </c>
      <c r="BO26" s="56">
        <f>BZ26/35.4</f>
        <v>283.693991208694</v>
      </c>
      <c r="BP26" s="56">
        <f t="shared" si="3"/>
        <v>29.877902877332449</v>
      </c>
      <c r="BQ26" s="56">
        <f t="shared" si="4"/>
        <v>16.602278617590347</v>
      </c>
      <c r="BR26" s="56">
        <f t="shared" ref="BR26" si="16">BI26/BP26</f>
        <v>76.649494558199109</v>
      </c>
      <c r="BS26" s="56">
        <v>6.1953753226918354E-13</v>
      </c>
      <c r="BT26" s="56">
        <f t="shared" ref="BT26" si="17">BN26/BP26</f>
        <v>106.00417903827473</v>
      </c>
      <c r="BU26" s="56">
        <v>17.087653914452215</v>
      </c>
      <c r="BV26" s="87"/>
      <c r="BW26" s="56">
        <v>71.538881953747421</v>
      </c>
      <c r="BX26" s="56">
        <v>0</v>
      </c>
      <c r="BY26" s="56">
        <v>2.3554332519763043E-10</v>
      </c>
      <c r="BZ26" s="56">
        <v>10042.767288787767</v>
      </c>
      <c r="CA26" s="56">
        <v>1959.4451593627848</v>
      </c>
      <c r="CB26" s="56">
        <v>2622.7004644015001</v>
      </c>
      <c r="CC26" s="56">
        <v>1664.2578679674971</v>
      </c>
      <c r="CD26" s="56">
        <v>2969.4067998706537</v>
      </c>
      <c r="CE26" s="56">
        <v>0</v>
      </c>
      <c r="CF26" s="56">
        <v>2379.1255795938941</v>
      </c>
      <c r="CG26" s="56">
        <v>0</v>
      </c>
      <c r="CH26" s="56">
        <v>1326.5220615454689</v>
      </c>
      <c r="CI26" s="56">
        <v>42.554932509606473</v>
      </c>
      <c r="CJ26" s="56">
        <v>621.14465307684202</v>
      </c>
      <c r="CK26" s="56">
        <v>4.686431257148687</v>
      </c>
      <c r="CL26" s="56">
        <v>43.695983852180547</v>
      </c>
      <c r="CM26" s="56">
        <v>251.57805940374354</v>
      </c>
      <c r="CN26" s="56">
        <v>8.6911242741124628</v>
      </c>
      <c r="CO26" s="56">
        <v>696.97318792553301</v>
      </c>
      <c r="CP26" s="56">
        <v>0</v>
      </c>
      <c r="CQ26" s="56">
        <v>0</v>
      </c>
      <c r="CR26" s="62"/>
      <c r="CS26" s="129">
        <v>211.30661801381152</v>
      </c>
      <c r="CT26" s="129">
        <v>859.42377676394449</v>
      </c>
      <c r="CU26" s="129">
        <v>787.55447249580789</v>
      </c>
      <c r="CV26" s="129">
        <v>77968.225461191818</v>
      </c>
      <c r="CW26" s="129">
        <v>383.53223206106247</v>
      </c>
      <c r="CX26" s="129">
        <v>6556.8965439626727</v>
      </c>
      <c r="CY26" s="129">
        <v>92.914872346806632</v>
      </c>
      <c r="CZ26" s="129">
        <v>553.10671527138015</v>
      </c>
      <c r="DA26" s="129">
        <v>284.97545656598436</v>
      </c>
      <c r="DB26" s="129">
        <v>1017.5555770489152</v>
      </c>
      <c r="DC26" s="129">
        <v>19.014815873757737</v>
      </c>
      <c r="DD26" s="129">
        <v>20.857873623406665</v>
      </c>
      <c r="DE26" s="129">
        <v>71.491249744018916</v>
      </c>
      <c r="DF26" s="129">
        <v>14.189304340804444</v>
      </c>
      <c r="DG26" s="129">
        <v>42.287203931015462</v>
      </c>
      <c r="DH26" s="129">
        <v>21.542477583093159</v>
      </c>
      <c r="DI26" s="129">
        <v>27.03253793632555</v>
      </c>
      <c r="DJ26" s="129">
        <v>284.77262983520239</v>
      </c>
      <c r="DK26" s="129">
        <v>75.11386990272635</v>
      </c>
      <c r="DL26" s="131"/>
      <c r="DM26" s="129">
        <v>209.46698786061407</v>
      </c>
      <c r="DN26" s="129">
        <v>472.50010172955757</v>
      </c>
      <c r="DO26" s="129">
        <v>840.33979753376707</v>
      </c>
      <c r="DP26" s="129">
        <v>50637.969316249662</v>
      </c>
      <c r="DQ26" s="129">
        <v>234.28832053398276</v>
      </c>
      <c r="DR26" s="129" t="s">
        <v>610</v>
      </c>
      <c r="DS26" s="129">
        <v>72.966577644690346</v>
      </c>
      <c r="DT26" s="129">
        <v>813.84429761755007</v>
      </c>
      <c r="DU26" s="129" t="s">
        <v>611</v>
      </c>
      <c r="DV26" s="129">
        <v>52.55189203553082</v>
      </c>
      <c r="DW26" s="129">
        <v>50.520942465164154</v>
      </c>
      <c r="DX26" s="129">
        <v>191.65689959786741</v>
      </c>
      <c r="DY26" s="129" t="s">
        <v>612</v>
      </c>
      <c r="DZ26" s="129">
        <v>30.193561797586643</v>
      </c>
      <c r="EA26" s="129">
        <v>271.56142317153694</v>
      </c>
      <c r="EB26" s="129" t="s">
        <v>613</v>
      </c>
      <c r="EC26" s="129">
        <v>39.805067993550985</v>
      </c>
      <c r="ED26" s="129">
        <v>1071.6943357873799</v>
      </c>
      <c r="EE26" s="139" t="s">
        <v>614</v>
      </c>
    </row>
    <row r="27" spans="1:135" ht="16.2" thickBot="1" x14ac:dyDescent="0.35">
      <c r="A27" s="48" t="s">
        <v>506</v>
      </c>
      <c r="B27" s="49" t="s">
        <v>489</v>
      </c>
      <c r="C27" s="49">
        <v>3</v>
      </c>
      <c r="D27" s="63" t="s">
        <v>456</v>
      </c>
      <c r="E27" s="111" t="s">
        <v>299</v>
      </c>
      <c r="F27" s="49" t="s">
        <v>75</v>
      </c>
      <c r="G27" s="49" t="s">
        <v>301</v>
      </c>
      <c r="H27" s="80">
        <v>-40.200000000000003</v>
      </c>
      <c r="J27" s="80">
        <v>229.3</v>
      </c>
      <c r="L27" s="119">
        <v>18.3</v>
      </c>
      <c r="M27" s="53" t="s">
        <v>130</v>
      </c>
      <c r="O27" s="173">
        <v>51360.944772693583</v>
      </c>
      <c r="P27" s="173">
        <v>113019.6705781441</v>
      </c>
      <c r="Q27" s="51">
        <v>0</v>
      </c>
      <c r="R27" s="51">
        <v>0</v>
      </c>
      <c r="S27" s="51">
        <v>5951.3628558304436</v>
      </c>
      <c r="T27" s="51">
        <v>1017.103238807</v>
      </c>
      <c r="U27" s="48">
        <v>7535.7806907266722</v>
      </c>
      <c r="V27" s="51">
        <v>1995.7427649087001</v>
      </c>
      <c r="W27" s="51">
        <v>0</v>
      </c>
      <c r="X27" s="51">
        <v>7526.2642963446478</v>
      </c>
      <c r="Y27" s="48">
        <v>0</v>
      </c>
      <c r="Z27" s="52">
        <v>1713.2224906727752</v>
      </c>
      <c r="AA27" s="48">
        <v>46.481573879841079</v>
      </c>
      <c r="AB27" s="48">
        <v>4190.868156587926</v>
      </c>
      <c r="AC27" s="51">
        <v>0</v>
      </c>
      <c r="AD27" s="48">
        <v>77.739806369731284</v>
      </c>
      <c r="AE27" s="48">
        <v>862.08788635855501</v>
      </c>
      <c r="AF27" s="51">
        <v>12.553141135028389</v>
      </c>
      <c r="AG27" s="48">
        <v>5677.0530131164587</v>
      </c>
      <c r="AH27" s="48">
        <v>0</v>
      </c>
      <c r="AI27" s="48">
        <v>0</v>
      </c>
      <c r="AJ27" s="86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G27" s="149"/>
      <c r="BI27" s="48">
        <f t="shared" si="0"/>
        <v>0</v>
      </c>
      <c r="BJ27" s="48">
        <f>BY27/22.9</f>
        <v>0</v>
      </c>
      <c r="BK27" s="48">
        <f t="shared" si="1"/>
        <v>0</v>
      </c>
      <c r="BL27" s="48">
        <f t="shared" si="5"/>
        <v>0</v>
      </c>
      <c r="BM27" s="48"/>
      <c r="BN27" s="48">
        <f t="shared" si="2"/>
        <v>0</v>
      </c>
      <c r="BO27" s="48">
        <f>BZ27/35.4</f>
        <v>0</v>
      </c>
      <c r="BP27" s="48">
        <f t="shared" si="3"/>
        <v>0</v>
      </c>
      <c r="BQ27" s="48">
        <f t="shared" si="4"/>
        <v>0</v>
      </c>
      <c r="BR27" s="48"/>
      <c r="BS27" s="48"/>
      <c r="BT27" s="48"/>
      <c r="BU27" s="48"/>
      <c r="BV27" s="86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S27" s="128">
        <v>126.97358645647536</v>
      </c>
      <c r="CT27" s="128">
        <v>525.03847520433021</v>
      </c>
      <c r="CU27" s="128">
        <v>457.63414171745126</v>
      </c>
      <c r="CV27" s="128">
        <v>46992.555885182614</v>
      </c>
      <c r="CW27" s="128">
        <v>225.64739276783399</v>
      </c>
      <c r="CX27" s="128">
        <v>4010.0775450886767</v>
      </c>
      <c r="CY27" s="128">
        <v>61.125922429371364</v>
      </c>
      <c r="CZ27" s="128">
        <v>337.41640123162756</v>
      </c>
      <c r="DA27" s="128">
        <v>191.37578070277036</v>
      </c>
      <c r="DB27" s="128">
        <v>57.323178767997327</v>
      </c>
      <c r="DC27" s="128">
        <v>14.638543130075675</v>
      </c>
      <c r="DD27" s="128">
        <v>15.147343579536038</v>
      </c>
      <c r="DE27" s="128">
        <v>53.079916183832623</v>
      </c>
      <c r="DF27" s="128">
        <v>10.019328258511575</v>
      </c>
      <c r="DG27" s="128">
        <v>37.987893984437079</v>
      </c>
      <c r="DH27" s="128">
        <v>15.644514651741838</v>
      </c>
      <c r="DI27" s="128">
        <v>17.110876054901286</v>
      </c>
      <c r="DJ27" s="128">
        <v>194.85311415020436</v>
      </c>
      <c r="DK27" s="128">
        <v>52.51617684200891</v>
      </c>
      <c r="DM27" s="128" t="s">
        <v>615</v>
      </c>
      <c r="DN27" s="128" t="s">
        <v>616</v>
      </c>
      <c r="DO27" s="128">
        <v>970.48012473978122</v>
      </c>
      <c r="DP27" s="128" t="s">
        <v>617</v>
      </c>
      <c r="DQ27" s="128" t="s">
        <v>618</v>
      </c>
      <c r="DR27" s="128" t="s">
        <v>619</v>
      </c>
      <c r="DS27" s="128" t="s">
        <v>620</v>
      </c>
      <c r="DT27" s="128" t="s">
        <v>621</v>
      </c>
      <c r="DU27" s="128" t="s">
        <v>622</v>
      </c>
      <c r="DV27" s="128">
        <v>62.565837950411492</v>
      </c>
      <c r="DW27" s="128">
        <v>60.761844477389197</v>
      </c>
      <c r="DX27" s="128">
        <v>340.82003658318592</v>
      </c>
      <c r="DY27" s="128" t="s">
        <v>623</v>
      </c>
      <c r="DZ27" s="128">
        <v>43.117548045535777</v>
      </c>
      <c r="EA27" s="128">
        <v>398.00386336588031</v>
      </c>
      <c r="EB27" s="128" t="s">
        <v>624</v>
      </c>
      <c r="EC27" s="128" t="s">
        <v>625</v>
      </c>
      <c r="ED27" s="128" t="s">
        <v>626</v>
      </c>
      <c r="EE27" s="138" t="s">
        <v>627</v>
      </c>
    </row>
    <row r="28" spans="1:135" s="60" customFormat="1" x14ac:dyDescent="0.3">
      <c r="A28" s="56" t="s">
        <v>506</v>
      </c>
      <c r="B28" s="57" t="s">
        <v>489</v>
      </c>
      <c r="C28" s="57">
        <v>3</v>
      </c>
      <c r="D28" s="58" t="s">
        <v>457</v>
      </c>
      <c r="E28" s="114" t="s">
        <v>299</v>
      </c>
      <c r="F28" s="57" t="s">
        <v>75</v>
      </c>
      <c r="G28" s="57" t="s">
        <v>301</v>
      </c>
      <c r="H28" s="81">
        <v>-43.7</v>
      </c>
      <c r="I28" s="81"/>
      <c r="J28" s="81">
        <v>228.1</v>
      </c>
      <c r="K28" s="81"/>
      <c r="L28" s="120">
        <v>18</v>
      </c>
      <c r="M28" s="61" t="s">
        <v>131</v>
      </c>
      <c r="N28" s="62"/>
      <c r="O28" s="174">
        <v>42386.975714720618</v>
      </c>
      <c r="P28" s="174">
        <v>109393.62795477905</v>
      </c>
      <c r="Q28" s="59">
        <v>0</v>
      </c>
      <c r="R28" s="59">
        <v>0</v>
      </c>
      <c r="S28" s="59">
        <v>10322.148371554918</v>
      </c>
      <c r="T28" s="59">
        <v>0</v>
      </c>
      <c r="U28" s="56">
        <v>11665.521879734357</v>
      </c>
      <c r="V28" s="59">
        <v>0</v>
      </c>
      <c r="W28" s="59">
        <v>0</v>
      </c>
      <c r="X28" s="59">
        <v>10498.203396695601</v>
      </c>
      <c r="Y28" s="56">
        <v>0</v>
      </c>
      <c r="Z28" s="60">
        <v>0</v>
      </c>
      <c r="AA28" s="56">
        <v>0</v>
      </c>
      <c r="AB28" s="56">
        <v>5509.8034598133272</v>
      </c>
      <c r="AC28" s="59">
        <v>0</v>
      </c>
      <c r="AD28" s="56">
        <v>133.42997493321852</v>
      </c>
      <c r="AE28" s="56">
        <v>1020.486693952267</v>
      </c>
      <c r="AF28" s="59">
        <v>0</v>
      </c>
      <c r="AG28" s="56">
        <v>6967.050512762059</v>
      </c>
      <c r="AH28" s="56">
        <v>0</v>
      </c>
      <c r="AI28" s="56">
        <v>0</v>
      </c>
      <c r="AJ28" s="87"/>
      <c r="AK28" s="56">
        <v>178.84720488436855</v>
      </c>
      <c r="AL28" s="56"/>
      <c r="AM28" s="56">
        <f>AVERAGE(O28:O30)</f>
        <v>45397.129730370601</v>
      </c>
      <c r="AN28" s="56">
        <f>AVERAGE(P28:P30)</f>
        <v>113373.86386386784</v>
      </c>
      <c r="AO28" s="56">
        <v>8344.7221052808873</v>
      </c>
      <c r="AP28" s="56">
        <v>6736.6475189090997</v>
      </c>
      <c r="AQ28" s="56">
        <v>9275.4972353509893</v>
      </c>
      <c r="AR28" s="56">
        <v>7171.8694687038596</v>
      </c>
      <c r="AS28" s="56"/>
      <c r="AT28" s="56">
        <v>7123.0378417185066</v>
      </c>
      <c r="AU28" s="56"/>
      <c r="AV28" s="56">
        <v>2848.4472510815381</v>
      </c>
      <c r="AW28" s="56">
        <v>108.82043195780669</v>
      </c>
      <c r="AX28" s="56">
        <v>4913.7249745268027</v>
      </c>
      <c r="AY28" s="56">
        <v>11.716078142871718</v>
      </c>
      <c r="AZ28" s="56">
        <v>109.57543298300166</v>
      </c>
      <c r="BA28" s="56">
        <v>807.66211346858518</v>
      </c>
      <c r="BB28" s="56">
        <v>22.013728003109431</v>
      </c>
      <c r="BC28" s="56">
        <v>6733.1474202568679</v>
      </c>
      <c r="BD28" s="56"/>
      <c r="BE28" s="56"/>
      <c r="BF28" s="145"/>
      <c r="BG28" s="171">
        <v>0.11688619836371132</v>
      </c>
      <c r="BH28" s="172">
        <v>28.312355170092484</v>
      </c>
      <c r="BI28" s="56">
        <f t="shared" si="0"/>
        <v>1982.4074118065766</v>
      </c>
      <c r="BJ28" s="56">
        <f>BY28/22.9</f>
        <v>0</v>
      </c>
      <c r="BK28" s="56">
        <f t="shared" si="1"/>
        <v>79.237638988707928</v>
      </c>
      <c r="BL28" s="56">
        <f t="shared" si="5"/>
        <v>2061.6450507952845</v>
      </c>
      <c r="BM28" s="56">
        <v>386.86510789663294</v>
      </c>
      <c r="BN28" s="56">
        <f t="shared" si="2"/>
        <v>3202.6515215781878</v>
      </c>
      <c r="BO28" s="56">
        <f>BZ28/35.4</f>
        <v>358.79082514292816</v>
      </c>
      <c r="BP28" s="56">
        <f t="shared" si="3"/>
        <v>35.650153330181951</v>
      </c>
      <c r="BQ28" s="56">
        <f t="shared" si="4"/>
        <v>16.805643446741225</v>
      </c>
      <c r="BR28" s="56">
        <f t="shared" ref="BR28" si="18">BI28/BP28</f>
        <v>55.607261866339321</v>
      </c>
      <c r="BS28" s="56">
        <v>0</v>
      </c>
      <c r="BT28" s="56">
        <f t="shared" ref="BT28" si="19">BN28/BP28</f>
        <v>89.835560927777991</v>
      </c>
      <c r="BU28" s="56">
        <v>21.349425047602157</v>
      </c>
      <c r="BV28" s="87"/>
      <c r="BW28" s="56">
        <v>84.309380913331211</v>
      </c>
      <c r="BX28" s="56">
        <v>0</v>
      </c>
      <c r="BY28" s="56">
        <v>0</v>
      </c>
      <c r="BZ28" s="56">
        <v>12701.195210059655</v>
      </c>
      <c r="CA28" s="56">
        <v>1579.0859205796442</v>
      </c>
      <c r="CB28" s="56">
        <v>3175.6860953894366</v>
      </c>
      <c r="CC28" s="56">
        <v>1774.3064975800332</v>
      </c>
      <c r="CD28" s="56">
        <v>3380.8516900701738</v>
      </c>
      <c r="CE28" s="56">
        <v>0</v>
      </c>
      <c r="CF28" s="56">
        <v>2761.368379073333</v>
      </c>
      <c r="CG28" s="56">
        <v>0</v>
      </c>
      <c r="CH28" s="56">
        <v>1342.7709113946239</v>
      </c>
      <c r="CI28" s="56">
        <v>51.298443579342937</v>
      </c>
      <c r="CJ28" s="56">
        <v>422.72827970254843</v>
      </c>
      <c r="CK28" s="56">
        <v>5.5230122024907224</v>
      </c>
      <c r="CL28" s="56">
        <v>55.204454386250497</v>
      </c>
      <c r="CM28" s="56">
        <v>298.15507611774564</v>
      </c>
      <c r="CN28" s="56">
        <v>10.377370900129916</v>
      </c>
      <c r="CO28" s="56">
        <v>257.93927792854572</v>
      </c>
      <c r="CP28" s="56">
        <v>0</v>
      </c>
      <c r="CQ28" s="56">
        <v>0</v>
      </c>
      <c r="CR28" s="62"/>
      <c r="CS28" s="129">
        <v>7.3426417107254354</v>
      </c>
      <c r="CT28" s="129">
        <v>28.736721412221598</v>
      </c>
      <c r="CU28" s="129">
        <v>26.183460076955413</v>
      </c>
      <c r="CV28" s="129">
        <v>2582.6076324461783</v>
      </c>
      <c r="CW28" s="129">
        <v>12.812002990285482</v>
      </c>
      <c r="CX28" s="129">
        <v>206.40421086834394</v>
      </c>
      <c r="CY28" s="129">
        <v>4.2402851106823354</v>
      </c>
      <c r="CZ28" s="129">
        <v>19.89024823632311</v>
      </c>
      <c r="DA28" s="129">
        <v>8.9800545200736792</v>
      </c>
      <c r="DB28" s="129">
        <v>69.721048632880496</v>
      </c>
      <c r="DC28" s="129">
        <v>1.3383511280437554</v>
      </c>
      <c r="DD28" s="129">
        <v>1.1210860775587983</v>
      </c>
      <c r="DE28" s="129">
        <v>4.6433702580575549</v>
      </c>
      <c r="DF28" s="129">
        <v>0.49615061709476604</v>
      </c>
      <c r="DG28" s="129">
        <v>5.0872214323270715</v>
      </c>
      <c r="DH28" s="129">
        <v>1.415769034392528</v>
      </c>
      <c r="DI28" s="129">
        <v>1.104759721341207</v>
      </c>
      <c r="DJ28" s="129">
        <v>13.586355136547695</v>
      </c>
      <c r="DK28" s="129">
        <v>3.1577819257250792</v>
      </c>
      <c r="DL28" s="131"/>
      <c r="DM28" s="129">
        <v>18.950208332296008</v>
      </c>
      <c r="DN28" s="129">
        <v>58.282127354664105</v>
      </c>
      <c r="DO28" s="129">
        <v>74.965305754580299</v>
      </c>
      <c r="DP28" s="129">
        <v>3855.3702658562447</v>
      </c>
      <c r="DQ28" s="129">
        <v>24.579494511560508</v>
      </c>
      <c r="DR28" s="129">
        <v>445.08364081518801</v>
      </c>
      <c r="DS28" s="129">
        <v>8.6549384845871895</v>
      </c>
      <c r="DT28" s="129">
        <v>133.78833957842383</v>
      </c>
      <c r="DU28" s="129">
        <v>19.553091827464815</v>
      </c>
      <c r="DV28" s="129" t="s">
        <v>717</v>
      </c>
      <c r="DW28" s="129">
        <v>4.1227642542623473</v>
      </c>
      <c r="DX28" s="129">
        <v>23.367389721173193</v>
      </c>
      <c r="DY28" s="129">
        <v>3.29626541747069</v>
      </c>
      <c r="DZ28" s="129">
        <v>2.4976380543636547</v>
      </c>
      <c r="EA28" s="129">
        <v>30.419152890137692</v>
      </c>
      <c r="EB28" s="129" t="s">
        <v>628</v>
      </c>
      <c r="EC28" s="129">
        <v>5.644933795887737</v>
      </c>
      <c r="ED28" s="129" t="s">
        <v>629</v>
      </c>
      <c r="EE28" s="139">
        <v>4.0049043293404711</v>
      </c>
    </row>
    <row r="29" spans="1:135" x14ac:dyDescent="0.3">
      <c r="A29" s="48" t="s">
        <v>506</v>
      </c>
      <c r="B29" s="49" t="s">
        <v>489</v>
      </c>
      <c r="C29" s="49">
        <v>3</v>
      </c>
      <c r="D29" s="63" t="s">
        <v>458</v>
      </c>
      <c r="E29" s="111" t="s">
        <v>299</v>
      </c>
      <c r="F29" s="49" t="s">
        <v>75</v>
      </c>
      <c r="G29" s="49" t="s">
        <v>301</v>
      </c>
      <c r="H29" s="80">
        <v>-43.7</v>
      </c>
      <c r="J29" s="80">
        <v>228.1</v>
      </c>
      <c r="L29" s="119">
        <v>18</v>
      </c>
      <c r="M29" s="53" t="s">
        <v>132</v>
      </c>
      <c r="O29" s="173">
        <v>40939.363899554708</v>
      </c>
      <c r="P29" s="173">
        <v>121334.33568204544</v>
      </c>
      <c r="Q29" s="51">
        <v>178.84720488436855</v>
      </c>
      <c r="R29" s="51">
        <v>0</v>
      </c>
      <c r="S29" s="51">
        <v>8254.678843646434</v>
      </c>
      <c r="T29" s="51">
        <v>6736.6475189090997</v>
      </c>
      <c r="U29" s="48">
        <v>8742.3625230406269</v>
      </c>
      <c r="V29" s="51">
        <v>7171.8694687038596</v>
      </c>
      <c r="W29" s="51">
        <v>0</v>
      </c>
      <c r="X29" s="51">
        <v>7136.6094060788237</v>
      </c>
      <c r="Y29" s="48">
        <v>0</v>
      </c>
      <c r="Z29" s="52">
        <v>2848.4472510815381</v>
      </c>
      <c r="AA29" s="48">
        <v>108.82043195780669</v>
      </c>
      <c r="AB29" s="48">
        <v>4576.1050898434478</v>
      </c>
      <c r="AC29" s="51">
        <v>11.716078142871718</v>
      </c>
      <c r="AD29" s="48">
        <v>85.720891032784792</v>
      </c>
      <c r="AE29" s="48">
        <v>1016.4861592964088</v>
      </c>
      <c r="AF29" s="51">
        <v>22.013728003109431</v>
      </c>
      <c r="AG29" s="48">
        <v>6858.6128992620506</v>
      </c>
      <c r="AH29" s="48">
        <v>0</v>
      </c>
      <c r="AI29" s="48">
        <v>0</v>
      </c>
      <c r="AJ29" s="86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G29" s="149"/>
      <c r="BI29" s="48">
        <f t="shared" si="0"/>
        <v>0</v>
      </c>
      <c r="BJ29" s="48">
        <f>BY29/22.9</f>
        <v>0</v>
      </c>
      <c r="BK29" s="48">
        <f t="shared" si="1"/>
        <v>0</v>
      </c>
      <c r="BL29" s="48">
        <f t="shared" si="5"/>
        <v>0</v>
      </c>
      <c r="BM29" s="48"/>
      <c r="BN29" s="48">
        <f t="shared" si="2"/>
        <v>0</v>
      </c>
      <c r="BO29" s="48">
        <f>BZ29/35.4</f>
        <v>0</v>
      </c>
      <c r="BP29" s="48">
        <f t="shared" si="3"/>
        <v>0</v>
      </c>
      <c r="BQ29" s="48">
        <f t="shared" si="4"/>
        <v>0</v>
      </c>
      <c r="BR29" s="48"/>
      <c r="BS29" s="48"/>
      <c r="BT29" s="48"/>
      <c r="BU29" s="48"/>
      <c r="BV29" s="86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S29" s="128">
        <v>8.9873833699540491</v>
      </c>
      <c r="CT29" s="128">
        <v>35.346283658930332</v>
      </c>
      <c r="CU29" s="128">
        <v>31.775435390476179</v>
      </c>
      <c r="CV29" s="128">
        <v>3165.33970380953</v>
      </c>
      <c r="CW29" s="128">
        <v>15.599526577456857</v>
      </c>
      <c r="CX29" s="128">
        <v>254.1941559927613</v>
      </c>
      <c r="CY29" s="128">
        <v>5.274885946240591</v>
      </c>
      <c r="CZ29" s="128">
        <v>24.431797859074504</v>
      </c>
      <c r="DA29" s="128">
        <v>11.37399828644962</v>
      </c>
      <c r="DB29" s="128">
        <v>2455.4075540796393</v>
      </c>
      <c r="DC29" s="128">
        <v>1.6890022643600191</v>
      </c>
      <c r="DD29" s="128">
        <v>1.4155671760080675</v>
      </c>
      <c r="DE29" s="128">
        <v>5.8437801903383075</v>
      </c>
      <c r="DF29" s="128">
        <v>0.63480827781970139</v>
      </c>
      <c r="DG29" s="128">
        <v>6.4136859851594767</v>
      </c>
      <c r="DH29" s="128">
        <v>1.773646372043614</v>
      </c>
      <c r="DI29" s="128">
        <v>1.3661292818429616</v>
      </c>
      <c r="DJ29" s="128">
        <v>17.020709230596054</v>
      </c>
      <c r="DK29" s="128">
        <v>3.9942711418396502</v>
      </c>
      <c r="DM29" s="128">
        <v>21.490416444425328</v>
      </c>
      <c r="DN29" s="128">
        <v>56.216308666483137</v>
      </c>
      <c r="DO29" s="128">
        <v>79.642685079290928</v>
      </c>
      <c r="DP29" s="128">
        <v>4433.3851486119493</v>
      </c>
      <c r="DQ29" s="128">
        <v>16.377683364148982</v>
      </c>
      <c r="DR29" s="128">
        <v>278.6486880450156</v>
      </c>
      <c r="DS29" s="128">
        <v>8.1336677840293099</v>
      </c>
      <c r="DT29" s="128">
        <v>194.58610208819269</v>
      </c>
      <c r="DU29" s="128">
        <v>8.5146191067703221</v>
      </c>
      <c r="DV29" s="128" t="s">
        <v>717</v>
      </c>
      <c r="DW29" s="128">
        <v>5.1202245316805355</v>
      </c>
      <c r="DX29" s="128">
        <v>26.734019883320375</v>
      </c>
      <c r="DY29" s="128">
        <v>9.7303157732979528</v>
      </c>
      <c r="DZ29" s="128" t="s">
        <v>630</v>
      </c>
      <c r="EA29" s="128">
        <v>32.543198456180093</v>
      </c>
      <c r="EB29" s="128">
        <v>1.0463656614463481</v>
      </c>
      <c r="EC29" s="128">
        <v>4.3273436926132014</v>
      </c>
      <c r="ED29" s="128">
        <v>103.75687337637024</v>
      </c>
      <c r="EE29" s="138">
        <v>4.3644071538592017</v>
      </c>
    </row>
    <row r="30" spans="1:135" ht="16.2" thickBot="1" x14ac:dyDescent="0.35">
      <c r="A30" s="48" t="s">
        <v>506</v>
      </c>
      <c r="B30" s="49" t="s">
        <v>489</v>
      </c>
      <c r="C30" s="49">
        <v>3</v>
      </c>
      <c r="D30" s="63" t="s">
        <v>459</v>
      </c>
      <c r="E30" s="111" t="s">
        <v>299</v>
      </c>
      <c r="F30" s="49" t="s">
        <v>75</v>
      </c>
      <c r="G30" s="49" t="s">
        <v>301</v>
      </c>
      <c r="H30" s="80">
        <v>-43.7</v>
      </c>
      <c r="J30" s="80">
        <v>228.1</v>
      </c>
      <c r="L30" s="119">
        <v>18</v>
      </c>
      <c r="M30" s="53" t="s">
        <v>133</v>
      </c>
      <c r="O30" s="173">
        <v>52865.049576836493</v>
      </c>
      <c r="P30" s="173">
        <v>109393.62795477905</v>
      </c>
      <c r="Q30" s="51">
        <v>0</v>
      </c>
      <c r="R30" s="51">
        <v>0</v>
      </c>
      <c r="S30" s="51">
        <v>6457.3391006413121</v>
      </c>
      <c r="T30" s="51">
        <v>0</v>
      </c>
      <c r="U30" s="48">
        <v>7418.6073032779823</v>
      </c>
      <c r="V30" s="51">
        <v>0</v>
      </c>
      <c r="W30" s="51">
        <v>0</v>
      </c>
      <c r="X30" s="51">
        <v>3734.3007223810955</v>
      </c>
      <c r="Y30" s="48">
        <v>0</v>
      </c>
      <c r="Z30" s="52">
        <v>0</v>
      </c>
      <c r="AA30" s="48">
        <v>0</v>
      </c>
      <c r="AB30" s="48">
        <v>4655.2663739236332</v>
      </c>
      <c r="AC30" s="51">
        <v>0</v>
      </c>
      <c r="AD30" s="48">
        <v>0</v>
      </c>
      <c r="AE30" s="48">
        <v>386.01348715707974</v>
      </c>
      <c r="AF30" s="51">
        <v>0</v>
      </c>
      <c r="AG30" s="48">
        <v>6373.7788487464941</v>
      </c>
      <c r="AH30" s="48">
        <v>0</v>
      </c>
      <c r="AI30" s="48">
        <v>0</v>
      </c>
      <c r="AJ30" s="86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G30" s="149"/>
      <c r="BI30" s="48">
        <f t="shared" si="0"/>
        <v>0</v>
      </c>
      <c r="BJ30" s="48">
        <f>BY30/22.9</f>
        <v>0</v>
      </c>
      <c r="BK30" s="48">
        <f t="shared" si="1"/>
        <v>0</v>
      </c>
      <c r="BL30" s="48">
        <f t="shared" si="5"/>
        <v>0</v>
      </c>
      <c r="BM30" s="48"/>
      <c r="BN30" s="48">
        <f t="shared" si="2"/>
        <v>0</v>
      </c>
      <c r="BO30" s="48">
        <f>BZ30/35.4</f>
        <v>0</v>
      </c>
      <c r="BP30" s="48">
        <f t="shared" si="3"/>
        <v>0</v>
      </c>
      <c r="BQ30" s="48">
        <f t="shared" si="4"/>
        <v>0</v>
      </c>
      <c r="BR30" s="48"/>
      <c r="BS30" s="48"/>
      <c r="BT30" s="48"/>
      <c r="BU30" s="48"/>
      <c r="BV30" s="86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S30" s="128">
        <v>317.78371895388881</v>
      </c>
      <c r="CT30" s="128">
        <v>1253.6466327795285</v>
      </c>
      <c r="CU30" s="128">
        <v>1117.4639362123924</v>
      </c>
      <c r="CV30" s="128">
        <v>112017.03892667744</v>
      </c>
      <c r="CW30" s="128">
        <v>549.74836293276553</v>
      </c>
      <c r="CX30" s="128">
        <v>9022.6516439875504</v>
      </c>
      <c r="CY30" s="128">
        <v>188.40148908392842</v>
      </c>
      <c r="CZ30" s="128">
        <v>865.79893416367258</v>
      </c>
      <c r="DA30" s="128">
        <v>410.68546598555542</v>
      </c>
      <c r="DB30" s="128">
        <v>890.01063412773829</v>
      </c>
      <c r="DC30" s="128">
        <v>60.8535375529829</v>
      </c>
      <c r="DD30" s="128">
        <v>51.018146522688816</v>
      </c>
      <c r="DE30" s="128">
        <v>210.19818468216366</v>
      </c>
      <c r="DF30" s="128">
        <v>23.058782813321912</v>
      </c>
      <c r="DG30" s="128">
        <v>230.9423190588231</v>
      </c>
      <c r="DH30" s="128">
        <v>63.621264832149549</v>
      </c>
      <c r="DI30" s="128">
        <v>48.614346382124751</v>
      </c>
      <c r="DJ30" s="128">
        <v>610.53835988469984</v>
      </c>
      <c r="DK30" s="128">
        <v>144.10813410036451</v>
      </c>
      <c r="DM30" s="128" t="s">
        <v>631</v>
      </c>
      <c r="DN30" s="128" t="s">
        <v>632</v>
      </c>
      <c r="DO30" s="128">
        <v>928.71545671583817</v>
      </c>
      <c r="DP30" s="128" t="s">
        <v>633</v>
      </c>
      <c r="DQ30" s="128" t="s">
        <v>634</v>
      </c>
      <c r="DR30" s="128" t="s">
        <v>635</v>
      </c>
      <c r="DS30" s="128" t="s">
        <v>636</v>
      </c>
      <c r="DT30" s="128" t="s">
        <v>637</v>
      </c>
      <c r="DU30" s="128" t="s">
        <v>638</v>
      </c>
      <c r="DV30" s="128" t="s">
        <v>718</v>
      </c>
      <c r="DW30" s="128" t="s">
        <v>639</v>
      </c>
      <c r="DX30" s="128">
        <v>326.7181585986956</v>
      </c>
      <c r="DY30" s="128" t="s">
        <v>640</v>
      </c>
      <c r="DZ30" s="128">
        <v>31.367330407954316</v>
      </c>
      <c r="EA30" s="128">
        <v>425.29789208098839</v>
      </c>
      <c r="EB30" s="128" t="s">
        <v>641</v>
      </c>
      <c r="EC30" s="128" t="s">
        <v>642</v>
      </c>
      <c r="ED30" s="128">
        <v>1120.5939129862938</v>
      </c>
      <c r="EE30" s="138" t="s">
        <v>643</v>
      </c>
    </row>
    <row r="31" spans="1:135" s="60" customFormat="1" x14ac:dyDescent="0.3">
      <c r="A31" s="56" t="s">
        <v>506</v>
      </c>
      <c r="B31" s="57" t="s">
        <v>489</v>
      </c>
      <c r="C31" s="57">
        <v>3</v>
      </c>
      <c r="D31" s="58" t="s">
        <v>460</v>
      </c>
      <c r="E31" s="112" t="s">
        <v>300</v>
      </c>
      <c r="F31" s="57" t="s">
        <v>485</v>
      </c>
      <c r="G31" s="57" t="s">
        <v>301</v>
      </c>
      <c r="H31" s="81"/>
      <c r="I31" s="81">
        <v>-34.5</v>
      </c>
      <c r="J31" s="81"/>
      <c r="K31" s="81">
        <v>319.5</v>
      </c>
      <c r="L31" s="120">
        <v>19.892612535709411</v>
      </c>
      <c r="M31" s="61" t="s">
        <v>134</v>
      </c>
      <c r="N31" s="62"/>
      <c r="O31" s="174">
        <v>41565.163545630021</v>
      </c>
      <c r="P31" s="174">
        <v>135142.26207974201</v>
      </c>
      <c r="Q31" s="59">
        <v>263.15160570611079</v>
      </c>
      <c r="R31" s="59">
        <v>0</v>
      </c>
      <c r="S31" s="59">
        <v>11173.010012236808</v>
      </c>
      <c r="T31" s="59">
        <v>8037.4757140068004</v>
      </c>
      <c r="U31" s="56">
        <v>11048.069107048381</v>
      </c>
      <c r="V31" s="59">
        <v>2843.8683065870187</v>
      </c>
      <c r="W31" s="59">
        <v>0</v>
      </c>
      <c r="X31" s="59">
        <v>10666.176218174498</v>
      </c>
      <c r="Y31" s="56">
        <v>0</v>
      </c>
      <c r="Z31" s="60">
        <v>3356.915826638</v>
      </c>
      <c r="AA31" s="56">
        <v>146.3925431056671</v>
      </c>
      <c r="AB31" s="56">
        <v>7881.2926344075004</v>
      </c>
      <c r="AC31" s="59">
        <v>18.291277463936463</v>
      </c>
      <c r="AD31" s="56">
        <v>143.96786465848561</v>
      </c>
      <c r="AE31" s="56">
        <v>1479.9255763683091</v>
      </c>
      <c r="AF31" s="59">
        <v>19.613795778300844</v>
      </c>
      <c r="AG31" s="56">
        <v>7772.8545961135387</v>
      </c>
      <c r="AH31" s="56">
        <v>0</v>
      </c>
      <c r="AI31" s="56">
        <v>0</v>
      </c>
      <c r="AJ31" s="87"/>
      <c r="AK31" s="56">
        <v>234.66198075170752</v>
      </c>
      <c r="AL31" s="56"/>
      <c r="AM31" s="56">
        <f>AVERAGE(O31:O32)</f>
        <v>51385.65858596615</v>
      </c>
      <c r="AN31" s="56">
        <f>AVERAGE(P31:P32)</f>
        <v>133082.91289544743</v>
      </c>
      <c r="AO31" s="56">
        <v>9001.4970029418764</v>
      </c>
      <c r="AP31" s="56">
        <v>6190.2044029350509</v>
      </c>
      <c r="AQ31" s="56">
        <v>6485.0749614289489</v>
      </c>
      <c r="AR31" s="56">
        <v>2843.8683065870187</v>
      </c>
      <c r="AS31" s="56"/>
      <c r="AT31" s="56">
        <v>8700.0408106551349</v>
      </c>
      <c r="AU31" s="56"/>
      <c r="AV31" s="56">
        <v>3572.2550128759699</v>
      </c>
      <c r="AW31" s="56">
        <v>96.311476135734935</v>
      </c>
      <c r="AX31" s="56">
        <v>6519.1488573188344</v>
      </c>
      <c r="AY31" s="56">
        <v>18.291277463936463</v>
      </c>
      <c r="AZ31" s="56">
        <v>110.58829209536172</v>
      </c>
      <c r="BA31" s="56">
        <v>1184.5790020570507</v>
      </c>
      <c r="BB31" s="56">
        <v>22.096410003300935</v>
      </c>
      <c r="BC31" s="56">
        <v>5646.1450859868219</v>
      </c>
      <c r="BD31" s="56"/>
      <c r="BE31" s="56"/>
      <c r="BF31" s="145"/>
      <c r="BG31" s="171">
        <v>0.15598806840388352</v>
      </c>
      <c r="BH31" s="172">
        <v>75.215420556126872</v>
      </c>
      <c r="BI31" s="56">
        <f t="shared" si="0"/>
        <v>2243.9152220945916</v>
      </c>
      <c r="BJ31" s="56">
        <f>BY31/22.9</f>
        <v>173.23033514760695</v>
      </c>
      <c r="BK31" s="56">
        <f t="shared" si="1"/>
        <v>46.091903564842291</v>
      </c>
      <c r="BL31" s="56">
        <f t="shared" si="5"/>
        <v>2290.0071256594338</v>
      </c>
      <c r="BM31" s="56">
        <v>173.16557116142593</v>
      </c>
      <c r="BN31" s="56">
        <f t="shared" si="2"/>
        <v>3759.4043190804359</v>
      </c>
      <c r="BO31" s="56">
        <f>BZ31/35.4</f>
        <v>220.71605466337576</v>
      </c>
      <c r="BP31" s="56">
        <f t="shared" si="3"/>
        <v>44.709074003453935</v>
      </c>
      <c r="BQ31" s="56">
        <f t="shared" si="4"/>
        <v>2.8327808039792295</v>
      </c>
      <c r="BR31" s="56">
        <f t="shared" ref="BR31" si="20">BI31/BP31</f>
        <v>50.18925737359806</v>
      </c>
      <c r="BS31" s="56">
        <v>61.152043569438533</v>
      </c>
      <c r="BT31" s="56">
        <f t="shared" ref="BT31" si="21">BN31/BP31</f>
        <v>84.085935637808305</v>
      </c>
      <c r="BU31" s="56">
        <v>77.914978226813091</v>
      </c>
      <c r="BV31" s="87"/>
      <c r="BW31" s="56">
        <v>28.489624954403183</v>
      </c>
      <c r="BX31" s="56">
        <v>0</v>
      </c>
      <c r="BY31" s="56">
        <v>3966.974674880199</v>
      </c>
      <c r="BZ31" s="56">
        <v>7813.3483350835013</v>
      </c>
      <c r="CA31" s="56">
        <v>2171.5130092949307</v>
      </c>
      <c r="CB31" s="56">
        <v>1847.2713110717496</v>
      </c>
      <c r="CC31" s="56">
        <v>4562.9941456194319</v>
      </c>
      <c r="CD31" s="56">
        <v>1421.9341532935093</v>
      </c>
      <c r="CE31" s="56">
        <v>0</v>
      </c>
      <c r="CF31" s="56">
        <v>1966.1354075193603</v>
      </c>
      <c r="CG31" s="56">
        <v>0</v>
      </c>
      <c r="CH31" s="56">
        <v>226.33918623794045</v>
      </c>
      <c r="CI31" s="56">
        <v>50.081066969932159</v>
      </c>
      <c r="CJ31" s="56">
        <v>1362.1437770886687</v>
      </c>
      <c r="CK31" s="56">
        <v>9.1456387319682317</v>
      </c>
      <c r="CL31" s="56">
        <v>33.379572563123908</v>
      </c>
      <c r="CM31" s="56">
        <v>295.34657431125834</v>
      </c>
      <c r="CN31" s="56">
        <v>2.4826142250000922</v>
      </c>
      <c r="CO31" s="56">
        <v>2126.7095101267155</v>
      </c>
      <c r="CP31" s="56">
        <v>0</v>
      </c>
      <c r="CQ31" s="56">
        <v>0</v>
      </c>
      <c r="CR31" s="62"/>
      <c r="CS31" s="129">
        <v>118.31160751155481</v>
      </c>
      <c r="CT31" s="129">
        <v>467.95483275740321</v>
      </c>
      <c r="CU31" s="129">
        <v>415.26931738342699</v>
      </c>
      <c r="CV31" s="129">
        <v>43892.240333012422</v>
      </c>
      <c r="CW31" s="129">
        <v>203.55560177499888</v>
      </c>
      <c r="CX31" s="129">
        <v>3309.4215248950823</v>
      </c>
      <c r="CY31" s="129">
        <v>54.886776361792109</v>
      </c>
      <c r="CZ31" s="129">
        <v>298.05536326661502</v>
      </c>
      <c r="DA31" s="129">
        <v>137.25747271646415</v>
      </c>
      <c r="DB31" s="129">
        <v>890.01063412773829</v>
      </c>
      <c r="DC31" s="129">
        <v>15.958000610216351</v>
      </c>
      <c r="DD31" s="129">
        <v>6.4779587463854407</v>
      </c>
      <c r="DE31" s="129">
        <v>56.577488400760849</v>
      </c>
      <c r="DF31" s="129">
        <v>6.4270214356302606</v>
      </c>
      <c r="DG31" s="129">
        <v>42.067630971182716</v>
      </c>
      <c r="DH31" s="129">
        <v>12.020523401728916</v>
      </c>
      <c r="DI31" s="129">
        <v>15.706809000211045</v>
      </c>
      <c r="DJ31" s="129">
        <v>160.70510577919418</v>
      </c>
      <c r="DK31" s="129">
        <v>45.215311748264241</v>
      </c>
      <c r="DL31" s="131"/>
      <c r="DM31" s="129">
        <v>89.491630004627879</v>
      </c>
      <c r="DN31" s="129" t="s">
        <v>644</v>
      </c>
      <c r="DO31" s="129">
        <v>427.46596469982507</v>
      </c>
      <c r="DP31" s="129">
        <v>23659.20167371133</v>
      </c>
      <c r="DQ31" s="129" t="s">
        <v>645</v>
      </c>
      <c r="DR31" s="129" t="s">
        <v>646</v>
      </c>
      <c r="DS31" s="129" t="s">
        <v>647</v>
      </c>
      <c r="DT31" s="129" t="s">
        <v>648</v>
      </c>
      <c r="DU31" s="129" t="s">
        <v>649</v>
      </c>
      <c r="DV31" s="129">
        <v>89.823573625870111</v>
      </c>
      <c r="DW31" s="129">
        <v>27.870188364143075</v>
      </c>
      <c r="DX31" s="129">
        <v>176.25575985288756</v>
      </c>
      <c r="DY31" s="129" t="s">
        <v>650</v>
      </c>
      <c r="DZ31" s="129">
        <v>19.578035560658037</v>
      </c>
      <c r="EA31" s="129">
        <v>184.62527458479963</v>
      </c>
      <c r="EB31" s="129" t="s">
        <v>651</v>
      </c>
      <c r="EC31" s="129">
        <v>12.982015236137778</v>
      </c>
      <c r="ED31" s="129">
        <v>473.82677728187247</v>
      </c>
      <c r="EE31" s="139" t="s">
        <v>652</v>
      </c>
    </row>
    <row r="32" spans="1:135" ht="16.2" thickBot="1" x14ac:dyDescent="0.35">
      <c r="A32" s="48" t="s">
        <v>506</v>
      </c>
      <c r="B32" s="49" t="s">
        <v>489</v>
      </c>
      <c r="C32" s="49">
        <v>3</v>
      </c>
      <c r="D32" s="63" t="s">
        <v>461</v>
      </c>
      <c r="E32" s="113" t="s">
        <v>300</v>
      </c>
      <c r="F32" s="49" t="s">
        <v>485</v>
      </c>
      <c r="G32" s="49" t="s">
        <v>301</v>
      </c>
      <c r="H32" s="80"/>
      <c r="I32" s="80">
        <v>-34.5</v>
      </c>
      <c r="K32" s="80">
        <v>319.5</v>
      </c>
      <c r="L32" s="119">
        <v>20.29243300553572</v>
      </c>
      <c r="M32" s="53" t="s">
        <v>135</v>
      </c>
      <c r="O32" s="173">
        <v>61206.153626302279</v>
      </c>
      <c r="P32" s="173">
        <v>131023.56371115286</v>
      </c>
      <c r="Q32" s="51">
        <v>206.17235579730425</v>
      </c>
      <c r="R32" s="51">
        <v>0</v>
      </c>
      <c r="S32" s="51">
        <v>6829.9839936469443</v>
      </c>
      <c r="T32" s="51">
        <v>4342.9330918633004</v>
      </c>
      <c r="U32" s="48">
        <v>1922.0808158095178</v>
      </c>
      <c r="V32" s="51">
        <v>0</v>
      </c>
      <c r="W32" s="51">
        <v>0</v>
      </c>
      <c r="X32" s="51">
        <v>6733.9054031357718</v>
      </c>
      <c r="Y32" s="48">
        <v>0</v>
      </c>
      <c r="Z32" s="52">
        <v>3787.5941991139398</v>
      </c>
      <c r="AA32" s="48">
        <v>46.230409165802776</v>
      </c>
      <c r="AB32" s="48">
        <v>5157.0050802301694</v>
      </c>
      <c r="AC32" s="51">
        <v>0</v>
      </c>
      <c r="AD32" s="48">
        <v>77.208719532237836</v>
      </c>
      <c r="AE32" s="48">
        <v>889.23242774579239</v>
      </c>
      <c r="AF32" s="51">
        <v>24.579024228301027</v>
      </c>
      <c r="AG32" s="48">
        <v>3519.4355758601041</v>
      </c>
      <c r="AH32" s="48">
        <v>0</v>
      </c>
      <c r="AI32" s="48">
        <v>0</v>
      </c>
      <c r="AJ32" s="86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G32" s="149"/>
      <c r="BI32" s="48">
        <f t="shared" si="0"/>
        <v>0</v>
      </c>
      <c r="BJ32" s="48">
        <f>BY32/22.9</f>
        <v>0</v>
      </c>
      <c r="BK32" s="48">
        <f t="shared" si="1"/>
        <v>0</v>
      </c>
      <c r="BL32" s="48">
        <f t="shared" si="5"/>
        <v>0</v>
      </c>
      <c r="BM32" s="48"/>
      <c r="BN32" s="48">
        <f t="shared" si="2"/>
        <v>0</v>
      </c>
      <c r="BO32" s="48">
        <f>BZ32/35.4</f>
        <v>0</v>
      </c>
      <c r="BP32" s="48">
        <f t="shared" si="3"/>
        <v>0</v>
      </c>
      <c r="BQ32" s="48">
        <f t="shared" si="4"/>
        <v>0</v>
      </c>
      <c r="BR32" s="48"/>
      <c r="BS32" s="48"/>
      <c r="BT32" s="48"/>
      <c r="BU32" s="48"/>
      <c r="BV32" s="86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S32" s="128">
        <v>16.634822608050158</v>
      </c>
      <c r="CT32" s="128">
        <v>64.980196168774924</v>
      </c>
      <c r="CU32" s="128">
        <v>59.555160781909635</v>
      </c>
      <c r="CV32" s="128">
        <v>6158.4726323752866</v>
      </c>
      <c r="CW32" s="128">
        <v>29.022489070206177</v>
      </c>
      <c r="CX32" s="128">
        <v>469.92984832778774</v>
      </c>
      <c r="CY32" s="128">
        <v>7.3334671476879922</v>
      </c>
      <c r="CZ32" s="128">
        <v>41.551975511505503</v>
      </c>
      <c r="DA32" s="128">
        <v>18.357812046108407</v>
      </c>
      <c r="DB32" s="128">
        <v>1506.4117501777441</v>
      </c>
      <c r="DC32" s="128">
        <v>2.0405812379049331</v>
      </c>
      <c r="DD32" s="128">
        <v>0.76033135429209275</v>
      </c>
      <c r="DE32" s="128">
        <v>7.2821608044846267</v>
      </c>
      <c r="DF32" s="128">
        <v>0.80716523497253012</v>
      </c>
      <c r="DG32" s="128">
        <v>6.0013045762987698</v>
      </c>
      <c r="DH32" s="128">
        <v>1.5216757971100898</v>
      </c>
      <c r="DI32" s="128">
        <v>2.121892329157129</v>
      </c>
      <c r="DJ32" s="128">
        <v>21.478954738015929</v>
      </c>
      <c r="DK32" s="128">
        <v>5.8345864690306302</v>
      </c>
      <c r="DM32" s="128" t="s">
        <v>653</v>
      </c>
      <c r="DN32" s="128" t="s">
        <v>654</v>
      </c>
      <c r="DO32" s="128">
        <v>659.31376976116576</v>
      </c>
      <c r="DP32" s="128" t="s">
        <v>655</v>
      </c>
      <c r="DQ32" s="128" t="s">
        <v>656</v>
      </c>
      <c r="DR32" s="128" t="s">
        <v>657</v>
      </c>
      <c r="DS32" s="128" t="s">
        <v>658</v>
      </c>
      <c r="DT32" s="128" t="s">
        <v>659</v>
      </c>
      <c r="DU32" s="128" t="s">
        <v>660</v>
      </c>
      <c r="DV32" s="128">
        <v>321.58774329729783</v>
      </c>
      <c r="DW32" s="128">
        <v>39.636997948829602</v>
      </c>
      <c r="DX32" s="128">
        <v>252.82886155271009</v>
      </c>
      <c r="DY32" s="128" t="s">
        <v>661</v>
      </c>
      <c r="DZ32" s="128">
        <v>26.432750806256916</v>
      </c>
      <c r="EA32" s="128">
        <v>303.60863708210513</v>
      </c>
      <c r="EB32" s="128" t="s">
        <v>662</v>
      </c>
      <c r="EC32" s="128" t="s">
        <v>663</v>
      </c>
      <c r="ED32" s="128">
        <v>717.19609336094675</v>
      </c>
      <c r="EE32" s="138" t="s">
        <v>664</v>
      </c>
    </row>
    <row r="33" spans="1:135" s="60" customFormat="1" x14ac:dyDescent="0.3">
      <c r="A33" s="56" t="s">
        <v>506</v>
      </c>
      <c r="B33" s="57" t="s">
        <v>489</v>
      </c>
      <c r="C33" s="57">
        <v>3</v>
      </c>
      <c r="D33" s="58" t="s">
        <v>462</v>
      </c>
      <c r="E33" s="202" t="s">
        <v>300</v>
      </c>
      <c r="F33" s="57" t="s">
        <v>485</v>
      </c>
      <c r="G33" s="57" t="s">
        <v>301</v>
      </c>
      <c r="H33" s="81"/>
      <c r="I33" s="81">
        <v>-26.7</v>
      </c>
      <c r="J33" s="81"/>
      <c r="K33" s="81">
        <v>317.2</v>
      </c>
      <c r="L33" s="120">
        <v>17.663108829568788</v>
      </c>
      <c r="M33" s="61" t="s">
        <v>136</v>
      </c>
      <c r="N33" s="62"/>
      <c r="O33" s="174">
        <v>67557.886699535782</v>
      </c>
      <c r="P33" s="174">
        <v>107346.19754592338</v>
      </c>
      <c r="Q33" s="59">
        <v>0</v>
      </c>
      <c r="R33" s="59">
        <v>0</v>
      </c>
      <c r="S33" s="59">
        <v>0</v>
      </c>
      <c r="T33" s="59">
        <v>0</v>
      </c>
      <c r="U33" s="56">
        <v>0</v>
      </c>
      <c r="V33" s="59">
        <v>0</v>
      </c>
      <c r="W33" s="59">
        <v>0</v>
      </c>
      <c r="X33" s="59">
        <v>0</v>
      </c>
      <c r="Y33" s="56">
        <v>0</v>
      </c>
      <c r="Z33" s="60">
        <v>0</v>
      </c>
      <c r="AA33" s="56">
        <v>94.382628027136434</v>
      </c>
      <c r="AB33" s="56">
        <v>1769.0540627846804</v>
      </c>
      <c r="AC33" s="59">
        <v>0</v>
      </c>
      <c r="AD33" s="56">
        <v>0</v>
      </c>
      <c r="AE33" s="56">
        <v>1228.078475860458</v>
      </c>
      <c r="AF33" s="59">
        <v>0</v>
      </c>
      <c r="AG33" s="56">
        <v>362.4929337851882</v>
      </c>
      <c r="AH33" s="56">
        <v>0</v>
      </c>
      <c r="AI33" s="56">
        <v>0</v>
      </c>
      <c r="AJ33" s="87"/>
      <c r="AK33" s="56"/>
      <c r="AL33" s="56"/>
      <c r="AM33" s="56">
        <f>AVERAGE(O33:O34)</f>
        <v>64821.150682700172</v>
      </c>
      <c r="AN33" s="56">
        <f>AVERAGE(P33:P34)</f>
        <v>107765.53978641669</v>
      </c>
      <c r="AO33" s="56">
        <v>6185.6292458545759</v>
      </c>
      <c r="AP33" s="56"/>
      <c r="AQ33" s="56"/>
      <c r="AR33" s="56"/>
      <c r="AS33" s="56"/>
      <c r="AT33" s="56"/>
      <c r="AU33" s="56"/>
      <c r="AV33" s="56"/>
      <c r="AW33" s="56">
        <v>94.382628027136434</v>
      </c>
      <c r="AX33" s="56">
        <v>2048.7350014176664</v>
      </c>
      <c r="AY33" s="56"/>
      <c r="AZ33" s="56"/>
      <c r="BA33" s="56">
        <v>1002.3679948003785</v>
      </c>
      <c r="BB33" s="56"/>
      <c r="BC33" s="56">
        <v>362.4929337851882</v>
      </c>
      <c r="BD33" s="56">
        <v>7.2512603265209998</v>
      </c>
      <c r="BE33" s="56"/>
      <c r="BF33" s="145"/>
      <c r="BG33" s="171">
        <v>4.7079011334426098E-3</v>
      </c>
      <c r="BH33" s="172"/>
      <c r="BI33" s="56">
        <f t="shared" si="0"/>
        <v>2830.6179337423659</v>
      </c>
      <c r="BJ33" s="56">
        <f>BY33/22.9</f>
        <v>0</v>
      </c>
      <c r="BK33" s="56">
        <f t="shared" si="1"/>
        <v>0</v>
      </c>
      <c r="BL33" s="56">
        <f t="shared" si="5"/>
        <v>2830.6179337423659</v>
      </c>
      <c r="BM33" s="56"/>
      <c r="BN33" s="56">
        <f t="shared" si="2"/>
        <v>3044.2242877518838</v>
      </c>
      <c r="BO33" s="56">
        <f>BZ33/35.4</f>
        <v>19.491525423728813</v>
      </c>
      <c r="BP33" s="56">
        <f t="shared" si="3"/>
        <v>0</v>
      </c>
      <c r="BQ33" s="56">
        <f t="shared" si="4"/>
        <v>0</v>
      </c>
      <c r="BR33" s="56"/>
      <c r="BS33" s="56"/>
      <c r="BT33" s="56"/>
      <c r="BU33" s="56"/>
      <c r="BV33" s="87"/>
      <c r="BW33" s="56">
        <v>0</v>
      </c>
      <c r="BX33" s="56">
        <v>0</v>
      </c>
      <c r="BY33" s="56">
        <v>0</v>
      </c>
      <c r="BZ33" s="56">
        <v>690</v>
      </c>
      <c r="CA33" s="56">
        <v>3092.8146229272879</v>
      </c>
      <c r="CB33" s="56">
        <v>0</v>
      </c>
      <c r="CC33" s="56">
        <v>0</v>
      </c>
      <c r="CD33" s="56">
        <v>0</v>
      </c>
      <c r="CE33" s="56">
        <v>0</v>
      </c>
      <c r="CF33" s="56">
        <v>0</v>
      </c>
      <c r="CG33" s="56">
        <v>0</v>
      </c>
      <c r="CH33" s="56">
        <v>0</v>
      </c>
      <c r="CI33" s="56">
        <v>47.191314013568217</v>
      </c>
      <c r="CJ33" s="56">
        <v>279.68093863298401</v>
      </c>
      <c r="CK33" s="56">
        <v>0</v>
      </c>
      <c r="CL33" s="56">
        <v>0</v>
      </c>
      <c r="CM33" s="56">
        <v>225.71048106007959</v>
      </c>
      <c r="CN33" s="56">
        <v>0</v>
      </c>
      <c r="CO33" s="56">
        <v>181.2464668925941</v>
      </c>
      <c r="CP33" s="56">
        <v>3.6256301632604999</v>
      </c>
      <c r="CQ33" s="56">
        <v>0</v>
      </c>
      <c r="CR33" s="62"/>
      <c r="CS33" s="129">
        <v>45.874386245648367</v>
      </c>
      <c r="CT33" s="129">
        <v>192.40703683766031</v>
      </c>
      <c r="CU33" s="129">
        <v>170.97520008122399</v>
      </c>
      <c r="CV33" s="129">
        <v>16538.651490236014</v>
      </c>
      <c r="CW33" s="129">
        <v>84.038566398779011</v>
      </c>
      <c r="CX33" s="129">
        <v>1438.5281685072553</v>
      </c>
      <c r="CY33" s="129">
        <v>33.062568737123911</v>
      </c>
      <c r="CZ33" s="129">
        <v>132.98266339838293</v>
      </c>
      <c r="DA33" s="129">
        <v>77.243059693759164</v>
      </c>
      <c r="DB33" s="129">
        <v>127.94582353194338</v>
      </c>
      <c r="DC33" s="129">
        <v>11.04411612493681</v>
      </c>
      <c r="DD33" s="129">
        <v>9.5028207159701523</v>
      </c>
      <c r="DE33" s="129">
        <v>23.030557263737101</v>
      </c>
      <c r="DF33" s="129">
        <v>4.3152003140009834</v>
      </c>
      <c r="DG33" s="129">
        <v>30.218157358927478</v>
      </c>
      <c r="DH33" s="129">
        <v>7.9261530272547356</v>
      </c>
      <c r="DI33" s="129">
        <v>7.5616554434607002</v>
      </c>
      <c r="DJ33" s="129">
        <v>115.66161146268846</v>
      </c>
      <c r="DK33" s="129">
        <v>25.788184647384409</v>
      </c>
      <c r="DL33" s="131"/>
      <c r="DM33" s="129">
        <v>51.079832479673193</v>
      </c>
      <c r="DN33" s="129" t="s">
        <v>665</v>
      </c>
      <c r="DO33" s="129">
        <v>257.93640463443234</v>
      </c>
      <c r="DP33" s="129">
        <v>17543.807546782336</v>
      </c>
      <c r="DQ33" s="129">
        <v>74.183312699435007</v>
      </c>
      <c r="DR33" s="129" t="s">
        <v>666</v>
      </c>
      <c r="DS33" s="129" t="s">
        <v>667</v>
      </c>
      <c r="DT33" s="129">
        <v>99.246610648956292</v>
      </c>
      <c r="DU33" s="129" t="s">
        <v>668</v>
      </c>
      <c r="DV33" s="129" t="s">
        <v>719</v>
      </c>
      <c r="DW33" s="129">
        <v>17.497427951550844</v>
      </c>
      <c r="DX33" s="129">
        <v>122.57303830804987</v>
      </c>
      <c r="DY33" s="129" t="s">
        <v>669</v>
      </c>
      <c r="DZ33" s="129">
        <v>10.88727975496138</v>
      </c>
      <c r="EA33" s="129">
        <v>125.30322646317241</v>
      </c>
      <c r="EB33" s="129" t="s">
        <v>670</v>
      </c>
      <c r="EC33" s="129">
        <v>10.855878808193815</v>
      </c>
      <c r="ED33" s="129" t="s">
        <v>671</v>
      </c>
      <c r="EE33" s="139">
        <v>16.706538857212941</v>
      </c>
    </row>
    <row r="34" spans="1:135" ht="16.2" thickBot="1" x14ac:dyDescent="0.35">
      <c r="A34" s="48" t="s">
        <v>506</v>
      </c>
      <c r="B34" s="49" t="s">
        <v>489</v>
      </c>
      <c r="C34" s="49">
        <v>3</v>
      </c>
      <c r="D34" s="63" t="s">
        <v>463</v>
      </c>
      <c r="E34" s="203"/>
      <c r="F34" s="49" t="s">
        <v>485</v>
      </c>
      <c r="G34" s="49" t="s">
        <v>301</v>
      </c>
      <c r="H34" s="80"/>
      <c r="I34" s="80">
        <v>-26.7</v>
      </c>
      <c r="K34" s="80">
        <v>317.2</v>
      </c>
      <c r="L34" s="119">
        <v>17.801108829568786</v>
      </c>
      <c r="M34" s="53" t="s">
        <v>137</v>
      </c>
      <c r="O34" s="173">
        <v>62084.414665864555</v>
      </c>
      <c r="P34" s="173">
        <v>108184.88202691</v>
      </c>
      <c r="Q34" s="51">
        <v>0</v>
      </c>
      <c r="R34" s="51">
        <v>0</v>
      </c>
      <c r="S34" s="51">
        <v>6185.6292458545759</v>
      </c>
      <c r="T34" s="51">
        <v>0</v>
      </c>
      <c r="U34" s="48">
        <v>0</v>
      </c>
      <c r="V34" s="51">
        <v>0</v>
      </c>
      <c r="W34" s="51">
        <v>0</v>
      </c>
      <c r="X34" s="51">
        <v>0</v>
      </c>
      <c r="Y34" s="48">
        <v>0</v>
      </c>
      <c r="Z34" s="52">
        <v>0</v>
      </c>
      <c r="AA34" s="48">
        <v>0</v>
      </c>
      <c r="AB34" s="48">
        <v>2328.4159400506519</v>
      </c>
      <c r="AC34" s="51">
        <v>0</v>
      </c>
      <c r="AD34" s="48">
        <v>0</v>
      </c>
      <c r="AE34" s="48">
        <v>776.65751374029912</v>
      </c>
      <c r="AF34" s="51">
        <v>0</v>
      </c>
      <c r="AG34" s="48">
        <v>0</v>
      </c>
      <c r="AH34" s="48">
        <v>7.2512603265209998</v>
      </c>
      <c r="AI34" s="48">
        <v>0</v>
      </c>
      <c r="AJ34" s="86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G34" s="149"/>
      <c r="BI34" s="48">
        <f t="shared" si="0"/>
        <v>0</v>
      </c>
      <c r="BJ34" s="48">
        <f>BY34/22.9</f>
        <v>0</v>
      </c>
      <c r="BK34" s="48">
        <f t="shared" si="1"/>
        <v>0</v>
      </c>
      <c r="BL34" s="48">
        <f t="shared" si="5"/>
        <v>0</v>
      </c>
      <c r="BM34" s="48"/>
      <c r="BN34" s="48">
        <f t="shared" si="2"/>
        <v>0</v>
      </c>
      <c r="BO34" s="48">
        <f>BZ34/35.4</f>
        <v>0</v>
      </c>
      <c r="BP34" s="48">
        <f t="shared" si="3"/>
        <v>0</v>
      </c>
      <c r="BQ34" s="48">
        <f t="shared" si="4"/>
        <v>0</v>
      </c>
      <c r="BR34" s="48"/>
      <c r="BS34" s="48"/>
      <c r="BT34" s="48"/>
      <c r="BU34" s="48"/>
      <c r="BV34" s="86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S34" s="128">
        <v>139.25004348411233</v>
      </c>
      <c r="CT34" s="128">
        <v>584.3878500591992</v>
      </c>
      <c r="CU34" s="128">
        <v>518.31121717069129</v>
      </c>
      <c r="CV34" s="128">
        <v>50210.672552486409</v>
      </c>
      <c r="CW34" s="128">
        <v>254.88352355712595</v>
      </c>
      <c r="CX34" s="128">
        <v>4369.5317283537333</v>
      </c>
      <c r="CY34" s="128">
        <v>100.52782426900875</v>
      </c>
      <c r="CZ34" s="128">
        <v>403.8318103526484</v>
      </c>
      <c r="DA34" s="128">
        <v>235.26591979507697</v>
      </c>
      <c r="DB34" s="128">
        <v>366.66993934800394</v>
      </c>
      <c r="DC34" s="128">
        <v>33.631478348493644</v>
      </c>
      <c r="DD34" s="128">
        <v>28.936212000825662</v>
      </c>
      <c r="DE34" s="128">
        <v>70.317114333256242</v>
      </c>
      <c r="DF34" s="128">
        <v>13.157738704961654</v>
      </c>
      <c r="DG34" s="128">
        <v>92.174728510682016</v>
      </c>
      <c r="DH34" s="128">
        <v>24.156665071173439</v>
      </c>
      <c r="DI34" s="128">
        <v>22.982659779390335</v>
      </c>
      <c r="DJ34" s="128">
        <v>351.85893729509252</v>
      </c>
      <c r="DK34" s="128">
        <v>78.553785424783086</v>
      </c>
      <c r="DM34" s="128" t="s">
        <v>672</v>
      </c>
      <c r="DN34" s="128">
        <v>545.09766403625429</v>
      </c>
      <c r="DO34" s="128">
        <v>710.15314871206613</v>
      </c>
      <c r="DP34" s="128">
        <v>59395.511308547902</v>
      </c>
      <c r="DQ34" s="128" t="s">
        <v>673</v>
      </c>
      <c r="DR34" s="128">
        <v>3010.7115904843408</v>
      </c>
      <c r="DS34" s="128" t="s">
        <v>674</v>
      </c>
      <c r="DT34" s="128">
        <v>324.05930826575349</v>
      </c>
      <c r="DU34" s="128" t="s">
        <v>675</v>
      </c>
      <c r="DV34" s="128" t="s">
        <v>722</v>
      </c>
      <c r="DW34" s="128">
        <v>38.609965324677219</v>
      </c>
      <c r="DX34" s="128">
        <v>447.19422886350139</v>
      </c>
      <c r="DY34" s="128" t="s">
        <v>676</v>
      </c>
      <c r="DZ34" s="128">
        <v>33.111675761616119</v>
      </c>
      <c r="EA34" s="128">
        <v>385.81489454883774</v>
      </c>
      <c r="EB34" s="128">
        <v>6.0029586656789</v>
      </c>
      <c r="EC34" s="128">
        <v>32.907853376873398</v>
      </c>
      <c r="ED34" s="128" t="s">
        <v>677</v>
      </c>
      <c r="EE34" s="138">
        <v>36.422417645633551</v>
      </c>
    </row>
    <row r="35" spans="1:135" s="60" customFormat="1" x14ac:dyDescent="0.3">
      <c r="A35" s="56" t="s">
        <v>506</v>
      </c>
      <c r="B35" s="57" t="s">
        <v>489</v>
      </c>
      <c r="C35" s="57">
        <v>3</v>
      </c>
      <c r="D35" s="58" t="s">
        <v>464</v>
      </c>
      <c r="E35" s="112" t="s">
        <v>300</v>
      </c>
      <c r="F35" s="57" t="s">
        <v>485</v>
      </c>
      <c r="G35" s="57" t="s">
        <v>301</v>
      </c>
      <c r="H35" s="81"/>
      <c r="I35" s="81">
        <v>-32.299999999999997</v>
      </c>
      <c r="J35" s="81"/>
      <c r="K35" s="81">
        <v>315.3</v>
      </c>
      <c r="L35" s="120">
        <v>17.80755199025619</v>
      </c>
      <c r="M35" s="61" t="s">
        <v>138</v>
      </c>
      <c r="N35" s="62"/>
      <c r="O35" s="174">
        <v>64475.726015036387</v>
      </c>
      <c r="P35" s="174">
        <v>108224.03984485949</v>
      </c>
      <c r="Q35" s="59">
        <v>310.3459388914157</v>
      </c>
      <c r="R35" s="59">
        <v>0</v>
      </c>
      <c r="S35" s="59">
        <v>3901.5382950950684</v>
      </c>
      <c r="T35" s="59">
        <v>0</v>
      </c>
      <c r="U35" s="56">
        <v>0</v>
      </c>
      <c r="V35" s="59">
        <v>0</v>
      </c>
      <c r="W35" s="59">
        <v>0</v>
      </c>
      <c r="X35" s="59">
        <v>303.2410858941418</v>
      </c>
      <c r="Y35" s="56">
        <v>0</v>
      </c>
      <c r="Z35" s="60">
        <v>1929.36126049167</v>
      </c>
      <c r="AA35" s="56">
        <v>27.814209921721758</v>
      </c>
      <c r="AB35" s="56">
        <v>1612.5902520297896</v>
      </c>
      <c r="AC35" s="59">
        <v>0</v>
      </c>
      <c r="AD35" s="56">
        <v>22.997644341714345</v>
      </c>
      <c r="AE35" s="56">
        <v>361.09642517172364</v>
      </c>
      <c r="AF35" s="59">
        <v>0</v>
      </c>
      <c r="AG35" s="56">
        <v>0</v>
      </c>
      <c r="AH35" s="56">
        <v>0</v>
      </c>
      <c r="AI35" s="56">
        <v>0</v>
      </c>
      <c r="AJ35" s="87"/>
      <c r="AK35" s="56">
        <v>310.3459388914157</v>
      </c>
      <c r="AL35" s="56"/>
      <c r="AM35" s="56">
        <f>AVERAGE(O35:O36)</f>
        <v>65289.200411573773</v>
      </c>
      <c r="AN35" s="56">
        <f>AVERAGE(P35:P36)</f>
        <v>109754.20399857746</v>
      </c>
      <c r="AO35" s="56">
        <v>4317.3678208526235</v>
      </c>
      <c r="AP35" s="56"/>
      <c r="AQ35" s="56"/>
      <c r="AR35" s="56"/>
      <c r="AS35" s="56"/>
      <c r="AT35" s="56">
        <v>303.2410858941418</v>
      </c>
      <c r="AU35" s="56"/>
      <c r="AV35" s="56">
        <v>1929.36126049167</v>
      </c>
      <c r="AW35" s="56">
        <v>27.814209921721758</v>
      </c>
      <c r="AX35" s="56">
        <v>1797.1431146860391</v>
      </c>
      <c r="AY35" s="56"/>
      <c r="AZ35" s="56">
        <v>22.997644341714345</v>
      </c>
      <c r="BA35" s="56">
        <v>361.09642517172364</v>
      </c>
      <c r="BB35" s="56"/>
      <c r="BC35" s="56"/>
      <c r="BD35" s="56"/>
      <c r="BE35" s="56"/>
      <c r="BF35" s="145"/>
      <c r="BG35" s="171">
        <v>4.0363013107010907E-3</v>
      </c>
      <c r="BH35" s="172">
        <v>56.900808599971874</v>
      </c>
      <c r="BI35" s="56">
        <f t="shared" si="0"/>
        <v>2851.0567865316061</v>
      </c>
      <c r="BJ35" s="56">
        <f>BY35/22.9</f>
        <v>0</v>
      </c>
      <c r="BK35" s="56">
        <f t="shared" si="1"/>
        <v>0</v>
      </c>
      <c r="BL35" s="56">
        <f t="shared" si="5"/>
        <v>2851.0567865316061</v>
      </c>
      <c r="BM35" s="56">
        <v>256.11145748463025</v>
      </c>
      <c r="BN35" s="56">
        <f t="shared" si="2"/>
        <v>3100.4012428976685</v>
      </c>
      <c r="BO35" s="56">
        <f>BZ35/35.4</f>
        <v>71.123847360536715</v>
      </c>
      <c r="BP35" s="56">
        <f t="shared" si="3"/>
        <v>24.147199755840674</v>
      </c>
      <c r="BQ35" s="56">
        <f t="shared" si="4"/>
        <v>12.073599877920337</v>
      </c>
      <c r="BR35" s="56">
        <f t="shared" ref="BR35" si="22">BI35/BP35</f>
        <v>118.06987209115204</v>
      </c>
      <c r="BS35" s="56">
        <v>0</v>
      </c>
      <c r="BT35" s="56">
        <f t="shared" ref="BT35" si="23">BN35/BP35</f>
        <v>128.39589162498024</v>
      </c>
      <c r="BU35" s="56">
        <v>5.8908567518959147</v>
      </c>
      <c r="BV35" s="87"/>
      <c r="BW35" s="56">
        <v>155.17296944570785</v>
      </c>
      <c r="BX35" s="56">
        <v>0</v>
      </c>
      <c r="BY35" s="56">
        <v>0</v>
      </c>
      <c r="BZ35" s="56">
        <v>2517.7841965629996</v>
      </c>
      <c r="CA35" s="56">
        <v>415.82952575755485</v>
      </c>
      <c r="CB35" s="56">
        <v>0</v>
      </c>
      <c r="CC35" s="56">
        <v>0</v>
      </c>
      <c r="CD35" s="56">
        <v>0</v>
      </c>
      <c r="CE35" s="56">
        <v>0</v>
      </c>
      <c r="CF35" s="56">
        <v>151.6205429470709</v>
      </c>
      <c r="CG35" s="56">
        <v>0</v>
      </c>
      <c r="CH35" s="56">
        <v>964.680630245835</v>
      </c>
      <c r="CI35" s="56">
        <v>13.907104960860879</v>
      </c>
      <c r="CJ35" s="56">
        <v>184.55286265625219</v>
      </c>
      <c r="CK35" s="56">
        <v>0</v>
      </c>
      <c r="CL35" s="56">
        <v>11.498822170857173</v>
      </c>
      <c r="CM35" s="56">
        <v>180.54821258586182</v>
      </c>
      <c r="CN35" s="56">
        <v>0</v>
      </c>
      <c r="CO35" s="56">
        <v>0</v>
      </c>
      <c r="CP35" s="56">
        <v>0</v>
      </c>
      <c r="CQ35" s="56">
        <v>0</v>
      </c>
      <c r="CR35" s="62"/>
      <c r="CS35" s="129">
        <v>239.85952143017852</v>
      </c>
      <c r="CT35" s="129">
        <v>941.69110989389708</v>
      </c>
      <c r="CU35" s="129">
        <v>887.78779721701915</v>
      </c>
      <c r="CV35" s="129">
        <v>85150.924997454509</v>
      </c>
      <c r="CW35" s="129">
        <v>423.60169739759414</v>
      </c>
      <c r="CX35" s="129">
        <v>6930.1846924408283</v>
      </c>
      <c r="CY35" s="129">
        <v>100.74790618503084</v>
      </c>
      <c r="CZ35" s="129">
        <v>611.19270168471303</v>
      </c>
      <c r="DA35" s="129">
        <v>281.80648400478822</v>
      </c>
      <c r="DB35" s="129">
        <v>1111.923222902584</v>
      </c>
      <c r="DC35" s="129">
        <v>21.878227254535314</v>
      </c>
      <c r="DD35" s="129">
        <v>20.829026678404794</v>
      </c>
      <c r="DE35" s="129">
        <v>98.786984780057438</v>
      </c>
      <c r="DF35" s="129">
        <v>15.941970866266887</v>
      </c>
      <c r="DG35" s="129">
        <v>90.73122903661708</v>
      </c>
      <c r="DH35" s="129">
        <v>20.393260667368367</v>
      </c>
      <c r="DI35" s="129">
        <v>28.222728959986195</v>
      </c>
      <c r="DJ35" s="129">
        <v>250.78046842080767</v>
      </c>
      <c r="DK35" s="129">
        <v>86.673205285977346</v>
      </c>
      <c r="DL35" s="131"/>
      <c r="DM35" s="129">
        <v>266.46531737343014</v>
      </c>
      <c r="DN35" s="129" t="s">
        <v>678</v>
      </c>
      <c r="DO35" s="129">
        <v>774.67647937228924</v>
      </c>
      <c r="DP35" s="129">
        <v>62156.883157723911</v>
      </c>
      <c r="DQ35" s="129" t="s">
        <v>679</v>
      </c>
      <c r="DR35" s="129">
        <v>4864.5671183401801</v>
      </c>
      <c r="DS35" s="129">
        <v>222.77529523455971</v>
      </c>
      <c r="DT35" s="129">
        <v>1953.8735084995519</v>
      </c>
      <c r="DU35" s="129">
        <v>469.72799929738051</v>
      </c>
      <c r="DV35" s="129">
        <v>138.06065355774001</v>
      </c>
      <c r="DW35" s="129">
        <v>52.046409083589033</v>
      </c>
      <c r="DX35" s="129">
        <v>284.32529757898425</v>
      </c>
      <c r="DY35" s="129" t="s">
        <v>680</v>
      </c>
      <c r="DZ35" s="129">
        <v>27.40318551862358</v>
      </c>
      <c r="EA35" s="129">
        <v>284.7211610628749</v>
      </c>
      <c r="EB35" s="129" t="s">
        <v>681</v>
      </c>
      <c r="EC35" s="129">
        <v>38.105815123393789</v>
      </c>
      <c r="ED35" s="129" t="s">
        <v>682</v>
      </c>
      <c r="EE35" s="139" t="s">
        <v>683</v>
      </c>
    </row>
    <row r="36" spans="1:135" ht="16.2" thickBot="1" x14ac:dyDescent="0.35">
      <c r="A36" s="48" t="s">
        <v>506</v>
      </c>
      <c r="B36" s="49" t="s">
        <v>489</v>
      </c>
      <c r="C36" s="49">
        <v>3</v>
      </c>
      <c r="D36" s="63" t="s">
        <v>465</v>
      </c>
      <c r="E36" s="113" t="s">
        <v>300</v>
      </c>
      <c r="F36" s="49" t="s">
        <v>485</v>
      </c>
      <c r="G36" s="49" t="s">
        <v>301</v>
      </c>
      <c r="H36" s="80"/>
      <c r="I36" s="80">
        <v>-32.299999999999997</v>
      </c>
      <c r="K36" s="80">
        <v>315.3</v>
      </c>
      <c r="L36" s="119">
        <v>18.311108829568788</v>
      </c>
      <c r="M36" s="53" t="s">
        <v>139</v>
      </c>
      <c r="O36" s="173">
        <v>66102.674808111158</v>
      </c>
      <c r="P36" s="173">
        <v>111284.36815229541</v>
      </c>
      <c r="Q36" s="51">
        <v>0</v>
      </c>
      <c r="R36" s="51">
        <v>0</v>
      </c>
      <c r="S36" s="51">
        <v>4733.1973466101781</v>
      </c>
      <c r="T36" s="51">
        <v>0</v>
      </c>
      <c r="U36" s="48">
        <v>0</v>
      </c>
      <c r="V36" s="51">
        <v>0</v>
      </c>
      <c r="W36" s="51">
        <v>0</v>
      </c>
      <c r="X36" s="51">
        <v>0</v>
      </c>
      <c r="Y36" s="48">
        <v>0</v>
      </c>
      <c r="Z36" s="52">
        <v>0</v>
      </c>
      <c r="AA36" s="48">
        <v>0</v>
      </c>
      <c r="AB36" s="48">
        <v>1981.6959773422889</v>
      </c>
      <c r="AC36" s="51">
        <v>0</v>
      </c>
      <c r="AD36" s="48">
        <v>0</v>
      </c>
      <c r="AE36" s="48">
        <v>0</v>
      </c>
      <c r="AF36" s="51">
        <v>0</v>
      </c>
      <c r="AG36" s="48">
        <v>0</v>
      </c>
      <c r="AH36" s="48">
        <v>0</v>
      </c>
      <c r="AI36" s="48">
        <v>0</v>
      </c>
      <c r="AJ36" s="86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G36" s="149"/>
      <c r="BI36" s="48">
        <f t="shared" si="0"/>
        <v>0</v>
      </c>
      <c r="BJ36" s="48">
        <f>BY36/22.9</f>
        <v>0</v>
      </c>
      <c r="BK36" s="48">
        <f t="shared" si="1"/>
        <v>0</v>
      </c>
      <c r="BL36" s="48">
        <f t="shared" si="5"/>
        <v>0</v>
      </c>
      <c r="BM36" s="48"/>
      <c r="BN36" s="48">
        <f t="shared" si="2"/>
        <v>0</v>
      </c>
      <c r="BO36" s="48">
        <f>BZ36/35.4</f>
        <v>0</v>
      </c>
      <c r="BP36" s="48">
        <f t="shared" si="3"/>
        <v>0</v>
      </c>
      <c r="BQ36" s="48">
        <f t="shared" si="4"/>
        <v>0</v>
      </c>
      <c r="BR36" s="48"/>
      <c r="BS36" s="48"/>
      <c r="BT36" s="48"/>
      <c r="BU36" s="48"/>
      <c r="BV36" s="86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S36" s="128">
        <v>3163.4258765533459</v>
      </c>
      <c r="CT36" s="128">
        <v>12715.122514097064</v>
      </c>
      <c r="CU36" s="128">
        <v>11212.537007521973</v>
      </c>
      <c r="CV36" s="128">
        <v>1130008.2054068986</v>
      </c>
      <c r="CW36" s="128">
        <v>5440.5162848578821</v>
      </c>
      <c r="CX36" s="128">
        <v>93948.465307174367</v>
      </c>
      <c r="CY36" s="128">
        <v>1500.2321339250284</v>
      </c>
      <c r="CZ36" s="128">
        <v>8243.0481301115979</v>
      </c>
      <c r="DA36" s="128">
        <v>4385.6136900367801</v>
      </c>
      <c r="DB36" s="128">
        <v>1880.7736812573476</v>
      </c>
      <c r="DC36" s="128">
        <v>391.95710657557095</v>
      </c>
      <c r="DD36" s="128">
        <v>361.12657235463428</v>
      </c>
      <c r="DE36" s="128">
        <v>1620.0981860504426</v>
      </c>
      <c r="DF36" s="128">
        <v>258.32013659055087</v>
      </c>
      <c r="DG36" s="128">
        <v>1573.0664412409571</v>
      </c>
      <c r="DH36" s="128">
        <v>353.5714096317696</v>
      </c>
      <c r="DI36" s="128">
        <v>401.53500016409339</v>
      </c>
      <c r="DJ36" s="128">
        <v>4112.7798062541915</v>
      </c>
      <c r="DK36" s="128">
        <v>1377.7366319336852</v>
      </c>
      <c r="DM36" s="128">
        <v>2452.929734659966</v>
      </c>
      <c r="DN36" s="128" t="s">
        <v>684</v>
      </c>
      <c r="DO36" s="128" t="s">
        <v>685</v>
      </c>
      <c r="DP36" s="128" t="s">
        <v>686</v>
      </c>
      <c r="DQ36" s="128" t="s">
        <v>687</v>
      </c>
      <c r="DR36" s="128" t="s">
        <v>688</v>
      </c>
      <c r="DS36" s="128" t="s">
        <v>689</v>
      </c>
      <c r="DT36" s="128">
        <v>18168.091700694236</v>
      </c>
      <c r="DU36" s="128" t="s">
        <v>690</v>
      </c>
      <c r="DV36" s="128" t="s">
        <v>719</v>
      </c>
      <c r="DW36" s="128" t="s">
        <v>691</v>
      </c>
      <c r="DX36" s="128">
        <v>1177.7518541555105</v>
      </c>
      <c r="DY36" s="128" t="s">
        <v>692</v>
      </c>
      <c r="DZ36" s="128" t="s">
        <v>693</v>
      </c>
      <c r="EA36" s="128">
        <v>1696.2061670846565</v>
      </c>
      <c r="EB36" s="128" t="s">
        <v>694</v>
      </c>
      <c r="EC36" s="128">
        <v>220.85868842722994</v>
      </c>
      <c r="ED36" s="128" t="s">
        <v>695</v>
      </c>
      <c r="EE36" s="138" t="s">
        <v>696</v>
      </c>
    </row>
    <row r="37" spans="1:135" s="60" customFormat="1" x14ac:dyDescent="0.3">
      <c r="A37" s="56" t="s">
        <v>506</v>
      </c>
      <c r="B37" s="57" t="s">
        <v>489</v>
      </c>
      <c r="C37" s="57">
        <v>3</v>
      </c>
      <c r="D37" s="58" t="s">
        <v>492</v>
      </c>
      <c r="E37" s="202" t="s">
        <v>300</v>
      </c>
      <c r="F37" s="57" t="s">
        <v>485</v>
      </c>
      <c r="G37" s="57" t="s">
        <v>301</v>
      </c>
      <c r="H37" s="81"/>
      <c r="I37" s="81">
        <v>-40.299999999999997</v>
      </c>
      <c r="J37" s="81"/>
      <c r="K37" s="81">
        <v>314.2</v>
      </c>
      <c r="L37" s="120">
        <v>13.833169998716819</v>
      </c>
      <c r="M37" s="61" t="s">
        <v>140</v>
      </c>
      <c r="N37" s="62"/>
      <c r="O37" s="174">
        <v>36917.755332525587</v>
      </c>
      <c r="P37" s="174">
        <v>84070.036237491047</v>
      </c>
      <c r="Q37" s="59">
        <v>0</v>
      </c>
      <c r="R37" s="59">
        <v>0</v>
      </c>
      <c r="S37" s="59">
        <v>16322.492479688499</v>
      </c>
      <c r="T37" s="59">
        <v>0</v>
      </c>
      <c r="U37" s="56">
        <v>0</v>
      </c>
      <c r="V37" s="59">
        <v>0</v>
      </c>
      <c r="W37" s="59">
        <v>0</v>
      </c>
      <c r="X37" s="59">
        <v>0</v>
      </c>
      <c r="Y37" s="56">
        <v>0</v>
      </c>
      <c r="Z37" s="60">
        <v>0</v>
      </c>
      <c r="AA37" s="56">
        <v>87.395897652142722</v>
      </c>
      <c r="AB37" s="56">
        <v>1521.4417984883266</v>
      </c>
      <c r="AC37" s="59">
        <v>35.801990934407364</v>
      </c>
      <c r="AD37" s="56">
        <v>11.392906841499995</v>
      </c>
      <c r="AE37" s="56">
        <v>368.02023602811124</v>
      </c>
      <c r="AF37" s="59">
        <v>3.7562555644018785</v>
      </c>
      <c r="AG37" s="56">
        <v>0</v>
      </c>
      <c r="AH37" s="56">
        <v>15.022789417217</v>
      </c>
      <c r="AI37" s="56">
        <v>0</v>
      </c>
      <c r="AJ37" s="87"/>
      <c r="AK37" s="56"/>
      <c r="AL37" s="56"/>
      <c r="AM37" s="56">
        <f>AVERAGE(O37:O38)</f>
        <v>45337.061227232683</v>
      </c>
      <c r="AN37" s="56">
        <f>AVERAGE(P37:P38)</f>
        <v>87191.578516217443</v>
      </c>
      <c r="AO37" s="56">
        <v>16322.492479688499</v>
      </c>
      <c r="AP37" s="56"/>
      <c r="AQ37" s="56"/>
      <c r="AR37" s="56"/>
      <c r="AS37" s="56"/>
      <c r="AT37" s="56"/>
      <c r="AU37" s="56"/>
      <c r="AV37" s="56"/>
      <c r="AW37" s="56">
        <v>87.395897652142722</v>
      </c>
      <c r="AX37" s="56">
        <v>1778.7335109500077</v>
      </c>
      <c r="AY37" s="56">
        <v>35.801990934407364</v>
      </c>
      <c r="AZ37" s="56">
        <v>17.803888996120854</v>
      </c>
      <c r="BA37" s="56">
        <v>405.16284458647101</v>
      </c>
      <c r="BB37" s="56">
        <v>3.7562555644018785</v>
      </c>
      <c r="BC37" s="56">
        <v>6562.4407306850298</v>
      </c>
      <c r="BD37" s="56">
        <v>9.8142171187010003</v>
      </c>
      <c r="BE37" s="56"/>
      <c r="BF37" s="145"/>
      <c r="BG37" s="171">
        <v>7.7432279215550529E-2</v>
      </c>
      <c r="BH37" s="172"/>
      <c r="BI37" s="56">
        <f t="shared" si="0"/>
        <v>1979.7843330669295</v>
      </c>
      <c r="BJ37" s="56">
        <f>BY37/22.9</f>
        <v>0.98253275109202087</v>
      </c>
      <c r="BK37" s="56">
        <f t="shared" si="1"/>
        <v>0</v>
      </c>
      <c r="BL37" s="56">
        <f t="shared" si="5"/>
        <v>1979.7843330669295</v>
      </c>
      <c r="BM37" s="56"/>
      <c r="BN37" s="56">
        <f t="shared" si="2"/>
        <v>2463.0389411360861</v>
      </c>
      <c r="BO37" s="56">
        <f>BZ37/35.4</f>
        <v>145.72858603561622</v>
      </c>
      <c r="BP37" s="56">
        <f t="shared" si="3"/>
        <v>0</v>
      </c>
      <c r="BQ37" s="56">
        <f t="shared" si="4"/>
        <v>0</v>
      </c>
      <c r="BR37" s="56"/>
      <c r="BS37" s="56"/>
      <c r="BT37" s="56"/>
      <c r="BU37" s="56"/>
      <c r="BV37" s="87"/>
      <c r="BW37" s="56">
        <v>0</v>
      </c>
      <c r="BX37" s="56">
        <v>0</v>
      </c>
      <c r="BY37" s="56">
        <v>22.500000000007276</v>
      </c>
      <c r="BZ37" s="56">
        <v>5158.7919456608142</v>
      </c>
      <c r="CA37" s="56">
        <v>8161.2462398442494</v>
      </c>
      <c r="CB37" s="56">
        <v>0</v>
      </c>
      <c r="CC37" s="56">
        <v>0</v>
      </c>
      <c r="CD37" s="56">
        <v>0</v>
      </c>
      <c r="CE37" s="56">
        <v>0</v>
      </c>
      <c r="CF37" s="56">
        <v>0</v>
      </c>
      <c r="CG37" s="56">
        <v>0</v>
      </c>
      <c r="CH37" s="56">
        <v>0</v>
      </c>
      <c r="CI37" s="56">
        <v>43.697948826071361</v>
      </c>
      <c r="CJ37" s="56">
        <v>257.29171246168107</v>
      </c>
      <c r="CK37" s="56">
        <v>17.900995467203682</v>
      </c>
      <c r="CL37" s="56">
        <v>6.4109821546208527</v>
      </c>
      <c r="CM37" s="56">
        <v>37.142608558359797</v>
      </c>
      <c r="CN37" s="56">
        <v>1.8781277822009392</v>
      </c>
      <c r="CO37" s="56">
        <v>3281.2203653425149</v>
      </c>
      <c r="CP37" s="56">
        <v>5.2085722985160006</v>
      </c>
      <c r="CQ37" s="56">
        <v>0</v>
      </c>
      <c r="CR37" s="62"/>
      <c r="CS37" s="129">
        <v>753.28762624438821</v>
      </c>
      <c r="CT37" s="129">
        <v>2713.2351260930045</v>
      </c>
      <c r="CU37" s="129">
        <v>2810.2704582062752</v>
      </c>
      <c r="CV37" s="129">
        <v>274593.89672366274</v>
      </c>
      <c r="CW37" s="129">
        <v>1401.4207589664943</v>
      </c>
      <c r="CX37" s="129">
        <v>21250.793657461865</v>
      </c>
      <c r="CY37" s="129">
        <v>342.09128055348384</v>
      </c>
      <c r="CZ37" s="129">
        <v>1950.482050669051</v>
      </c>
      <c r="DA37" s="129">
        <v>885.1470602384353</v>
      </c>
      <c r="DB37" s="129">
        <v>24021.513963441823</v>
      </c>
      <c r="DC37" s="129">
        <v>88.753904704676998</v>
      </c>
      <c r="DD37" s="129">
        <v>36.63971803344171</v>
      </c>
      <c r="DE37" s="129">
        <v>261.39159398993866</v>
      </c>
      <c r="DF37" s="129">
        <v>21.411429694520073</v>
      </c>
      <c r="DG37" s="129">
        <v>297.51977320250865</v>
      </c>
      <c r="DH37" s="129">
        <v>78.761899237453846</v>
      </c>
      <c r="DI37" s="129">
        <v>104.13239140709959</v>
      </c>
      <c r="DJ37" s="129">
        <v>839.16061604812126</v>
      </c>
      <c r="DK37" s="129">
        <v>266.2786549649403</v>
      </c>
      <c r="DL37" s="131"/>
      <c r="DM37" s="129" t="s">
        <v>697</v>
      </c>
      <c r="DN37" s="129" t="s">
        <v>698</v>
      </c>
      <c r="DO37" s="129">
        <v>1542.3049058546669</v>
      </c>
      <c r="DP37" s="129" t="s">
        <v>699</v>
      </c>
      <c r="DQ37" s="129">
        <v>680.26733011520196</v>
      </c>
      <c r="DR37" s="129" t="s">
        <v>700</v>
      </c>
      <c r="DS37" s="129" t="s">
        <v>701</v>
      </c>
      <c r="DT37" s="129" t="s">
        <v>702</v>
      </c>
      <c r="DU37" s="129" t="s">
        <v>703</v>
      </c>
      <c r="DV37" s="129" t="s">
        <v>720</v>
      </c>
      <c r="DW37" s="129" t="s">
        <v>704</v>
      </c>
      <c r="DX37" s="129">
        <v>613.73622957755981</v>
      </c>
      <c r="DY37" s="129" t="s">
        <v>705</v>
      </c>
      <c r="DZ37" s="129">
        <v>47.315711732409852</v>
      </c>
      <c r="EA37" s="129">
        <v>666.59479202463046</v>
      </c>
      <c r="EB37" s="129" t="s">
        <v>706</v>
      </c>
      <c r="EC37" s="129">
        <v>47.441031942943077</v>
      </c>
      <c r="ED37" s="129">
        <v>2206.0975030224104</v>
      </c>
      <c r="EE37" s="139" t="s">
        <v>707</v>
      </c>
    </row>
    <row r="38" spans="1:135" ht="16.2" thickBot="1" x14ac:dyDescent="0.35">
      <c r="A38" s="48" t="s">
        <v>506</v>
      </c>
      <c r="B38" s="49" t="s">
        <v>489</v>
      </c>
      <c r="C38" s="49">
        <v>3</v>
      </c>
      <c r="D38" s="63" t="s">
        <v>492</v>
      </c>
      <c r="E38" s="208"/>
      <c r="F38" s="49" t="s">
        <v>485</v>
      </c>
      <c r="G38" s="49" t="s">
        <v>301</v>
      </c>
      <c r="H38" s="80"/>
      <c r="I38" s="80">
        <v>-40.299999999999997</v>
      </c>
      <c r="K38" s="80">
        <v>314.2</v>
      </c>
      <c r="L38" s="119">
        <v>14.860428387848982</v>
      </c>
      <c r="M38" s="53" t="s">
        <v>141</v>
      </c>
      <c r="O38" s="173">
        <v>53756.36712193978</v>
      </c>
      <c r="P38" s="173">
        <v>90313.120794943825</v>
      </c>
      <c r="Q38" s="51">
        <v>0</v>
      </c>
      <c r="R38" s="51">
        <v>0</v>
      </c>
      <c r="S38" s="51">
        <v>0</v>
      </c>
      <c r="T38" s="51">
        <v>0</v>
      </c>
      <c r="U38" s="48">
        <v>0</v>
      </c>
      <c r="V38" s="51">
        <v>0</v>
      </c>
      <c r="W38" s="51">
        <v>0</v>
      </c>
      <c r="X38" s="51">
        <v>0</v>
      </c>
      <c r="Y38" s="48">
        <v>0</v>
      </c>
      <c r="Z38" s="52">
        <v>0</v>
      </c>
      <c r="AA38" s="48">
        <v>0</v>
      </c>
      <c r="AB38" s="48">
        <v>2036.0252234116888</v>
      </c>
      <c r="AC38" s="51">
        <v>0</v>
      </c>
      <c r="AD38" s="48">
        <v>24.214871150741711</v>
      </c>
      <c r="AE38" s="48">
        <v>442.30545314483084</v>
      </c>
      <c r="AF38" s="51">
        <v>0</v>
      </c>
      <c r="AG38" s="48">
        <v>6562.4407306850298</v>
      </c>
      <c r="AH38" s="48">
        <v>4.6056448201849998</v>
      </c>
      <c r="AI38" s="48">
        <v>0</v>
      </c>
      <c r="AJ38" s="86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G38" s="149"/>
      <c r="BI38" s="48">
        <f t="shared" si="0"/>
        <v>0</v>
      </c>
      <c r="BJ38" s="48">
        <f>BY38/22.9</f>
        <v>0</v>
      </c>
      <c r="BK38" s="48">
        <f t="shared" si="1"/>
        <v>0</v>
      </c>
      <c r="BL38" s="48">
        <f t="shared" si="5"/>
        <v>0</v>
      </c>
      <c r="BM38" s="48"/>
      <c r="BN38" s="48">
        <f t="shared" si="2"/>
        <v>0</v>
      </c>
      <c r="BO38" s="48">
        <f>BZ38/35.4</f>
        <v>0</v>
      </c>
      <c r="BP38" s="48">
        <f t="shared" si="3"/>
        <v>0</v>
      </c>
      <c r="BQ38" s="48">
        <f t="shared" si="4"/>
        <v>0</v>
      </c>
      <c r="BR38" s="48"/>
      <c r="BS38" s="48"/>
      <c r="BT38" s="48"/>
      <c r="BU38" s="48"/>
      <c r="BV38" s="86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S38" s="128">
        <v>753.28762624438821</v>
      </c>
      <c r="CT38" s="128">
        <v>2713.2351260930045</v>
      </c>
      <c r="CU38" s="128">
        <v>2810.2704582062752</v>
      </c>
      <c r="CV38" s="128">
        <v>274593.89672366274</v>
      </c>
      <c r="CW38" s="128">
        <v>1401.4207589664943</v>
      </c>
      <c r="CX38" s="128">
        <v>21250.793657461865</v>
      </c>
      <c r="CY38" s="128">
        <v>342.09128055348384</v>
      </c>
      <c r="CZ38" s="128">
        <v>1950.482050669051</v>
      </c>
      <c r="DA38" s="128">
        <v>885.1470602384353</v>
      </c>
      <c r="DB38" s="128">
        <v>1510.4657501777399</v>
      </c>
      <c r="DC38" s="128">
        <v>88.753904704676998</v>
      </c>
      <c r="DD38" s="128">
        <v>36.63971803344171</v>
      </c>
      <c r="DE38" s="128">
        <v>261.39159398993866</v>
      </c>
      <c r="DF38" s="128">
        <v>21.411429694520073</v>
      </c>
      <c r="DG38" s="128">
        <v>297.51977320250865</v>
      </c>
      <c r="DH38" s="128">
        <v>78.761899237453846</v>
      </c>
      <c r="DI38" s="128">
        <v>104.13239140709959</v>
      </c>
      <c r="DJ38" s="128">
        <v>839.16061604812126</v>
      </c>
      <c r="DK38" s="128">
        <v>266.2786549649403</v>
      </c>
      <c r="DM38" s="128" t="s">
        <v>697</v>
      </c>
      <c r="DN38" s="128" t="s">
        <v>698</v>
      </c>
      <c r="DO38" s="128">
        <v>1542.3049058546669</v>
      </c>
      <c r="DP38" s="128" t="s">
        <v>699</v>
      </c>
      <c r="DQ38" s="128">
        <v>680.26733011520196</v>
      </c>
      <c r="DR38" s="128" t="s">
        <v>700</v>
      </c>
      <c r="DS38" s="128" t="s">
        <v>701</v>
      </c>
      <c r="DT38" s="128" t="s">
        <v>702</v>
      </c>
      <c r="DU38" s="128" t="s">
        <v>703</v>
      </c>
      <c r="DV38" s="128" t="s">
        <v>721</v>
      </c>
      <c r="DW38" s="128" t="s">
        <v>704</v>
      </c>
      <c r="DX38" s="128">
        <v>613.73622957755981</v>
      </c>
      <c r="DY38" s="128" t="s">
        <v>705</v>
      </c>
      <c r="DZ38" s="128">
        <v>47.315711732409852</v>
      </c>
      <c r="EA38" s="128">
        <v>666.59479202463046</v>
      </c>
      <c r="EB38" s="128" t="s">
        <v>706</v>
      </c>
      <c r="EC38" s="128">
        <v>47.441031942943077</v>
      </c>
      <c r="ED38" s="128">
        <v>2206.0975030224104</v>
      </c>
      <c r="EE38" s="138" t="s">
        <v>707</v>
      </c>
    </row>
    <row r="39" spans="1:135" s="90" customFormat="1" ht="21.6" customHeight="1" thickTop="1" x14ac:dyDescent="0.3">
      <c r="A39" s="91" t="s">
        <v>504</v>
      </c>
      <c r="B39" s="92" t="s">
        <v>491</v>
      </c>
      <c r="C39" s="92">
        <v>1</v>
      </c>
      <c r="D39" s="93" t="s">
        <v>337</v>
      </c>
      <c r="E39" s="209" t="s">
        <v>303</v>
      </c>
      <c r="F39" s="92" t="s">
        <v>485</v>
      </c>
      <c r="G39" s="92" t="s">
        <v>495</v>
      </c>
      <c r="H39" s="94"/>
      <c r="I39" s="95">
        <v>19.2</v>
      </c>
      <c r="J39" s="95"/>
      <c r="K39" s="95">
        <v>300.39999999999998</v>
      </c>
      <c r="L39" s="121">
        <v>15.4</v>
      </c>
      <c r="M39" s="96" t="s">
        <v>142</v>
      </c>
      <c r="N39" s="97"/>
      <c r="O39" s="175">
        <v>49926.01857293678</v>
      </c>
      <c r="P39" s="175">
        <v>93592.326139088735</v>
      </c>
      <c r="Q39" s="91">
        <v>0</v>
      </c>
      <c r="R39" s="98">
        <v>0</v>
      </c>
      <c r="S39" s="98">
        <v>7684.0844224532648</v>
      </c>
      <c r="T39" s="98">
        <v>0</v>
      </c>
      <c r="U39" s="91">
        <v>0</v>
      </c>
      <c r="V39" s="98">
        <v>0</v>
      </c>
      <c r="W39" s="98">
        <v>0</v>
      </c>
      <c r="X39" s="98">
        <v>2859.7406456683698</v>
      </c>
      <c r="Y39" s="91">
        <v>0</v>
      </c>
      <c r="Z39" s="90">
        <v>0</v>
      </c>
      <c r="AA39" s="91">
        <v>0</v>
      </c>
      <c r="AB39" s="91">
        <v>975.1473163102836</v>
      </c>
      <c r="AC39" s="98">
        <v>0</v>
      </c>
      <c r="AD39" s="91">
        <v>59.444080097146802</v>
      </c>
      <c r="AE39" s="91">
        <v>611.33349975856629</v>
      </c>
      <c r="AF39" s="98">
        <v>0</v>
      </c>
      <c r="AG39" s="91">
        <v>885.87137467851596</v>
      </c>
      <c r="AH39" s="91">
        <v>0</v>
      </c>
      <c r="AI39" s="91">
        <v>203.60481452956662</v>
      </c>
      <c r="AJ39" s="99"/>
      <c r="AK39" s="91"/>
      <c r="AL39" s="91"/>
      <c r="AM39" s="91">
        <f>AVERAGE(O39:O40)</f>
        <v>51762.173175590069</v>
      </c>
      <c r="AN39" s="91">
        <f>AVERAGE(P39:P40)</f>
        <v>93592.326139088735</v>
      </c>
      <c r="AO39" s="91">
        <v>6261.8567046866438</v>
      </c>
      <c r="AP39" s="91"/>
      <c r="AQ39" s="91"/>
      <c r="AR39" s="91"/>
      <c r="AS39" s="91"/>
      <c r="AT39" s="91">
        <v>2859.7406456683698</v>
      </c>
      <c r="AU39" s="91">
        <v>784.96874493916221</v>
      </c>
      <c r="AV39" s="91"/>
      <c r="AW39" s="91">
        <v>130.40282473552381</v>
      </c>
      <c r="AX39" s="91">
        <v>926.57827901467658</v>
      </c>
      <c r="AY39" s="91"/>
      <c r="AZ39" s="91">
        <v>65.016271439708831</v>
      </c>
      <c r="BA39" s="91">
        <v>886.87480985842944</v>
      </c>
      <c r="BB39" s="91"/>
      <c r="BC39" s="91">
        <v>1134.758108686234</v>
      </c>
      <c r="BD39" s="91"/>
      <c r="BE39" s="91">
        <v>258.98875706811418</v>
      </c>
      <c r="BF39" s="146"/>
      <c r="BG39" s="151">
        <v>6.9638251906131723E-2</v>
      </c>
      <c r="BH39" s="153"/>
      <c r="BI39" s="91">
        <f t="shared" si="0"/>
        <v>2260.3569072310074</v>
      </c>
      <c r="BJ39" s="91">
        <f>BY39/22.9</f>
        <v>0</v>
      </c>
      <c r="BK39" s="91">
        <f t="shared" si="1"/>
        <v>0</v>
      </c>
      <c r="BL39" s="91">
        <f t="shared" si="5"/>
        <v>2260.3569072310074</v>
      </c>
      <c r="BM39" s="91"/>
      <c r="BN39" s="91">
        <f t="shared" si="2"/>
        <v>2643.8510208782131</v>
      </c>
      <c r="BO39" s="91">
        <f>BZ39/35.4</f>
        <v>0</v>
      </c>
      <c r="BP39" s="91">
        <f t="shared" si="3"/>
        <v>0</v>
      </c>
      <c r="BQ39" s="91">
        <f t="shared" si="4"/>
        <v>0</v>
      </c>
      <c r="BR39" s="91"/>
      <c r="BS39" s="91"/>
      <c r="BT39" s="91"/>
      <c r="BU39" s="91"/>
      <c r="BV39" s="99"/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  <c r="CH39" s="91">
        <v>0</v>
      </c>
      <c r="CI39" s="91">
        <v>0</v>
      </c>
      <c r="CJ39" s="91">
        <v>0</v>
      </c>
      <c r="CK39" s="91">
        <v>0</v>
      </c>
      <c r="CL39" s="91">
        <v>0</v>
      </c>
      <c r="CM39" s="91">
        <v>0</v>
      </c>
      <c r="CN39" s="91">
        <v>0</v>
      </c>
      <c r="CO39" s="91">
        <v>0</v>
      </c>
      <c r="CP39" s="91">
        <v>0</v>
      </c>
      <c r="CQ39" s="91">
        <v>0</v>
      </c>
      <c r="CR39" s="97"/>
      <c r="CS39" s="127">
        <v>1604.5285803192426</v>
      </c>
      <c r="CT39" s="127">
        <v>5948.5631003876497</v>
      </c>
      <c r="CU39" s="127">
        <v>5685.9109663628769</v>
      </c>
      <c r="CV39" s="127">
        <v>311714.1691499856</v>
      </c>
      <c r="CW39" s="127">
        <v>3170.8643825825952</v>
      </c>
      <c r="CX39" s="127">
        <v>31791.689830603005</v>
      </c>
      <c r="CY39" s="127">
        <v>11031.403554055092</v>
      </c>
      <c r="CZ39" s="127">
        <v>3293.5156785211752</v>
      </c>
      <c r="DA39" s="127">
        <v>1171.7340579309555</v>
      </c>
      <c r="DB39" s="127">
        <v>21416.181478713072</v>
      </c>
      <c r="DC39" s="127">
        <v>219.54177890494216</v>
      </c>
      <c r="DD39" s="127">
        <v>142.87579167677546</v>
      </c>
      <c r="DE39" s="127">
        <v>367.71605345693592</v>
      </c>
      <c r="DF39" s="127">
        <v>110.8468183600218</v>
      </c>
      <c r="DG39" s="127">
        <v>641.8020610282515</v>
      </c>
      <c r="DH39" s="127">
        <v>129.46009632898458</v>
      </c>
      <c r="DI39" s="127">
        <v>202.61740809142771</v>
      </c>
      <c r="DJ39" s="127">
        <v>2306.9242090218158</v>
      </c>
      <c r="DK39" s="127">
        <v>405.31960588363359</v>
      </c>
      <c r="DL39" s="132"/>
      <c r="DM39" s="127" t="s">
        <v>846</v>
      </c>
      <c r="DN39" s="127" t="s">
        <v>847</v>
      </c>
      <c r="DO39" s="127" t="s">
        <v>1022</v>
      </c>
      <c r="DP39" s="127">
        <v>257902.17325762042</v>
      </c>
      <c r="DQ39" s="127">
        <v>3250.5331325781212</v>
      </c>
      <c r="DR39" s="127">
        <v>32555.238191049968</v>
      </c>
      <c r="DS39" s="127">
        <v>6408.4310818141348</v>
      </c>
      <c r="DT39" s="127">
        <v>3430.7665733173053</v>
      </c>
      <c r="DU39" s="127">
        <v>1432.4516859416049</v>
      </c>
      <c r="DV39" s="127" t="s">
        <v>848</v>
      </c>
      <c r="DW39" s="127" t="s">
        <v>1030</v>
      </c>
      <c r="DX39" s="127">
        <v>554.50953213119612</v>
      </c>
      <c r="DY39" s="127" t="s">
        <v>849</v>
      </c>
      <c r="DZ39" s="127">
        <v>119.1855328794925</v>
      </c>
      <c r="EA39" s="127">
        <v>834.6220388584353</v>
      </c>
      <c r="EB39" s="127" t="s">
        <v>850</v>
      </c>
      <c r="EC39" s="127">
        <v>611.59218874606779</v>
      </c>
      <c r="ED39" s="127" t="s">
        <v>851</v>
      </c>
      <c r="EE39" s="140">
        <v>749.31631990490712</v>
      </c>
    </row>
    <row r="40" spans="1:135" ht="22.2" customHeight="1" thickBot="1" x14ac:dyDescent="0.35">
      <c r="A40" s="48" t="s">
        <v>504</v>
      </c>
      <c r="B40" s="49" t="s">
        <v>491</v>
      </c>
      <c r="C40" s="49">
        <v>1</v>
      </c>
      <c r="D40" s="73" t="s">
        <v>338</v>
      </c>
      <c r="E40" s="205"/>
      <c r="F40" s="49" t="s">
        <v>485</v>
      </c>
      <c r="G40" s="51" t="s">
        <v>495</v>
      </c>
      <c r="I40" s="80">
        <v>19.2</v>
      </c>
      <c r="K40" s="80">
        <v>300.39999999999998</v>
      </c>
      <c r="L40" s="119">
        <v>15.4</v>
      </c>
      <c r="M40" s="53" t="s">
        <v>143</v>
      </c>
      <c r="O40" s="173">
        <v>53598.327778243358</v>
      </c>
      <c r="P40" s="173">
        <v>93592.326139088735</v>
      </c>
      <c r="Q40" s="48">
        <v>0</v>
      </c>
      <c r="R40" s="51">
        <v>0</v>
      </c>
      <c r="S40" s="51">
        <v>4839.6289869200227</v>
      </c>
      <c r="T40" s="51">
        <v>0</v>
      </c>
      <c r="U40" s="48">
        <v>0</v>
      </c>
      <c r="V40" s="51">
        <v>0</v>
      </c>
      <c r="W40" s="51">
        <v>0</v>
      </c>
      <c r="X40" s="51">
        <v>0</v>
      </c>
      <c r="Y40" s="48">
        <v>784.96874493916221</v>
      </c>
      <c r="Z40" s="52">
        <v>0</v>
      </c>
      <c r="AA40" s="48">
        <v>130.40282473552381</v>
      </c>
      <c r="AB40" s="48">
        <v>878.00924171906968</v>
      </c>
      <c r="AC40" s="51">
        <v>0</v>
      </c>
      <c r="AD40" s="48">
        <v>70.588462782270867</v>
      </c>
      <c r="AE40" s="48">
        <v>1162.4161199582927</v>
      </c>
      <c r="AF40" s="51">
        <v>0</v>
      </c>
      <c r="AG40" s="48">
        <v>1383.6448426939519</v>
      </c>
      <c r="AH40" s="48">
        <v>0</v>
      </c>
      <c r="AI40" s="48">
        <v>314.37269960666168</v>
      </c>
      <c r="AJ40" s="86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G40" s="149"/>
      <c r="BI40" s="48">
        <f t="shared" si="0"/>
        <v>0</v>
      </c>
      <c r="BJ40" s="48">
        <f>BY40/22.9</f>
        <v>0</v>
      </c>
      <c r="BK40" s="48">
        <f t="shared" si="1"/>
        <v>0</v>
      </c>
      <c r="BL40" s="48">
        <f t="shared" si="5"/>
        <v>0</v>
      </c>
      <c r="BM40" s="48"/>
      <c r="BN40" s="48">
        <f t="shared" si="2"/>
        <v>0</v>
      </c>
      <c r="BO40" s="48">
        <f>BZ40/35.4</f>
        <v>0</v>
      </c>
      <c r="BP40" s="48">
        <f t="shared" si="3"/>
        <v>0</v>
      </c>
      <c r="BQ40" s="48">
        <f t="shared" si="4"/>
        <v>0</v>
      </c>
      <c r="BR40" s="48"/>
      <c r="BS40" s="48"/>
      <c r="BT40" s="48"/>
      <c r="BU40" s="48"/>
      <c r="BV40" s="86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S40" s="128">
        <v>189.76223500382423</v>
      </c>
      <c r="CT40" s="128">
        <v>694.52896284003498</v>
      </c>
      <c r="CU40" s="128">
        <v>691.74424985033215</v>
      </c>
      <c r="CV40" s="128">
        <v>36797.432884129194</v>
      </c>
      <c r="CW40" s="128">
        <v>382.26893708410813</v>
      </c>
      <c r="CX40" s="128">
        <v>3740.0991904545126</v>
      </c>
      <c r="CY40" s="128">
        <v>1334.1254143679737</v>
      </c>
      <c r="CZ40" s="128">
        <v>383.05158339449287</v>
      </c>
      <c r="DA40" s="128">
        <v>128.91778939868337</v>
      </c>
      <c r="DB40" s="128">
        <v>2590.0486596707742</v>
      </c>
      <c r="DC40" s="128">
        <v>22.235788128484987</v>
      </c>
      <c r="DD40" s="128">
        <v>13.422897137810956</v>
      </c>
      <c r="DE40" s="128">
        <v>37.992236018206668</v>
      </c>
      <c r="DF40" s="128">
        <v>11.22686706860158</v>
      </c>
      <c r="DG40" s="128">
        <v>60.296030187580314</v>
      </c>
      <c r="DH40" s="128">
        <v>13.112068976444078</v>
      </c>
      <c r="DI40" s="128">
        <v>22.71875314645342</v>
      </c>
      <c r="DJ40" s="128">
        <v>245.41914595551069</v>
      </c>
      <c r="DK40" s="128">
        <v>44.113922848654191</v>
      </c>
      <c r="DM40" s="128" t="s">
        <v>852</v>
      </c>
      <c r="DN40" s="128" t="s">
        <v>853</v>
      </c>
      <c r="DO40" s="128">
        <v>29381.02750103295</v>
      </c>
      <c r="DP40" s="128" t="s">
        <v>854</v>
      </c>
      <c r="DQ40" s="128">
        <v>206.79223112386637</v>
      </c>
      <c r="DR40" s="128" t="s">
        <v>855</v>
      </c>
      <c r="DS40" s="128">
        <v>75.222485216433071</v>
      </c>
      <c r="DT40" s="128">
        <v>424.19915110622765</v>
      </c>
      <c r="DU40" s="128">
        <v>149.96164406958999</v>
      </c>
      <c r="DV40" s="128" t="s">
        <v>856</v>
      </c>
      <c r="DW40" s="128" t="s">
        <v>1031</v>
      </c>
      <c r="DX40" s="128">
        <v>80.163804533238931</v>
      </c>
      <c r="DY40" s="128" t="s">
        <v>857</v>
      </c>
      <c r="DZ40" s="128">
        <v>18.834776344500337</v>
      </c>
      <c r="EA40" s="128">
        <v>114.81441647505866</v>
      </c>
      <c r="EB40" s="128" t="s">
        <v>858</v>
      </c>
      <c r="EC40" s="128">
        <v>121.14999521904302</v>
      </c>
      <c r="ED40" s="128" t="s">
        <v>859</v>
      </c>
      <c r="EE40" s="138" t="s">
        <v>860</v>
      </c>
    </row>
    <row r="41" spans="1:135" s="60" customFormat="1" x14ac:dyDescent="0.3">
      <c r="A41" s="56" t="s">
        <v>504</v>
      </c>
      <c r="B41" s="57" t="s">
        <v>491</v>
      </c>
      <c r="C41" s="57">
        <v>1</v>
      </c>
      <c r="D41" s="112" t="s">
        <v>335</v>
      </c>
      <c r="E41" s="114" t="s">
        <v>299</v>
      </c>
      <c r="F41" s="57" t="s">
        <v>75</v>
      </c>
      <c r="G41" s="59" t="s">
        <v>495</v>
      </c>
      <c r="H41" s="84">
        <v>-28.6</v>
      </c>
      <c r="I41" s="81"/>
      <c r="J41" s="81">
        <v>251.3</v>
      </c>
      <c r="K41" s="81"/>
      <c r="L41" s="120">
        <v>6.7</v>
      </c>
      <c r="M41" s="61" t="s">
        <v>144</v>
      </c>
      <c r="N41" s="62"/>
      <c r="O41" s="174">
        <v>24609.676952972157</v>
      </c>
      <c r="P41" s="174">
        <v>40718.739294278865</v>
      </c>
      <c r="Q41" s="56">
        <v>0</v>
      </c>
      <c r="R41" s="59">
        <v>0</v>
      </c>
      <c r="S41" s="59">
        <v>1091.8233342171045</v>
      </c>
      <c r="T41" s="59">
        <v>0</v>
      </c>
      <c r="U41" s="56">
        <v>0</v>
      </c>
      <c r="V41" s="59">
        <v>0</v>
      </c>
      <c r="W41" s="59">
        <v>0</v>
      </c>
      <c r="X41" s="59">
        <v>0</v>
      </c>
      <c r="Y41" s="56">
        <v>0</v>
      </c>
      <c r="Z41" s="60">
        <v>3497.8689666199557</v>
      </c>
      <c r="AA41" s="56">
        <v>0</v>
      </c>
      <c r="AB41" s="56">
        <v>637.05538344489503</v>
      </c>
      <c r="AC41" s="59">
        <v>0</v>
      </c>
      <c r="AD41" s="56">
        <v>38.153541349353056</v>
      </c>
      <c r="AE41" s="56">
        <v>239.94996635258772</v>
      </c>
      <c r="AF41" s="59">
        <v>0</v>
      </c>
      <c r="AG41" s="56">
        <v>244.36194591691469</v>
      </c>
      <c r="AH41" s="56">
        <v>0</v>
      </c>
      <c r="AI41" s="56">
        <v>0</v>
      </c>
      <c r="AJ41" s="87"/>
      <c r="AK41" s="56">
        <v>606.99796781066243</v>
      </c>
      <c r="AL41" s="56"/>
      <c r="AM41" s="56">
        <f>AVERAGE(O41:O42)</f>
        <v>19607.564750877715</v>
      </c>
      <c r="AN41" s="56">
        <f>AVERAGE(P41:P42)</f>
        <v>40718.739294278865</v>
      </c>
      <c r="AO41" s="56">
        <v>3725.8066709585892</v>
      </c>
      <c r="AP41" s="56"/>
      <c r="AQ41" s="56"/>
      <c r="AR41" s="56"/>
      <c r="AS41" s="56"/>
      <c r="AT41" s="56">
        <v>3298.5521505274105</v>
      </c>
      <c r="AU41" s="56"/>
      <c r="AV41" s="56">
        <v>3497.8689666199557</v>
      </c>
      <c r="AW41" s="56"/>
      <c r="AX41" s="56">
        <v>1390.9325919310475</v>
      </c>
      <c r="AY41" s="56"/>
      <c r="AZ41" s="56">
        <v>54.894373779220373</v>
      </c>
      <c r="BA41" s="56">
        <v>609.90903301444382</v>
      </c>
      <c r="BB41" s="56"/>
      <c r="BC41" s="56">
        <v>1583.7685259705818</v>
      </c>
      <c r="BD41" s="56"/>
      <c r="BE41" s="56"/>
      <c r="BF41" s="145"/>
      <c r="BG41" s="171">
        <v>0.12180445865872998</v>
      </c>
      <c r="BH41" s="172">
        <v>7.5400216277509973</v>
      </c>
      <c r="BI41" s="56">
        <f t="shared" si="0"/>
        <v>856.22553497282604</v>
      </c>
      <c r="BJ41" s="56">
        <f>BY41/22.9</f>
        <v>0</v>
      </c>
      <c r="BK41" s="56">
        <f t="shared" si="1"/>
        <v>0</v>
      </c>
      <c r="BL41" s="56">
        <f t="shared" si="5"/>
        <v>856.22553497282604</v>
      </c>
      <c r="BM41" s="56">
        <v>72.532274909803704</v>
      </c>
      <c r="BN41" s="56">
        <f t="shared" si="2"/>
        <v>1150.246872719742</v>
      </c>
      <c r="BO41" s="56">
        <f>BZ41/35.4</f>
        <v>77.655583597557268</v>
      </c>
      <c r="BP41" s="56">
        <f t="shared" si="3"/>
        <v>43.778084688610207</v>
      </c>
      <c r="BQ41" s="56">
        <f t="shared" si="4"/>
        <v>21.889042344305103</v>
      </c>
      <c r="BR41" s="56">
        <f t="shared" ref="BR41" si="24">BI41/BP41</f>
        <v>19.558314189921404</v>
      </c>
      <c r="BS41" s="56">
        <v>0</v>
      </c>
      <c r="BT41" s="56">
        <f t="shared" ref="BT41" si="25">BN41/BP41</f>
        <v>26.274490556207521</v>
      </c>
      <c r="BU41" s="56">
        <v>3.5476921455068138</v>
      </c>
      <c r="BV41" s="87"/>
      <c r="BW41" s="56">
        <v>303.49898390533122</v>
      </c>
      <c r="BX41" s="56">
        <v>0</v>
      </c>
      <c r="BY41" s="56">
        <v>0</v>
      </c>
      <c r="BZ41" s="56">
        <v>2749.0076593535273</v>
      </c>
      <c r="CA41" s="56">
        <v>2633.9833367414849</v>
      </c>
      <c r="CB41" s="56">
        <v>0</v>
      </c>
      <c r="CC41" s="56">
        <v>0</v>
      </c>
      <c r="CD41" s="56">
        <v>0</v>
      </c>
      <c r="CE41" s="56">
        <v>0</v>
      </c>
      <c r="CF41" s="56">
        <v>1649.2760752637053</v>
      </c>
      <c r="CG41" s="56">
        <v>0</v>
      </c>
      <c r="CH41" s="56">
        <v>1748.9344833099778</v>
      </c>
      <c r="CI41" s="56">
        <v>0</v>
      </c>
      <c r="CJ41" s="56">
        <v>753.87720848615254</v>
      </c>
      <c r="CK41" s="56">
        <v>0</v>
      </c>
      <c r="CL41" s="56">
        <v>16.740832429867339</v>
      </c>
      <c r="CM41" s="56">
        <v>369.95906666185596</v>
      </c>
      <c r="CN41" s="56">
        <v>0</v>
      </c>
      <c r="CO41" s="56">
        <v>1339.4065800536675</v>
      </c>
      <c r="CP41" s="56">
        <v>0</v>
      </c>
      <c r="CQ41" s="56">
        <v>0</v>
      </c>
      <c r="CR41" s="62"/>
      <c r="CS41" s="129">
        <v>50.089554165964529</v>
      </c>
      <c r="CT41" s="129">
        <v>186.15911936237592</v>
      </c>
      <c r="CU41" s="129">
        <v>195.58572338429386</v>
      </c>
      <c r="CV41" s="129">
        <v>10680.397902479179</v>
      </c>
      <c r="CW41" s="129">
        <v>103.24068530202472</v>
      </c>
      <c r="CX41" s="129">
        <v>1053.6769929911061</v>
      </c>
      <c r="CY41" s="129">
        <v>371.7238822737994</v>
      </c>
      <c r="CZ41" s="129">
        <v>107.61434293047562</v>
      </c>
      <c r="DA41" s="129">
        <v>31.824448827986675</v>
      </c>
      <c r="DB41" s="129">
        <v>720.84536123834027</v>
      </c>
      <c r="DC41" s="129">
        <v>4.9890465449033696</v>
      </c>
      <c r="DD41" s="129">
        <v>4.9854100233581455</v>
      </c>
      <c r="DE41" s="129">
        <v>12.972829630586816</v>
      </c>
      <c r="DF41" s="129">
        <v>3.3501913539331882</v>
      </c>
      <c r="DG41" s="129">
        <v>19.66642984030161</v>
      </c>
      <c r="DH41" s="129">
        <v>3.8328266061748</v>
      </c>
      <c r="DI41" s="129">
        <v>5.9386019377928685</v>
      </c>
      <c r="DJ41" s="129">
        <v>52.976267032180786</v>
      </c>
      <c r="DK41" s="129">
        <v>12.51309119009839</v>
      </c>
      <c r="DL41" s="131"/>
      <c r="DM41" s="129">
        <v>40.607128277973096</v>
      </c>
      <c r="DN41" s="129">
        <v>137.47094580089984</v>
      </c>
      <c r="DO41" s="129">
        <v>11047.7705859652</v>
      </c>
      <c r="DP41" s="129" t="s">
        <v>861</v>
      </c>
      <c r="DQ41" s="129" t="s">
        <v>862</v>
      </c>
      <c r="DR41" s="129">
        <v>719.04615122505732</v>
      </c>
      <c r="DS41" s="129" t="s">
        <v>863</v>
      </c>
      <c r="DT41" s="129">
        <v>146.15756819155149</v>
      </c>
      <c r="DU41" s="129">
        <v>41.158374235637197</v>
      </c>
      <c r="DV41" s="129" t="s">
        <v>864</v>
      </c>
      <c r="DW41" s="129">
        <v>371.72390000000001</v>
      </c>
      <c r="DX41" s="129">
        <v>35.070349603743281</v>
      </c>
      <c r="DY41" s="129" t="s">
        <v>865</v>
      </c>
      <c r="DZ41" s="129">
        <v>5.5497222297308006</v>
      </c>
      <c r="EA41" s="129">
        <v>42.560913290042713</v>
      </c>
      <c r="EB41" s="129" t="s">
        <v>866</v>
      </c>
      <c r="EC41" s="129">
        <v>27.19277326479973</v>
      </c>
      <c r="ED41" s="129">
        <v>33.996926385245196</v>
      </c>
      <c r="EE41" s="139">
        <v>14.30262390965026</v>
      </c>
    </row>
    <row r="42" spans="1:135" ht="16.2" thickBot="1" x14ac:dyDescent="0.35">
      <c r="A42" s="48" t="s">
        <v>504</v>
      </c>
      <c r="B42" s="49" t="s">
        <v>491</v>
      </c>
      <c r="C42" s="49">
        <v>1</v>
      </c>
      <c r="D42" s="113" t="s">
        <v>336</v>
      </c>
      <c r="E42" s="111" t="s">
        <v>299</v>
      </c>
      <c r="F42" s="49" t="s">
        <v>75</v>
      </c>
      <c r="G42" s="49" t="s">
        <v>495</v>
      </c>
      <c r="H42" s="83">
        <v>-28.6</v>
      </c>
      <c r="J42" s="80">
        <v>251.3</v>
      </c>
      <c r="L42" s="119">
        <v>6.7</v>
      </c>
      <c r="M42" s="53" t="s">
        <v>145</v>
      </c>
      <c r="O42" s="173">
        <v>14605.452548783274</v>
      </c>
      <c r="P42" s="173">
        <v>40718.739294278865</v>
      </c>
      <c r="Q42" s="48">
        <v>606.99796781066243</v>
      </c>
      <c r="R42" s="51">
        <v>0</v>
      </c>
      <c r="S42" s="51">
        <v>6359.7900077000741</v>
      </c>
      <c r="T42" s="51">
        <v>0</v>
      </c>
      <c r="U42" s="48">
        <v>0</v>
      </c>
      <c r="V42" s="51">
        <v>0</v>
      </c>
      <c r="W42" s="51">
        <v>0</v>
      </c>
      <c r="X42" s="51">
        <v>3298.5521505274105</v>
      </c>
      <c r="Y42" s="48">
        <v>0</v>
      </c>
      <c r="Z42" s="52">
        <v>0</v>
      </c>
      <c r="AA42" s="48">
        <v>0</v>
      </c>
      <c r="AB42" s="48">
        <v>2144.8098004171998</v>
      </c>
      <c r="AC42" s="51">
        <v>0</v>
      </c>
      <c r="AD42" s="48">
        <v>71.635206209087698</v>
      </c>
      <c r="AE42" s="48">
        <v>979.86809967629983</v>
      </c>
      <c r="AF42" s="51">
        <v>0</v>
      </c>
      <c r="AG42" s="48">
        <v>2923.1751060242491</v>
      </c>
      <c r="AH42" s="48">
        <v>0</v>
      </c>
      <c r="AI42" s="48">
        <v>0</v>
      </c>
      <c r="AJ42" s="86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G42" s="149"/>
      <c r="BI42" s="48">
        <f t="shared" si="0"/>
        <v>0</v>
      </c>
      <c r="BJ42" s="48">
        <f>BY42/22.9</f>
        <v>0</v>
      </c>
      <c r="BK42" s="48">
        <f t="shared" si="1"/>
        <v>0</v>
      </c>
      <c r="BL42" s="48">
        <f t="shared" si="5"/>
        <v>0</v>
      </c>
      <c r="BM42" s="48"/>
      <c r="BN42" s="48">
        <f t="shared" si="2"/>
        <v>0</v>
      </c>
      <c r="BO42" s="48">
        <f>BZ42/35.4</f>
        <v>0</v>
      </c>
      <c r="BP42" s="48">
        <f t="shared" si="3"/>
        <v>0</v>
      </c>
      <c r="BQ42" s="48">
        <f t="shared" si="4"/>
        <v>0</v>
      </c>
      <c r="BR42" s="48"/>
      <c r="BS42" s="48"/>
      <c r="BT42" s="48"/>
      <c r="BU42" s="48"/>
      <c r="BV42" s="86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S42" s="128">
        <v>239.68294746559727</v>
      </c>
      <c r="CT42" s="128">
        <v>898.38406918396788</v>
      </c>
      <c r="CU42" s="128">
        <v>917.5374055287075</v>
      </c>
      <c r="CV42" s="128">
        <v>51059.945842150933</v>
      </c>
      <c r="CW42" s="128">
        <v>487.39814430138011</v>
      </c>
      <c r="CX42" s="128">
        <v>5052.1007485755927</v>
      </c>
      <c r="CY42" s="128">
        <v>1750.7066153153444</v>
      </c>
      <c r="CZ42" s="128">
        <v>519.91196448362052</v>
      </c>
      <c r="DA42" s="128">
        <v>161.01397694687509</v>
      </c>
      <c r="DB42" s="128">
        <v>3394.9627740350625</v>
      </c>
      <c r="DC42" s="128">
        <v>27.236480059927416</v>
      </c>
      <c r="DD42" s="128">
        <v>26.743439361178851</v>
      </c>
      <c r="DE42" s="128">
        <v>66.564551388740867</v>
      </c>
      <c r="DF42" s="128">
        <v>17.633875003350852</v>
      </c>
      <c r="DG42" s="128">
        <v>107.36406633498565</v>
      </c>
      <c r="DH42" s="128">
        <v>20.174250959071067</v>
      </c>
      <c r="DI42" s="128">
        <v>29.509253569675725</v>
      </c>
      <c r="DJ42" s="128">
        <v>278.84290519695804</v>
      </c>
      <c r="DK42" s="128">
        <v>63.130598811291506</v>
      </c>
      <c r="DM42" s="128" t="s">
        <v>867</v>
      </c>
      <c r="DN42" s="128" t="s">
        <v>868</v>
      </c>
      <c r="DO42" s="128">
        <v>29109.639048467026</v>
      </c>
      <c r="DP42" s="128" t="s">
        <v>869</v>
      </c>
      <c r="DQ42" s="128" t="s">
        <v>870</v>
      </c>
      <c r="DR42" s="128" t="s">
        <v>871</v>
      </c>
      <c r="DS42" s="128" t="s">
        <v>872</v>
      </c>
      <c r="DT42" s="128" t="s">
        <v>873</v>
      </c>
      <c r="DU42" s="128" t="s">
        <v>874</v>
      </c>
      <c r="DV42" s="128" t="s">
        <v>875</v>
      </c>
      <c r="DW42" s="128" t="s">
        <v>1032</v>
      </c>
      <c r="DX42" s="128">
        <v>78.375434714391318</v>
      </c>
      <c r="DY42" s="128" t="s">
        <v>876</v>
      </c>
      <c r="DZ42" s="128">
        <v>16.676018933201231</v>
      </c>
      <c r="EA42" s="128">
        <v>94.090685719101273</v>
      </c>
      <c r="EB42" s="128" t="s">
        <v>877</v>
      </c>
      <c r="EC42" s="128">
        <v>57.909354904938347</v>
      </c>
      <c r="ED42" s="128" t="s">
        <v>878</v>
      </c>
      <c r="EE42" s="138" t="s">
        <v>879</v>
      </c>
    </row>
    <row r="43" spans="1:135" s="60" customFormat="1" ht="12.9" customHeight="1" x14ac:dyDescent="0.3">
      <c r="A43" s="56" t="s">
        <v>504</v>
      </c>
      <c r="B43" s="57" t="s">
        <v>491</v>
      </c>
      <c r="C43" s="57">
        <v>1</v>
      </c>
      <c r="D43" s="74" t="s">
        <v>330</v>
      </c>
      <c r="E43" s="204" t="s">
        <v>303</v>
      </c>
      <c r="F43" s="57" t="s">
        <v>485</v>
      </c>
      <c r="G43" s="57" t="s">
        <v>495</v>
      </c>
      <c r="H43" s="84"/>
      <c r="I43" s="81">
        <v>13.9</v>
      </c>
      <c r="J43" s="81"/>
      <c r="K43" s="81">
        <v>298.3</v>
      </c>
      <c r="L43" s="120">
        <v>11.7</v>
      </c>
      <c r="M43" s="61" t="s">
        <v>146</v>
      </c>
      <c r="N43" s="62"/>
      <c r="O43" s="174">
        <v>45894.141829393629</v>
      </c>
      <c r="P43" s="174">
        <v>71105.858170606371</v>
      </c>
      <c r="Q43" s="56">
        <v>0</v>
      </c>
      <c r="R43" s="59">
        <v>0</v>
      </c>
      <c r="S43" s="59">
        <v>0</v>
      </c>
      <c r="T43" s="59">
        <v>0</v>
      </c>
      <c r="U43" s="56">
        <v>0</v>
      </c>
      <c r="V43" s="59">
        <v>0</v>
      </c>
      <c r="W43" s="59">
        <v>0</v>
      </c>
      <c r="X43" s="59">
        <v>0</v>
      </c>
      <c r="Y43" s="56">
        <v>0</v>
      </c>
      <c r="Z43" s="60">
        <v>0</v>
      </c>
      <c r="AA43" s="56">
        <v>0</v>
      </c>
      <c r="AB43" s="56">
        <v>0</v>
      </c>
      <c r="AC43" s="59">
        <v>0</v>
      </c>
      <c r="AD43" s="56">
        <v>0</v>
      </c>
      <c r="AE43" s="56">
        <v>0</v>
      </c>
      <c r="AF43" s="59">
        <v>0</v>
      </c>
      <c r="AG43" s="56">
        <v>0</v>
      </c>
      <c r="AH43" s="56">
        <v>0</v>
      </c>
      <c r="AI43" s="56">
        <v>0</v>
      </c>
      <c r="AJ43" s="87"/>
      <c r="AK43" s="56"/>
      <c r="AL43" s="56"/>
      <c r="AM43" s="56">
        <f>AVERAGE(O43:O44)</f>
        <v>45894.141829393629</v>
      </c>
      <c r="AN43" s="56">
        <f>AVERAGE(P43:P44)</f>
        <v>71105.858170606371</v>
      </c>
      <c r="AO43" s="56"/>
      <c r="AP43" s="56"/>
      <c r="AQ43" s="56"/>
      <c r="AR43" s="56"/>
      <c r="AS43" s="56"/>
      <c r="AT43" s="56"/>
      <c r="AU43" s="56">
        <v>66.172716724720004</v>
      </c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145"/>
      <c r="BG43" s="171">
        <v>0</v>
      </c>
      <c r="BH43" s="172"/>
      <c r="BI43" s="56">
        <f t="shared" si="0"/>
        <v>2004.1109969167526</v>
      </c>
      <c r="BJ43" s="56">
        <f>BY43/22.9</f>
        <v>0</v>
      </c>
      <c r="BK43" s="56">
        <f t="shared" si="1"/>
        <v>0</v>
      </c>
      <c r="BL43" s="56">
        <f t="shared" si="5"/>
        <v>2004.1109969167526</v>
      </c>
      <c r="BM43" s="56"/>
      <c r="BN43" s="56">
        <f t="shared" si="2"/>
        <v>2008.6400613165642</v>
      </c>
      <c r="BO43" s="56">
        <f>BZ43/35.4</f>
        <v>39.83050847457627</v>
      </c>
      <c r="BP43" s="56">
        <f t="shared" si="3"/>
        <v>0</v>
      </c>
      <c r="BQ43" s="56">
        <f t="shared" si="4"/>
        <v>0</v>
      </c>
      <c r="BR43" s="56"/>
      <c r="BS43" s="56"/>
      <c r="BT43" s="56"/>
      <c r="BU43" s="56"/>
      <c r="BV43" s="87"/>
      <c r="BW43" s="56">
        <v>0</v>
      </c>
      <c r="BX43" s="56">
        <v>0</v>
      </c>
      <c r="BY43" s="56">
        <v>0</v>
      </c>
      <c r="BZ43" s="56">
        <v>1410</v>
      </c>
      <c r="CA43" s="56">
        <v>0</v>
      </c>
      <c r="CB43" s="56">
        <v>0</v>
      </c>
      <c r="CC43" s="56">
        <v>0</v>
      </c>
      <c r="CD43" s="56">
        <v>0</v>
      </c>
      <c r="CE43" s="56">
        <v>0</v>
      </c>
      <c r="CF43" s="56">
        <v>0</v>
      </c>
      <c r="CG43" s="56">
        <v>33.086358362360002</v>
      </c>
      <c r="CH43" s="56">
        <v>0</v>
      </c>
      <c r="CI43" s="56">
        <v>0</v>
      </c>
      <c r="CJ43" s="56">
        <v>0</v>
      </c>
      <c r="CK43" s="56">
        <v>0</v>
      </c>
      <c r="CL43" s="56">
        <v>0</v>
      </c>
      <c r="CM43" s="56">
        <v>0</v>
      </c>
      <c r="CN43" s="56">
        <v>0</v>
      </c>
      <c r="CO43" s="56">
        <v>0</v>
      </c>
      <c r="CP43" s="56">
        <v>0</v>
      </c>
      <c r="CQ43" s="56">
        <v>0</v>
      </c>
      <c r="CR43" s="62"/>
      <c r="CS43" s="129">
        <v>1031.5797092921305</v>
      </c>
      <c r="CT43" s="129">
        <v>3340.5415628030296</v>
      </c>
      <c r="CU43" s="129">
        <v>3710.2801270224049</v>
      </c>
      <c r="CV43" s="129">
        <v>200330.51317819269</v>
      </c>
      <c r="CW43" s="129">
        <v>2013.1980144415791</v>
      </c>
      <c r="CX43" s="129">
        <v>20109.779888690224</v>
      </c>
      <c r="CY43" s="129">
        <v>7056.4890705480266</v>
      </c>
      <c r="CZ43" s="129">
        <v>1934.4867014755459</v>
      </c>
      <c r="DA43" s="129">
        <v>730.45679539275079</v>
      </c>
      <c r="DB43" s="129">
        <v>13668.548192193484</v>
      </c>
      <c r="DC43" s="129">
        <v>121.67580015234545</v>
      </c>
      <c r="DD43" s="129">
        <v>114.43826784746594</v>
      </c>
      <c r="DE43" s="129">
        <v>236.15187893348838</v>
      </c>
      <c r="DF43" s="129">
        <v>34.094363183462093</v>
      </c>
      <c r="DG43" s="129">
        <v>267.0162758393048</v>
      </c>
      <c r="DH43" s="129">
        <v>77.577894022911195</v>
      </c>
      <c r="DI43" s="129">
        <v>117.24398190577357</v>
      </c>
      <c r="DJ43" s="129">
        <v>1037.636330592688</v>
      </c>
      <c r="DK43" s="129">
        <v>245.92430064748703</v>
      </c>
      <c r="DL43" s="131"/>
      <c r="DM43" s="129">
        <v>481.70846669580538</v>
      </c>
      <c r="DN43" s="129" t="s">
        <v>880</v>
      </c>
      <c r="DO43" s="129">
        <v>121884.77960595238</v>
      </c>
      <c r="DP43" s="129" t="s">
        <v>881</v>
      </c>
      <c r="DQ43" s="129">
        <v>1189.7044451778359</v>
      </c>
      <c r="DR43" s="129" t="s">
        <v>882</v>
      </c>
      <c r="DS43" s="129">
        <v>483.94250006674218</v>
      </c>
      <c r="DT43" s="129">
        <v>1701.7865754212405</v>
      </c>
      <c r="DU43" s="129">
        <v>623.57215041954396</v>
      </c>
      <c r="DV43" s="129" t="s">
        <v>883</v>
      </c>
      <c r="DW43" s="129" t="s">
        <v>1033</v>
      </c>
      <c r="DX43" s="129">
        <v>98.945202396523598</v>
      </c>
      <c r="DY43" s="129" t="s">
        <v>884</v>
      </c>
      <c r="DZ43" s="129">
        <v>99.863574702325195</v>
      </c>
      <c r="EA43" s="129">
        <v>318.01341015160648</v>
      </c>
      <c r="EB43" s="129" t="s">
        <v>885</v>
      </c>
      <c r="EC43" s="129">
        <v>217.12588178751125</v>
      </c>
      <c r="ED43" s="129">
        <v>741.52415031141481</v>
      </c>
      <c r="EE43" s="139">
        <v>219.71284817878234</v>
      </c>
    </row>
    <row r="44" spans="1:135" ht="16.2" thickBot="1" x14ac:dyDescent="0.35">
      <c r="A44" s="48" t="s">
        <v>504</v>
      </c>
      <c r="B44" s="49" t="s">
        <v>491</v>
      </c>
      <c r="C44" s="49">
        <v>1</v>
      </c>
      <c r="D44" s="73" t="s">
        <v>331</v>
      </c>
      <c r="E44" s="205"/>
      <c r="F44" s="49" t="s">
        <v>485</v>
      </c>
      <c r="G44" s="49" t="s">
        <v>495</v>
      </c>
      <c r="I44" s="80">
        <v>13.9</v>
      </c>
      <c r="K44" s="80">
        <v>298.3</v>
      </c>
      <c r="L44" s="119">
        <v>11.7</v>
      </c>
      <c r="M44" s="53" t="s">
        <v>147</v>
      </c>
      <c r="O44" s="173">
        <v>45894.141829393629</v>
      </c>
      <c r="P44" s="173">
        <v>71105.858170606371</v>
      </c>
      <c r="Q44" s="48">
        <v>0</v>
      </c>
      <c r="R44" s="51">
        <v>0</v>
      </c>
      <c r="S44" s="51">
        <v>0</v>
      </c>
      <c r="T44" s="51">
        <v>0</v>
      </c>
      <c r="U44" s="48">
        <v>0</v>
      </c>
      <c r="V44" s="51">
        <v>0</v>
      </c>
      <c r="W44" s="51">
        <v>0</v>
      </c>
      <c r="X44" s="51">
        <v>0</v>
      </c>
      <c r="Y44" s="48">
        <v>66.172716724720004</v>
      </c>
      <c r="Z44" s="52">
        <v>0</v>
      </c>
      <c r="AA44" s="48">
        <v>0</v>
      </c>
      <c r="AB44" s="48">
        <v>0</v>
      </c>
      <c r="AC44" s="51">
        <v>0</v>
      </c>
      <c r="AD44" s="48">
        <v>0</v>
      </c>
      <c r="AE44" s="48">
        <v>0</v>
      </c>
      <c r="AF44" s="51">
        <v>0</v>
      </c>
      <c r="AG44" s="48">
        <v>0</v>
      </c>
      <c r="AH44" s="48">
        <v>0</v>
      </c>
      <c r="AI44" s="48">
        <v>0</v>
      </c>
      <c r="AJ44" s="86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G44" s="149"/>
      <c r="BI44" s="48">
        <f t="shared" si="0"/>
        <v>0</v>
      </c>
      <c r="BJ44" s="48">
        <f>BY44/22.9</f>
        <v>0</v>
      </c>
      <c r="BK44" s="48">
        <f t="shared" si="1"/>
        <v>0</v>
      </c>
      <c r="BL44" s="48">
        <f t="shared" si="5"/>
        <v>0</v>
      </c>
      <c r="BM44" s="48"/>
      <c r="BN44" s="48">
        <f t="shared" si="2"/>
        <v>0</v>
      </c>
      <c r="BO44" s="48">
        <f>BZ44/35.4</f>
        <v>0</v>
      </c>
      <c r="BP44" s="48">
        <f t="shared" si="3"/>
        <v>0</v>
      </c>
      <c r="BQ44" s="48">
        <f t="shared" si="4"/>
        <v>0</v>
      </c>
      <c r="BR44" s="48"/>
      <c r="BS44" s="48"/>
      <c r="BT44" s="48"/>
      <c r="BU44" s="48"/>
      <c r="BV44" s="86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S44" s="128">
        <v>618.49816301354997</v>
      </c>
      <c r="CT44" s="128">
        <v>2106.8617715320001</v>
      </c>
      <c r="CU44" s="128">
        <v>22415.070906458885</v>
      </c>
      <c r="CV44" s="128">
        <v>1207437.7501756928</v>
      </c>
      <c r="CW44" s="128">
        <v>12153.493956257411</v>
      </c>
      <c r="CX44" s="128">
        <v>121168.3824527705</v>
      </c>
      <c r="CY44" s="128">
        <v>7056.4890705480266</v>
      </c>
      <c r="CZ44" s="128">
        <v>11642.112743321186</v>
      </c>
      <c r="DA44" s="128">
        <v>4378.7057661999725</v>
      </c>
      <c r="DB44" s="128">
        <v>82537.247008292543</v>
      </c>
      <c r="DC44" s="128">
        <v>723.87826559494704</v>
      </c>
      <c r="DD44" s="128">
        <v>681.51763189224948</v>
      </c>
      <c r="DE44" s="128">
        <v>1409.8350081582746</v>
      </c>
      <c r="DF44" s="128">
        <v>200.25676377178752</v>
      </c>
      <c r="DG44" s="128">
        <v>1568.3476763077158</v>
      </c>
      <c r="DH44" s="128">
        <v>462.37070157674543</v>
      </c>
      <c r="DI44" s="128">
        <v>703.47528113818669</v>
      </c>
      <c r="DJ44" s="128">
        <v>6179.4664221216435</v>
      </c>
      <c r="DK44" s="128">
        <v>1472.6824702097992</v>
      </c>
      <c r="DM44" s="128">
        <v>481.70846669580538</v>
      </c>
      <c r="DN44" s="128" t="s">
        <v>880</v>
      </c>
      <c r="DO44" s="128">
        <v>121884.77960595238</v>
      </c>
      <c r="DP44" s="128" t="s">
        <v>881</v>
      </c>
      <c r="DQ44" s="128">
        <v>1189.7044451778359</v>
      </c>
      <c r="DR44" s="128" t="s">
        <v>882</v>
      </c>
      <c r="DS44" s="128">
        <v>483.94250006674218</v>
      </c>
      <c r="DT44" s="128">
        <v>1701.7865754212405</v>
      </c>
      <c r="DU44" s="128">
        <v>623.57215041954396</v>
      </c>
      <c r="DV44" s="128" t="s">
        <v>883</v>
      </c>
      <c r="DW44" s="128" t="s">
        <v>1033</v>
      </c>
      <c r="DX44" s="128">
        <v>98.945202396523598</v>
      </c>
      <c r="DY44" s="128" t="s">
        <v>884</v>
      </c>
      <c r="DZ44" s="128">
        <v>99.863574702325195</v>
      </c>
      <c r="EA44" s="128">
        <v>318.01341015160648</v>
      </c>
      <c r="EB44" s="128" t="s">
        <v>885</v>
      </c>
      <c r="EC44" s="128">
        <v>217.12588178751125</v>
      </c>
      <c r="ED44" s="128">
        <v>741.52415031141481</v>
      </c>
      <c r="EE44" s="138">
        <v>219.71284817878234</v>
      </c>
    </row>
    <row r="45" spans="1:135" s="60" customFormat="1" x14ac:dyDescent="0.3">
      <c r="A45" s="56" t="s">
        <v>504</v>
      </c>
      <c r="B45" s="57" t="s">
        <v>491</v>
      </c>
      <c r="C45" s="57">
        <v>1</v>
      </c>
      <c r="D45" s="112" t="s">
        <v>332</v>
      </c>
      <c r="E45" s="205"/>
      <c r="F45" s="57" t="s">
        <v>485</v>
      </c>
      <c r="G45" s="57" t="s">
        <v>495</v>
      </c>
      <c r="H45" s="84"/>
      <c r="I45" s="81">
        <v>19.7</v>
      </c>
      <c r="J45" s="81"/>
      <c r="K45" s="81">
        <v>289.60000000000002</v>
      </c>
      <c r="L45" s="120">
        <v>11.2</v>
      </c>
      <c r="M45" s="61" t="s">
        <v>148</v>
      </c>
      <c r="N45" s="62"/>
      <c r="O45" s="174">
        <v>43932.853717026373</v>
      </c>
      <c r="P45" s="174">
        <v>68067.146282973627</v>
      </c>
      <c r="Q45" s="56">
        <v>0</v>
      </c>
      <c r="R45" s="59">
        <v>0</v>
      </c>
      <c r="S45" s="59">
        <v>0</v>
      </c>
      <c r="T45" s="59">
        <v>0</v>
      </c>
      <c r="U45" s="56">
        <v>0</v>
      </c>
      <c r="V45" s="59">
        <v>0</v>
      </c>
      <c r="W45" s="59">
        <v>0</v>
      </c>
      <c r="X45" s="59">
        <v>0</v>
      </c>
      <c r="Y45" s="56">
        <v>0</v>
      </c>
      <c r="Z45" s="60">
        <v>0</v>
      </c>
      <c r="AA45" s="56">
        <v>0</v>
      </c>
      <c r="AB45" s="56">
        <v>0</v>
      </c>
      <c r="AC45" s="59">
        <v>0</v>
      </c>
      <c r="AD45" s="56">
        <v>0</v>
      </c>
      <c r="AE45" s="56">
        <v>0</v>
      </c>
      <c r="AF45" s="59">
        <v>0</v>
      </c>
      <c r="AG45" s="56">
        <v>0</v>
      </c>
      <c r="AH45" s="56">
        <v>0</v>
      </c>
      <c r="AI45" s="56">
        <v>0</v>
      </c>
      <c r="AJ45" s="87"/>
      <c r="AK45" s="56"/>
      <c r="AL45" s="56"/>
      <c r="AM45" s="56">
        <f>AVERAGE(O45:O46)</f>
        <v>43766.058849913781</v>
      </c>
      <c r="AN45" s="56">
        <f>AVERAGE(P45:P46)</f>
        <v>68067.146282973627</v>
      </c>
      <c r="AO45" s="56"/>
      <c r="AP45" s="56"/>
      <c r="AQ45" s="56"/>
      <c r="AR45" s="56"/>
      <c r="AS45" s="56"/>
      <c r="AT45" s="56"/>
      <c r="AU45" s="56"/>
      <c r="AV45" s="56"/>
      <c r="AW45" s="56"/>
      <c r="AX45" s="56">
        <v>327.7710213715215</v>
      </c>
      <c r="AY45" s="56"/>
      <c r="AZ45" s="56"/>
      <c r="BA45" s="56"/>
      <c r="BB45" s="56"/>
      <c r="BC45" s="56">
        <v>339.40844707884662</v>
      </c>
      <c r="BD45" s="56"/>
      <c r="BE45" s="56"/>
      <c r="BF45" s="145"/>
      <c r="BG45" s="171">
        <v>8.8945124717101556E-3</v>
      </c>
      <c r="BH45" s="172"/>
      <c r="BI45" s="56">
        <f t="shared" si="0"/>
        <v>1911.1816091665407</v>
      </c>
      <c r="BJ45" s="56">
        <f>BY45/22.9</f>
        <v>395.11281678816636</v>
      </c>
      <c r="BK45" s="56">
        <f t="shared" si="1"/>
        <v>0</v>
      </c>
      <c r="BL45" s="56">
        <f t="shared" si="5"/>
        <v>1911.1816091665407</v>
      </c>
      <c r="BM45" s="56"/>
      <c r="BN45" s="56">
        <f t="shared" si="2"/>
        <v>1922.8007424568823</v>
      </c>
      <c r="BO45" s="56">
        <f>BZ45/35.4</f>
        <v>28.290960451977401</v>
      </c>
      <c r="BP45" s="56">
        <f t="shared" si="3"/>
        <v>0</v>
      </c>
      <c r="BQ45" s="56">
        <f t="shared" si="4"/>
        <v>0</v>
      </c>
      <c r="BR45" s="56"/>
      <c r="BS45" s="56"/>
      <c r="BT45" s="56"/>
      <c r="BU45" s="56"/>
      <c r="BV45" s="87"/>
      <c r="BW45" s="56">
        <v>0</v>
      </c>
      <c r="BX45" s="56">
        <v>0</v>
      </c>
      <c r="BY45" s="56">
        <v>9048.0835044490086</v>
      </c>
      <c r="BZ45" s="56">
        <v>1001.5</v>
      </c>
      <c r="CA45" s="56">
        <v>0</v>
      </c>
      <c r="CB45" s="56">
        <v>0</v>
      </c>
      <c r="CC45" s="56">
        <v>0</v>
      </c>
      <c r="CD45" s="56">
        <v>0</v>
      </c>
      <c r="CE45" s="56">
        <v>0</v>
      </c>
      <c r="CF45" s="56">
        <v>0</v>
      </c>
      <c r="CG45" s="56">
        <v>0</v>
      </c>
      <c r="CH45" s="56">
        <v>0</v>
      </c>
      <c r="CI45" s="56">
        <v>0</v>
      </c>
      <c r="CJ45" s="56">
        <v>163.88551068576075</v>
      </c>
      <c r="CK45" s="56">
        <v>0</v>
      </c>
      <c r="CL45" s="56">
        <v>0</v>
      </c>
      <c r="CM45" s="56">
        <v>0</v>
      </c>
      <c r="CN45" s="56">
        <v>0</v>
      </c>
      <c r="CO45" s="56">
        <v>169.70422353942331</v>
      </c>
      <c r="CP45" s="56">
        <v>0</v>
      </c>
      <c r="CQ45" s="56">
        <v>0</v>
      </c>
      <c r="CR45" s="62"/>
      <c r="CS45" s="129">
        <v>2556.176232584749</v>
      </c>
      <c r="CT45" s="129">
        <v>9141.245784075003</v>
      </c>
      <c r="CU45" s="129">
        <v>9356.8944453228305</v>
      </c>
      <c r="CV45" s="129">
        <v>508855.7958771133</v>
      </c>
      <c r="CW45" s="129">
        <v>5122.0556302657642</v>
      </c>
      <c r="CX45" s="129">
        <v>49826.234158180603</v>
      </c>
      <c r="CY45" s="129">
        <v>17955.278465378262</v>
      </c>
      <c r="CZ45" s="129">
        <v>5389.8691689032739</v>
      </c>
      <c r="DA45" s="129">
        <v>1562.0469285311747</v>
      </c>
      <c r="DB45" s="129">
        <v>34740.784080213169</v>
      </c>
      <c r="DC45" s="129">
        <v>281.01973147448342</v>
      </c>
      <c r="DD45" s="129">
        <v>247.76554476215719</v>
      </c>
      <c r="DE45" s="129">
        <v>644.13834518827412</v>
      </c>
      <c r="DF45" s="129">
        <v>185.28983850472557</v>
      </c>
      <c r="DG45" s="129">
        <v>1251.8487196735912</v>
      </c>
      <c r="DH45" s="129">
        <v>175.40898826248559</v>
      </c>
      <c r="DI45" s="129">
        <v>292.63912885397394</v>
      </c>
      <c r="DJ45" s="129">
        <v>2244.3936653482074</v>
      </c>
      <c r="DK45" s="129">
        <v>682.97032858994078</v>
      </c>
      <c r="DL45" s="131"/>
      <c r="DM45" s="129" t="s">
        <v>886</v>
      </c>
      <c r="DN45" s="129" t="s">
        <v>887</v>
      </c>
      <c r="DO45" s="129" t="s">
        <v>1023</v>
      </c>
      <c r="DP45" s="129" t="s">
        <v>888</v>
      </c>
      <c r="DQ45" s="129" t="s">
        <v>889</v>
      </c>
      <c r="DR45" s="129" t="s">
        <v>890</v>
      </c>
      <c r="DS45" s="129" t="s">
        <v>891</v>
      </c>
      <c r="DT45" s="129" t="s">
        <v>892</v>
      </c>
      <c r="DU45" s="129">
        <v>927.38649361291186</v>
      </c>
      <c r="DV45" s="129" t="s">
        <v>893</v>
      </c>
      <c r="DW45" s="129" t="s">
        <v>1034</v>
      </c>
      <c r="DX45" s="129" t="s">
        <v>894</v>
      </c>
      <c r="DY45" s="129" t="s">
        <v>895</v>
      </c>
      <c r="DZ45" s="129" t="s">
        <v>896</v>
      </c>
      <c r="EA45" s="129" t="s">
        <v>897</v>
      </c>
      <c r="EB45" s="129" t="s">
        <v>898</v>
      </c>
      <c r="EC45" s="129">
        <v>237.64429444382216</v>
      </c>
      <c r="ED45" s="129" t="s">
        <v>899</v>
      </c>
      <c r="EE45" s="139" t="s">
        <v>900</v>
      </c>
    </row>
    <row r="46" spans="1:135" ht="16.2" thickBot="1" x14ac:dyDescent="0.35">
      <c r="A46" s="48" t="s">
        <v>504</v>
      </c>
      <c r="B46" s="49" t="s">
        <v>491</v>
      </c>
      <c r="C46" s="49">
        <v>1</v>
      </c>
      <c r="D46" s="113" t="s">
        <v>333</v>
      </c>
      <c r="E46" s="206"/>
      <c r="F46" s="49" t="s">
        <v>485</v>
      </c>
      <c r="G46" s="49" t="s">
        <v>495</v>
      </c>
      <c r="I46" s="80">
        <v>19.7</v>
      </c>
      <c r="K46" s="80">
        <v>289.60000000000002</v>
      </c>
      <c r="L46" s="119">
        <v>11.2</v>
      </c>
      <c r="M46" s="53" t="s">
        <v>149</v>
      </c>
      <c r="O46" s="173">
        <v>43599.263982801189</v>
      </c>
      <c r="P46" s="173">
        <v>68067.146282973627</v>
      </c>
      <c r="Q46" s="48">
        <v>0</v>
      </c>
      <c r="R46" s="51">
        <v>0</v>
      </c>
      <c r="S46" s="51">
        <v>0</v>
      </c>
      <c r="T46" s="51">
        <v>0</v>
      </c>
      <c r="U46" s="48">
        <v>0</v>
      </c>
      <c r="V46" s="51">
        <v>0</v>
      </c>
      <c r="W46" s="51">
        <v>0</v>
      </c>
      <c r="X46" s="51">
        <v>0</v>
      </c>
      <c r="Y46" s="48">
        <v>0</v>
      </c>
      <c r="Z46" s="52">
        <v>0</v>
      </c>
      <c r="AA46" s="48">
        <v>0</v>
      </c>
      <c r="AB46" s="48">
        <v>327.7710213715215</v>
      </c>
      <c r="AC46" s="51">
        <v>0</v>
      </c>
      <c r="AD46" s="48">
        <v>0</v>
      </c>
      <c r="AE46" s="48">
        <v>0</v>
      </c>
      <c r="AF46" s="51">
        <v>0</v>
      </c>
      <c r="AG46" s="48">
        <v>339.40844707884662</v>
      </c>
      <c r="AH46" s="48">
        <v>0</v>
      </c>
      <c r="AI46" s="48">
        <v>0</v>
      </c>
      <c r="AJ46" s="86"/>
      <c r="AK46" s="48">
        <v>0</v>
      </c>
      <c r="AL46" s="48">
        <v>1</v>
      </c>
      <c r="AM46" s="48"/>
      <c r="AN46" s="48"/>
      <c r="AO46" s="48">
        <v>4</v>
      </c>
      <c r="AP46" s="48">
        <v>5</v>
      </c>
      <c r="AQ46" s="48">
        <v>6</v>
      </c>
      <c r="AR46" s="48">
        <v>7</v>
      </c>
      <c r="AS46" s="48">
        <v>8</v>
      </c>
      <c r="AT46" s="48">
        <v>9</v>
      </c>
      <c r="AU46" s="48">
        <v>10</v>
      </c>
      <c r="AV46" s="48">
        <v>11</v>
      </c>
      <c r="AW46" s="48">
        <v>12</v>
      </c>
      <c r="AX46" s="48">
        <v>13</v>
      </c>
      <c r="AY46" s="48">
        <v>14</v>
      </c>
      <c r="AZ46" s="48">
        <v>15</v>
      </c>
      <c r="BA46" s="48">
        <v>16</v>
      </c>
      <c r="BB46" s="48">
        <v>17</v>
      </c>
      <c r="BC46" s="48">
        <v>18</v>
      </c>
      <c r="BD46" s="48">
        <v>19</v>
      </c>
      <c r="BE46" s="48">
        <v>20</v>
      </c>
      <c r="BG46" s="149">
        <v>2.4545454545454546</v>
      </c>
      <c r="BH46" s="65">
        <v>1.27272727272727</v>
      </c>
      <c r="BI46" s="48">
        <f t="shared" si="0"/>
        <v>0</v>
      </c>
      <c r="BJ46" s="48">
        <f>BY46/22.9</f>
        <v>0</v>
      </c>
      <c r="BK46" s="48">
        <f t="shared" si="1"/>
        <v>0</v>
      </c>
      <c r="BL46" s="48">
        <f t="shared" si="5"/>
        <v>0</v>
      </c>
      <c r="BM46" s="48"/>
      <c r="BN46" s="48">
        <f t="shared" si="2"/>
        <v>0</v>
      </c>
      <c r="BO46" s="48">
        <f>BZ46/35.4</f>
        <v>0</v>
      </c>
      <c r="BP46" s="48">
        <f t="shared" si="3"/>
        <v>0.13767209011264078</v>
      </c>
      <c r="BQ46" s="48">
        <f t="shared" si="4"/>
        <v>0</v>
      </c>
      <c r="BR46" s="48"/>
      <c r="BS46" s="48"/>
      <c r="BT46" s="48"/>
      <c r="BU46" s="48"/>
      <c r="BV46" s="86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S46" s="128">
        <v>2974.2246891675627</v>
      </c>
      <c r="CT46" s="128">
        <v>10588.575361462468</v>
      </c>
      <c r="CU46" s="128">
        <v>10983.009438952426</v>
      </c>
      <c r="CV46" s="128">
        <v>591873.81396657554</v>
      </c>
      <c r="CW46" s="128">
        <v>5995.1751607087745</v>
      </c>
      <c r="CX46" s="128">
        <v>57866.454381624477</v>
      </c>
      <c r="CY46" s="128">
        <v>21037.378204503435</v>
      </c>
      <c r="CZ46" s="128">
        <v>6241.7245198331293</v>
      </c>
      <c r="DA46" s="128">
        <v>1767.2791926571147</v>
      </c>
      <c r="DB46" s="128">
        <v>40704.187084911333</v>
      </c>
      <c r="DC46" s="128">
        <v>308.36459862138531</v>
      </c>
      <c r="DD46" s="128">
        <v>271.87458461338957</v>
      </c>
      <c r="DE46" s="128">
        <v>723.94642310776965</v>
      </c>
      <c r="DF46" s="128">
        <v>206.77216608727335</v>
      </c>
      <c r="DG46" s="128">
        <v>1384.8816011953072</v>
      </c>
      <c r="DH46" s="128">
        <v>194.04953986001695</v>
      </c>
      <c r="DI46" s="128">
        <v>334.25687364550623</v>
      </c>
      <c r="DJ46" s="128">
        <v>2462.7862099929143</v>
      </c>
      <c r="DK46" s="128">
        <v>776.83842960823665</v>
      </c>
      <c r="DM46" s="128" t="s">
        <v>901</v>
      </c>
      <c r="DN46" s="128" t="s">
        <v>902</v>
      </c>
      <c r="DO46" s="128" t="s">
        <v>1024</v>
      </c>
      <c r="DP46" s="128" t="s">
        <v>903</v>
      </c>
      <c r="DQ46" s="128" t="s">
        <v>904</v>
      </c>
      <c r="DR46" s="128" t="s">
        <v>905</v>
      </c>
      <c r="DS46" s="128" t="s">
        <v>906</v>
      </c>
      <c r="DT46" s="128" t="s">
        <v>907</v>
      </c>
      <c r="DU46" s="128" t="s">
        <v>908</v>
      </c>
      <c r="DV46" s="128" t="s">
        <v>909</v>
      </c>
      <c r="DW46" s="128" t="s">
        <v>1035</v>
      </c>
      <c r="DX46" s="128">
        <v>707.73616820443499</v>
      </c>
      <c r="DY46" s="128" t="s">
        <v>910</v>
      </c>
      <c r="DZ46" s="128">
        <v>104.52670216938481</v>
      </c>
      <c r="EA46" s="128" t="s">
        <v>911</v>
      </c>
      <c r="EB46" s="128" t="s">
        <v>912</v>
      </c>
      <c r="EC46" s="128">
        <v>516.6042143048262</v>
      </c>
      <c r="ED46" s="128" t="s">
        <v>913</v>
      </c>
      <c r="EE46" s="138" t="s">
        <v>914</v>
      </c>
    </row>
    <row r="47" spans="1:135" s="60" customFormat="1" ht="16.2" thickBot="1" x14ac:dyDescent="0.35">
      <c r="A47" s="56" t="s">
        <v>504</v>
      </c>
      <c r="B47" s="57" t="s">
        <v>491</v>
      </c>
      <c r="C47" s="57">
        <v>1</v>
      </c>
      <c r="D47" s="74" t="s">
        <v>334</v>
      </c>
      <c r="E47" s="114" t="s">
        <v>299</v>
      </c>
      <c r="F47" s="57" t="s">
        <v>75</v>
      </c>
      <c r="G47" s="57" t="s">
        <v>495</v>
      </c>
      <c r="H47" s="84">
        <v>-31.2</v>
      </c>
      <c r="I47" s="81"/>
      <c r="J47" s="81">
        <v>278.5</v>
      </c>
      <c r="K47" s="81"/>
      <c r="L47" s="120">
        <v>7.4</v>
      </c>
      <c r="M47" s="61" t="s">
        <v>150</v>
      </c>
      <c r="N47" s="62"/>
      <c r="O47" s="174">
        <v>18313.203942586526</v>
      </c>
      <c r="P47" s="174">
        <v>57423.48121079187</v>
      </c>
      <c r="Q47" s="56">
        <v>220.71813665801986</v>
      </c>
      <c r="R47" s="59">
        <v>434.35890889781894</v>
      </c>
      <c r="S47" s="59">
        <v>5993.4078559136169</v>
      </c>
      <c r="T47" s="59">
        <v>7024.2850628079859</v>
      </c>
      <c r="U47" s="56">
        <v>0</v>
      </c>
      <c r="V47" s="59">
        <v>0</v>
      </c>
      <c r="W47" s="59">
        <v>22.658751605077192</v>
      </c>
      <c r="X47" s="59">
        <v>80.355389169642535</v>
      </c>
      <c r="Y47" s="56">
        <v>0</v>
      </c>
      <c r="Z47" s="60">
        <v>1804.0243647452901</v>
      </c>
      <c r="AA47" s="56">
        <v>32.749485630016196</v>
      </c>
      <c r="AB47" s="56">
        <v>496.89415191440395</v>
      </c>
      <c r="AC47" s="59">
        <v>0</v>
      </c>
      <c r="AD47" s="56">
        <v>93.48895584481788</v>
      </c>
      <c r="AE47" s="56">
        <v>173.69728507581712</v>
      </c>
      <c r="AF47" s="59">
        <v>0</v>
      </c>
      <c r="AG47" s="56">
        <v>75.517158139759545</v>
      </c>
      <c r="AH47" s="56">
        <v>0</v>
      </c>
      <c r="AI47" s="56">
        <v>131.10419777108896</v>
      </c>
      <c r="AJ47" s="87"/>
      <c r="AK47" s="56">
        <v>220.71813665801986</v>
      </c>
      <c r="AL47" s="56">
        <v>434.35890889781894</v>
      </c>
      <c r="AM47" s="56">
        <f>AVERAGE(O47)</f>
        <v>18313.203942586526</v>
      </c>
      <c r="AN47" s="56">
        <f>AVERAGE(P47)</f>
        <v>57423.48121079187</v>
      </c>
      <c r="AO47" s="56">
        <v>5993.4078559136169</v>
      </c>
      <c r="AP47" s="56">
        <v>7024.2850628079859</v>
      </c>
      <c r="AQ47" s="56"/>
      <c r="AR47" s="56"/>
      <c r="AS47" s="56">
        <v>22.658751605077192</v>
      </c>
      <c r="AT47" s="56">
        <v>80.355389169642535</v>
      </c>
      <c r="AU47" s="56"/>
      <c r="AV47" s="56">
        <v>1804.0243647452901</v>
      </c>
      <c r="AW47" s="56">
        <v>32.749485630016196</v>
      </c>
      <c r="AX47" s="56">
        <v>496.89415191440395</v>
      </c>
      <c r="AY47" s="56"/>
      <c r="AZ47" s="56">
        <v>93.48895584481788</v>
      </c>
      <c r="BA47" s="56">
        <v>173.69728507581712</v>
      </c>
      <c r="BB47" s="56"/>
      <c r="BC47" s="56">
        <v>75.517158139759545</v>
      </c>
      <c r="BD47" s="56"/>
      <c r="BE47" s="56">
        <v>131.10419777108896</v>
      </c>
      <c r="BF47" s="145"/>
      <c r="BG47" s="171">
        <v>2.605183755267491E-3</v>
      </c>
      <c r="BH47" s="172">
        <v>36.90990096980638</v>
      </c>
      <c r="BI47" s="56">
        <f t="shared" si="0"/>
        <v>799.70322893390949</v>
      </c>
      <c r="BJ47" s="56">
        <f>BY47/22.9</f>
        <v>0</v>
      </c>
      <c r="BK47" s="56">
        <f t="shared" si="1"/>
        <v>0</v>
      </c>
      <c r="BL47" s="56">
        <f t="shared" si="5"/>
        <v>799.70322893390949</v>
      </c>
      <c r="BM47" s="56">
        <v>270.41611251442288</v>
      </c>
      <c r="BN47" s="56">
        <f t="shared" si="2"/>
        <v>1622.1322375929908</v>
      </c>
      <c r="BO47" s="56">
        <f>BZ47/35.4</f>
        <v>0</v>
      </c>
      <c r="BP47" s="56">
        <f t="shared" si="3"/>
        <v>22.578527718964832</v>
      </c>
      <c r="BQ47" s="56">
        <f t="shared" si="4"/>
        <v>0</v>
      </c>
      <c r="BR47" s="56">
        <f t="shared" ref="BR47" si="26">BI47/BP47</f>
        <v>35.41875001274768</v>
      </c>
      <c r="BS47" s="56"/>
      <c r="BT47" s="56">
        <f t="shared" ref="BT47" si="27">BN47/BP47</f>
        <v>71.844021797332744</v>
      </c>
      <c r="BU47" s="56"/>
      <c r="BV47" s="87"/>
      <c r="BW47" s="56">
        <v>0</v>
      </c>
      <c r="BX47" s="56">
        <v>0</v>
      </c>
      <c r="BY47" s="56">
        <v>0</v>
      </c>
      <c r="BZ47" s="56">
        <v>0</v>
      </c>
      <c r="CA47" s="56">
        <v>0</v>
      </c>
      <c r="CB47" s="56">
        <v>0</v>
      </c>
      <c r="CC47" s="56">
        <v>0</v>
      </c>
      <c r="CD47" s="56">
        <v>0</v>
      </c>
      <c r="CE47" s="56">
        <v>0</v>
      </c>
      <c r="CF47" s="56">
        <v>0</v>
      </c>
      <c r="CG47" s="56">
        <v>0</v>
      </c>
      <c r="CH47" s="56">
        <v>0</v>
      </c>
      <c r="CI47" s="56">
        <v>0</v>
      </c>
      <c r="CJ47" s="56">
        <v>0</v>
      </c>
      <c r="CK47" s="56">
        <v>0</v>
      </c>
      <c r="CL47" s="56">
        <v>0</v>
      </c>
      <c r="CM47" s="56">
        <v>0</v>
      </c>
      <c r="CN47" s="56">
        <v>0</v>
      </c>
      <c r="CO47" s="56">
        <v>0</v>
      </c>
      <c r="CP47" s="56">
        <v>0</v>
      </c>
      <c r="CQ47" s="56">
        <v>0</v>
      </c>
      <c r="CR47" s="62"/>
      <c r="CS47" s="129">
        <v>104.764429493752</v>
      </c>
      <c r="CT47" s="129">
        <v>366.93065616892943</v>
      </c>
      <c r="CU47" s="129">
        <v>395.46294659420766</v>
      </c>
      <c r="CV47" s="129">
        <v>21137.249247736581</v>
      </c>
      <c r="CW47" s="129">
        <v>218.42660181104111</v>
      </c>
      <c r="CX47" s="129">
        <v>2211.2727162584538</v>
      </c>
      <c r="CY47" s="129">
        <v>746.43276297984653</v>
      </c>
      <c r="CZ47" s="129">
        <v>234.18570743523688</v>
      </c>
      <c r="DA47" s="129">
        <v>73.206582678894989</v>
      </c>
      <c r="DB47" s="129">
        <v>1442.6254727726305</v>
      </c>
      <c r="DC47" s="129">
        <v>13.615699397468475</v>
      </c>
      <c r="DD47" s="129">
        <v>10.518168058290483</v>
      </c>
      <c r="DE47" s="129">
        <v>20.660474153573215</v>
      </c>
      <c r="DF47" s="129">
        <v>3.9124776613205392</v>
      </c>
      <c r="DG47" s="129">
        <v>47.025576089806385</v>
      </c>
      <c r="DH47" s="129">
        <v>8.0860926941059539</v>
      </c>
      <c r="DI47" s="129">
        <v>13.003740198600998</v>
      </c>
      <c r="DJ47" s="129">
        <v>135.89860940527848</v>
      </c>
      <c r="DK47" s="129">
        <v>24.777567286385679</v>
      </c>
      <c r="DL47" s="131"/>
      <c r="DM47" s="129">
        <v>24.911360089088522</v>
      </c>
      <c r="DN47" s="129">
        <v>79.269775623809551</v>
      </c>
      <c r="DO47" s="129">
        <v>17777.608693428188</v>
      </c>
      <c r="DP47" s="129" t="s">
        <v>915</v>
      </c>
      <c r="DQ47" s="129" t="s">
        <v>916</v>
      </c>
      <c r="DR47" s="129" t="s">
        <v>917</v>
      </c>
      <c r="DS47" s="129">
        <v>6.5181471585716393</v>
      </c>
      <c r="DT47" s="129" t="s">
        <v>918</v>
      </c>
      <c r="DU47" s="129" t="s">
        <v>919</v>
      </c>
      <c r="DV47" s="129">
        <v>242.78028803961507</v>
      </c>
      <c r="DW47" s="129">
        <v>146.43279999999999</v>
      </c>
      <c r="DX47" s="129">
        <v>20.76078002904524</v>
      </c>
      <c r="DY47" s="129" t="s">
        <v>920</v>
      </c>
      <c r="DZ47" s="129">
        <v>6.8225538171865656</v>
      </c>
      <c r="EA47" s="129">
        <v>27.464517465933969</v>
      </c>
      <c r="EB47" s="129" t="s">
        <v>921</v>
      </c>
      <c r="EC47" s="129">
        <v>7.2930611785200101</v>
      </c>
      <c r="ED47" s="129" t="s">
        <v>922</v>
      </c>
      <c r="EE47" s="139">
        <v>14.658704361657307</v>
      </c>
    </row>
    <row r="48" spans="1:135" s="60" customFormat="1" ht="15.6" customHeight="1" x14ac:dyDescent="0.3">
      <c r="A48" s="56" t="s">
        <v>504</v>
      </c>
      <c r="B48" s="57" t="s">
        <v>491</v>
      </c>
      <c r="C48" s="57">
        <v>1</v>
      </c>
      <c r="D48" s="112" t="s">
        <v>339</v>
      </c>
      <c r="E48" s="204" t="s">
        <v>303</v>
      </c>
      <c r="F48" s="57" t="s">
        <v>75</v>
      </c>
      <c r="G48" s="57" t="s">
        <v>495</v>
      </c>
      <c r="H48" s="84">
        <v>-28.6</v>
      </c>
      <c r="I48" s="81"/>
      <c r="J48" s="81">
        <v>274.3</v>
      </c>
      <c r="K48" s="81"/>
      <c r="L48" s="120">
        <v>11.9</v>
      </c>
      <c r="M48" s="61" t="s">
        <v>151</v>
      </c>
      <c r="N48" s="62"/>
      <c r="O48" s="174">
        <v>38283.966734183377</v>
      </c>
      <c r="P48" s="174">
        <v>72321.342925659468</v>
      </c>
      <c r="Q48" s="56">
        <v>0</v>
      </c>
      <c r="R48" s="59">
        <v>0</v>
      </c>
      <c r="S48" s="59">
        <v>8019.7757054449712</v>
      </c>
      <c r="T48" s="59">
        <v>0</v>
      </c>
      <c r="U48" s="56">
        <v>0</v>
      </c>
      <c r="V48" s="59">
        <v>0</v>
      </c>
      <c r="W48" s="59">
        <v>0</v>
      </c>
      <c r="X48" s="59">
        <v>0</v>
      </c>
      <c r="Y48" s="56">
        <v>0</v>
      </c>
      <c r="Z48" s="60">
        <v>0</v>
      </c>
      <c r="AA48" s="56">
        <v>0</v>
      </c>
      <c r="AB48" s="56">
        <v>452.64031175235993</v>
      </c>
      <c r="AC48" s="59">
        <v>0</v>
      </c>
      <c r="AD48" s="56">
        <v>0</v>
      </c>
      <c r="AE48" s="56">
        <v>297.18895767198921</v>
      </c>
      <c r="AF48" s="59">
        <v>0</v>
      </c>
      <c r="AG48" s="56">
        <v>0</v>
      </c>
      <c r="AH48" s="56">
        <v>0</v>
      </c>
      <c r="AI48" s="56">
        <v>0</v>
      </c>
      <c r="AJ48" s="87"/>
      <c r="AK48" s="56"/>
      <c r="AL48" s="56"/>
      <c r="AM48" s="56">
        <f>AVERAGE(O48:O49)</f>
        <v>38397.905501623711</v>
      </c>
      <c r="AN48" s="56">
        <f>AVERAGE(P48:P49)</f>
        <v>72321.342925659468</v>
      </c>
      <c r="AO48" s="56">
        <v>7815.7621058013619</v>
      </c>
      <c r="AP48" s="56"/>
      <c r="AQ48" s="56"/>
      <c r="AR48" s="56"/>
      <c r="AS48" s="56"/>
      <c r="AT48" s="56"/>
      <c r="AU48" s="56"/>
      <c r="AV48" s="56"/>
      <c r="AW48" s="56"/>
      <c r="AX48" s="56">
        <v>430.6356149075383</v>
      </c>
      <c r="AY48" s="56"/>
      <c r="AZ48" s="56">
        <v>52.899374028091316</v>
      </c>
      <c r="BA48" s="56">
        <v>469.02402153220726</v>
      </c>
      <c r="BB48" s="56"/>
      <c r="BC48" s="56"/>
      <c r="BD48" s="56">
        <v>7.7392207542279996</v>
      </c>
      <c r="BE48" s="56"/>
      <c r="BF48" s="145"/>
      <c r="BG48" s="171">
        <v>0</v>
      </c>
      <c r="BH48" s="172"/>
      <c r="BI48" s="56">
        <f t="shared" si="0"/>
        <v>1676.7644323853149</v>
      </c>
      <c r="BJ48" s="56">
        <f>BY48/22.9</f>
        <v>266.27168087898121</v>
      </c>
      <c r="BK48" s="56">
        <f t="shared" si="1"/>
        <v>0</v>
      </c>
      <c r="BL48" s="56">
        <f t="shared" si="5"/>
        <v>1676.7644323853149</v>
      </c>
      <c r="BM48" s="56"/>
      <c r="BN48" s="56">
        <f t="shared" si="2"/>
        <v>2042.975788860437</v>
      </c>
      <c r="BO48" s="56">
        <f>BZ48/35.4</f>
        <v>636.01694915254245</v>
      </c>
      <c r="BP48" s="56">
        <f t="shared" si="3"/>
        <v>0</v>
      </c>
      <c r="BQ48" s="56">
        <f t="shared" si="4"/>
        <v>0</v>
      </c>
      <c r="BR48" s="56"/>
      <c r="BS48" s="56"/>
      <c r="BT48" s="56"/>
      <c r="BU48" s="56"/>
      <c r="BV48" s="87"/>
      <c r="BW48" s="56">
        <v>0</v>
      </c>
      <c r="BX48" s="56">
        <v>0</v>
      </c>
      <c r="BY48" s="56">
        <v>6097.6214921286701</v>
      </c>
      <c r="BZ48" s="56">
        <v>22515</v>
      </c>
      <c r="CA48" s="56">
        <v>204.01359964360927</v>
      </c>
      <c r="CB48" s="56">
        <v>0</v>
      </c>
      <c r="CC48" s="56">
        <v>0</v>
      </c>
      <c r="CD48" s="56">
        <v>0</v>
      </c>
      <c r="CE48" s="56">
        <v>0</v>
      </c>
      <c r="CF48" s="56">
        <v>0</v>
      </c>
      <c r="CG48" s="56">
        <v>0</v>
      </c>
      <c r="CH48" s="56">
        <v>0</v>
      </c>
      <c r="CI48" s="56">
        <v>0</v>
      </c>
      <c r="CJ48" s="56">
        <v>22.004696844821638</v>
      </c>
      <c r="CK48" s="56">
        <v>0</v>
      </c>
      <c r="CL48" s="56">
        <v>26.449687014045658</v>
      </c>
      <c r="CM48" s="56">
        <v>171.83506386021804</v>
      </c>
      <c r="CN48" s="56">
        <v>0</v>
      </c>
      <c r="CO48" s="56">
        <v>0</v>
      </c>
      <c r="CP48" s="56">
        <v>3.8696103771139998</v>
      </c>
      <c r="CQ48" s="56">
        <v>0</v>
      </c>
      <c r="CR48" s="62"/>
      <c r="CS48" s="129">
        <v>512.91149007533784</v>
      </c>
      <c r="CT48" s="129">
        <v>1934.4516495924431</v>
      </c>
      <c r="CU48" s="129">
        <v>1831.8635197949206</v>
      </c>
      <c r="CV48" s="129">
        <v>105718.94933608393</v>
      </c>
      <c r="CW48" s="129">
        <v>1024.4831254076569</v>
      </c>
      <c r="CX48" s="129">
        <v>10778.188748590552</v>
      </c>
      <c r="CY48" s="129">
        <v>3593.4214200196707</v>
      </c>
      <c r="CZ48" s="129">
        <v>1179.1044732908329</v>
      </c>
      <c r="DA48" s="129">
        <v>424.10378561569473</v>
      </c>
      <c r="DB48" s="129">
        <v>6937.2629097376093</v>
      </c>
      <c r="DC48" s="129">
        <v>49.780121003340334</v>
      </c>
      <c r="DD48" s="129">
        <v>61.166572592653019</v>
      </c>
      <c r="DE48" s="129">
        <v>117.14512628006584</v>
      </c>
      <c r="DF48" s="129">
        <v>38.706898971966673</v>
      </c>
      <c r="DG48" s="129">
        <v>196.68430048191857</v>
      </c>
      <c r="DH48" s="129">
        <v>36.710086579036812</v>
      </c>
      <c r="DI48" s="129">
        <v>58.627863248193613</v>
      </c>
      <c r="DJ48" s="129">
        <v>666.34137273860301</v>
      </c>
      <c r="DK48" s="129">
        <v>145.57760509270892</v>
      </c>
      <c r="DL48" s="131"/>
      <c r="DM48" s="129" t="s">
        <v>923</v>
      </c>
      <c r="DN48" s="129" t="s">
        <v>924</v>
      </c>
      <c r="DO48" s="129">
        <v>68818.40577921932</v>
      </c>
      <c r="DP48" s="129" t="s">
        <v>925</v>
      </c>
      <c r="DQ48" s="129" t="s">
        <v>926</v>
      </c>
      <c r="DR48" s="129" t="s">
        <v>927</v>
      </c>
      <c r="DS48" s="129">
        <v>237.63933610912409</v>
      </c>
      <c r="DT48" s="129">
        <v>4554.8778031377697</v>
      </c>
      <c r="DU48" s="129">
        <v>364.96947362322857</v>
      </c>
      <c r="DV48" s="129" t="s">
        <v>928</v>
      </c>
      <c r="DW48" s="129" t="s">
        <v>1036</v>
      </c>
      <c r="DX48" s="129">
        <v>139.50183640915162</v>
      </c>
      <c r="DY48" s="129" t="s">
        <v>929</v>
      </c>
      <c r="DZ48" s="129">
        <v>68.088338811370946</v>
      </c>
      <c r="EA48" s="129" t="s">
        <v>930</v>
      </c>
      <c r="EB48" s="129" t="s">
        <v>931</v>
      </c>
      <c r="EC48" s="129">
        <v>147.89216549303177</v>
      </c>
      <c r="ED48" s="129" t="s">
        <v>932</v>
      </c>
      <c r="EE48" s="139">
        <v>185.28101922388859</v>
      </c>
    </row>
    <row r="49" spans="1:135" ht="16.2" thickBot="1" x14ac:dyDescent="0.35">
      <c r="A49" s="48" t="s">
        <v>504</v>
      </c>
      <c r="B49" s="49" t="s">
        <v>491</v>
      </c>
      <c r="C49" s="49">
        <v>1</v>
      </c>
      <c r="D49" s="113" t="s">
        <v>340</v>
      </c>
      <c r="E49" s="205"/>
      <c r="F49" s="49" t="s">
        <v>75</v>
      </c>
      <c r="G49" s="49" t="s">
        <v>495</v>
      </c>
      <c r="H49" s="83">
        <v>-28.6</v>
      </c>
      <c r="J49" s="80">
        <v>274.3</v>
      </c>
      <c r="L49" s="119">
        <v>11.9</v>
      </c>
      <c r="M49" s="53" t="s">
        <v>152</v>
      </c>
      <c r="O49" s="173">
        <v>38511.844269064044</v>
      </c>
      <c r="P49" s="173">
        <v>72321.342925659468</v>
      </c>
      <c r="Q49" s="48">
        <v>0</v>
      </c>
      <c r="R49" s="51">
        <v>0</v>
      </c>
      <c r="S49" s="51">
        <v>7611.7485061577527</v>
      </c>
      <c r="T49" s="51">
        <v>0</v>
      </c>
      <c r="U49" s="48">
        <v>0</v>
      </c>
      <c r="V49" s="51">
        <v>0</v>
      </c>
      <c r="W49" s="51">
        <v>0</v>
      </c>
      <c r="X49" s="51">
        <v>0</v>
      </c>
      <c r="Y49" s="48">
        <v>0</v>
      </c>
      <c r="Z49" s="52">
        <v>0</v>
      </c>
      <c r="AA49" s="48">
        <v>0</v>
      </c>
      <c r="AB49" s="48">
        <v>408.63091806271666</v>
      </c>
      <c r="AC49" s="51">
        <v>0</v>
      </c>
      <c r="AD49" s="48">
        <v>52.899374028091316</v>
      </c>
      <c r="AE49" s="48">
        <v>640.8590853924253</v>
      </c>
      <c r="AF49" s="51">
        <v>0</v>
      </c>
      <c r="AG49" s="48">
        <v>0</v>
      </c>
      <c r="AH49" s="48">
        <v>7.7392207542279996</v>
      </c>
      <c r="AI49" s="48">
        <v>0</v>
      </c>
      <c r="AJ49" s="86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G49" s="149"/>
      <c r="BI49" s="48">
        <f t="shared" si="0"/>
        <v>0</v>
      </c>
      <c r="BJ49" s="48">
        <f>BY49/22.9</f>
        <v>0</v>
      </c>
      <c r="BK49" s="48">
        <f t="shared" si="1"/>
        <v>0</v>
      </c>
      <c r="BL49" s="48">
        <f t="shared" si="5"/>
        <v>0</v>
      </c>
      <c r="BM49" s="48"/>
      <c r="BN49" s="48">
        <f t="shared" si="2"/>
        <v>0</v>
      </c>
      <c r="BO49" s="48">
        <f>BZ49/35.4</f>
        <v>0</v>
      </c>
      <c r="BP49" s="48">
        <f t="shared" si="3"/>
        <v>0</v>
      </c>
      <c r="BQ49" s="48">
        <f t="shared" si="4"/>
        <v>0</v>
      </c>
      <c r="BR49" s="48"/>
      <c r="BS49" s="48"/>
      <c r="BT49" s="48"/>
      <c r="BU49" s="48"/>
      <c r="BV49" s="86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S49" s="128">
        <v>549.77478693558453</v>
      </c>
      <c r="CT49" s="128">
        <v>2050.8264421750978</v>
      </c>
      <c r="CU49" s="128">
        <v>2013.8164658559333</v>
      </c>
      <c r="CV49" s="128">
        <v>113317.02022305653</v>
      </c>
      <c r="CW49" s="128">
        <v>1117.114041471111</v>
      </c>
      <c r="CX49" s="128">
        <v>11518.6388924692</v>
      </c>
      <c r="CY49" s="128">
        <v>3930.1129989375331</v>
      </c>
      <c r="CZ49" s="128">
        <v>1250.883450222394</v>
      </c>
      <c r="DA49" s="128">
        <v>430.98837705030462</v>
      </c>
      <c r="DB49" s="128">
        <v>7587.2612621254257</v>
      </c>
      <c r="DC49" s="128">
        <v>43.093101698845565</v>
      </c>
      <c r="DD49" s="128">
        <v>57.04938132301497</v>
      </c>
      <c r="DE49" s="128">
        <v>111.3583167360872</v>
      </c>
      <c r="DF49" s="128">
        <v>36.794844292719183</v>
      </c>
      <c r="DG49" s="128">
        <v>170.26347852117274</v>
      </c>
      <c r="DH49" s="128">
        <v>34.239085358484147</v>
      </c>
      <c r="DI49" s="128">
        <v>59.490719087375069</v>
      </c>
      <c r="DJ49" s="128">
        <v>641.02612402057866</v>
      </c>
      <c r="DK49" s="128">
        <v>146.67630486044635</v>
      </c>
      <c r="DM49" s="128" t="s">
        <v>933</v>
      </c>
      <c r="DN49" s="128" t="s">
        <v>934</v>
      </c>
      <c r="DO49" s="128" t="s">
        <v>1025</v>
      </c>
      <c r="DP49" s="128" t="s">
        <v>935</v>
      </c>
      <c r="DQ49" s="128">
        <v>522.36129289270912</v>
      </c>
      <c r="DR49" s="128" t="s">
        <v>936</v>
      </c>
      <c r="DS49" s="128" t="s">
        <v>937</v>
      </c>
      <c r="DT49" s="128" t="s">
        <v>938</v>
      </c>
      <c r="DU49" s="128" t="s">
        <v>939</v>
      </c>
      <c r="DV49" s="128" t="s">
        <v>940</v>
      </c>
      <c r="DW49" s="128" t="s">
        <v>1037</v>
      </c>
      <c r="DX49" s="128">
        <v>110.41060574837219</v>
      </c>
      <c r="DY49" s="128" t="s">
        <v>941</v>
      </c>
      <c r="DZ49" s="128" t="s">
        <v>942</v>
      </c>
      <c r="EA49" s="128">
        <v>177.70474673158847</v>
      </c>
      <c r="EB49" s="128" t="s">
        <v>943</v>
      </c>
      <c r="EC49" s="128" t="s">
        <v>944</v>
      </c>
      <c r="ED49" s="128" t="s">
        <v>945</v>
      </c>
      <c r="EE49" s="138" t="s">
        <v>946</v>
      </c>
    </row>
    <row r="50" spans="1:135" s="60" customFormat="1" ht="16.2" thickBot="1" x14ac:dyDescent="0.35">
      <c r="A50" s="56" t="s">
        <v>504</v>
      </c>
      <c r="B50" s="57" t="s">
        <v>491</v>
      </c>
      <c r="C50" s="57">
        <v>1</v>
      </c>
      <c r="D50" s="74" t="s">
        <v>341</v>
      </c>
      <c r="E50" s="205"/>
      <c r="F50" s="57" t="s">
        <v>75</v>
      </c>
      <c r="G50" s="57" t="s">
        <v>57</v>
      </c>
      <c r="H50" s="84">
        <v>-25.7</v>
      </c>
      <c r="I50" s="81"/>
      <c r="J50" s="81">
        <v>188.3</v>
      </c>
      <c r="K50" s="81"/>
      <c r="L50" s="120">
        <v>14.1</v>
      </c>
      <c r="M50" s="61" t="s">
        <v>153</v>
      </c>
      <c r="N50" s="62"/>
      <c r="O50" s="174">
        <v>46950.276372935448</v>
      </c>
      <c r="P50" s="174">
        <v>85691.675231243571</v>
      </c>
      <c r="Q50" s="56">
        <v>0</v>
      </c>
      <c r="R50" s="59">
        <v>0</v>
      </c>
      <c r="S50" s="59">
        <v>8077.4690639892742</v>
      </c>
      <c r="T50" s="59">
        <v>0</v>
      </c>
      <c r="U50" s="56">
        <v>0</v>
      </c>
      <c r="V50" s="59">
        <v>0</v>
      </c>
      <c r="W50" s="59">
        <v>0</v>
      </c>
      <c r="X50" s="59">
        <v>0</v>
      </c>
      <c r="Y50" s="56">
        <v>449.45519416704929</v>
      </c>
      <c r="Z50" s="60">
        <v>0</v>
      </c>
      <c r="AA50" s="56">
        <v>0</v>
      </c>
      <c r="AB50" s="56">
        <v>495.75375524496815</v>
      </c>
      <c r="AC50" s="59">
        <v>0</v>
      </c>
      <c r="AD50" s="56">
        <v>65.404908418431717</v>
      </c>
      <c r="AE50" s="56">
        <v>0</v>
      </c>
      <c r="AF50" s="59">
        <v>0</v>
      </c>
      <c r="AG50" s="56">
        <v>0</v>
      </c>
      <c r="AH50" s="56">
        <v>0</v>
      </c>
      <c r="AI50" s="56">
        <v>0</v>
      </c>
      <c r="AJ50" s="87"/>
      <c r="AK50" s="56"/>
      <c r="AL50" s="56"/>
      <c r="AM50" s="56">
        <f>AVERAGE(O50)</f>
        <v>46950.276372935448</v>
      </c>
      <c r="AN50" s="56">
        <f>AVERAGE(P50)</f>
        <v>85691.675231243571</v>
      </c>
      <c r="AO50" s="56">
        <v>8077.4690639892742</v>
      </c>
      <c r="AP50" s="56"/>
      <c r="AQ50" s="56"/>
      <c r="AR50" s="56"/>
      <c r="AS50" s="56"/>
      <c r="AT50" s="56"/>
      <c r="AU50" s="56">
        <v>449.45519416704929</v>
      </c>
      <c r="AV50" s="56"/>
      <c r="AW50" s="56"/>
      <c r="AX50" s="56">
        <v>495.75375524496815</v>
      </c>
      <c r="AY50" s="56"/>
      <c r="AZ50" s="56">
        <v>65.404908418431717</v>
      </c>
      <c r="BA50" s="56"/>
      <c r="BB50" s="56"/>
      <c r="BC50" s="56"/>
      <c r="BD50" s="56"/>
      <c r="BE50" s="56"/>
      <c r="BF50" s="145"/>
      <c r="BG50" s="171">
        <v>0</v>
      </c>
      <c r="BH50" s="172"/>
      <c r="BI50" s="56">
        <f t="shared" si="0"/>
        <v>2050.2304092984914</v>
      </c>
      <c r="BJ50" s="56">
        <f>BY50/22.9</f>
        <v>0</v>
      </c>
      <c r="BK50" s="56">
        <f t="shared" si="1"/>
        <v>0</v>
      </c>
      <c r="BL50" s="56">
        <f t="shared" si="5"/>
        <v>2050.2304092984914</v>
      </c>
      <c r="BM50" s="56"/>
      <c r="BN50" s="56">
        <f t="shared" si="2"/>
        <v>2420.6687918430389</v>
      </c>
      <c r="BO50" s="56">
        <f>BZ50/35.4</f>
        <v>0</v>
      </c>
      <c r="BP50" s="56">
        <f t="shared" si="3"/>
        <v>0</v>
      </c>
      <c r="BQ50" s="56">
        <f t="shared" si="4"/>
        <v>0</v>
      </c>
      <c r="BR50" s="56"/>
      <c r="BS50" s="56"/>
      <c r="BT50" s="56"/>
      <c r="BU50" s="56"/>
      <c r="BV50" s="87"/>
      <c r="BW50" s="56">
        <v>0</v>
      </c>
      <c r="BX50" s="56">
        <v>0</v>
      </c>
      <c r="BY50" s="56">
        <v>0</v>
      </c>
      <c r="BZ50" s="56">
        <v>0</v>
      </c>
      <c r="CA50" s="56">
        <v>0</v>
      </c>
      <c r="CB50" s="56">
        <v>0</v>
      </c>
      <c r="CC50" s="56">
        <v>0</v>
      </c>
      <c r="CD50" s="56">
        <v>0</v>
      </c>
      <c r="CE50" s="56">
        <v>0</v>
      </c>
      <c r="CF50" s="56">
        <v>0</v>
      </c>
      <c r="CG50" s="56">
        <v>0</v>
      </c>
      <c r="CH50" s="56">
        <v>0</v>
      </c>
      <c r="CI50" s="56">
        <v>0</v>
      </c>
      <c r="CJ50" s="56">
        <v>0</v>
      </c>
      <c r="CK50" s="56">
        <v>0</v>
      </c>
      <c r="CL50" s="56">
        <v>0</v>
      </c>
      <c r="CM50" s="56">
        <v>0</v>
      </c>
      <c r="CN50" s="56">
        <v>0</v>
      </c>
      <c r="CO50" s="56">
        <v>0</v>
      </c>
      <c r="CP50" s="56">
        <v>0</v>
      </c>
      <c r="CQ50" s="56">
        <v>0</v>
      </c>
      <c r="CR50" s="62"/>
      <c r="CS50" s="129">
        <v>447.0838421965197</v>
      </c>
      <c r="CT50" s="129">
        <v>1507.6942351713703</v>
      </c>
      <c r="CU50" s="129">
        <v>1593.1910566166057</v>
      </c>
      <c r="CV50" s="129">
        <v>90092.450081748131</v>
      </c>
      <c r="CW50" s="129">
        <v>891.82428570516879</v>
      </c>
      <c r="CX50" s="129">
        <v>9210.7589034974353</v>
      </c>
      <c r="CY50" s="129">
        <v>3103.8821674218161</v>
      </c>
      <c r="CZ50" s="129">
        <v>936.66868177890819</v>
      </c>
      <c r="DA50" s="129">
        <v>307.5715659566651</v>
      </c>
      <c r="DB50" s="129">
        <v>5985.5489144019584</v>
      </c>
      <c r="DC50" s="129">
        <v>51.885240521268699</v>
      </c>
      <c r="DD50" s="129">
        <v>45.987791241798689</v>
      </c>
      <c r="DE50" s="129">
        <v>103.87403785331399</v>
      </c>
      <c r="DF50" s="129">
        <v>34.255301022247032</v>
      </c>
      <c r="DG50" s="129">
        <v>232.10042696371849</v>
      </c>
      <c r="DH50" s="129">
        <v>27.015950116479747</v>
      </c>
      <c r="DI50" s="129">
        <v>57.070639000427811</v>
      </c>
      <c r="DJ50" s="129">
        <v>470.01880265308785</v>
      </c>
      <c r="DK50" s="129">
        <v>110.30267528795262</v>
      </c>
      <c r="DL50" s="131"/>
      <c r="DM50" s="129">
        <v>272.53545690404945</v>
      </c>
      <c r="DN50" s="129">
        <v>796.62083733784777</v>
      </c>
      <c r="DO50" s="129">
        <v>58434.397916109425</v>
      </c>
      <c r="DP50" s="129" t="s">
        <v>947</v>
      </c>
      <c r="DQ50" s="129" t="s">
        <v>948</v>
      </c>
      <c r="DR50" s="129" t="s">
        <v>949</v>
      </c>
      <c r="DS50" s="129" t="s">
        <v>950</v>
      </c>
      <c r="DT50" s="129" t="s">
        <v>951</v>
      </c>
      <c r="DU50" s="129">
        <v>250.98276324611376</v>
      </c>
      <c r="DV50" s="129">
        <v>2843.9757288765222</v>
      </c>
      <c r="DW50" s="129" t="s">
        <v>1043</v>
      </c>
      <c r="DX50" s="129">
        <v>190.32541671258244</v>
      </c>
      <c r="DY50" s="129" t="s">
        <v>952</v>
      </c>
      <c r="DZ50" s="129">
        <v>32.087387148911404</v>
      </c>
      <c r="EA50" s="129">
        <v>354.26357063669388</v>
      </c>
      <c r="EB50" s="129" t="s">
        <v>953</v>
      </c>
      <c r="EC50" s="129">
        <v>67.459722955126111</v>
      </c>
      <c r="ED50" s="129" t="s">
        <v>954</v>
      </c>
      <c r="EE50" s="139">
        <v>116.80888174667393</v>
      </c>
    </row>
    <row r="51" spans="1:135" s="60" customFormat="1" x14ac:dyDescent="0.3">
      <c r="A51" s="56" t="s">
        <v>504</v>
      </c>
      <c r="B51" s="57" t="s">
        <v>491</v>
      </c>
      <c r="C51" s="57">
        <v>1</v>
      </c>
      <c r="D51" s="112" t="s">
        <v>344</v>
      </c>
      <c r="E51" s="205"/>
      <c r="F51" s="57" t="s">
        <v>75</v>
      </c>
      <c r="G51" s="57" t="s">
        <v>495</v>
      </c>
      <c r="H51" s="84">
        <v>-27.7</v>
      </c>
      <c r="I51" s="81"/>
      <c r="J51" s="81">
        <v>245.3</v>
      </c>
      <c r="K51" s="81"/>
      <c r="L51" s="120">
        <v>16.2</v>
      </c>
      <c r="M51" s="61" t="s">
        <v>154</v>
      </c>
      <c r="N51" s="62"/>
      <c r="O51" s="174">
        <v>47912.860332022654</v>
      </c>
      <c r="P51" s="174">
        <v>98454.26515930114</v>
      </c>
      <c r="Q51" s="56">
        <v>506.43537238505246</v>
      </c>
      <c r="R51" s="59">
        <v>0</v>
      </c>
      <c r="S51" s="59">
        <v>13381.578381507708</v>
      </c>
      <c r="T51" s="59">
        <v>0</v>
      </c>
      <c r="U51" s="56">
        <v>0</v>
      </c>
      <c r="V51" s="59">
        <v>0</v>
      </c>
      <c r="W51" s="59">
        <v>346.69979026868072</v>
      </c>
      <c r="X51" s="59">
        <v>1152.7541697523457</v>
      </c>
      <c r="Y51" s="56">
        <v>575.17247293764979</v>
      </c>
      <c r="Z51" s="60">
        <v>0</v>
      </c>
      <c r="AA51" s="56">
        <v>61.409210613749934</v>
      </c>
      <c r="AB51" s="56">
        <v>667.83927515437244</v>
      </c>
      <c r="AC51" s="59">
        <v>0</v>
      </c>
      <c r="AD51" s="56">
        <v>143.97660091705495</v>
      </c>
      <c r="AE51" s="56">
        <v>203.89989231803384</v>
      </c>
      <c r="AF51" s="59">
        <v>0</v>
      </c>
      <c r="AG51" s="56">
        <v>624.76785697389232</v>
      </c>
      <c r="AH51" s="56">
        <v>0</v>
      </c>
      <c r="AI51" s="56">
        <v>288.37471356876745</v>
      </c>
      <c r="AJ51" s="87"/>
      <c r="AK51" s="56">
        <v>506.43537238505246</v>
      </c>
      <c r="AL51" s="56"/>
      <c r="AM51" s="56"/>
      <c r="AN51" s="56"/>
      <c r="AO51" s="56">
        <v>14739.784801723692</v>
      </c>
      <c r="AP51" s="56"/>
      <c r="AQ51" s="56"/>
      <c r="AR51" s="56"/>
      <c r="AS51" s="56">
        <v>498.72541188772868</v>
      </c>
      <c r="AT51" s="56">
        <v>1152.7541697523457</v>
      </c>
      <c r="AU51" s="56">
        <v>575.17247293764979</v>
      </c>
      <c r="AV51" s="56"/>
      <c r="AW51" s="56">
        <v>61.409210613749934</v>
      </c>
      <c r="AX51" s="56">
        <v>1131.4778688113392</v>
      </c>
      <c r="AY51" s="56"/>
      <c r="AZ51" s="56">
        <v>143.97660091705495</v>
      </c>
      <c r="BA51" s="56">
        <v>936.82738150768262</v>
      </c>
      <c r="BB51" s="56"/>
      <c r="BC51" s="56">
        <v>1236.2286966267416</v>
      </c>
      <c r="BD51" s="56"/>
      <c r="BE51" s="56">
        <v>288.37471356876745</v>
      </c>
      <c r="BF51" s="145"/>
      <c r="BG51" s="171">
        <v>2.9700145701831875E-2</v>
      </c>
      <c r="BH51" s="172"/>
      <c r="BI51" s="56">
        <f t="shared" si="0"/>
        <v>0</v>
      </c>
      <c r="BJ51" s="56">
        <f>BY51/22.9</f>
        <v>85.894090606123029</v>
      </c>
      <c r="BK51" s="56">
        <f t="shared" si="1"/>
        <v>0</v>
      </c>
      <c r="BL51" s="56">
        <f t="shared" si="5"/>
        <v>0</v>
      </c>
      <c r="BM51" s="56"/>
      <c r="BN51" s="56">
        <f t="shared" si="2"/>
        <v>0</v>
      </c>
      <c r="BO51" s="56">
        <f>BZ51/35.4</f>
        <v>789.16978630875144</v>
      </c>
      <c r="BP51" s="56">
        <f t="shared" si="3"/>
        <v>0</v>
      </c>
      <c r="BQ51" s="56">
        <f t="shared" si="4"/>
        <v>0</v>
      </c>
      <c r="BR51" s="56"/>
      <c r="BS51" s="56"/>
      <c r="BT51" s="56"/>
      <c r="BU51" s="56"/>
      <c r="BV51" s="87"/>
      <c r="BW51" s="56">
        <v>253.21768619252623</v>
      </c>
      <c r="BX51" s="56">
        <v>0</v>
      </c>
      <c r="BY51" s="56">
        <v>1966.9746748802172</v>
      </c>
      <c r="BZ51" s="56">
        <v>27936.6104353298</v>
      </c>
      <c r="CA51" s="56">
        <v>1358.2064202159836</v>
      </c>
      <c r="CB51" s="56">
        <v>0</v>
      </c>
      <c r="CC51" s="56">
        <v>0</v>
      </c>
      <c r="CD51" s="56">
        <v>0</v>
      </c>
      <c r="CE51" s="56">
        <v>152.02562161904788</v>
      </c>
      <c r="CF51" s="56">
        <v>576.37708487617283</v>
      </c>
      <c r="CG51" s="56">
        <v>287.58623646882489</v>
      </c>
      <c r="CH51" s="56">
        <v>0</v>
      </c>
      <c r="CI51" s="56">
        <v>30.704605306874967</v>
      </c>
      <c r="CJ51" s="56">
        <v>463.63859365696726</v>
      </c>
      <c r="CK51" s="56">
        <v>0</v>
      </c>
      <c r="CL51" s="56">
        <v>71.988300458527476</v>
      </c>
      <c r="CM51" s="56">
        <v>732.92748918964867</v>
      </c>
      <c r="CN51" s="56">
        <v>0</v>
      </c>
      <c r="CO51" s="56">
        <v>611.46083965284947</v>
      </c>
      <c r="CP51" s="56">
        <v>0</v>
      </c>
      <c r="CQ51" s="56">
        <v>144.18735678438372</v>
      </c>
      <c r="CR51" s="62"/>
      <c r="CS51" s="129">
        <v>248.47238210051918</v>
      </c>
      <c r="CT51" s="129">
        <v>959.51574888070922</v>
      </c>
      <c r="CU51" s="129">
        <v>958.99657288907497</v>
      </c>
      <c r="CV51" s="129">
        <v>50796.497812287831</v>
      </c>
      <c r="CW51" s="129">
        <v>519.41656087486717</v>
      </c>
      <c r="CX51" s="129">
        <v>5160.6834183930578</v>
      </c>
      <c r="CY51" s="129">
        <v>1814.8603089119872</v>
      </c>
      <c r="CZ51" s="129">
        <v>544.87739653201538</v>
      </c>
      <c r="DA51" s="129">
        <v>152.00711091665011</v>
      </c>
      <c r="DB51" s="129">
        <v>3495.9270987493596</v>
      </c>
      <c r="DC51" s="129">
        <v>23.112335178149451</v>
      </c>
      <c r="DD51" s="129">
        <v>12.088698366437702</v>
      </c>
      <c r="DE51" s="129">
        <v>41.124630516562178</v>
      </c>
      <c r="DF51" s="129">
        <v>6.8137879681586195</v>
      </c>
      <c r="DG51" s="129">
        <v>91.423872373999373</v>
      </c>
      <c r="DH51" s="129">
        <v>6.9540404609585815</v>
      </c>
      <c r="DI51" s="129">
        <v>31.620083237333148</v>
      </c>
      <c r="DJ51" s="129">
        <v>240.88582723439262</v>
      </c>
      <c r="DK51" s="129">
        <v>68.217828332716394</v>
      </c>
      <c r="DL51" s="131"/>
      <c r="DM51" s="129">
        <v>166.66940505384486</v>
      </c>
      <c r="DN51" s="129" t="s">
        <v>955</v>
      </c>
      <c r="DO51" s="129">
        <v>48680.021298737818</v>
      </c>
      <c r="DP51" s="129" t="s">
        <v>956</v>
      </c>
      <c r="DQ51" s="129" t="s">
        <v>957</v>
      </c>
      <c r="DR51" s="129" t="s">
        <v>958</v>
      </c>
      <c r="DS51" s="129">
        <v>110.94903541787218</v>
      </c>
      <c r="DT51" s="129">
        <v>433.80580446915422</v>
      </c>
      <c r="DU51" s="129">
        <v>130.08700307590883</v>
      </c>
      <c r="DV51" s="129" t="s">
        <v>959</v>
      </c>
      <c r="DW51" s="129" t="s">
        <v>1038</v>
      </c>
      <c r="DX51" s="129">
        <v>94.189424308341785</v>
      </c>
      <c r="DY51" s="129" t="s">
        <v>960</v>
      </c>
      <c r="DZ51" s="129">
        <v>24.043028625042997</v>
      </c>
      <c r="EA51" s="129">
        <v>76.972481743212512</v>
      </c>
      <c r="EB51" s="129" t="s">
        <v>961</v>
      </c>
      <c r="EC51" s="129">
        <v>50.969696192952632</v>
      </c>
      <c r="ED51" s="129">
        <v>242.99804854587106</v>
      </c>
      <c r="EE51" s="139">
        <v>77.696653766406968</v>
      </c>
    </row>
    <row r="52" spans="1:135" ht="16.2" thickBot="1" x14ac:dyDescent="0.35">
      <c r="A52" s="48" t="s">
        <v>504</v>
      </c>
      <c r="B52" s="49" t="s">
        <v>491</v>
      </c>
      <c r="C52" s="49">
        <v>1</v>
      </c>
      <c r="D52" s="113" t="s">
        <v>345</v>
      </c>
      <c r="E52" s="205"/>
      <c r="F52" s="49" t="s">
        <v>75</v>
      </c>
      <c r="G52" s="49" t="s">
        <v>495</v>
      </c>
      <c r="H52" s="83">
        <v>-27.7</v>
      </c>
      <c r="J52" s="80">
        <v>245.3</v>
      </c>
      <c r="L52" s="119">
        <v>16.2</v>
      </c>
      <c r="M52" s="53" t="s">
        <v>155</v>
      </c>
      <c r="O52" s="173">
        <v>44566.087667283187</v>
      </c>
      <c r="P52" s="173">
        <v>98454.26515930114</v>
      </c>
      <c r="Q52" s="48">
        <v>0</v>
      </c>
      <c r="R52" s="51">
        <v>0</v>
      </c>
      <c r="S52" s="51">
        <v>16097.991221939676</v>
      </c>
      <c r="T52" s="51">
        <v>0</v>
      </c>
      <c r="U52" s="48">
        <v>0</v>
      </c>
      <c r="V52" s="51">
        <v>0</v>
      </c>
      <c r="W52" s="51">
        <v>650.75103350677659</v>
      </c>
      <c r="X52" s="51">
        <v>0</v>
      </c>
      <c r="Y52" s="48">
        <v>0</v>
      </c>
      <c r="Z52" s="52">
        <v>0</v>
      </c>
      <c r="AA52" s="48">
        <v>0</v>
      </c>
      <c r="AB52" s="48">
        <v>1595.1164624683063</v>
      </c>
      <c r="AC52" s="51">
        <v>0</v>
      </c>
      <c r="AD52" s="48">
        <v>0</v>
      </c>
      <c r="AE52" s="48">
        <v>1669.7548706973314</v>
      </c>
      <c r="AF52" s="51">
        <v>0</v>
      </c>
      <c r="AG52" s="48">
        <v>1847.689536279591</v>
      </c>
      <c r="AH52" s="48">
        <v>0</v>
      </c>
      <c r="AI52" s="48">
        <v>0</v>
      </c>
      <c r="AJ52" s="86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G52" s="149"/>
      <c r="BI52" s="48">
        <f t="shared" si="0"/>
        <v>0</v>
      </c>
      <c r="BJ52" s="48">
        <f>BY52/22.9</f>
        <v>0</v>
      </c>
      <c r="BK52" s="48">
        <f t="shared" si="1"/>
        <v>0</v>
      </c>
      <c r="BL52" s="48">
        <f t="shared" si="5"/>
        <v>0</v>
      </c>
      <c r="BM52" s="48"/>
      <c r="BN52" s="48">
        <f t="shared" si="2"/>
        <v>0</v>
      </c>
      <c r="BO52" s="48">
        <f>BZ52/35.4</f>
        <v>0</v>
      </c>
      <c r="BP52" s="48">
        <f t="shared" si="3"/>
        <v>0</v>
      </c>
      <c r="BQ52" s="48">
        <f t="shared" si="4"/>
        <v>0</v>
      </c>
      <c r="BR52" s="48"/>
      <c r="BS52" s="48"/>
      <c r="BT52" s="48"/>
      <c r="BU52" s="48"/>
      <c r="BV52" s="86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S52" s="128">
        <v>1104.775211686713</v>
      </c>
      <c r="CT52" s="128">
        <v>4297.6796022729886</v>
      </c>
      <c r="CU52" s="128">
        <v>4182.6853809190152</v>
      </c>
      <c r="CV52" s="128">
        <v>225912.81960346302</v>
      </c>
      <c r="CW52" s="128">
        <v>2279.2266187871228</v>
      </c>
      <c r="CX52" s="128">
        <v>23004.336636846434</v>
      </c>
      <c r="CY52" s="128">
        <v>7946.3720931640555</v>
      </c>
      <c r="CZ52" s="128">
        <v>2444.6976193682585</v>
      </c>
      <c r="DA52" s="128">
        <v>716.17415107567319</v>
      </c>
      <c r="DB52" s="128">
        <v>15306.928803733672</v>
      </c>
      <c r="DC52" s="128">
        <v>117.95198894310171</v>
      </c>
      <c r="DD52" s="128">
        <v>68.086298322008631</v>
      </c>
      <c r="DE52" s="128">
        <v>205.34184812064399</v>
      </c>
      <c r="DF52" s="128">
        <v>38.376803377853697</v>
      </c>
      <c r="DG52" s="128">
        <v>466.57455857547569</v>
      </c>
      <c r="DH52" s="128">
        <v>39.166737312486028</v>
      </c>
      <c r="DI52" s="128">
        <v>145.1613204461471</v>
      </c>
      <c r="DJ52" s="128">
        <v>1187.113779087483</v>
      </c>
      <c r="DK52" s="128">
        <v>317.34917015639974</v>
      </c>
      <c r="DM52" s="128" t="s">
        <v>962</v>
      </c>
      <c r="DN52" s="128" t="s">
        <v>963</v>
      </c>
      <c r="DO52" s="128" t="s">
        <v>1026</v>
      </c>
      <c r="DP52" s="128" t="s">
        <v>964</v>
      </c>
      <c r="DQ52" s="128" t="s">
        <v>965</v>
      </c>
      <c r="DR52" s="128" t="s">
        <v>966</v>
      </c>
      <c r="DS52" s="128">
        <v>279.26382403011905</v>
      </c>
      <c r="DT52" s="128" t="s">
        <v>967</v>
      </c>
      <c r="DU52" s="128" t="s">
        <v>968</v>
      </c>
      <c r="DV52" s="128" t="s">
        <v>969</v>
      </c>
      <c r="DW52" s="128" t="s">
        <v>1039</v>
      </c>
      <c r="DX52" s="128">
        <v>455.57471815615952</v>
      </c>
      <c r="DY52" s="128" t="s">
        <v>970</v>
      </c>
      <c r="DZ52" s="128">
        <v>111.81768030152891</v>
      </c>
      <c r="EA52" s="128">
        <v>720.77612128655608</v>
      </c>
      <c r="EB52" s="128" t="s">
        <v>971</v>
      </c>
      <c r="EC52" s="128">
        <v>408.33773218337552</v>
      </c>
      <c r="ED52" s="128" t="s">
        <v>972</v>
      </c>
      <c r="EE52" s="138" t="s">
        <v>973</v>
      </c>
    </row>
    <row r="53" spans="1:135" s="60" customFormat="1" ht="16.2" thickBot="1" x14ac:dyDescent="0.35">
      <c r="A53" s="56" t="s">
        <v>504</v>
      </c>
      <c r="B53" s="57" t="s">
        <v>491</v>
      </c>
      <c r="C53" s="57">
        <v>1</v>
      </c>
      <c r="D53" s="74" t="s">
        <v>342</v>
      </c>
      <c r="E53" s="205"/>
      <c r="F53" s="57" t="s">
        <v>485</v>
      </c>
      <c r="G53" s="57" t="s">
        <v>495</v>
      </c>
      <c r="H53" s="84"/>
      <c r="I53" s="81">
        <v>8.1999999999999993</v>
      </c>
      <c r="J53" s="81"/>
      <c r="K53" s="81">
        <v>298.3</v>
      </c>
      <c r="L53" s="120">
        <v>11.7</v>
      </c>
      <c r="M53" s="61" t="s">
        <v>156</v>
      </c>
      <c r="N53" s="62"/>
      <c r="O53" s="174">
        <v>45185.041285590829</v>
      </c>
      <c r="P53" s="174">
        <v>71105.858170606371</v>
      </c>
      <c r="Q53" s="56">
        <v>0</v>
      </c>
      <c r="R53" s="59">
        <v>0</v>
      </c>
      <c r="S53" s="59">
        <v>0</v>
      </c>
      <c r="T53" s="59">
        <v>0</v>
      </c>
      <c r="U53" s="56">
        <v>0</v>
      </c>
      <c r="V53" s="59">
        <v>0</v>
      </c>
      <c r="W53" s="59">
        <v>0</v>
      </c>
      <c r="X53" s="59">
        <v>0</v>
      </c>
      <c r="Y53" s="56">
        <v>0</v>
      </c>
      <c r="Z53" s="60">
        <v>0</v>
      </c>
      <c r="AA53" s="56">
        <v>0</v>
      </c>
      <c r="AB53" s="56">
        <v>663.56617912213301</v>
      </c>
      <c r="AC53" s="59">
        <v>0</v>
      </c>
      <c r="AD53" s="56">
        <v>0</v>
      </c>
      <c r="AE53" s="56">
        <v>0</v>
      </c>
      <c r="AF53" s="59">
        <v>0</v>
      </c>
      <c r="AG53" s="56">
        <v>754.6349084834651</v>
      </c>
      <c r="AH53" s="56">
        <v>0</v>
      </c>
      <c r="AI53" s="56">
        <v>0</v>
      </c>
      <c r="AJ53" s="87"/>
      <c r="AK53" s="56"/>
      <c r="AL53" s="56"/>
      <c r="AM53" s="56">
        <f>AVERAGE(O53)</f>
        <v>45185.041285590829</v>
      </c>
      <c r="AN53" s="56">
        <f>AVERAGE(P53)</f>
        <v>71105.858170606371</v>
      </c>
      <c r="AO53" s="56"/>
      <c r="AP53" s="56"/>
      <c r="AQ53" s="56"/>
      <c r="AR53" s="56"/>
      <c r="AS53" s="56"/>
      <c r="AT53" s="56"/>
      <c r="AU53" s="56"/>
      <c r="AV53" s="56"/>
      <c r="AW53" s="56"/>
      <c r="AX53" s="56">
        <v>663.56617912213301</v>
      </c>
      <c r="AY53" s="56"/>
      <c r="AZ53" s="56"/>
      <c r="BA53" s="56"/>
      <c r="BB53" s="56"/>
      <c r="BC53" s="56">
        <v>754.6349084834651</v>
      </c>
      <c r="BD53" s="56"/>
      <c r="BE53" s="56"/>
      <c r="BF53" s="145"/>
      <c r="BG53" s="171">
        <v>1.5985524159697586E-2</v>
      </c>
      <c r="BH53" s="172"/>
      <c r="BI53" s="56">
        <f t="shared" si="0"/>
        <v>1973.145907667722</v>
      </c>
      <c r="BJ53" s="56">
        <f>BY53/22.9</f>
        <v>0</v>
      </c>
      <c r="BK53" s="56">
        <f t="shared" si="1"/>
        <v>0</v>
      </c>
      <c r="BL53" s="56">
        <f t="shared" si="5"/>
        <v>1973.145907667722</v>
      </c>
      <c r="BM53" s="56"/>
      <c r="BN53" s="56">
        <f t="shared" si="2"/>
        <v>2008.6400613165642</v>
      </c>
      <c r="BO53" s="56">
        <f>BZ53/35.4</f>
        <v>0</v>
      </c>
      <c r="BP53" s="56">
        <f t="shared" si="3"/>
        <v>0</v>
      </c>
      <c r="BQ53" s="56">
        <f t="shared" si="4"/>
        <v>0</v>
      </c>
      <c r="BR53" s="56"/>
      <c r="BS53" s="56"/>
      <c r="BT53" s="56"/>
      <c r="BU53" s="56"/>
      <c r="BV53" s="87"/>
      <c r="BW53" s="56">
        <v>0</v>
      </c>
      <c r="BX53" s="56">
        <v>0</v>
      </c>
      <c r="BY53" s="56">
        <v>0</v>
      </c>
      <c r="BZ53" s="56">
        <v>0</v>
      </c>
      <c r="CA53" s="56">
        <v>0</v>
      </c>
      <c r="CB53" s="56">
        <v>0</v>
      </c>
      <c r="CC53" s="56">
        <v>0</v>
      </c>
      <c r="CD53" s="56">
        <v>0</v>
      </c>
      <c r="CE53" s="56">
        <v>0</v>
      </c>
      <c r="CF53" s="56">
        <v>0</v>
      </c>
      <c r="CG53" s="56">
        <v>0</v>
      </c>
      <c r="CH53" s="56">
        <v>0</v>
      </c>
      <c r="CI53" s="56">
        <v>0</v>
      </c>
      <c r="CJ53" s="56">
        <v>0</v>
      </c>
      <c r="CK53" s="56">
        <v>0</v>
      </c>
      <c r="CL53" s="56">
        <v>0</v>
      </c>
      <c r="CM53" s="56">
        <v>0</v>
      </c>
      <c r="CN53" s="56">
        <v>0</v>
      </c>
      <c r="CO53" s="56">
        <v>0</v>
      </c>
      <c r="CP53" s="56">
        <v>0</v>
      </c>
      <c r="CQ53" s="56">
        <v>0</v>
      </c>
      <c r="CR53" s="62"/>
      <c r="CS53" s="129">
        <v>1982.4040040761124</v>
      </c>
      <c r="CT53" s="129">
        <v>6850.2103117498455</v>
      </c>
      <c r="CU53" s="129">
        <v>7136.0520086272254</v>
      </c>
      <c r="CV53" s="129">
        <v>398675.45030775992</v>
      </c>
      <c r="CW53" s="129">
        <v>3924.1670177895062</v>
      </c>
      <c r="CX53" s="129">
        <v>42378.113884181446</v>
      </c>
      <c r="CY53" s="129">
        <v>13748.063267391899</v>
      </c>
      <c r="CZ53" s="129">
        <v>4163.5931753265213</v>
      </c>
      <c r="DA53" s="129">
        <v>1223.6699536216599</v>
      </c>
      <c r="DB53" s="129">
        <v>26453.475254160167</v>
      </c>
      <c r="DC53" s="129">
        <v>276.35218398434012</v>
      </c>
      <c r="DD53" s="129">
        <v>196.62154099102028</v>
      </c>
      <c r="DE53" s="129">
        <v>502.94852332476188</v>
      </c>
      <c r="DF53" s="129">
        <v>72.735544320285015</v>
      </c>
      <c r="DG53" s="129">
        <v>874.91698666862021</v>
      </c>
      <c r="DH53" s="129">
        <v>72.937354040972679</v>
      </c>
      <c r="DI53" s="129">
        <v>209.92701577510846</v>
      </c>
      <c r="DJ53" s="129">
        <v>2215.955453236068</v>
      </c>
      <c r="DK53" s="129">
        <v>567.4448953910063</v>
      </c>
      <c r="DL53" s="131"/>
      <c r="DM53" s="129" t="s">
        <v>974</v>
      </c>
      <c r="DN53" s="129" t="s">
        <v>975</v>
      </c>
      <c r="DO53" s="129" t="s">
        <v>1027</v>
      </c>
      <c r="DP53" s="129" t="s">
        <v>976</v>
      </c>
      <c r="DQ53" s="129" t="s">
        <v>977</v>
      </c>
      <c r="DR53" s="129" t="s">
        <v>978</v>
      </c>
      <c r="DS53" s="129" t="s">
        <v>979</v>
      </c>
      <c r="DT53" s="129" t="s">
        <v>980</v>
      </c>
      <c r="DU53" s="129" t="s">
        <v>981</v>
      </c>
      <c r="DV53" s="129" t="s">
        <v>982</v>
      </c>
      <c r="DW53" s="129" t="s">
        <v>1040</v>
      </c>
      <c r="DX53" s="129">
        <v>158.40794681510948</v>
      </c>
      <c r="DY53" s="129" t="s">
        <v>983</v>
      </c>
      <c r="DZ53" s="129" t="s">
        <v>984</v>
      </c>
      <c r="EA53" s="129" t="s">
        <v>985</v>
      </c>
      <c r="EB53" s="129" t="s">
        <v>986</v>
      </c>
      <c r="EC53" s="129">
        <v>215.89431146533875</v>
      </c>
      <c r="ED53" s="129" t="s">
        <v>987</v>
      </c>
      <c r="EE53" s="139">
        <v>283.66876682827217</v>
      </c>
    </row>
    <row r="54" spans="1:135" s="60" customFormat="1" x14ac:dyDescent="0.3">
      <c r="A54" s="56" t="s">
        <v>504</v>
      </c>
      <c r="B54" s="57" t="s">
        <v>491</v>
      </c>
      <c r="C54" s="57">
        <v>1</v>
      </c>
      <c r="D54" s="74" t="s">
        <v>467</v>
      </c>
      <c r="E54" s="205"/>
      <c r="F54" s="57" t="s">
        <v>485</v>
      </c>
      <c r="G54" s="57" t="s">
        <v>495</v>
      </c>
      <c r="H54" s="84"/>
      <c r="I54" s="81">
        <v>13.3</v>
      </c>
      <c r="J54" s="81"/>
      <c r="K54" s="81">
        <v>301.3</v>
      </c>
      <c r="L54" s="120">
        <v>12.6</v>
      </c>
      <c r="M54" s="61" t="s">
        <v>157</v>
      </c>
      <c r="N54" s="62"/>
      <c r="O54" s="174">
        <v>49133.49381460921</v>
      </c>
      <c r="P54" s="174">
        <v>76575.539568345324</v>
      </c>
      <c r="Q54" s="56">
        <v>0</v>
      </c>
      <c r="R54" s="59">
        <v>0</v>
      </c>
      <c r="S54" s="59">
        <v>0</v>
      </c>
      <c r="T54" s="59">
        <v>0</v>
      </c>
      <c r="U54" s="56">
        <v>0</v>
      </c>
      <c r="V54" s="59">
        <v>0</v>
      </c>
      <c r="W54" s="59">
        <v>0</v>
      </c>
      <c r="X54" s="59">
        <v>0</v>
      </c>
      <c r="Y54" s="56">
        <v>0</v>
      </c>
      <c r="Z54" s="60">
        <v>0</v>
      </c>
      <c r="AA54" s="56">
        <v>0</v>
      </c>
      <c r="AB54" s="56">
        <v>0</v>
      </c>
      <c r="AC54" s="59">
        <v>0</v>
      </c>
      <c r="AD54" s="56">
        <v>313.99030851705061</v>
      </c>
      <c r="AE54" s="56">
        <v>0</v>
      </c>
      <c r="AF54" s="59">
        <v>0</v>
      </c>
      <c r="AG54" s="56">
        <v>0</v>
      </c>
      <c r="AH54" s="56">
        <v>0</v>
      </c>
      <c r="AI54" s="56">
        <v>267.94292557388002</v>
      </c>
      <c r="AJ54" s="87"/>
      <c r="AK54" s="56"/>
      <c r="AL54" s="56">
        <v>6938.19050359422</v>
      </c>
      <c r="AM54" s="56">
        <f>AVERAGE(O54:O56)</f>
        <v>34339.703216198657</v>
      </c>
      <c r="AN54" s="56">
        <f>AVERAGE(P54:P56)</f>
        <v>76575.539568345324</v>
      </c>
      <c r="AO54" s="56">
        <v>65572.112455764887</v>
      </c>
      <c r="AP54" s="56"/>
      <c r="AQ54" s="56"/>
      <c r="AR54" s="56"/>
      <c r="AS54" s="56">
        <v>152.04119427107844</v>
      </c>
      <c r="AT54" s="56"/>
      <c r="AU54" s="56"/>
      <c r="AV54" s="56"/>
      <c r="AW54" s="56">
        <v>222.07162641276938</v>
      </c>
      <c r="AX54" s="56">
        <v>1942.5600124153798</v>
      </c>
      <c r="AY54" s="56"/>
      <c r="AZ54" s="56">
        <v>410.61551535670867</v>
      </c>
      <c r="BA54" s="56">
        <v>1599.9536302559447</v>
      </c>
      <c r="BB54" s="56"/>
      <c r="BC54" s="56">
        <v>201.20013681653995</v>
      </c>
      <c r="BD54" s="56">
        <v>6.34633485215</v>
      </c>
      <c r="BE54" s="56">
        <v>170.66663573201643</v>
      </c>
      <c r="BF54" s="145"/>
      <c r="BG54" s="171">
        <v>1.6150100512838069E-3</v>
      </c>
      <c r="BH54" s="172"/>
      <c r="BI54" s="56">
        <f t="shared" si="0"/>
        <v>1499.5503587859675</v>
      </c>
      <c r="BJ54" s="56">
        <f>BY54/22.9</f>
        <v>3.1772740673290073E-13</v>
      </c>
      <c r="BK54" s="56">
        <f t="shared" si="1"/>
        <v>0</v>
      </c>
      <c r="BL54" s="56">
        <f t="shared" si="5"/>
        <v>1499.5503587859675</v>
      </c>
      <c r="BM54" s="56"/>
      <c r="BN54" s="56">
        <f t="shared" si="2"/>
        <v>2163.1508352639921</v>
      </c>
      <c r="BO54" s="56">
        <f>BZ54/35.4</f>
        <v>193.7531020722966</v>
      </c>
      <c r="BP54" s="56">
        <f t="shared" si="3"/>
        <v>0</v>
      </c>
      <c r="BQ54" s="56">
        <f t="shared" si="4"/>
        <v>0</v>
      </c>
      <c r="BR54" s="56"/>
      <c r="BS54" s="56"/>
      <c r="BT54" s="56"/>
      <c r="BU54" s="56"/>
      <c r="BV54" s="87"/>
      <c r="BW54" s="56">
        <v>0</v>
      </c>
      <c r="BX54" s="56">
        <v>3270.6943695037198</v>
      </c>
      <c r="BY54" s="56">
        <v>7.2759576141834259E-12</v>
      </c>
      <c r="BZ54" s="56">
        <v>6858.8598133592996</v>
      </c>
      <c r="CA54" s="56">
        <v>30910.990249465493</v>
      </c>
      <c r="CB54" s="56">
        <v>0</v>
      </c>
      <c r="CC54" s="56">
        <v>0</v>
      </c>
      <c r="CD54" s="56">
        <v>0</v>
      </c>
      <c r="CE54" s="56">
        <v>71.672906325853887</v>
      </c>
      <c r="CF54" s="56">
        <v>0</v>
      </c>
      <c r="CG54" s="56">
        <v>0</v>
      </c>
      <c r="CH54" s="56">
        <v>0</v>
      </c>
      <c r="CI54" s="56">
        <v>104.68556863039655</v>
      </c>
      <c r="CJ54" s="56">
        <v>915.73157176049267</v>
      </c>
      <c r="CK54" s="56">
        <v>0</v>
      </c>
      <c r="CL54" s="56">
        <v>209.02652316662576</v>
      </c>
      <c r="CM54" s="56">
        <v>754.22537435867525</v>
      </c>
      <c r="CN54" s="56">
        <v>0</v>
      </c>
      <c r="CO54" s="56">
        <v>142.89966157196167</v>
      </c>
      <c r="CP54" s="56">
        <v>2.9916909397571936</v>
      </c>
      <c r="CQ54" s="56">
        <v>113.05370429655648</v>
      </c>
      <c r="CR54" s="62"/>
      <c r="CS54" s="129">
        <v>670.00959440347003</v>
      </c>
      <c r="CT54" s="129">
        <v>2287.3034690458285</v>
      </c>
      <c r="CU54" s="129">
        <v>2516.8178771784233</v>
      </c>
      <c r="CV54" s="129">
        <v>143185.73974214832</v>
      </c>
      <c r="CW54" s="129">
        <v>1374.4478242643549</v>
      </c>
      <c r="CX54" s="129">
        <v>13967.897667900475</v>
      </c>
      <c r="CY54" s="129">
        <v>4986.4839055999309</v>
      </c>
      <c r="CZ54" s="129">
        <v>1450.7195865432477</v>
      </c>
      <c r="DA54" s="129">
        <v>409.86181600678862</v>
      </c>
      <c r="DB54" s="129">
        <v>9553.0062696746954</v>
      </c>
      <c r="DC54" s="129">
        <v>96.180626532944757</v>
      </c>
      <c r="DD54" s="129">
        <v>67.333382881090031</v>
      </c>
      <c r="DE54" s="129">
        <v>162.72838627084664</v>
      </c>
      <c r="DF54" s="129">
        <v>19.401738374418223</v>
      </c>
      <c r="DG54" s="129">
        <v>154.75113832346187</v>
      </c>
      <c r="DH54" s="129">
        <v>18.196892574331311</v>
      </c>
      <c r="DI54" s="129">
        <v>83.535333788686202</v>
      </c>
      <c r="DJ54" s="129">
        <v>604.66442363469832</v>
      </c>
      <c r="DK54" s="129">
        <v>138.88084841404546</v>
      </c>
      <c r="DL54" s="131"/>
      <c r="DM54" s="129">
        <v>315.1159696770614</v>
      </c>
      <c r="DN54" s="129" t="s">
        <v>988</v>
      </c>
      <c r="DO54" s="129" t="s">
        <v>1028</v>
      </c>
      <c r="DP54" s="129">
        <v>78467.596877671458</v>
      </c>
      <c r="DQ54" s="129" t="s">
        <v>989</v>
      </c>
      <c r="DR54" s="129" t="s">
        <v>990</v>
      </c>
      <c r="DS54" s="129" t="s">
        <v>991</v>
      </c>
      <c r="DT54" s="129" t="s">
        <v>992</v>
      </c>
      <c r="DU54" s="129">
        <v>357.90885633126703</v>
      </c>
      <c r="DV54" s="129" t="s">
        <v>993</v>
      </c>
      <c r="DW54" s="129" t="s">
        <v>1041</v>
      </c>
      <c r="DX54" s="129">
        <v>57.671339740629513</v>
      </c>
      <c r="DY54" s="129" t="s">
        <v>994</v>
      </c>
      <c r="DZ54" s="129">
        <v>31.984375895077498</v>
      </c>
      <c r="EA54" s="129">
        <v>189.39305725437464</v>
      </c>
      <c r="EB54" s="129" t="s">
        <v>995</v>
      </c>
      <c r="EC54" s="129">
        <v>268.79788962394969</v>
      </c>
      <c r="ED54" s="129" t="s">
        <v>996</v>
      </c>
      <c r="EE54" s="139">
        <v>169.07317857425002</v>
      </c>
    </row>
    <row r="55" spans="1:135" x14ac:dyDescent="0.3">
      <c r="A55" s="48" t="s">
        <v>504</v>
      </c>
      <c r="B55" s="49" t="s">
        <v>491</v>
      </c>
      <c r="C55" s="49">
        <v>1</v>
      </c>
      <c r="D55" s="73" t="s">
        <v>468</v>
      </c>
      <c r="E55" s="205"/>
      <c r="F55" s="49" t="s">
        <v>485</v>
      </c>
      <c r="G55" s="49" t="s">
        <v>495</v>
      </c>
      <c r="I55" s="80">
        <v>13.3</v>
      </c>
      <c r="K55" s="80">
        <v>301.3</v>
      </c>
      <c r="L55" s="119">
        <v>12.6</v>
      </c>
      <c r="M55" s="53" t="s">
        <v>158</v>
      </c>
      <c r="O55" s="173">
        <v>4612.1909166842015</v>
      </c>
      <c r="P55" s="173">
        <v>76575.539568345324</v>
      </c>
      <c r="Q55" s="48">
        <v>0</v>
      </c>
      <c r="R55" s="51">
        <v>6938.19050359422</v>
      </c>
      <c r="S55" s="51">
        <v>35572.112455764902</v>
      </c>
      <c r="T55" s="51">
        <v>0</v>
      </c>
      <c r="U55" s="48">
        <v>0</v>
      </c>
      <c r="V55" s="51">
        <v>0</v>
      </c>
      <c r="W55" s="51">
        <v>0</v>
      </c>
      <c r="X55" s="51">
        <v>0</v>
      </c>
      <c r="Y55" s="48">
        <v>0</v>
      </c>
      <c r="Z55" s="52">
        <v>0</v>
      </c>
      <c r="AA55" s="48">
        <v>222.07162641276938</v>
      </c>
      <c r="AB55" s="48">
        <v>1942.5600124153798</v>
      </c>
      <c r="AC55" s="51">
        <v>0</v>
      </c>
      <c r="AD55" s="48">
        <v>507.24072219636679</v>
      </c>
      <c r="AE55" s="48">
        <v>1599.9536302559447</v>
      </c>
      <c r="AF55" s="51">
        <v>0</v>
      </c>
      <c r="AG55" s="48">
        <v>332.10711994224505</v>
      </c>
      <c r="AH55" s="48">
        <v>0</v>
      </c>
      <c r="AI55" s="48">
        <v>0</v>
      </c>
      <c r="AJ55" s="86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G55" s="149"/>
      <c r="BI55" s="48">
        <f t="shared" si="0"/>
        <v>0</v>
      </c>
      <c r="BJ55" s="48">
        <f>BY55/22.9</f>
        <v>0</v>
      </c>
      <c r="BK55" s="48">
        <f t="shared" si="1"/>
        <v>0</v>
      </c>
      <c r="BL55" s="48">
        <f t="shared" si="5"/>
        <v>0</v>
      </c>
      <c r="BM55" s="48"/>
      <c r="BN55" s="48">
        <f t="shared" si="2"/>
        <v>0</v>
      </c>
      <c r="BO55" s="48">
        <f>BZ55/35.4</f>
        <v>0</v>
      </c>
      <c r="BP55" s="48">
        <f t="shared" si="3"/>
        <v>0</v>
      </c>
      <c r="BQ55" s="48">
        <f t="shared" si="4"/>
        <v>0</v>
      </c>
      <c r="BR55" s="48"/>
      <c r="BS55" s="48"/>
      <c r="BT55" s="48"/>
      <c r="BU55" s="48"/>
      <c r="BV55" s="86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S55" s="128">
        <v>976.55663929165382</v>
      </c>
      <c r="CT55" s="128">
        <v>3272.1645382059755</v>
      </c>
      <c r="CU55" s="128">
        <v>3644.5859750264112</v>
      </c>
      <c r="CV55" s="128">
        <v>201220.28007142001</v>
      </c>
      <c r="CW55" s="128">
        <v>2035.23801622782</v>
      </c>
      <c r="CX55" s="128">
        <v>20339.598181183184</v>
      </c>
      <c r="CY55" s="128">
        <v>6837.1050071059844</v>
      </c>
      <c r="CZ55" s="128">
        <v>2068.260196859585</v>
      </c>
      <c r="DA55" s="128">
        <v>500.8770922089206</v>
      </c>
      <c r="DB55" s="128">
        <v>13084.225372202622</v>
      </c>
      <c r="DC55" s="128">
        <v>111.09691845796148</v>
      </c>
      <c r="DD55" s="128">
        <v>86.277030475363176</v>
      </c>
      <c r="DE55" s="128">
        <v>226.67900451265575</v>
      </c>
      <c r="DF55" s="128">
        <v>29.828482159180094</v>
      </c>
      <c r="DG55" s="128">
        <v>440.98165784368695</v>
      </c>
      <c r="DH55" s="128">
        <v>27.534805887157884</v>
      </c>
      <c r="DI55" s="128">
        <v>108.52111539142115</v>
      </c>
      <c r="DJ55" s="128">
        <v>986.76960148322632</v>
      </c>
      <c r="DK55" s="128">
        <v>178.38248669540053</v>
      </c>
      <c r="DM55" s="128" t="s">
        <v>997</v>
      </c>
      <c r="DN55" s="128" t="s">
        <v>998</v>
      </c>
      <c r="DO55" s="128">
        <v>189183.37397255705</v>
      </c>
      <c r="DP55" s="128" t="s">
        <v>999</v>
      </c>
      <c r="DQ55" s="128" t="s">
        <v>1000</v>
      </c>
      <c r="DR55" s="128" t="s">
        <v>1001</v>
      </c>
      <c r="DS55" s="128" t="s">
        <v>1002</v>
      </c>
      <c r="DT55" s="128" t="s">
        <v>1003</v>
      </c>
      <c r="DU55" s="128" t="s">
        <v>1004</v>
      </c>
      <c r="DV55" s="128" t="s">
        <v>1005</v>
      </c>
      <c r="DW55" s="128" t="s">
        <v>1042</v>
      </c>
      <c r="DX55" s="128" t="s">
        <v>1006</v>
      </c>
      <c r="DY55" s="128" t="s">
        <v>1007</v>
      </c>
      <c r="DZ55" s="128">
        <v>133.27983663955249</v>
      </c>
      <c r="EA55" s="128" t="s">
        <v>1008</v>
      </c>
      <c r="EB55" s="128" t="s">
        <v>1009</v>
      </c>
      <c r="EC55" s="128">
        <v>159.88782303931697</v>
      </c>
      <c r="ED55" s="128">
        <v>472.00683590838264</v>
      </c>
      <c r="EE55" s="138" t="s">
        <v>1010</v>
      </c>
    </row>
    <row r="56" spans="1:135" ht="16.2" thickBot="1" x14ac:dyDescent="0.35">
      <c r="A56" s="48" t="s">
        <v>504</v>
      </c>
      <c r="B56" s="49" t="s">
        <v>491</v>
      </c>
      <c r="C56" s="49">
        <v>1</v>
      </c>
      <c r="D56" s="73" t="s">
        <v>469</v>
      </c>
      <c r="E56" s="205"/>
      <c r="F56" s="49" t="s">
        <v>485</v>
      </c>
      <c r="G56" s="49" t="s">
        <v>495</v>
      </c>
      <c r="I56" s="80">
        <v>13.3</v>
      </c>
      <c r="K56" s="80">
        <v>301.3</v>
      </c>
      <c r="L56" s="119">
        <v>12.6</v>
      </c>
      <c r="M56" s="53" t="s">
        <v>158</v>
      </c>
      <c r="O56" s="173">
        <v>49273.424917302567</v>
      </c>
      <c r="P56" s="173">
        <v>76575.539568345324</v>
      </c>
      <c r="Q56" s="48">
        <v>0</v>
      </c>
      <c r="R56" s="51">
        <v>0</v>
      </c>
      <c r="S56" s="51">
        <v>0</v>
      </c>
      <c r="T56" s="51">
        <v>0</v>
      </c>
      <c r="U56" s="48">
        <v>0</v>
      </c>
      <c r="V56" s="51">
        <v>0</v>
      </c>
      <c r="W56" s="51">
        <v>152.04119427107844</v>
      </c>
      <c r="X56" s="51">
        <v>0</v>
      </c>
      <c r="Y56" s="48">
        <v>0</v>
      </c>
      <c r="Z56" s="52">
        <v>0</v>
      </c>
      <c r="AA56" s="48">
        <v>0</v>
      </c>
      <c r="AB56" s="48">
        <v>0</v>
      </c>
      <c r="AC56" s="51">
        <v>0</v>
      </c>
      <c r="AD56" s="48">
        <v>0</v>
      </c>
      <c r="AE56" s="48">
        <v>0</v>
      </c>
      <c r="AF56" s="51">
        <v>0</v>
      </c>
      <c r="AG56" s="48">
        <v>70.293153690834885</v>
      </c>
      <c r="AH56" s="48">
        <v>6.34633485215</v>
      </c>
      <c r="AI56" s="48">
        <v>73.390345890152844</v>
      </c>
      <c r="AJ56" s="86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G56" s="149"/>
      <c r="BI56" s="48">
        <f t="shared" si="0"/>
        <v>0</v>
      </c>
      <c r="BJ56" s="48">
        <f>BY56/22.9</f>
        <v>0</v>
      </c>
      <c r="BK56" s="48">
        <f t="shared" si="1"/>
        <v>0</v>
      </c>
      <c r="BL56" s="48">
        <f t="shared" si="5"/>
        <v>0</v>
      </c>
      <c r="BM56" s="48"/>
      <c r="BN56" s="48">
        <f t="shared" si="2"/>
        <v>0</v>
      </c>
      <c r="BO56" s="48">
        <f>BZ56/35.4</f>
        <v>0</v>
      </c>
      <c r="BP56" s="48">
        <f t="shared" si="3"/>
        <v>0</v>
      </c>
      <c r="BQ56" s="48">
        <f t="shared" si="4"/>
        <v>0</v>
      </c>
      <c r="BR56" s="48"/>
      <c r="BS56" s="48"/>
      <c r="BT56" s="48"/>
      <c r="BU56" s="48"/>
      <c r="BV56" s="86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S56" s="128">
        <v>1127.978125704816</v>
      </c>
      <c r="CT56" s="128">
        <v>3784.4621714428449</v>
      </c>
      <c r="CU56" s="128">
        <v>4201.1887798098705</v>
      </c>
      <c r="CV56" s="128">
        <v>232427.89741612994</v>
      </c>
      <c r="CW56" s="128">
        <v>2347.5571151811905</v>
      </c>
      <c r="CX56" s="128">
        <v>23500.305738341445</v>
      </c>
      <c r="CY56" s="128">
        <v>7884.6452811970994</v>
      </c>
      <c r="CZ56" s="128">
        <v>2391.657923172525</v>
      </c>
      <c r="DA56" s="128">
        <v>583.26534278036775</v>
      </c>
      <c r="DB56" s="128">
        <v>15088.912007616553</v>
      </c>
      <c r="DC56" s="128">
        <v>129.91464877614749</v>
      </c>
      <c r="DD56" s="128">
        <v>101.1204705301528</v>
      </c>
      <c r="DE56" s="128">
        <v>264.0972429987973</v>
      </c>
      <c r="DF56" s="128">
        <v>35.315059359937734</v>
      </c>
      <c r="DG56" s="128">
        <v>515.67566401190572</v>
      </c>
      <c r="DH56" s="128">
        <v>32.599489949912758</v>
      </c>
      <c r="DI56" s="128">
        <v>125.87813401627946</v>
      </c>
      <c r="DJ56" s="128">
        <v>1152.3283635005137</v>
      </c>
      <c r="DK56" s="128">
        <v>207.82834661213133</v>
      </c>
      <c r="DM56" s="128">
        <v>567.54480730893499</v>
      </c>
      <c r="DN56" s="128" t="s">
        <v>1011</v>
      </c>
      <c r="DO56" s="128" t="s">
        <v>1029</v>
      </c>
      <c r="DP56" s="128" t="s">
        <v>1012</v>
      </c>
      <c r="DQ56" s="128" t="s">
        <v>1013</v>
      </c>
      <c r="DR56" s="128" t="s">
        <v>1014</v>
      </c>
      <c r="DS56" s="128" t="s">
        <v>1015</v>
      </c>
      <c r="DT56" s="128" t="s">
        <v>1016</v>
      </c>
      <c r="DU56" s="128" t="s">
        <v>1017</v>
      </c>
      <c r="DV56" s="128">
        <v>7781.5098923176201</v>
      </c>
      <c r="DW56" s="128" t="s">
        <v>1044</v>
      </c>
      <c r="DX56" s="128">
        <v>384.29818038351806</v>
      </c>
      <c r="DY56" s="128" t="s">
        <v>1018</v>
      </c>
      <c r="DZ56" s="128">
        <v>108.27787379966392</v>
      </c>
      <c r="EA56" s="128">
        <v>515.61162393023687</v>
      </c>
      <c r="EB56" s="128" t="s">
        <v>1019</v>
      </c>
      <c r="EC56" s="128">
        <v>116.60051864322885</v>
      </c>
      <c r="ED56" s="128" t="s">
        <v>1020</v>
      </c>
      <c r="EE56" s="138" t="s">
        <v>1021</v>
      </c>
    </row>
    <row r="57" spans="1:135" s="60" customFormat="1" ht="16.2" thickBot="1" x14ac:dyDescent="0.35">
      <c r="A57" s="56" t="s">
        <v>504</v>
      </c>
      <c r="B57" s="57" t="s">
        <v>491</v>
      </c>
      <c r="C57" s="57">
        <v>1</v>
      </c>
      <c r="D57" s="74" t="s">
        <v>343</v>
      </c>
      <c r="E57" s="207"/>
      <c r="F57" s="57" t="s">
        <v>75</v>
      </c>
      <c r="G57" s="57" t="s">
        <v>495</v>
      </c>
      <c r="H57" s="84">
        <v>-24.2</v>
      </c>
      <c r="I57" s="81"/>
      <c r="J57" s="81">
        <v>275.2</v>
      </c>
      <c r="K57" s="81"/>
      <c r="L57" s="120">
        <v>10.7</v>
      </c>
      <c r="M57" s="61" t="s">
        <v>159</v>
      </c>
      <c r="N57" s="62"/>
      <c r="O57" s="174">
        <v>34748.668705563701</v>
      </c>
      <c r="P57" s="174">
        <v>65028.434395340875</v>
      </c>
      <c r="Q57" s="56">
        <v>135.76132618441784</v>
      </c>
      <c r="R57" s="59">
        <v>915.36544385168634</v>
      </c>
      <c r="S57" s="59">
        <v>3732.2182600524388</v>
      </c>
      <c r="T57" s="59">
        <v>0</v>
      </c>
      <c r="U57" s="56">
        <v>263.85858016331531</v>
      </c>
      <c r="V57" s="59">
        <v>1973.0616108743927</v>
      </c>
      <c r="W57" s="59">
        <v>0</v>
      </c>
      <c r="X57" s="59">
        <v>1144.1131448371516</v>
      </c>
      <c r="Y57" s="56">
        <v>0</v>
      </c>
      <c r="Z57" s="60">
        <v>0</v>
      </c>
      <c r="AA57" s="56">
        <v>32.327912669555523</v>
      </c>
      <c r="AB57" s="56">
        <v>728.09373225863612</v>
      </c>
      <c r="AC57" s="59">
        <v>0</v>
      </c>
      <c r="AD57" s="56">
        <v>43.739039127463599</v>
      </c>
      <c r="AE57" s="56">
        <v>298.64605595801271</v>
      </c>
      <c r="AF57" s="59">
        <v>0</v>
      </c>
      <c r="AG57" s="56">
        <v>310.01238427483111</v>
      </c>
      <c r="AH57" s="56">
        <v>0</v>
      </c>
      <c r="AI57" s="56">
        <v>85.251277850406794</v>
      </c>
      <c r="AJ57" s="87"/>
      <c r="AK57" s="56">
        <v>135.76132618441784</v>
      </c>
      <c r="AL57" s="56">
        <v>915.36544385168634</v>
      </c>
      <c r="AM57" s="56">
        <f t="shared" ref="AM57:AM68" si="28">AVERAGE(O57)</f>
        <v>34748.668705563701</v>
      </c>
      <c r="AN57" s="56">
        <f t="shared" ref="AN57:AN68" si="29">AVERAGE(P57)</f>
        <v>65028.434395340875</v>
      </c>
      <c r="AO57" s="56">
        <v>3732.2182600524388</v>
      </c>
      <c r="AP57" s="56"/>
      <c r="AQ57" s="56">
        <v>263.85858016331531</v>
      </c>
      <c r="AR57" s="56">
        <v>1973.0616108743927</v>
      </c>
      <c r="AS57" s="56"/>
      <c r="AT57" s="56">
        <v>1144.1131448371516</v>
      </c>
      <c r="AU57" s="56"/>
      <c r="AV57" s="56"/>
      <c r="AW57" s="56">
        <v>32.327912669555523</v>
      </c>
      <c r="AX57" s="56">
        <v>728.09373225863612</v>
      </c>
      <c r="AY57" s="56"/>
      <c r="AZ57" s="56">
        <v>43.739039127463599</v>
      </c>
      <c r="BA57" s="56">
        <v>298.64605595801271</v>
      </c>
      <c r="BB57" s="56"/>
      <c r="BC57" s="56">
        <v>310.01238427483111</v>
      </c>
      <c r="BD57" s="56"/>
      <c r="BE57" s="56">
        <v>85.251277850406794</v>
      </c>
      <c r="BF57" s="145"/>
      <c r="BG57" s="171">
        <v>3.0217036893965082E-2</v>
      </c>
      <c r="BH57" s="172"/>
      <c r="BI57" s="56">
        <f t="shared" si="0"/>
        <v>1517.4091137800744</v>
      </c>
      <c r="BJ57" s="56">
        <f>BY57/22.9</f>
        <v>0</v>
      </c>
      <c r="BK57" s="56">
        <f t="shared" si="1"/>
        <v>0</v>
      </c>
      <c r="BL57" s="56">
        <f t="shared" si="5"/>
        <v>1517.4091137800744</v>
      </c>
      <c r="BM57" s="56"/>
      <c r="BN57" s="56">
        <f t="shared" si="2"/>
        <v>1836.9614235971999</v>
      </c>
      <c r="BO57" s="56">
        <f>BZ57/35.4</f>
        <v>0</v>
      </c>
      <c r="BP57" s="56">
        <f t="shared" si="3"/>
        <v>0</v>
      </c>
      <c r="BQ57" s="56">
        <f t="shared" si="4"/>
        <v>0</v>
      </c>
      <c r="BR57" s="56"/>
      <c r="BS57" s="56"/>
      <c r="BT57" s="56"/>
      <c r="BU57" s="56"/>
      <c r="BV57" s="87"/>
      <c r="BW57" s="56">
        <v>0</v>
      </c>
      <c r="BX57" s="56">
        <v>0</v>
      </c>
      <c r="BY57" s="56">
        <v>0</v>
      </c>
      <c r="BZ57" s="56">
        <v>0</v>
      </c>
      <c r="CA57" s="56">
        <v>0</v>
      </c>
      <c r="CB57" s="56">
        <v>0</v>
      </c>
      <c r="CC57" s="56">
        <v>0</v>
      </c>
      <c r="CD57" s="56">
        <v>0</v>
      </c>
      <c r="CE57" s="56">
        <v>0</v>
      </c>
      <c r="CF57" s="56">
        <v>0</v>
      </c>
      <c r="CG57" s="56">
        <v>0</v>
      </c>
      <c r="CH57" s="56">
        <v>0</v>
      </c>
      <c r="CI57" s="56">
        <v>0</v>
      </c>
      <c r="CJ57" s="56">
        <v>0</v>
      </c>
      <c r="CK57" s="56">
        <v>0</v>
      </c>
      <c r="CL57" s="56">
        <v>0</v>
      </c>
      <c r="CM57" s="56">
        <v>0</v>
      </c>
      <c r="CN57" s="56">
        <v>0</v>
      </c>
      <c r="CO57" s="56">
        <v>0</v>
      </c>
      <c r="CP57" s="56">
        <v>0</v>
      </c>
      <c r="CQ57" s="56">
        <v>0</v>
      </c>
      <c r="CR57" s="62"/>
      <c r="CS57" s="129">
        <v>549.77478693558453</v>
      </c>
      <c r="CT57" s="129">
        <v>2050.8264421750978</v>
      </c>
      <c r="CU57" s="129">
        <v>2013.8164658559333</v>
      </c>
      <c r="CV57" s="129">
        <v>113317.02022305653</v>
      </c>
      <c r="CW57" s="129">
        <v>1117.114041471111</v>
      </c>
      <c r="CX57" s="129">
        <v>11518.6388924692</v>
      </c>
      <c r="CY57" s="129">
        <v>3930.1129989375331</v>
      </c>
      <c r="CZ57" s="129">
        <v>1250.883450222394</v>
      </c>
      <c r="DA57" s="129">
        <v>430.98837705030462</v>
      </c>
      <c r="DB57" s="129">
        <v>7587.2612621254257</v>
      </c>
      <c r="DC57" s="129">
        <v>43.093101698845565</v>
      </c>
      <c r="DD57" s="129">
        <v>57.04938132301497</v>
      </c>
      <c r="DE57" s="129">
        <v>111.3583167360872</v>
      </c>
      <c r="DF57" s="129">
        <v>36.794844292719183</v>
      </c>
      <c r="DG57" s="129">
        <v>170.26347852117274</v>
      </c>
      <c r="DH57" s="129">
        <v>34.239085358484147</v>
      </c>
      <c r="DI57" s="129">
        <v>59.490719087375069</v>
      </c>
      <c r="DJ57" s="129">
        <v>641.02612402057866</v>
      </c>
      <c r="DK57" s="129">
        <v>146.67630486044635</v>
      </c>
      <c r="DL57" s="131"/>
      <c r="DM57" s="129" t="s">
        <v>923</v>
      </c>
      <c r="DN57" s="129" t="s">
        <v>924</v>
      </c>
      <c r="DO57" s="129">
        <v>68818.40577921932</v>
      </c>
      <c r="DP57" s="129" t="s">
        <v>925</v>
      </c>
      <c r="DQ57" s="129" t="s">
        <v>926</v>
      </c>
      <c r="DR57" s="129" t="s">
        <v>927</v>
      </c>
      <c r="DS57" s="129">
        <v>237.63933610912409</v>
      </c>
      <c r="DT57" s="129">
        <v>4554.8778031377697</v>
      </c>
      <c r="DU57" s="129">
        <v>364.96947362322857</v>
      </c>
      <c r="DV57" s="129" t="s">
        <v>928</v>
      </c>
      <c r="DW57" s="129" t="s">
        <v>1036</v>
      </c>
      <c r="DX57" s="129">
        <v>139.50183640915162</v>
      </c>
      <c r="DY57" s="129" t="s">
        <v>929</v>
      </c>
      <c r="DZ57" s="129">
        <v>68.088338811370946</v>
      </c>
      <c r="EA57" s="129" t="s">
        <v>930</v>
      </c>
      <c r="EB57" s="129" t="s">
        <v>931</v>
      </c>
      <c r="EC57" s="129">
        <v>147.89216549303177</v>
      </c>
      <c r="ED57" s="129" t="s">
        <v>932</v>
      </c>
      <c r="EE57" s="139">
        <v>185.28101922388859</v>
      </c>
    </row>
    <row r="58" spans="1:135" s="60" customFormat="1" ht="16.2" thickBot="1" x14ac:dyDescent="0.35">
      <c r="A58" s="56" t="s">
        <v>505</v>
      </c>
      <c r="B58" s="57" t="s">
        <v>487</v>
      </c>
      <c r="C58" s="57">
        <v>1</v>
      </c>
      <c r="D58" s="74" t="s">
        <v>347</v>
      </c>
      <c r="E58" s="114" t="s">
        <v>299</v>
      </c>
      <c r="F58" s="57" t="s">
        <v>485</v>
      </c>
      <c r="G58" s="57" t="s">
        <v>57</v>
      </c>
      <c r="H58" s="84"/>
      <c r="I58" s="81">
        <v>19.5</v>
      </c>
      <c r="J58" s="81"/>
      <c r="K58" s="81">
        <v>289.60000000000002</v>
      </c>
      <c r="L58" s="120">
        <v>11.5</v>
      </c>
      <c r="M58" s="61" t="s">
        <v>160</v>
      </c>
      <c r="N58" s="62"/>
      <c r="O58" s="174">
        <v>40508.126550540888</v>
      </c>
      <c r="P58" s="174">
        <v>69890.373415553273</v>
      </c>
      <c r="Q58" s="56">
        <v>111.2380137243844</v>
      </c>
      <c r="R58" s="59">
        <v>0</v>
      </c>
      <c r="S58" s="59">
        <v>2947.0785430796236</v>
      </c>
      <c r="T58" s="59">
        <v>0</v>
      </c>
      <c r="U58" s="56">
        <v>0</v>
      </c>
      <c r="V58" s="59">
        <v>0</v>
      </c>
      <c r="W58" s="59">
        <v>0</v>
      </c>
      <c r="X58" s="59">
        <v>611.4985786319869</v>
      </c>
      <c r="Y58" s="56">
        <v>0</v>
      </c>
      <c r="Z58" s="59">
        <v>1696.8699414870159</v>
      </c>
      <c r="AA58" s="56">
        <v>20.456170763045897</v>
      </c>
      <c r="AB58" s="56">
        <v>993.89893647631129</v>
      </c>
      <c r="AC58" s="59">
        <v>0</v>
      </c>
      <c r="AD58" s="56">
        <v>25.981620771892665</v>
      </c>
      <c r="AE58" s="56">
        <v>985.29059082119909</v>
      </c>
      <c r="AF58" s="59">
        <v>0</v>
      </c>
      <c r="AG58" s="56">
        <v>449.24105673923304</v>
      </c>
      <c r="AH58" s="56">
        <v>0</v>
      </c>
      <c r="AI58" s="56">
        <v>0</v>
      </c>
      <c r="AJ58" s="87"/>
      <c r="AK58" s="56">
        <v>111.2380137243844</v>
      </c>
      <c r="AL58" s="56"/>
      <c r="AM58" s="56">
        <f t="shared" si="28"/>
        <v>40508.126550540888</v>
      </c>
      <c r="AN58" s="56">
        <f t="shared" si="29"/>
        <v>69890.373415553273</v>
      </c>
      <c r="AO58" s="56">
        <v>2947.0785430796236</v>
      </c>
      <c r="AP58" s="56"/>
      <c r="AQ58" s="56"/>
      <c r="AR58" s="56"/>
      <c r="AS58" s="56"/>
      <c r="AT58" s="56">
        <v>611.4985786319869</v>
      </c>
      <c r="AU58" s="56"/>
      <c r="AV58" s="56">
        <v>1696.8699414870159</v>
      </c>
      <c r="AW58" s="56">
        <v>20.456170763045897</v>
      </c>
      <c r="AX58" s="56">
        <v>993.89893647631129</v>
      </c>
      <c r="AY58" s="56"/>
      <c r="AZ58" s="56">
        <v>25.981620771892665</v>
      </c>
      <c r="BA58" s="56">
        <v>985.29059082119909</v>
      </c>
      <c r="BB58" s="56"/>
      <c r="BC58" s="56">
        <v>449.24105673923304</v>
      </c>
      <c r="BD58" s="56"/>
      <c r="BE58" s="56"/>
      <c r="BF58" s="145"/>
      <c r="BG58" s="171">
        <v>2.1687074624894331E-2</v>
      </c>
      <c r="BH58" s="172">
        <v>19.632276106993263</v>
      </c>
      <c r="BI58" s="56">
        <f t="shared" si="0"/>
        <v>1768.9138231677246</v>
      </c>
      <c r="BJ58" s="56">
        <f>BY58/22.9</f>
        <v>0</v>
      </c>
      <c r="BK58" s="56">
        <f t="shared" si="1"/>
        <v>0</v>
      </c>
      <c r="BL58" s="56">
        <f t="shared" si="5"/>
        <v>1768.9138231677246</v>
      </c>
      <c r="BM58" s="56">
        <v>94.510742955687746</v>
      </c>
      <c r="BN58" s="56">
        <f t="shared" si="2"/>
        <v>1974.3043337726915</v>
      </c>
      <c r="BO58" s="56">
        <f>BZ58/35.4</f>
        <v>0</v>
      </c>
      <c r="BP58" s="56">
        <f t="shared" si="3"/>
        <v>21.237421044893814</v>
      </c>
      <c r="BQ58" s="56">
        <f t="shared" si="4"/>
        <v>0</v>
      </c>
      <c r="BR58" s="56">
        <f t="shared" ref="BR58" si="30">BI58/BP58</f>
        <v>83.292308394150837</v>
      </c>
      <c r="BS58" s="56"/>
      <c r="BT58" s="56">
        <f t="shared" ref="BT58" si="31">BN58/BP58</f>
        <v>92.963469038882209</v>
      </c>
      <c r="BU58" s="56"/>
      <c r="BV58" s="87"/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0</v>
      </c>
      <c r="CE58" s="56">
        <v>0</v>
      </c>
      <c r="CF58" s="56">
        <v>0</v>
      </c>
      <c r="CG58" s="56">
        <v>0</v>
      </c>
      <c r="CH58" s="56">
        <v>0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0</v>
      </c>
      <c r="CQ58" s="56">
        <v>0</v>
      </c>
      <c r="CR58" s="62"/>
      <c r="CS58" s="129">
        <v>202.40583562264362</v>
      </c>
      <c r="CT58" s="129">
        <v>781.68300077964443</v>
      </c>
      <c r="CU58" s="129">
        <v>663.18073672412891</v>
      </c>
      <c r="CV58" s="129">
        <v>35859.426935526171</v>
      </c>
      <c r="CW58" s="129">
        <v>356.73079855789217</v>
      </c>
      <c r="CX58" s="129">
        <v>3678.1221875197584</v>
      </c>
      <c r="CY58" s="129" t="s">
        <v>1178</v>
      </c>
      <c r="CZ58" s="129">
        <v>376.00278109936949</v>
      </c>
      <c r="DA58" s="129">
        <v>133.61576589121509</v>
      </c>
      <c r="DB58" s="129">
        <v>1449.3245335231516</v>
      </c>
      <c r="DC58" s="129">
        <v>23.205005629758499</v>
      </c>
      <c r="DD58" s="129">
        <v>18.002236399115382</v>
      </c>
      <c r="DE58" s="129">
        <v>37.984752357144451</v>
      </c>
      <c r="DF58" s="129">
        <v>11.55209184431058</v>
      </c>
      <c r="DG58" s="129">
        <v>104.04533837291856</v>
      </c>
      <c r="DH58" s="129">
        <v>10.523529169734758</v>
      </c>
      <c r="DI58" s="129">
        <v>22.104852201255785</v>
      </c>
      <c r="DJ58" s="129">
        <v>189.15468667987662</v>
      </c>
      <c r="DK58" s="129">
        <v>46.190053418244645</v>
      </c>
      <c r="DL58" s="131"/>
      <c r="DM58" s="129" t="s">
        <v>1045</v>
      </c>
      <c r="DN58" s="129" t="s">
        <v>1046</v>
      </c>
      <c r="DO58" s="129">
        <v>374.15895483137643</v>
      </c>
      <c r="DP58" s="129" t="s">
        <v>1047</v>
      </c>
      <c r="DQ58" s="129" t="s">
        <v>1048</v>
      </c>
      <c r="DR58" s="129">
        <v>1513.3878045964168</v>
      </c>
      <c r="DS58" s="129" t="s">
        <v>1049</v>
      </c>
      <c r="DT58" s="129">
        <v>208.75139253484528</v>
      </c>
      <c r="DU58" s="129" t="s">
        <v>1050</v>
      </c>
      <c r="DV58" s="129">
        <v>3121.5772978470791</v>
      </c>
      <c r="DW58" s="129">
        <v>11.592434853314574</v>
      </c>
      <c r="DX58" s="129">
        <v>73.561984246080556</v>
      </c>
      <c r="DY58" s="129" t="s">
        <v>1051</v>
      </c>
      <c r="DZ58" s="129" t="s">
        <v>1052</v>
      </c>
      <c r="EA58" s="129">
        <v>220.91500315624228</v>
      </c>
      <c r="EB58" s="129" t="s">
        <v>1053</v>
      </c>
      <c r="EC58" s="129">
        <v>39.959282709159055</v>
      </c>
      <c r="ED58" s="129" t="s">
        <v>1054</v>
      </c>
      <c r="EE58" s="139" t="s">
        <v>1055</v>
      </c>
    </row>
    <row r="59" spans="1:135" s="60" customFormat="1" ht="44.4" customHeight="1" thickBot="1" x14ac:dyDescent="0.35">
      <c r="A59" s="56" t="s">
        <v>505</v>
      </c>
      <c r="B59" s="57" t="s">
        <v>487</v>
      </c>
      <c r="C59" s="57">
        <v>1</v>
      </c>
      <c r="D59" s="74" t="s">
        <v>358</v>
      </c>
      <c r="E59" s="114" t="s">
        <v>303</v>
      </c>
      <c r="F59" s="57" t="s">
        <v>485</v>
      </c>
      <c r="G59" s="57" t="s">
        <v>57</v>
      </c>
      <c r="H59" s="84"/>
      <c r="I59" s="81">
        <v>9.5</v>
      </c>
      <c r="J59" s="81"/>
      <c r="K59" s="81">
        <v>301.3</v>
      </c>
      <c r="L59" s="110">
        <v>12.6</v>
      </c>
      <c r="M59" s="61" t="s">
        <v>161</v>
      </c>
      <c r="N59" s="62"/>
      <c r="O59" s="174">
        <v>43657.897979515496</v>
      </c>
      <c r="P59" s="174">
        <v>76575.539568345324</v>
      </c>
      <c r="Q59" s="56">
        <v>0</v>
      </c>
      <c r="R59" s="59">
        <v>0</v>
      </c>
      <c r="S59" s="59">
        <v>4134.9185202164326</v>
      </c>
      <c r="T59" s="59">
        <v>0</v>
      </c>
      <c r="U59" s="56">
        <v>533.29114936713188</v>
      </c>
      <c r="V59" s="59">
        <v>0</v>
      </c>
      <c r="W59" s="59">
        <v>0</v>
      </c>
      <c r="X59" s="59">
        <v>667.02066777227094</v>
      </c>
      <c r="Y59" s="56">
        <v>0</v>
      </c>
      <c r="Z59" s="59">
        <v>0</v>
      </c>
      <c r="AA59" s="56">
        <v>0</v>
      </c>
      <c r="AB59" s="56">
        <v>877.69805192553679</v>
      </c>
      <c r="AC59" s="59">
        <v>0</v>
      </c>
      <c r="AD59" s="56">
        <v>0</v>
      </c>
      <c r="AE59" s="56">
        <v>909.16892507845682</v>
      </c>
      <c r="AF59" s="59">
        <v>0</v>
      </c>
      <c r="AG59" s="56">
        <v>276.10906970209879</v>
      </c>
      <c r="AH59" s="56">
        <v>0</v>
      </c>
      <c r="AI59" s="56">
        <v>0</v>
      </c>
      <c r="AJ59" s="87"/>
      <c r="AK59" s="56"/>
      <c r="AL59" s="56"/>
      <c r="AM59" s="56">
        <f t="shared" si="28"/>
        <v>43657.897979515496</v>
      </c>
      <c r="AN59" s="56">
        <f t="shared" si="29"/>
        <v>76575.539568345324</v>
      </c>
      <c r="AO59" s="56">
        <v>4134.9185202164326</v>
      </c>
      <c r="AP59" s="56"/>
      <c r="AQ59" s="56">
        <v>533.29114936713188</v>
      </c>
      <c r="AR59" s="56"/>
      <c r="AS59" s="56"/>
      <c r="AT59" s="56">
        <v>667.02066777227094</v>
      </c>
      <c r="AU59" s="56"/>
      <c r="AV59" s="56"/>
      <c r="AW59" s="56"/>
      <c r="AX59" s="56">
        <v>877.69805192553679</v>
      </c>
      <c r="AY59" s="56"/>
      <c r="AZ59" s="56"/>
      <c r="BA59" s="56">
        <v>909.16892507845682</v>
      </c>
      <c r="BB59" s="56"/>
      <c r="BC59" s="56">
        <v>276.10906970209879</v>
      </c>
      <c r="BD59" s="56"/>
      <c r="BE59" s="56"/>
      <c r="BF59" s="145"/>
      <c r="BG59" s="171">
        <v>1.7844478468219724E-2</v>
      </c>
      <c r="BH59" s="172"/>
      <c r="BI59" s="56">
        <f t="shared" si="0"/>
        <v>1906.4584270530786</v>
      </c>
      <c r="BJ59" s="56">
        <f>BY59/22.9</f>
        <v>0</v>
      </c>
      <c r="BK59" s="56">
        <f t="shared" si="1"/>
        <v>0</v>
      </c>
      <c r="BL59" s="56">
        <f t="shared" si="5"/>
        <v>1906.4584270530786</v>
      </c>
      <c r="BM59" s="56"/>
      <c r="BN59" s="56">
        <f t="shared" si="2"/>
        <v>2163.1508352639921</v>
      </c>
      <c r="BO59" s="56">
        <f>BZ59/35.4</f>
        <v>0</v>
      </c>
      <c r="BP59" s="56">
        <f t="shared" si="3"/>
        <v>0</v>
      </c>
      <c r="BQ59" s="56">
        <f t="shared" si="4"/>
        <v>0</v>
      </c>
      <c r="BR59" s="56"/>
      <c r="BS59" s="56"/>
      <c r="BT59" s="56"/>
      <c r="BU59" s="56"/>
      <c r="BV59" s="87"/>
      <c r="BW59" s="56">
        <v>0</v>
      </c>
      <c r="BX59" s="56">
        <v>0</v>
      </c>
      <c r="BY59" s="56">
        <v>0</v>
      </c>
      <c r="BZ59" s="56">
        <v>0</v>
      </c>
      <c r="CA59" s="56">
        <v>0</v>
      </c>
      <c r="CB59" s="56">
        <v>0</v>
      </c>
      <c r="CC59" s="56">
        <v>0</v>
      </c>
      <c r="CD59" s="56">
        <v>0</v>
      </c>
      <c r="CE59" s="56">
        <v>0</v>
      </c>
      <c r="CF59" s="56">
        <v>0</v>
      </c>
      <c r="CG59" s="56">
        <v>0</v>
      </c>
      <c r="CH59" s="56">
        <v>0</v>
      </c>
      <c r="CI59" s="56">
        <v>0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62"/>
      <c r="CS59" s="129">
        <v>23.489280658261052</v>
      </c>
      <c r="CT59" s="129">
        <v>90.564508601817906</v>
      </c>
      <c r="CU59" s="129">
        <v>78.220781491510905</v>
      </c>
      <c r="CV59" s="129">
        <v>4215.2199185055542</v>
      </c>
      <c r="CW59" s="129">
        <v>41.811007797570674</v>
      </c>
      <c r="CX59" s="129">
        <v>430.99277500149964</v>
      </c>
      <c r="CY59" s="129">
        <v>85.987480876494615</v>
      </c>
      <c r="CZ59" s="129">
        <v>42.877925930688328</v>
      </c>
      <c r="DA59" s="129">
        <v>13.942438246592546</v>
      </c>
      <c r="DB59" s="129">
        <v>168.11433908157508</v>
      </c>
      <c r="DC59" s="129">
        <v>2.4789222410860954</v>
      </c>
      <c r="DD59" s="129">
        <v>1.8463601179067235</v>
      </c>
      <c r="DE59" s="129">
        <v>3.7277437843402703</v>
      </c>
      <c r="DF59" s="129">
        <v>1.0314268552962964</v>
      </c>
      <c r="DG59" s="129">
        <v>8.6434100615978942</v>
      </c>
      <c r="DH59" s="129">
        <v>1.0865927926527228</v>
      </c>
      <c r="DI59" s="129">
        <v>2.8966395589612914</v>
      </c>
      <c r="DJ59" s="129">
        <v>23.717260931112275</v>
      </c>
      <c r="DK59" s="129">
        <v>4.2855513107204937</v>
      </c>
      <c r="DL59" s="131"/>
      <c r="DM59" s="129">
        <v>14.343043358563644</v>
      </c>
      <c r="DN59" s="129" t="s">
        <v>1056</v>
      </c>
      <c r="DO59" s="129">
        <v>53.230256114356962</v>
      </c>
      <c r="DP59" s="129">
        <v>2337.9968432583646</v>
      </c>
      <c r="DQ59" s="129">
        <v>23.692218050381857</v>
      </c>
      <c r="DR59" s="129">
        <v>554.63687697744217</v>
      </c>
      <c r="DS59" s="129" t="s">
        <v>1057</v>
      </c>
      <c r="DT59" s="129">
        <v>36.5822206418162</v>
      </c>
      <c r="DU59" s="129" t="s">
        <v>1058</v>
      </c>
      <c r="DV59" s="129">
        <v>359.52953159543392</v>
      </c>
      <c r="DW59" s="129">
        <v>3.1924113644946384</v>
      </c>
      <c r="DX59" s="129">
        <v>18.446903811154769</v>
      </c>
      <c r="DY59" s="129" t="s">
        <v>1059</v>
      </c>
      <c r="DZ59" s="129">
        <v>2.2775704321102705</v>
      </c>
      <c r="EA59" s="129">
        <v>44.154734597241031</v>
      </c>
      <c r="EB59" s="129">
        <v>0.82157888181344629</v>
      </c>
      <c r="EC59" s="129">
        <v>8.5105439279449442</v>
      </c>
      <c r="ED59" s="129" t="s">
        <v>1060</v>
      </c>
      <c r="EE59" s="139">
        <v>4.8968376957655826</v>
      </c>
    </row>
    <row r="60" spans="1:135" s="60" customFormat="1" x14ac:dyDescent="0.3">
      <c r="A60" s="56" t="s">
        <v>505</v>
      </c>
      <c r="B60" s="57" t="s">
        <v>487</v>
      </c>
      <c r="C60" s="57">
        <v>1</v>
      </c>
      <c r="D60" s="74" t="s">
        <v>348</v>
      </c>
      <c r="E60" s="204" t="s">
        <v>299</v>
      </c>
      <c r="F60" s="57" t="s">
        <v>485</v>
      </c>
      <c r="G60" s="57" t="s">
        <v>57</v>
      </c>
      <c r="H60" s="84"/>
      <c r="I60" s="81">
        <v>11.2</v>
      </c>
      <c r="J60" s="81"/>
      <c r="K60" s="81">
        <v>302.3</v>
      </c>
      <c r="L60" s="120">
        <v>10.7</v>
      </c>
      <c r="M60" s="61" t="s">
        <v>162</v>
      </c>
      <c r="N60" s="62"/>
      <c r="O60" s="174">
        <v>34925.066753791871</v>
      </c>
      <c r="P60" s="174">
        <v>67390.373868922747</v>
      </c>
      <c r="Q60" s="56">
        <v>117.10667964383023</v>
      </c>
      <c r="R60" s="59">
        <v>0</v>
      </c>
      <c r="S60" s="59">
        <v>3630.0283087742578</v>
      </c>
      <c r="T60" s="59">
        <v>1332.5469526555</v>
      </c>
      <c r="U60" s="56">
        <v>268.31433179949545</v>
      </c>
      <c r="V60" s="59">
        <v>612.06082991663277</v>
      </c>
      <c r="W60" s="59">
        <v>0</v>
      </c>
      <c r="X60" s="59">
        <v>721.01134863372442</v>
      </c>
      <c r="Y60" s="56">
        <v>0</v>
      </c>
      <c r="Z60" s="59">
        <v>2866.1997110143502</v>
      </c>
      <c r="AA60" s="56">
        <v>22.371227729053089</v>
      </c>
      <c r="AB60" s="56">
        <v>1486.810042358414</v>
      </c>
      <c r="AC60" s="59">
        <v>0</v>
      </c>
      <c r="AD60" s="56">
        <v>31.115208006002877</v>
      </c>
      <c r="AE60" s="56">
        <v>1429.8073111836543</v>
      </c>
      <c r="AF60" s="59">
        <v>1.835983147874451</v>
      </c>
      <c r="AG60" s="56">
        <v>674.53702142252178</v>
      </c>
      <c r="AH60" s="56">
        <v>1.4634534601156</v>
      </c>
      <c r="AI60" s="56">
        <v>16.854014585341574</v>
      </c>
      <c r="AJ60" s="87"/>
      <c r="AK60" s="56">
        <v>98.407858018954272</v>
      </c>
      <c r="AL60" s="56"/>
      <c r="AM60" s="56">
        <f t="shared" si="28"/>
        <v>34925.066753791871</v>
      </c>
      <c r="AN60" s="56">
        <f t="shared" si="29"/>
        <v>67390.373868922747</v>
      </c>
      <c r="AO60" s="56">
        <v>2746.0285966436627</v>
      </c>
      <c r="AP60" s="56">
        <v>1332.5469526555</v>
      </c>
      <c r="AQ60" s="56">
        <v>252.91452389821677</v>
      </c>
      <c r="AR60" s="56">
        <v>612.06082991663277</v>
      </c>
      <c r="AS60" s="56"/>
      <c r="AT60" s="56">
        <v>479.32569411179554</v>
      </c>
      <c r="AU60" s="56"/>
      <c r="AV60" s="56">
        <v>2866.1997110143502</v>
      </c>
      <c r="AW60" s="56">
        <v>22.371227729053089</v>
      </c>
      <c r="AX60" s="56">
        <v>815.18096661876893</v>
      </c>
      <c r="AY60" s="56"/>
      <c r="AZ60" s="56">
        <v>24.756276068102686</v>
      </c>
      <c r="BA60" s="56">
        <v>906.72971956034155</v>
      </c>
      <c r="BB60" s="56">
        <v>1.835983147874451</v>
      </c>
      <c r="BC60" s="56">
        <v>711.13077392409741</v>
      </c>
      <c r="BD60" s="56">
        <v>1.4634534601156</v>
      </c>
      <c r="BE60" s="56">
        <v>17.890112179893656</v>
      </c>
      <c r="BF60" s="145"/>
      <c r="BG60" s="171">
        <v>2.2381292118584764E-2</v>
      </c>
      <c r="BH60" s="172">
        <v>49.076379573744958</v>
      </c>
      <c r="BI60" s="56">
        <f t="shared" si="0"/>
        <v>1525.1120853184225</v>
      </c>
      <c r="BJ60" s="56">
        <f>BY60/22.9</f>
        <v>0</v>
      </c>
      <c r="BK60" s="56">
        <f t="shared" si="1"/>
        <v>0</v>
      </c>
      <c r="BL60" s="56">
        <f t="shared" si="5"/>
        <v>1525.1120853184225</v>
      </c>
      <c r="BM60" s="56">
        <v>226.59773194351999</v>
      </c>
      <c r="BN60" s="56">
        <f t="shared" si="2"/>
        <v>1903.682877653185</v>
      </c>
      <c r="BO60" s="56">
        <f>BZ60/35.4</f>
        <v>0</v>
      </c>
      <c r="BP60" s="56">
        <f t="shared" si="3"/>
        <v>35.872336808690235</v>
      </c>
      <c r="BQ60" s="56">
        <f t="shared" si="4"/>
        <v>0</v>
      </c>
      <c r="BR60" s="56">
        <f t="shared" ref="BR60" si="32">BI60/BP60</f>
        <v>42.514991243864472</v>
      </c>
      <c r="BS60" s="56"/>
      <c r="BT60" s="56">
        <f t="shared" ref="BT60" si="33">BN60/BP60</f>
        <v>53.068270623284548</v>
      </c>
      <c r="BU60" s="56"/>
      <c r="BV60" s="87"/>
      <c r="BW60" s="56">
        <v>0</v>
      </c>
      <c r="BX60" s="56">
        <v>0</v>
      </c>
      <c r="BY60" s="56">
        <v>0</v>
      </c>
      <c r="BZ60" s="56">
        <v>0</v>
      </c>
      <c r="CA60" s="56">
        <v>0</v>
      </c>
      <c r="CB60" s="56">
        <v>0</v>
      </c>
      <c r="CC60" s="56">
        <v>0</v>
      </c>
      <c r="CD60" s="56">
        <v>0</v>
      </c>
      <c r="CE60" s="56">
        <v>0</v>
      </c>
      <c r="CF60" s="56">
        <v>0</v>
      </c>
      <c r="CG60" s="56">
        <v>0</v>
      </c>
      <c r="CH60" s="56">
        <v>0</v>
      </c>
      <c r="CI60" s="56">
        <v>0</v>
      </c>
      <c r="CJ60" s="56">
        <v>0</v>
      </c>
      <c r="CK60" s="56">
        <v>0</v>
      </c>
      <c r="CL60" s="56">
        <v>0</v>
      </c>
      <c r="CM60" s="56">
        <v>0</v>
      </c>
      <c r="CN60" s="56">
        <v>0</v>
      </c>
      <c r="CO60" s="56">
        <v>0</v>
      </c>
      <c r="CP60" s="56">
        <v>0</v>
      </c>
      <c r="CQ60" s="56">
        <v>0</v>
      </c>
      <c r="CR60" s="62"/>
      <c r="CS60" s="129">
        <v>35.472791182537819</v>
      </c>
      <c r="CT60" s="129">
        <v>137.00322392716907</v>
      </c>
      <c r="CU60" s="129">
        <v>122.28135963699322</v>
      </c>
      <c r="CV60" s="129">
        <v>7096.8479889459259</v>
      </c>
      <c r="CW60" s="129">
        <v>65.479823004852648</v>
      </c>
      <c r="CX60" s="129">
        <v>703.11090502375998</v>
      </c>
      <c r="CY60" s="129" t="s">
        <v>1179</v>
      </c>
      <c r="CZ60" s="129">
        <v>70.246744272257217</v>
      </c>
      <c r="DA60" s="129">
        <v>25.098389909596261</v>
      </c>
      <c r="DB60" s="129">
        <v>262.17071389810843</v>
      </c>
      <c r="DC60" s="129">
        <v>2.3696567048964425</v>
      </c>
      <c r="DD60" s="129">
        <v>3.9900468684536716</v>
      </c>
      <c r="DE60" s="129">
        <v>6.8449819801436229</v>
      </c>
      <c r="DF60" s="129">
        <v>2.1708642356412482</v>
      </c>
      <c r="DG60" s="129">
        <v>15.973901795150452</v>
      </c>
      <c r="DH60" s="129">
        <v>1.240015352087082</v>
      </c>
      <c r="DI60" s="129">
        <v>4.456325741613286</v>
      </c>
      <c r="DJ60" s="129">
        <v>29.454618689628919</v>
      </c>
      <c r="DK60" s="129">
        <v>9.0358146796365109</v>
      </c>
      <c r="DL60" s="131"/>
      <c r="DM60" s="129">
        <v>35.16657286098701</v>
      </c>
      <c r="DN60" s="129" t="s">
        <v>1061</v>
      </c>
      <c r="DO60" s="129">
        <v>137.76408605599283</v>
      </c>
      <c r="DP60" s="129">
        <v>5430.2402046337766</v>
      </c>
      <c r="DQ60" s="129">
        <v>61.72366480563791</v>
      </c>
      <c r="DR60" s="129">
        <v>730.43562725424533</v>
      </c>
      <c r="DS60" s="129" t="s">
        <v>1062</v>
      </c>
      <c r="DT60" s="129">
        <v>100.55354641670779</v>
      </c>
      <c r="DU60" s="129" t="s">
        <v>1063</v>
      </c>
      <c r="DV60" s="129">
        <v>552.75311711475501</v>
      </c>
      <c r="DW60" s="129">
        <v>9.3954881036188738</v>
      </c>
      <c r="DX60" s="129">
        <v>64.996567299907667</v>
      </c>
      <c r="DY60" s="129" t="s">
        <v>1064</v>
      </c>
      <c r="DZ60" s="129">
        <v>5.4182379296122987</v>
      </c>
      <c r="EA60" s="129">
        <v>161.90975397392612</v>
      </c>
      <c r="EB60" s="129" t="s">
        <v>1065</v>
      </c>
      <c r="EC60" s="129">
        <v>31.152759959435397</v>
      </c>
      <c r="ED60" s="129">
        <v>22.331688035067575</v>
      </c>
      <c r="EE60" s="139">
        <v>11.315514669325678</v>
      </c>
    </row>
    <row r="61" spans="1:135" ht="16.2" thickBot="1" x14ac:dyDescent="0.35">
      <c r="A61" s="48" t="s">
        <v>505</v>
      </c>
      <c r="B61" s="49" t="s">
        <v>487</v>
      </c>
      <c r="C61" s="49">
        <v>1</v>
      </c>
      <c r="D61" s="73" t="s">
        <v>470</v>
      </c>
      <c r="E61" s="207"/>
      <c r="F61" s="49" t="s">
        <v>485</v>
      </c>
      <c r="G61" s="49" t="s">
        <v>57</v>
      </c>
      <c r="I61" s="80">
        <v>11.2</v>
      </c>
      <c r="K61" s="80">
        <v>302.3</v>
      </c>
      <c r="L61" s="119">
        <v>10.7</v>
      </c>
      <c r="M61" s="53" t="s">
        <v>163</v>
      </c>
      <c r="O61" s="173">
        <v>39136.124256385338</v>
      </c>
      <c r="P61" s="173">
        <v>65028.434395340875</v>
      </c>
      <c r="Q61" s="48">
        <v>79.709036394078296</v>
      </c>
      <c r="R61" s="51">
        <v>0</v>
      </c>
      <c r="S61" s="51">
        <v>1862.0288845130674</v>
      </c>
      <c r="T61" s="51">
        <v>0</v>
      </c>
      <c r="U61" s="48">
        <v>237.51471599693807</v>
      </c>
      <c r="V61" s="51">
        <v>0</v>
      </c>
      <c r="W61" s="51">
        <v>0</v>
      </c>
      <c r="X61" s="51">
        <v>237.64003958986666</v>
      </c>
      <c r="Y61" s="48">
        <v>0</v>
      </c>
      <c r="Z61" s="51">
        <v>0</v>
      </c>
      <c r="AA61" s="48">
        <v>0</v>
      </c>
      <c r="AB61" s="48">
        <v>143.55189087912387</v>
      </c>
      <c r="AC61" s="51">
        <v>0</v>
      </c>
      <c r="AD61" s="48">
        <v>18.397344130202498</v>
      </c>
      <c r="AE61" s="48">
        <v>383.65212793702875</v>
      </c>
      <c r="AF61" s="51">
        <v>0</v>
      </c>
      <c r="AG61" s="48">
        <v>747.72452642567316</v>
      </c>
      <c r="AH61" s="48">
        <v>0</v>
      </c>
      <c r="AI61" s="48">
        <v>18.926209774445738</v>
      </c>
      <c r="AJ61" s="86"/>
      <c r="AK61" s="48"/>
      <c r="AL61" s="48"/>
      <c r="AM61" s="48">
        <f t="shared" si="28"/>
        <v>39136.124256385338</v>
      </c>
      <c r="AN61" s="48">
        <f t="shared" si="29"/>
        <v>65028.434395340875</v>
      </c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G61" s="149"/>
      <c r="BI61" s="48">
        <f t="shared" si="0"/>
        <v>1709.0010592308008</v>
      </c>
      <c r="BJ61" s="48">
        <f>BY61/22.9</f>
        <v>0</v>
      </c>
      <c r="BK61" s="48">
        <f t="shared" si="1"/>
        <v>0</v>
      </c>
      <c r="BL61" s="48">
        <f t="shared" si="5"/>
        <v>1709.0010592308008</v>
      </c>
      <c r="BM61" s="48"/>
      <c r="BN61" s="48">
        <f t="shared" si="2"/>
        <v>1836.9614235971999</v>
      </c>
      <c r="BO61" s="48">
        <f>BZ61/35.4</f>
        <v>0</v>
      </c>
      <c r="BP61" s="48">
        <f t="shared" si="3"/>
        <v>0</v>
      </c>
      <c r="BQ61" s="48">
        <f t="shared" si="4"/>
        <v>0</v>
      </c>
      <c r="BR61" s="48"/>
      <c r="BS61" s="48"/>
      <c r="BT61" s="48"/>
      <c r="BU61" s="48"/>
      <c r="BV61" s="86"/>
      <c r="BW61" s="48">
        <v>0</v>
      </c>
      <c r="BX61" s="48">
        <v>0</v>
      </c>
      <c r="BY61" s="48">
        <v>0</v>
      </c>
      <c r="BZ61" s="48">
        <v>0</v>
      </c>
      <c r="CA61" s="48">
        <v>0</v>
      </c>
      <c r="CB61" s="48">
        <v>0</v>
      </c>
      <c r="CC61" s="48">
        <v>0</v>
      </c>
      <c r="CD61" s="48">
        <v>0</v>
      </c>
      <c r="CE61" s="48">
        <v>0</v>
      </c>
      <c r="CF61" s="48">
        <v>0</v>
      </c>
      <c r="CG61" s="48">
        <v>0</v>
      </c>
      <c r="CH61" s="48">
        <v>0</v>
      </c>
      <c r="CI61" s="48">
        <v>0</v>
      </c>
      <c r="CJ61" s="48">
        <v>0</v>
      </c>
      <c r="CK61" s="48">
        <v>0</v>
      </c>
      <c r="CL61" s="48">
        <v>0</v>
      </c>
      <c r="CM61" s="48">
        <v>0</v>
      </c>
      <c r="CN61" s="48">
        <v>0</v>
      </c>
      <c r="CO61" s="48">
        <v>0</v>
      </c>
      <c r="CP61" s="48">
        <v>0</v>
      </c>
      <c r="CQ61" s="48">
        <v>0</v>
      </c>
      <c r="CS61" s="128">
        <v>61.686421166842948</v>
      </c>
      <c r="CT61" s="128">
        <v>241.6828054849619</v>
      </c>
      <c r="CU61" s="128">
        <v>204.66134008387891</v>
      </c>
      <c r="CV61" s="128">
        <v>12294.364735171926</v>
      </c>
      <c r="CW61" s="128">
        <v>110.89239370891856</v>
      </c>
      <c r="CX61" s="128">
        <v>1223.91389132206</v>
      </c>
      <c r="CY61" s="128">
        <v>262.31637933781701</v>
      </c>
      <c r="CZ61" s="128">
        <v>123.77205344590702</v>
      </c>
      <c r="DA61" s="128">
        <v>47.05022478340922</v>
      </c>
      <c r="DB61" s="128">
        <v>441.81966310163369</v>
      </c>
      <c r="DC61" s="128">
        <v>5.5096413847086003</v>
      </c>
      <c r="DD61" s="128">
        <v>8.0073057223899742</v>
      </c>
      <c r="DE61" s="128">
        <v>13.736651271712532</v>
      </c>
      <c r="DF61" s="128">
        <v>4.479115319419174</v>
      </c>
      <c r="DG61" s="128">
        <v>33.797553428583115</v>
      </c>
      <c r="DH61" s="128">
        <v>2.8831348808525248</v>
      </c>
      <c r="DI61" s="128">
        <v>8.2142740291656118</v>
      </c>
      <c r="DJ61" s="128">
        <v>62.320039478205103</v>
      </c>
      <c r="DK61" s="128">
        <v>17.079666218708326</v>
      </c>
      <c r="DM61" s="128">
        <v>57.799978357531188</v>
      </c>
      <c r="DN61" s="128" t="s">
        <v>1066</v>
      </c>
      <c r="DO61" s="128">
        <v>160.64982607094541</v>
      </c>
      <c r="DP61" s="128" t="s">
        <v>1067</v>
      </c>
      <c r="DQ61" s="128" t="s">
        <v>1068</v>
      </c>
      <c r="DR61" s="128" t="s">
        <v>1069</v>
      </c>
      <c r="DS61" s="128" t="s">
        <v>1070</v>
      </c>
      <c r="DT61" s="128">
        <v>134.75249789204099</v>
      </c>
      <c r="DU61" s="128" t="s">
        <v>1071</v>
      </c>
      <c r="DV61" s="128">
        <v>931.51974280747845</v>
      </c>
      <c r="DW61" s="128">
        <v>10.009323269695468</v>
      </c>
      <c r="DX61" s="128">
        <v>78.308772690137616</v>
      </c>
      <c r="DY61" s="128" t="s">
        <v>1072</v>
      </c>
      <c r="DZ61" s="128">
        <v>7.939895330188822</v>
      </c>
      <c r="EA61" s="128">
        <v>179.72149342463655</v>
      </c>
      <c r="EB61" s="128" t="s">
        <v>1073</v>
      </c>
      <c r="EC61" s="128">
        <v>31.718010926075326</v>
      </c>
      <c r="ED61" s="128" t="s">
        <v>1074</v>
      </c>
      <c r="EE61" s="138" t="s">
        <v>1075</v>
      </c>
    </row>
    <row r="62" spans="1:135" s="60" customFormat="1" ht="13.5" customHeight="1" thickBot="1" x14ac:dyDescent="0.35">
      <c r="A62" s="56" t="s">
        <v>505</v>
      </c>
      <c r="B62" s="57" t="s">
        <v>487</v>
      </c>
      <c r="C62" s="57">
        <v>1</v>
      </c>
      <c r="D62" s="112" t="s">
        <v>41</v>
      </c>
      <c r="E62" s="114" t="s">
        <v>299</v>
      </c>
      <c r="F62" s="57" t="s">
        <v>485</v>
      </c>
      <c r="G62" s="57" t="s">
        <v>57</v>
      </c>
      <c r="H62" s="84"/>
      <c r="I62" s="81">
        <v>11.2</v>
      </c>
      <c r="J62" s="81"/>
      <c r="K62" s="81">
        <v>302.3</v>
      </c>
      <c r="L62" s="120">
        <v>10.7</v>
      </c>
      <c r="M62" s="61" t="s">
        <v>164</v>
      </c>
      <c r="N62" s="62"/>
      <c r="O62" s="174">
        <v>34384.424432594693</v>
      </c>
      <c r="P62" s="174">
        <v>65028.434395340875</v>
      </c>
      <c r="Q62" s="56">
        <v>0</v>
      </c>
      <c r="R62" s="59">
        <v>0</v>
      </c>
      <c r="S62" s="59">
        <v>5965.6942206665099</v>
      </c>
      <c r="T62" s="59">
        <v>0</v>
      </c>
      <c r="U62" s="56">
        <v>0</v>
      </c>
      <c r="V62" s="59">
        <v>0</v>
      </c>
      <c r="W62" s="59">
        <v>1020.6876027423808</v>
      </c>
      <c r="X62" s="59">
        <v>569.18245604434026</v>
      </c>
      <c r="Y62" s="56">
        <v>0</v>
      </c>
      <c r="Z62" s="59">
        <v>3346.1549830633103</v>
      </c>
      <c r="AA62" s="56">
        <v>0</v>
      </c>
      <c r="AB62" s="56">
        <v>323.4731743074932</v>
      </c>
      <c r="AC62" s="59">
        <v>0</v>
      </c>
      <c r="AD62" s="56">
        <v>21.679215733396497</v>
      </c>
      <c r="AE62" s="56">
        <v>0</v>
      </c>
      <c r="AF62" s="59">
        <v>0</v>
      </c>
      <c r="AG62" s="56">
        <v>1139.3015104638027</v>
      </c>
      <c r="AH62" s="56">
        <v>0</v>
      </c>
      <c r="AI62" s="56">
        <v>168.56994350443023</v>
      </c>
      <c r="AJ62" s="87"/>
      <c r="AK62" s="56"/>
      <c r="AL62" s="56"/>
      <c r="AM62" s="56">
        <f t="shared" si="28"/>
        <v>34384.424432594693</v>
      </c>
      <c r="AN62" s="56">
        <f t="shared" si="29"/>
        <v>65028.434395340875</v>
      </c>
      <c r="AO62" s="56">
        <v>5965.6942206665099</v>
      </c>
      <c r="AP62" s="56"/>
      <c r="AQ62" s="56"/>
      <c r="AR62" s="56"/>
      <c r="AS62" s="56">
        <v>1020.6876027423808</v>
      </c>
      <c r="AT62" s="56">
        <v>569.18245604434026</v>
      </c>
      <c r="AU62" s="56"/>
      <c r="AV62" s="56">
        <v>3346.1549830633103</v>
      </c>
      <c r="AW62" s="56"/>
      <c r="AX62" s="56">
        <v>323.4731743074932</v>
      </c>
      <c r="AY62" s="56"/>
      <c r="AZ62" s="56">
        <v>21.679215733396497</v>
      </c>
      <c r="BA62" s="56"/>
      <c r="BB62" s="56"/>
      <c r="BC62" s="56">
        <v>1139.3015104638027</v>
      </c>
      <c r="BD62" s="56"/>
      <c r="BE62" s="56">
        <v>168.56994350443023</v>
      </c>
      <c r="BF62" s="145"/>
      <c r="BG62" s="171">
        <v>3.1243120902403339E-2</v>
      </c>
      <c r="BH62" s="172">
        <v>12.925282964749544</v>
      </c>
      <c r="BI62" s="56">
        <f t="shared" si="0"/>
        <v>1501.5032503316461</v>
      </c>
      <c r="BJ62" s="56">
        <f>BY62/22.9</f>
        <v>0</v>
      </c>
      <c r="BK62" s="56">
        <f t="shared" si="1"/>
        <v>0</v>
      </c>
      <c r="BL62" s="56">
        <f t="shared" si="5"/>
        <v>1501.5032503316461</v>
      </c>
      <c r="BM62" s="56">
        <v>50.798768348948613</v>
      </c>
      <c r="BN62" s="56">
        <f t="shared" si="2"/>
        <v>1836.9614235971999</v>
      </c>
      <c r="BO62" s="56">
        <f>BZ62/35.4</f>
        <v>0</v>
      </c>
      <c r="BP62" s="56">
        <f t="shared" si="3"/>
        <v>41.879286396286737</v>
      </c>
      <c r="BQ62" s="56">
        <f t="shared" si="4"/>
        <v>0</v>
      </c>
      <c r="BR62" s="56">
        <f t="shared" ref="BR62" si="34">BI62/BP62</f>
        <v>35.853124050957518</v>
      </c>
      <c r="BS62" s="56"/>
      <c r="BT62" s="56">
        <f t="shared" ref="BT62" si="35">BN62/BP62</f>
        <v>43.863245572400096</v>
      </c>
      <c r="BU62" s="56"/>
      <c r="BV62" s="87"/>
      <c r="BW62" s="56">
        <v>0</v>
      </c>
      <c r="BX62" s="56">
        <v>0</v>
      </c>
      <c r="BY62" s="56">
        <v>0</v>
      </c>
      <c r="BZ62" s="56">
        <v>0</v>
      </c>
      <c r="CA62" s="56">
        <v>0</v>
      </c>
      <c r="CB62" s="56">
        <v>0</v>
      </c>
      <c r="CC62" s="56">
        <v>0</v>
      </c>
      <c r="CD62" s="56">
        <v>0</v>
      </c>
      <c r="CE62" s="56">
        <v>0</v>
      </c>
      <c r="CF62" s="56">
        <v>0</v>
      </c>
      <c r="CG62" s="56">
        <v>0</v>
      </c>
      <c r="CH62" s="56">
        <v>0</v>
      </c>
      <c r="CI62" s="56">
        <v>0</v>
      </c>
      <c r="CJ62" s="56">
        <v>0</v>
      </c>
      <c r="CK62" s="56">
        <v>0</v>
      </c>
      <c r="CL62" s="56">
        <v>0</v>
      </c>
      <c r="CM62" s="56">
        <v>0</v>
      </c>
      <c r="CN62" s="56">
        <v>0</v>
      </c>
      <c r="CO62" s="56">
        <v>0</v>
      </c>
      <c r="CP62" s="56">
        <v>0</v>
      </c>
      <c r="CQ62" s="56">
        <v>0</v>
      </c>
      <c r="CR62" s="62"/>
      <c r="CS62" s="129">
        <v>114.51168922889633</v>
      </c>
      <c r="CT62" s="129">
        <v>428.93120835320298</v>
      </c>
      <c r="CU62" s="129">
        <v>392.06215313871508</v>
      </c>
      <c r="CV62" s="129">
        <v>20548.791218786471</v>
      </c>
      <c r="CW62" s="129">
        <v>206.53700067050659</v>
      </c>
      <c r="CX62" s="129">
        <v>2178.6034297111805</v>
      </c>
      <c r="CY62" s="129">
        <v>524.57878770792911</v>
      </c>
      <c r="CZ62" s="129">
        <v>213.66849246409163</v>
      </c>
      <c r="DA62" s="129">
        <v>74.590988614703036</v>
      </c>
      <c r="DB62" s="129">
        <v>829.80141694835561</v>
      </c>
      <c r="DC62" s="129">
        <v>8.0241875867174919</v>
      </c>
      <c r="DD62" s="129">
        <v>11.235638453731106</v>
      </c>
      <c r="DE62" s="129">
        <v>23.469657918575415</v>
      </c>
      <c r="DF62" s="129">
        <v>7.0774544802769936</v>
      </c>
      <c r="DG62" s="129">
        <v>58.658421840092032</v>
      </c>
      <c r="DH62" s="129">
        <v>6.0152080639698564</v>
      </c>
      <c r="DI62" s="129">
        <v>14.80976841276763</v>
      </c>
      <c r="DJ62" s="129">
        <v>132.29994842800662</v>
      </c>
      <c r="DK62" s="129">
        <v>28.781647951186031</v>
      </c>
      <c r="DL62" s="131"/>
      <c r="DM62" s="129" t="s">
        <v>1076</v>
      </c>
      <c r="DN62" s="129" t="s">
        <v>1077</v>
      </c>
      <c r="DO62" s="129">
        <v>259.46826493853672</v>
      </c>
      <c r="DP62" s="129">
        <v>17233.206036208478</v>
      </c>
      <c r="DQ62" s="129">
        <v>110.76747022103226</v>
      </c>
      <c r="DR62" s="129" t="s">
        <v>1078</v>
      </c>
      <c r="DS62" s="129">
        <v>64.24721860207616</v>
      </c>
      <c r="DT62" s="129">
        <v>235.6636267237316</v>
      </c>
      <c r="DU62" s="129" t="s">
        <v>1079</v>
      </c>
      <c r="DV62" s="129">
        <v>1737.0679732755009</v>
      </c>
      <c r="DW62" s="129" t="s">
        <v>1080</v>
      </c>
      <c r="DX62" s="129">
        <v>56.926555779152679</v>
      </c>
      <c r="DY62" s="129" t="s">
        <v>1081</v>
      </c>
      <c r="DZ62" s="129">
        <v>15.82424322305198</v>
      </c>
      <c r="EA62" s="129">
        <v>111.72618382460968</v>
      </c>
      <c r="EB62" s="129" t="s">
        <v>1082</v>
      </c>
      <c r="EC62" s="129">
        <v>64.793146891041403</v>
      </c>
      <c r="ED62" s="129" t="s">
        <v>1083</v>
      </c>
      <c r="EE62" s="139" t="s">
        <v>1084</v>
      </c>
    </row>
    <row r="63" spans="1:135" s="60" customFormat="1" ht="29.4" customHeight="1" thickBot="1" x14ac:dyDescent="0.35">
      <c r="A63" s="56" t="s">
        <v>505</v>
      </c>
      <c r="B63" s="57" t="s">
        <v>487</v>
      </c>
      <c r="C63" s="57">
        <v>1</v>
      </c>
      <c r="D63" s="74" t="s">
        <v>357</v>
      </c>
      <c r="E63" s="204" t="s">
        <v>304</v>
      </c>
      <c r="F63" s="57" t="s">
        <v>485</v>
      </c>
      <c r="G63" s="57" t="s">
        <v>57</v>
      </c>
      <c r="H63" s="84"/>
      <c r="I63" s="81">
        <v>-2.2999999999999998</v>
      </c>
      <c r="J63" s="81"/>
      <c r="K63" s="81">
        <v>305.3</v>
      </c>
      <c r="L63" s="120">
        <v>12.3</v>
      </c>
      <c r="M63" s="61" t="s">
        <v>165</v>
      </c>
      <c r="N63" s="62"/>
      <c r="O63" s="174">
        <v>25523.700390228722</v>
      </c>
      <c r="P63" s="174">
        <v>74752.312435765678</v>
      </c>
      <c r="Q63" s="56">
        <v>0</v>
      </c>
      <c r="R63" s="59">
        <v>2440.1136698648361</v>
      </c>
      <c r="S63" s="59">
        <v>4582.4592835090789</v>
      </c>
      <c r="T63" s="59">
        <v>0</v>
      </c>
      <c r="U63" s="56">
        <v>7278.2004498186361</v>
      </c>
      <c r="V63" s="59">
        <v>1525.0560473849</v>
      </c>
      <c r="W63" s="59">
        <v>0</v>
      </c>
      <c r="X63" s="59">
        <v>5426.2988131374004</v>
      </c>
      <c r="Y63" s="56">
        <v>719.52318554237047</v>
      </c>
      <c r="Z63" s="59">
        <v>0</v>
      </c>
      <c r="AA63" s="56">
        <v>0</v>
      </c>
      <c r="AB63" s="56">
        <v>9498.1739665638888</v>
      </c>
      <c r="AC63" s="59">
        <v>0</v>
      </c>
      <c r="AD63" s="56">
        <v>0</v>
      </c>
      <c r="AE63" s="56">
        <v>604.73283713198327</v>
      </c>
      <c r="AF63" s="59">
        <v>0</v>
      </c>
      <c r="AG63" s="56">
        <v>6796.6117961522996</v>
      </c>
      <c r="AH63" s="56">
        <v>3.5658952726100002</v>
      </c>
      <c r="AI63" s="56">
        <v>270.18863580166681</v>
      </c>
      <c r="AJ63" s="87"/>
      <c r="AK63" s="56"/>
      <c r="AL63" s="56">
        <v>2440.1136698648361</v>
      </c>
      <c r="AM63" s="56">
        <f t="shared" si="28"/>
        <v>25523.700390228722</v>
      </c>
      <c r="AN63" s="56">
        <f t="shared" si="29"/>
        <v>74752.312435765678</v>
      </c>
      <c r="AO63" s="56">
        <v>4582.4592835090789</v>
      </c>
      <c r="AP63" s="56"/>
      <c r="AQ63" s="56">
        <v>7278.2004498186361</v>
      </c>
      <c r="AR63" s="56">
        <v>1525.0560473849</v>
      </c>
      <c r="AS63" s="56"/>
      <c r="AT63" s="56">
        <v>5426.2988131374004</v>
      </c>
      <c r="AU63" s="56">
        <v>719.52318554237047</v>
      </c>
      <c r="AV63" s="56"/>
      <c r="AW63" s="56"/>
      <c r="AX63" s="56">
        <v>9498.1739665638888</v>
      </c>
      <c r="AY63" s="56"/>
      <c r="AZ63" s="56"/>
      <c r="BA63" s="56">
        <v>604.73283713198327</v>
      </c>
      <c r="BB63" s="56"/>
      <c r="BC63" s="56">
        <v>6796.6117961522996</v>
      </c>
      <c r="BD63" s="56">
        <v>3.5658952726100002</v>
      </c>
      <c r="BE63" s="56">
        <v>270.18863580166681</v>
      </c>
      <c r="BF63" s="145"/>
      <c r="BG63" s="171">
        <v>0.16750588640872155</v>
      </c>
      <c r="BH63" s="172"/>
      <c r="BI63" s="56">
        <f t="shared" si="0"/>
        <v>1114.5720694423023</v>
      </c>
      <c r="BJ63" s="56">
        <f>BY63/22.9</f>
        <v>0</v>
      </c>
      <c r="BK63" s="56">
        <f t="shared" si="1"/>
        <v>0</v>
      </c>
      <c r="BL63" s="56">
        <f t="shared" si="5"/>
        <v>1114.5720694423023</v>
      </c>
      <c r="BM63" s="56"/>
      <c r="BN63" s="56">
        <f t="shared" si="2"/>
        <v>2111.6472439481831</v>
      </c>
      <c r="BO63" s="56">
        <f>BZ63/35.4</f>
        <v>0</v>
      </c>
      <c r="BP63" s="56">
        <f t="shared" si="3"/>
        <v>0</v>
      </c>
      <c r="BQ63" s="56">
        <f t="shared" si="4"/>
        <v>0</v>
      </c>
      <c r="BR63" s="56"/>
      <c r="BS63" s="56"/>
      <c r="BT63" s="56"/>
      <c r="BU63" s="56"/>
      <c r="BV63" s="87"/>
      <c r="BW63" s="56">
        <v>0</v>
      </c>
      <c r="BX63" s="56">
        <v>0</v>
      </c>
      <c r="BY63" s="56">
        <v>0</v>
      </c>
      <c r="BZ63" s="56">
        <v>0</v>
      </c>
      <c r="CA63" s="56">
        <v>0</v>
      </c>
      <c r="CB63" s="56">
        <v>0</v>
      </c>
      <c r="CC63" s="56">
        <v>0</v>
      </c>
      <c r="CD63" s="56">
        <v>0</v>
      </c>
      <c r="CE63" s="56">
        <v>0</v>
      </c>
      <c r="CF63" s="56">
        <v>0</v>
      </c>
      <c r="CG63" s="56">
        <v>0</v>
      </c>
      <c r="CH63" s="56">
        <v>0</v>
      </c>
      <c r="CI63" s="56">
        <v>0</v>
      </c>
      <c r="CJ63" s="56">
        <v>0</v>
      </c>
      <c r="CK63" s="56">
        <v>0</v>
      </c>
      <c r="CL63" s="56">
        <v>0</v>
      </c>
      <c r="CM63" s="56">
        <v>0</v>
      </c>
      <c r="CN63" s="56">
        <v>0</v>
      </c>
      <c r="CO63" s="56">
        <v>0</v>
      </c>
      <c r="CP63" s="56">
        <v>0</v>
      </c>
      <c r="CQ63" s="56">
        <v>0</v>
      </c>
      <c r="CR63" s="62"/>
      <c r="CS63" s="129">
        <v>216.4433760261883</v>
      </c>
      <c r="CT63" s="129">
        <v>720.45228699260724</v>
      </c>
      <c r="CU63" s="129">
        <v>730.54916634962217</v>
      </c>
      <c r="CV63" s="129">
        <v>39479.421786282364</v>
      </c>
      <c r="CW63" s="129">
        <v>384.07962846378081</v>
      </c>
      <c r="CX63" s="129">
        <v>4031.6362410632778</v>
      </c>
      <c r="CY63" s="129">
        <v>1210.9122937099746</v>
      </c>
      <c r="CZ63" s="129">
        <v>392.08940627904207</v>
      </c>
      <c r="DA63" s="129">
        <v>137.92119708356506</v>
      </c>
      <c r="DB63" s="129">
        <v>1534.158308966875</v>
      </c>
      <c r="DC63" s="129">
        <v>12.885124547201311</v>
      </c>
      <c r="DD63" s="129">
        <v>16.92007949242387</v>
      </c>
      <c r="DE63" s="129">
        <v>48.355713975422304</v>
      </c>
      <c r="DF63" s="129">
        <v>7.0800365576273911</v>
      </c>
      <c r="DG63" s="129">
        <v>123.572434657611</v>
      </c>
      <c r="DH63" s="129">
        <v>10.249676267480501</v>
      </c>
      <c r="DI63" s="129">
        <v>26.923030136118832</v>
      </c>
      <c r="DJ63" s="129">
        <v>202.75038024679864</v>
      </c>
      <c r="DK63" s="129">
        <v>48.004541160296903</v>
      </c>
      <c r="DL63" s="131"/>
      <c r="DM63" s="129" t="s">
        <v>1085</v>
      </c>
      <c r="DN63" s="129" t="s">
        <v>1086</v>
      </c>
      <c r="DO63" s="129">
        <v>747.69194462099711</v>
      </c>
      <c r="DP63" s="129" t="s">
        <v>1087</v>
      </c>
      <c r="DQ63" s="129" t="s">
        <v>1088</v>
      </c>
      <c r="DR63" s="129" t="s">
        <v>1089</v>
      </c>
      <c r="DS63" s="129">
        <v>151.67291421081569</v>
      </c>
      <c r="DT63" s="129">
        <v>452.14028200193485</v>
      </c>
      <c r="DU63" s="129" t="s">
        <v>1090</v>
      </c>
      <c r="DV63" s="129">
        <v>3188.5968869658554</v>
      </c>
      <c r="DW63" s="129" t="s">
        <v>1091</v>
      </c>
      <c r="DX63" s="129" t="s">
        <v>1092</v>
      </c>
      <c r="DY63" s="129" t="s">
        <v>1093</v>
      </c>
      <c r="DZ63" s="129">
        <v>18.14049926028196</v>
      </c>
      <c r="EA63" s="129" t="s">
        <v>1094</v>
      </c>
      <c r="EB63" s="129">
        <v>6.1847187677364506</v>
      </c>
      <c r="EC63" s="129">
        <v>116.4050200729713</v>
      </c>
      <c r="ED63" s="129">
        <v>514.13254613045422</v>
      </c>
      <c r="EE63" s="139" t="s">
        <v>1095</v>
      </c>
    </row>
    <row r="64" spans="1:135" s="60" customFormat="1" ht="16.2" thickBot="1" x14ac:dyDescent="0.35">
      <c r="A64" s="56" t="s">
        <v>505</v>
      </c>
      <c r="B64" s="57" t="s">
        <v>487</v>
      </c>
      <c r="C64" s="57">
        <v>1</v>
      </c>
      <c r="D64" s="112" t="s">
        <v>41</v>
      </c>
      <c r="E64" s="205"/>
      <c r="F64" s="57" t="s">
        <v>485</v>
      </c>
      <c r="G64" s="57" t="s">
        <v>57</v>
      </c>
      <c r="H64" s="84"/>
      <c r="I64" s="81">
        <v>9.4</v>
      </c>
      <c r="J64" s="81"/>
      <c r="K64" s="81">
        <v>306.10000000000002</v>
      </c>
      <c r="L64" s="120">
        <v>10.7</v>
      </c>
      <c r="M64" s="61" t="s">
        <v>166</v>
      </c>
      <c r="N64" s="62"/>
      <c r="O64" s="174">
        <v>11939.413314402198</v>
      </c>
      <c r="P64" s="174">
        <v>65028.434395340875</v>
      </c>
      <c r="Q64" s="56">
        <v>0</v>
      </c>
      <c r="R64" s="59">
        <v>0</v>
      </c>
      <c r="S64" s="59">
        <v>27196.648173419599</v>
      </c>
      <c r="T64" s="59">
        <v>0</v>
      </c>
      <c r="U64" s="56">
        <v>0</v>
      </c>
      <c r="V64" s="59">
        <v>0</v>
      </c>
      <c r="W64" s="59">
        <v>1100.7222635786243</v>
      </c>
      <c r="X64" s="59">
        <v>0</v>
      </c>
      <c r="Y64" s="56">
        <v>0</v>
      </c>
      <c r="Z64" s="59">
        <v>0</v>
      </c>
      <c r="AA64" s="56">
        <v>427.16084902277606</v>
      </c>
      <c r="AB64" s="56">
        <v>0</v>
      </c>
      <c r="AC64" s="59">
        <v>0</v>
      </c>
      <c r="AD64" s="56">
        <v>0</v>
      </c>
      <c r="AE64" s="56">
        <v>4143.1251210732571</v>
      </c>
      <c r="AF64" s="59">
        <v>0</v>
      </c>
      <c r="AG64" s="56">
        <v>0</v>
      </c>
      <c r="AH64" s="56">
        <v>0</v>
      </c>
      <c r="AI64" s="56">
        <v>0</v>
      </c>
      <c r="AJ64" s="87"/>
      <c r="AK64" s="56"/>
      <c r="AL64" s="56"/>
      <c r="AM64" s="56">
        <f t="shared" si="28"/>
        <v>11939.413314402198</v>
      </c>
      <c r="AN64" s="56">
        <f t="shared" si="29"/>
        <v>65028.434395340875</v>
      </c>
      <c r="AO64" s="56">
        <v>87196.648173419599</v>
      </c>
      <c r="AP64" s="56"/>
      <c r="AQ64" s="56"/>
      <c r="AR64" s="56"/>
      <c r="AS64" s="56">
        <v>1100.7222635786243</v>
      </c>
      <c r="AT64" s="56"/>
      <c r="AU64" s="56"/>
      <c r="AV64" s="56"/>
      <c r="AW64" s="56">
        <v>427.16084902277606</v>
      </c>
      <c r="AX64" s="56"/>
      <c r="AY64" s="56"/>
      <c r="AZ64" s="56"/>
      <c r="BA64" s="56">
        <v>4143.1251210732571</v>
      </c>
      <c r="BB64" s="56"/>
      <c r="BC64" s="56"/>
      <c r="BD64" s="56"/>
      <c r="BE64" s="56"/>
      <c r="BF64" s="145"/>
      <c r="BG64" s="171">
        <v>0</v>
      </c>
      <c r="BH64" s="172"/>
      <c r="BI64" s="56">
        <f t="shared" si="0"/>
        <v>521.37176045424451</v>
      </c>
      <c r="BJ64" s="56">
        <f>BY64/22.9</f>
        <v>0</v>
      </c>
      <c r="BK64" s="56">
        <f t="shared" si="1"/>
        <v>0</v>
      </c>
      <c r="BL64" s="56">
        <f t="shared" si="5"/>
        <v>521.37176045424451</v>
      </c>
      <c r="BM64" s="56"/>
      <c r="BN64" s="56">
        <f t="shared" si="2"/>
        <v>1836.9614235971999</v>
      </c>
      <c r="BO64" s="56">
        <f>BZ64/35.4</f>
        <v>0</v>
      </c>
      <c r="BP64" s="56">
        <f t="shared" si="3"/>
        <v>0</v>
      </c>
      <c r="BQ64" s="56">
        <f t="shared" si="4"/>
        <v>0</v>
      </c>
      <c r="BR64" s="56"/>
      <c r="BS64" s="56"/>
      <c r="BT64" s="56"/>
      <c r="BU64" s="56"/>
      <c r="BV64" s="87"/>
      <c r="BW64" s="56">
        <v>0</v>
      </c>
      <c r="BX64" s="56">
        <v>0</v>
      </c>
      <c r="BY64" s="56">
        <v>0</v>
      </c>
      <c r="BZ64" s="56">
        <v>0</v>
      </c>
      <c r="CA64" s="56">
        <v>0</v>
      </c>
      <c r="CB64" s="56">
        <v>0</v>
      </c>
      <c r="CC64" s="56">
        <v>0</v>
      </c>
      <c r="CD64" s="56">
        <v>0</v>
      </c>
      <c r="CE64" s="56">
        <v>0</v>
      </c>
      <c r="CF64" s="56">
        <v>0</v>
      </c>
      <c r="CG64" s="56">
        <v>0</v>
      </c>
      <c r="CH64" s="56">
        <v>0</v>
      </c>
      <c r="CI64" s="56">
        <v>0</v>
      </c>
      <c r="CJ64" s="56">
        <v>0</v>
      </c>
      <c r="CK64" s="56">
        <v>0</v>
      </c>
      <c r="CL64" s="56">
        <v>0</v>
      </c>
      <c r="CM64" s="56">
        <v>0</v>
      </c>
      <c r="CN64" s="56">
        <v>0</v>
      </c>
      <c r="CO64" s="56">
        <v>0</v>
      </c>
      <c r="CP64" s="56">
        <v>0</v>
      </c>
      <c r="CQ64" s="56">
        <v>0</v>
      </c>
      <c r="CR64" s="62"/>
      <c r="CS64" s="129">
        <v>102.6234868414638</v>
      </c>
      <c r="CT64" s="129">
        <v>358.5964874369273</v>
      </c>
      <c r="CU64" s="129">
        <v>345.12117889252767</v>
      </c>
      <c r="CV64" s="129">
        <v>18689.63465346942</v>
      </c>
      <c r="CW64" s="129">
        <v>185.92956130263957</v>
      </c>
      <c r="CX64" s="129">
        <v>1882.2886213271718</v>
      </c>
      <c r="CY64" s="129">
        <v>429.72428147432475</v>
      </c>
      <c r="CZ64" s="129">
        <v>195.98113314107781</v>
      </c>
      <c r="DA64" s="129">
        <v>48.853857810151162</v>
      </c>
      <c r="DB64" s="129">
        <v>743.96771915432248</v>
      </c>
      <c r="DC64" s="129">
        <v>10.291622848187961</v>
      </c>
      <c r="DD64" s="129">
        <v>9.0196818679671971</v>
      </c>
      <c r="DE64" s="129">
        <v>20.169475272725702</v>
      </c>
      <c r="DF64" s="129">
        <v>4.9455828106639323</v>
      </c>
      <c r="DG64" s="129">
        <v>27.163723334422567</v>
      </c>
      <c r="DH64" s="129">
        <v>5.5065975155371243</v>
      </c>
      <c r="DI64" s="129">
        <v>12.268559627478316</v>
      </c>
      <c r="DJ64" s="129">
        <v>94.633478621950218</v>
      </c>
      <c r="DK64" s="129">
        <v>21.279316863433582</v>
      </c>
      <c r="DL64" s="131"/>
      <c r="DM64" s="129" t="s">
        <v>1096</v>
      </c>
      <c r="DN64" s="129" t="s">
        <v>1097</v>
      </c>
      <c r="DO64" s="129">
        <v>216.22448701105554</v>
      </c>
      <c r="DP64" s="129" t="s">
        <v>1098</v>
      </c>
      <c r="DQ64" s="129">
        <v>87.847250117463929</v>
      </c>
      <c r="DR64" s="129" t="s">
        <v>1099</v>
      </c>
      <c r="DS64" s="129">
        <v>57.316279192580112</v>
      </c>
      <c r="DT64" s="129">
        <v>198.8195569821988</v>
      </c>
      <c r="DU64" s="129">
        <v>33.987294185914472</v>
      </c>
      <c r="DV64" s="129">
        <v>1535.1873934028943</v>
      </c>
      <c r="DW64" s="129">
        <v>8.632812000110226</v>
      </c>
      <c r="DX64" s="129">
        <v>49.063947281845174</v>
      </c>
      <c r="DY64" s="129">
        <v>11.124318903209543</v>
      </c>
      <c r="DZ64" s="129">
        <v>7.2708347822349371</v>
      </c>
      <c r="EA64" s="129">
        <v>98.067150770222298</v>
      </c>
      <c r="EB64" s="129">
        <v>2.6667941150647252</v>
      </c>
      <c r="EC64" s="129">
        <v>74.24312009713401</v>
      </c>
      <c r="ED64" s="129" t="s">
        <v>1100</v>
      </c>
      <c r="EE64" s="139">
        <v>39.987800768160611</v>
      </c>
    </row>
    <row r="65" spans="1:135" s="60" customFormat="1" ht="16.2" thickBot="1" x14ac:dyDescent="0.35">
      <c r="A65" s="56" t="s">
        <v>505</v>
      </c>
      <c r="B65" s="57" t="s">
        <v>487</v>
      </c>
      <c r="C65" s="57">
        <v>1</v>
      </c>
      <c r="D65" s="74" t="s">
        <v>355</v>
      </c>
      <c r="E65" s="205"/>
      <c r="F65" s="57" t="s">
        <v>485</v>
      </c>
      <c r="G65" s="57" t="s">
        <v>57</v>
      </c>
      <c r="H65" s="84"/>
      <c r="I65" s="81">
        <v>-0.5</v>
      </c>
      <c r="J65" s="81"/>
      <c r="K65" s="81">
        <v>300.2</v>
      </c>
      <c r="L65" s="120">
        <v>14.5</v>
      </c>
      <c r="M65" s="61" t="s">
        <v>167</v>
      </c>
      <c r="N65" s="62"/>
      <c r="O65" s="174">
        <v>42779.109955862892</v>
      </c>
      <c r="P65" s="174">
        <v>88122.644741349781</v>
      </c>
      <c r="Q65" s="56">
        <v>0</v>
      </c>
      <c r="R65" s="59">
        <v>0</v>
      </c>
      <c r="S65" s="59">
        <v>7395.9250595157446</v>
      </c>
      <c r="T65" s="59">
        <v>0</v>
      </c>
      <c r="U65" s="56">
        <v>4973.3156970648906</v>
      </c>
      <c r="V65" s="59">
        <v>1619.9358693276999</v>
      </c>
      <c r="W65" s="59">
        <v>0</v>
      </c>
      <c r="X65" s="59">
        <v>0</v>
      </c>
      <c r="Y65" s="56">
        <v>0</v>
      </c>
      <c r="Z65" s="59">
        <v>0</v>
      </c>
      <c r="AA65" s="56">
        <v>59.832736501359214</v>
      </c>
      <c r="AB65" s="56">
        <v>3550.864288357237</v>
      </c>
      <c r="AC65" s="59">
        <v>0</v>
      </c>
      <c r="AD65" s="56">
        <v>42.356827301430158</v>
      </c>
      <c r="AE65" s="56">
        <v>2570.077744438654</v>
      </c>
      <c r="AF65" s="59">
        <v>0</v>
      </c>
      <c r="AG65" s="56">
        <v>588.25732355188939</v>
      </c>
      <c r="AH65" s="56">
        <v>0</v>
      </c>
      <c r="AI65" s="56">
        <v>0</v>
      </c>
      <c r="AJ65" s="87"/>
      <c r="AK65" s="56"/>
      <c r="AL65" s="56"/>
      <c r="AM65" s="56">
        <f t="shared" si="28"/>
        <v>42779.109955862892</v>
      </c>
      <c r="AN65" s="56">
        <f t="shared" si="29"/>
        <v>88122.644741349781</v>
      </c>
      <c r="AO65" s="56">
        <v>7395.9250595157446</v>
      </c>
      <c r="AP65" s="56"/>
      <c r="AQ65" s="56">
        <v>4973.3156970648906</v>
      </c>
      <c r="AR65" s="56">
        <v>1619.9358693276999</v>
      </c>
      <c r="AS65" s="56"/>
      <c r="AT65" s="56"/>
      <c r="AU65" s="56"/>
      <c r="AV65" s="56"/>
      <c r="AW65" s="56">
        <v>59.832736501359214</v>
      </c>
      <c r="AX65" s="56">
        <v>3550.864288357237</v>
      </c>
      <c r="AY65" s="56"/>
      <c r="AZ65" s="56">
        <v>42.356827301430158</v>
      </c>
      <c r="BA65" s="56">
        <v>2570.077744438654</v>
      </c>
      <c r="BB65" s="56"/>
      <c r="BC65" s="56">
        <v>588.25732355188939</v>
      </c>
      <c r="BD65" s="56"/>
      <c r="BE65" s="56"/>
      <c r="BF65" s="145"/>
      <c r="BG65" s="171">
        <v>9.129016780128299E-3</v>
      </c>
      <c r="BH65" s="172"/>
      <c r="BI65" s="56">
        <f t="shared" si="0"/>
        <v>1868.0834041861526</v>
      </c>
      <c r="BJ65" s="56">
        <f>BY65/22.9</f>
        <v>0</v>
      </c>
      <c r="BK65" s="56">
        <f t="shared" si="1"/>
        <v>0</v>
      </c>
      <c r="BL65" s="56">
        <f t="shared" si="5"/>
        <v>1868.0834041861526</v>
      </c>
      <c r="BM65" s="56"/>
      <c r="BN65" s="56">
        <f t="shared" si="2"/>
        <v>2489.3402469307848</v>
      </c>
      <c r="BO65" s="56">
        <f>BZ65/35.4</f>
        <v>0</v>
      </c>
      <c r="BP65" s="56">
        <f t="shared" si="3"/>
        <v>0</v>
      </c>
      <c r="BQ65" s="56">
        <f t="shared" si="4"/>
        <v>0</v>
      </c>
      <c r="BR65" s="56"/>
      <c r="BS65" s="56"/>
      <c r="BT65" s="56"/>
      <c r="BU65" s="56"/>
      <c r="BV65" s="87"/>
      <c r="BW65" s="56">
        <v>0</v>
      </c>
      <c r="BX65" s="56">
        <v>0</v>
      </c>
      <c r="BY65" s="56">
        <v>0</v>
      </c>
      <c r="BZ65" s="56">
        <v>0</v>
      </c>
      <c r="CA65" s="56">
        <v>0</v>
      </c>
      <c r="CB65" s="56">
        <v>0</v>
      </c>
      <c r="CC65" s="56">
        <v>0</v>
      </c>
      <c r="CD65" s="56">
        <v>0</v>
      </c>
      <c r="CE65" s="56">
        <v>0</v>
      </c>
      <c r="CF65" s="56">
        <v>0</v>
      </c>
      <c r="CG65" s="56">
        <v>0</v>
      </c>
      <c r="CH65" s="56">
        <v>0</v>
      </c>
      <c r="CI65" s="56">
        <v>0</v>
      </c>
      <c r="CJ65" s="56">
        <v>0</v>
      </c>
      <c r="CK65" s="56">
        <v>0</v>
      </c>
      <c r="CL65" s="56">
        <v>0</v>
      </c>
      <c r="CM65" s="56">
        <v>0</v>
      </c>
      <c r="CN65" s="56">
        <v>0</v>
      </c>
      <c r="CO65" s="56">
        <v>0</v>
      </c>
      <c r="CP65" s="56">
        <v>0</v>
      </c>
      <c r="CQ65" s="56">
        <v>0</v>
      </c>
      <c r="CR65" s="62"/>
      <c r="CS65" s="129">
        <v>357.05661948747854</v>
      </c>
      <c r="CT65" s="129">
        <v>1270.8855162962691</v>
      </c>
      <c r="CU65" s="129">
        <v>1248.0531606218251</v>
      </c>
      <c r="CV65" s="129">
        <v>66189.504409899877</v>
      </c>
      <c r="CW65" s="129">
        <v>676.45524701503189</v>
      </c>
      <c r="CX65" s="129">
        <v>6689.1332134193399</v>
      </c>
      <c r="CY65" s="129" t="s">
        <v>1180</v>
      </c>
      <c r="CZ65" s="129">
        <v>661.94471464572189</v>
      </c>
      <c r="DA65" s="129">
        <v>202.95514942161216</v>
      </c>
      <c r="DB65" s="129">
        <v>2600.0178604827097</v>
      </c>
      <c r="DC65" s="129">
        <v>35.678747632925422</v>
      </c>
      <c r="DD65" s="129">
        <v>15.181790425051616</v>
      </c>
      <c r="DE65" s="129">
        <v>68.274764992218437</v>
      </c>
      <c r="DF65" s="129">
        <v>17.480270929524458</v>
      </c>
      <c r="DG65" s="129">
        <v>123.31001128830152</v>
      </c>
      <c r="DH65" s="129">
        <v>17.567732757451974</v>
      </c>
      <c r="DI65" s="129">
        <v>38.809621577998875</v>
      </c>
      <c r="DJ65" s="129">
        <v>342.33647922124288</v>
      </c>
      <c r="DK65" s="129">
        <v>82.67795687314397</v>
      </c>
      <c r="DL65" s="131"/>
      <c r="DM65" s="129" t="s">
        <v>1101</v>
      </c>
      <c r="DN65" s="129" t="s">
        <v>1102</v>
      </c>
      <c r="DO65" s="129">
        <v>954.50604665270293</v>
      </c>
      <c r="DP65" s="129" t="s">
        <v>1103</v>
      </c>
      <c r="DQ65" s="129">
        <v>427.69838534845888</v>
      </c>
      <c r="DR65" s="129">
        <v>4336.2994515758328</v>
      </c>
      <c r="DS65" s="129" t="s">
        <v>1104</v>
      </c>
      <c r="DT65" s="129">
        <v>474.54654308839417</v>
      </c>
      <c r="DU65" s="129" t="s">
        <v>1105</v>
      </c>
      <c r="DV65" s="129">
        <v>5288.2509480493709</v>
      </c>
      <c r="DW65" s="129">
        <v>34.944832777328557</v>
      </c>
      <c r="DX65" s="129">
        <v>228.28610106546893</v>
      </c>
      <c r="DY65" s="129" t="s">
        <v>1106</v>
      </c>
      <c r="DZ65" s="129">
        <v>26.269203398350729</v>
      </c>
      <c r="EA65" s="129">
        <v>466.45736479025345</v>
      </c>
      <c r="EB65" s="129" t="s">
        <v>1107</v>
      </c>
      <c r="EC65" s="129">
        <v>85.877852682143953</v>
      </c>
      <c r="ED65" s="129" t="s">
        <v>1108</v>
      </c>
      <c r="EE65" s="139" t="s">
        <v>1109</v>
      </c>
    </row>
    <row r="66" spans="1:135" s="60" customFormat="1" ht="16.2" thickBot="1" x14ac:dyDescent="0.35">
      <c r="A66" s="56" t="s">
        <v>505</v>
      </c>
      <c r="B66" s="57" t="s">
        <v>487</v>
      </c>
      <c r="C66" s="57">
        <v>1</v>
      </c>
      <c r="D66" s="112" t="s">
        <v>356</v>
      </c>
      <c r="E66" s="205"/>
      <c r="F66" s="57" t="s">
        <v>485</v>
      </c>
      <c r="G66" s="57" t="s">
        <v>57</v>
      </c>
      <c r="H66" s="84"/>
      <c r="I66" s="81">
        <v>-2.2999999999999998</v>
      </c>
      <c r="J66" s="81"/>
      <c r="K66" s="81">
        <v>305.3</v>
      </c>
      <c r="L66" s="120">
        <v>12.3</v>
      </c>
      <c r="M66" s="61" t="s">
        <v>168</v>
      </c>
      <c r="N66" s="62"/>
      <c r="O66" s="174">
        <v>19629.005757567546</v>
      </c>
      <c r="P66" s="174">
        <v>74752.312435765678</v>
      </c>
      <c r="Q66" s="56">
        <v>0</v>
      </c>
      <c r="R66" s="59">
        <v>0</v>
      </c>
      <c r="S66" s="59">
        <v>23894.2833930286</v>
      </c>
      <c r="T66" s="59">
        <v>0</v>
      </c>
      <c r="U66" s="56">
        <v>0</v>
      </c>
      <c r="V66" s="59">
        <v>0</v>
      </c>
      <c r="W66" s="59">
        <v>0</v>
      </c>
      <c r="X66" s="59">
        <v>0</v>
      </c>
      <c r="Y66" s="56">
        <v>0</v>
      </c>
      <c r="Z66" s="59">
        <v>0</v>
      </c>
      <c r="AA66" s="56">
        <v>0</v>
      </c>
      <c r="AB66" s="56">
        <v>662.95604692933944</v>
      </c>
      <c r="AC66" s="59">
        <v>0</v>
      </c>
      <c r="AD66" s="56">
        <v>0</v>
      </c>
      <c r="AE66" s="56">
        <v>4575.9593206646068</v>
      </c>
      <c r="AF66" s="59">
        <v>0</v>
      </c>
      <c r="AG66" s="56">
        <v>4209.8814596824004</v>
      </c>
      <c r="AH66" s="56">
        <v>0</v>
      </c>
      <c r="AI66" s="56">
        <v>0</v>
      </c>
      <c r="AJ66" s="87"/>
      <c r="AK66" s="56"/>
      <c r="AL66" s="56"/>
      <c r="AM66" s="56">
        <f t="shared" si="28"/>
        <v>19629.005757567546</v>
      </c>
      <c r="AN66" s="56">
        <f t="shared" si="29"/>
        <v>74752.312435765678</v>
      </c>
      <c r="AO66" s="56">
        <v>43894.283393028563</v>
      </c>
      <c r="AP66" s="56"/>
      <c r="AQ66" s="56"/>
      <c r="AR66" s="56"/>
      <c r="AS66" s="56"/>
      <c r="AT66" s="56"/>
      <c r="AU66" s="56"/>
      <c r="AV66" s="56"/>
      <c r="AW66" s="56"/>
      <c r="AX66" s="56">
        <v>662.95604692933944</v>
      </c>
      <c r="AY66" s="56"/>
      <c r="AZ66" s="56"/>
      <c r="BA66" s="56">
        <v>4575.9593206646068</v>
      </c>
      <c r="BB66" s="56"/>
      <c r="BC66" s="56">
        <v>4209.8814596824004</v>
      </c>
      <c r="BD66" s="56"/>
      <c r="BE66" s="56"/>
      <c r="BF66" s="145"/>
      <c r="BG66" s="171">
        <v>3.1606918858453598E-2</v>
      </c>
      <c r="BH66" s="172"/>
      <c r="BI66" s="56">
        <f t="shared" ref="BI66:BI129" si="36">AM66/22.9</f>
        <v>857.16182347456538</v>
      </c>
      <c r="BJ66" s="56">
        <f>BY66/22.9</f>
        <v>0</v>
      </c>
      <c r="BK66" s="56">
        <f t="shared" ref="BK66:BK129" si="37">CB66/40.078</f>
        <v>0</v>
      </c>
      <c r="BL66" s="56">
        <f t="shared" si="5"/>
        <v>857.16182347456538</v>
      </c>
      <c r="BM66" s="56"/>
      <c r="BN66" s="56">
        <f t="shared" ref="BN66:BN129" si="38">AN66/35.4</f>
        <v>2111.6472439481831</v>
      </c>
      <c r="BO66" s="56">
        <f>BZ66/35.4</f>
        <v>0</v>
      </c>
      <c r="BP66" s="56">
        <f t="shared" ref="BP66:BP129" si="39">AV66/79.9</f>
        <v>0</v>
      </c>
      <c r="BQ66" s="56">
        <f t="shared" ref="BQ66:BQ129" si="40">CH66/79.9</f>
        <v>0</v>
      </c>
      <c r="BR66" s="56"/>
      <c r="BS66" s="56"/>
      <c r="BT66" s="56"/>
      <c r="BU66" s="56"/>
      <c r="BV66" s="87"/>
      <c r="BW66" s="56">
        <v>0</v>
      </c>
      <c r="BX66" s="56">
        <v>0</v>
      </c>
      <c r="BY66" s="56">
        <v>0</v>
      </c>
      <c r="BZ66" s="56">
        <v>0</v>
      </c>
      <c r="CA66" s="56">
        <v>0</v>
      </c>
      <c r="CB66" s="56">
        <v>0</v>
      </c>
      <c r="CC66" s="56">
        <v>0</v>
      </c>
      <c r="CD66" s="56">
        <v>0</v>
      </c>
      <c r="CE66" s="56">
        <v>0</v>
      </c>
      <c r="CF66" s="56">
        <v>0</v>
      </c>
      <c r="CG66" s="56">
        <v>0</v>
      </c>
      <c r="CH66" s="56">
        <v>0</v>
      </c>
      <c r="CI66" s="56">
        <v>0</v>
      </c>
      <c r="CJ66" s="56">
        <v>0</v>
      </c>
      <c r="CK66" s="56">
        <v>0</v>
      </c>
      <c r="CL66" s="56">
        <v>0</v>
      </c>
      <c r="CM66" s="56">
        <v>0</v>
      </c>
      <c r="CN66" s="56">
        <v>0</v>
      </c>
      <c r="CO66" s="56">
        <v>0</v>
      </c>
      <c r="CP66" s="56">
        <v>0</v>
      </c>
      <c r="CQ66" s="56">
        <v>0</v>
      </c>
      <c r="CR66" s="62"/>
      <c r="CS66" s="129">
        <v>489.77006156762349</v>
      </c>
      <c r="CT66" s="129">
        <v>1880.8458151478303</v>
      </c>
      <c r="CU66" s="129">
        <v>1741.023038726607</v>
      </c>
      <c r="CV66" s="129">
        <v>95570.460690962966</v>
      </c>
      <c r="CW66" s="129">
        <v>944.41633943557213</v>
      </c>
      <c r="CX66" s="129">
        <v>9680.164200212279</v>
      </c>
      <c r="CY66" s="129">
        <v>2907.8259670139296</v>
      </c>
      <c r="CZ66" s="129">
        <v>903.91519491593942</v>
      </c>
      <c r="DA66" s="129">
        <v>302.53289679743011</v>
      </c>
      <c r="DB66" s="129">
        <v>3569.8976917676787</v>
      </c>
      <c r="DC66" s="129">
        <v>46.138892507208752</v>
      </c>
      <c r="DD66" s="129">
        <v>40.417409756297303</v>
      </c>
      <c r="DE66" s="129">
        <v>92.174414062988447</v>
      </c>
      <c r="DF66" s="129">
        <v>38.1894034387985</v>
      </c>
      <c r="DG66" s="129">
        <v>201.87201349355647</v>
      </c>
      <c r="DH66" s="129">
        <v>28.724620480280464</v>
      </c>
      <c r="DI66" s="129">
        <v>60.470730419366539</v>
      </c>
      <c r="DJ66" s="129">
        <v>538.46706245139956</v>
      </c>
      <c r="DK66" s="129">
        <v>120.71128065447944</v>
      </c>
      <c r="DL66" s="131"/>
      <c r="DM66" s="129">
        <v>388.77672160428818</v>
      </c>
      <c r="DN66" s="129" t="s">
        <v>1110</v>
      </c>
      <c r="DO66" s="129">
        <v>1632.7609432191728</v>
      </c>
      <c r="DP66" s="129" t="s">
        <v>1111</v>
      </c>
      <c r="DQ66" s="129">
        <v>810.05806374555232</v>
      </c>
      <c r="DR66" s="129">
        <v>8265.5021653112999</v>
      </c>
      <c r="DS66" s="129">
        <v>86.286129025019591</v>
      </c>
      <c r="DT66" s="129">
        <v>853.44247945589427</v>
      </c>
      <c r="DU66" s="129" t="s">
        <v>1112</v>
      </c>
      <c r="DV66" s="129">
        <v>7208.4485680746648</v>
      </c>
      <c r="DW66" s="129">
        <v>25.641536190046629</v>
      </c>
      <c r="DX66" s="129">
        <v>223.35272804254319</v>
      </c>
      <c r="DY66" s="129">
        <v>54.637753163629007</v>
      </c>
      <c r="DZ66" s="129">
        <v>20.502885539212336</v>
      </c>
      <c r="EA66" s="129">
        <v>413.41887816681549</v>
      </c>
      <c r="EB66" s="129">
        <v>14.071027506545471</v>
      </c>
      <c r="EC66" s="129">
        <v>119.71287139061893</v>
      </c>
      <c r="ED66" s="129" t="s">
        <v>1113</v>
      </c>
      <c r="EE66" s="139">
        <v>105.07686511478209</v>
      </c>
    </row>
    <row r="67" spans="1:135" s="60" customFormat="1" ht="16.2" thickBot="1" x14ac:dyDescent="0.35">
      <c r="A67" s="56" t="s">
        <v>505</v>
      </c>
      <c r="B67" s="57" t="s">
        <v>487</v>
      </c>
      <c r="C67" s="57">
        <v>1</v>
      </c>
      <c r="D67" s="74" t="s">
        <v>346</v>
      </c>
      <c r="E67" s="207"/>
      <c r="F67" s="57" t="s">
        <v>485</v>
      </c>
      <c r="G67" s="57" t="s">
        <v>57</v>
      </c>
      <c r="H67" s="84"/>
      <c r="I67" s="81">
        <v>10.199999999999999</v>
      </c>
      <c r="J67" s="81"/>
      <c r="K67" s="81">
        <v>304.10000000000002</v>
      </c>
      <c r="L67" s="120">
        <v>10.7</v>
      </c>
      <c r="M67" s="61" t="s">
        <v>169</v>
      </c>
      <c r="N67" s="62"/>
      <c r="O67" s="174">
        <v>37734.648419926853</v>
      </c>
      <c r="P67" s="174">
        <v>65028.434395340875</v>
      </c>
      <c r="Q67" s="56">
        <v>0</v>
      </c>
      <c r="R67" s="59">
        <v>0</v>
      </c>
      <c r="S67" s="59">
        <v>4023.927851820134</v>
      </c>
      <c r="T67" s="59">
        <v>0</v>
      </c>
      <c r="U67" s="56">
        <v>0</v>
      </c>
      <c r="V67" s="59">
        <v>0</v>
      </c>
      <c r="W67" s="59">
        <v>0</v>
      </c>
      <c r="X67" s="59">
        <v>0</v>
      </c>
      <c r="Y67" s="56">
        <v>0</v>
      </c>
      <c r="Z67" s="59">
        <v>0</v>
      </c>
      <c r="AA67" s="56">
        <v>0</v>
      </c>
      <c r="AB67" s="56">
        <v>0</v>
      </c>
      <c r="AC67" s="59">
        <v>0</v>
      </c>
      <c r="AD67" s="56">
        <v>0</v>
      </c>
      <c r="AE67" s="56">
        <v>0</v>
      </c>
      <c r="AF67" s="59">
        <v>0</v>
      </c>
      <c r="AG67" s="56">
        <v>0</v>
      </c>
      <c r="AH67" s="56">
        <v>0</v>
      </c>
      <c r="AI67" s="56">
        <v>425.97866582427463</v>
      </c>
      <c r="AJ67" s="87"/>
      <c r="AK67" s="56"/>
      <c r="AL67" s="56"/>
      <c r="AM67" s="56">
        <f t="shared" si="28"/>
        <v>37734.648419926853</v>
      </c>
      <c r="AN67" s="56">
        <f t="shared" si="29"/>
        <v>65028.434395340875</v>
      </c>
      <c r="AO67" s="56">
        <v>4023.927851820134</v>
      </c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>
        <v>425.97866582427463</v>
      </c>
      <c r="BF67" s="145"/>
      <c r="BG67" s="171">
        <v>0</v>
      </c>
      <c r="BH67" s="172"/>
      <c r="BI67" s="56">
        <f t="shared" si="36"/>
        <v>1647.8012410448409</v>
      </c>
      <c r="BJ67" s="56">
        <f>BY67/22.9</f>
        <v>0</v>
      </c>
      <c r="BK67" s="56">
        <f t="shared" si="37"/>
        <v>0</v>
      </c>
      <c r="BL67" s="56">
        <f t="shared" ref="BL67:BL130" si="41">BI67+BK67</f>
        <v>1647.8012410448409</v>
      </c>
      <c r="BM67" s="56"/>
      <c r="BN67" s="56">
        <f t="shared" si="38"/>
        <v>1836.9614235971999</v>
      </c>
      <c r="BO67" s="56">
        <f>BZ67/35.4</f>
        <v>0</v>
      </c>
      <c r="BP67" s="56">
        <f t="shared" si="39"/>
        <v>0</v>
      </c>
      <c r="BQ67" s="56">
        <f t="shared" si="40"/>
        <v>0</v>
      </c>
      <c r="BR67" s="56"/>
      <c r="BS67" s="56"/>
      <c r="BT67" s="56"/>
      <c r="BU67" s="56"/>
      <c r="BV67" s="87"/>
      <c r="BW67" s="56">
        <v>0</v>
      </c>
      <c r="BX67" s="56">
        <v>0</v>
      </c>
      <c r="BY67" s="56">
        <v>0</v>
      </c>
      <c r="BZ67" s="56">
        <v>0</v>
      </c>
      <c r="CA67" s="56">
        <v>0</v>
      </c>
      <c r="CB67" s="56">
        <v>0</v>
      </c>
      <c r="CC67" s="56">
        <v>0</v>
      </c>
      <c r="CD67" s="56">
        <v>0</v>
      </c>
      <c r="CE67" s="56">
        <v>0</v>
      </c>
      <c r="CF67" s="56">
        <v>0</v>
      </c>
      <c r="CG67" s="56">
        <v>0</v>
      </c>
      <c r="CH67" s="56">
        <v>0</v>
      </c>
      <c r="CI67" s="56">
        <v>0</v>
      </c>
      <c r="CJ67" s="56">
        <v>0</v>
      </c>
      <c r="CK67" s="56">
        <v>0</v>
      </c>
      <c r="CL67" s="56">
        <v>0</v>
      </c>
      <c r="CM67" s="56">
        <v>0</v>
      </c>
      <c r="CN67" s="56">
        <v>0</v>
      </c>
      <c r="CO67" s="56">
        <v>0</v>
      </c>
      <c r="CP67" s="56">
        <v>0</v>
      </c>
      <c r="CQ67" s="56">
        <v>0</v>
      </c>
      <c r="CR67" s="62"/>
      <c r="CS67" s="129">
        <v>841.82598999686309</v>
      </c>
      <c r="CT67" s="129">
        <v>2999.5084079900525</v>
      </c>
      <c r="CU67" s="129">
        <v>3016.3775043162964</v>
      </c>
      <c r="CV67" s="129">
        <v>162251.48479354667</v>
      </c>
      <c r="CW67" s="129">
        <v>1581.9890701937359</v>
      </c>
      <c r="CX67" s="129">
        <v>16355.614372665726</v>
      </c>
      <c r="CY67" s="129" t="s">
        <v>1181</v>
      </c>
      <c r="CZ67" s="129">
        <v>1569.8464500098585</v>
      </c>
      <c r="DA67" s="129">
        <v>414.53530616821809</v>
      </c>
      <c r="DB67" s="129">
        <v>6099.7007801193486</v>
      </c>
      <c r="DC67" s="129">
        <v>79.821172130887575</v>
      </c>
      <c r="DD67" s="129">
        <v>63.426532560612401</v>
      </c>
      <c r="DE67" s="129">
        <v>137.85298175150442</v>
      </c>
      <c r="DF67" s="129">
        <v>33.418071885172239</v>
      </c>
      <c r="DG67" s="129">
        <v>310.94149200741793</v>
      </c>
      <c r="DH67" s="129">
        <v>22.066996143824042</v>
      </c>
      <c r="DI67" s="129">
        <v>91.228647746240668</v>
      </c>
      <c r="DJ67" s="129">
        <v>832.75299549054648</v>
      </c>
      <c r="DK67" s="129">
        <v>186.30488141445187</v>
      </c>
      <c r="DL67" s="131"/>
      <c r="DM67" s="129" t="s">
        <v>1114</v>
      </c>
      <c r="DN67" s="129">
        <v>1698.3679886870461</v>
      </c>
      <c r="DO67" s="129">
        <v>2293.3642181976302</v>
      </c>
      <c r="DP67" s="129" t="s">
        <v>1115</v>
      </c>
      <c r="DQ67" s="129">
        <v>1117.3610478614582</v>
      </c>
      <c r="DR67" s="129" t="s">
        <v>1116</v>
      </c>
      <c r="DS67" s="129">
        <v>117.08773347808696</v>
      </c>
      <c r="DT67" s="129" t="s">
        <v>1117</v>
      </c>
      <c r="DU67" s="129" t="s">
        <v>1118</v>
      </c>
      <c r="DV67" s="129">
        <v>12138.548178259694</v>
      </c>
      <c r="DW67" s="129" t="s">
        <v>1119</v>
      </c>
      <c r="DX67" s="129" t="s">
        <v>1120</v>
      </c>
      <c r="DY67" s="129" t="s">
        <v>1121</v>
      </c>
      <c r="DZ67" s="129" t="s">
        <v>1122</v>
      </c>
      <c r="EA67" s="129" t="s">
        <v>1123</v>
      </c>
      <c r="EB67" s="129" t="s">
        <v>1124</v>
      </c>
      <c r="EC67" s="129">
        <v>99.636073717923153</v>
      </c>
      <c r="ED67" s="129" t="s">
        <v>1125</v>
      </c>
      <c r="EE67" s="139">
        <v>236.34243360071079</v>
      </c>
    </row>
    <row r="68" spans="1:135" s="60" customFormat="1" ht="16.2" thickBot="1" x14ac:dyDescent="0.35">
      <c r="A68" s="56" t="s">
        <v>505</v>
      </c>
      <c r="B68" s="57" t="s">
        <v>487</v>
      </c>
      <c r="C68" s="57">
        <v>1</v>
      </c>
      <c r="D68" s="112" t="s">
        <v>354</v>
      </c>
      <c r="E68" s="114" t="s">
        <v>299</v>
      </c>
      <c r="F68" s="57" t="s">
        <v>75</v>
      </c>
      <c r="G68" s="57" t="s">
        <v>57</v>
      </c>
      <c r="H68" s="84">
        <v>-28.7</v>
      </c>
      <c r="I68" s="81"/>
      <c r="J68" s="81">
        <v>189</v>
      </c>
      <c r="K68" s="81"/>
      <c r="L68" s="120">
        <v>9.5</v>
      </c>
      <c r="M68" s="61" t="s">
        <v>170</v>
      </c>
      <c r="N68" s="62"/>
      <c r="O68" s="174">
        <v>32433.862289273566</v>
      </c>
      <c r="P68" s="174">
        <v>57735.525865022268</v>
      </c>
      <c r="Q68" s="56">
        <v>400.67616355814829</v>
      </c>
      <c r="R68" s="59">
        <v>1531.0811903342619</v>
      </c>
      <c r="S68" s="59">
        <v>2668.4876582086135</v>
      </c>
      <c r="T68" s="59">
        <v>0</v>
      </c>
      <c r="U68" s="56">
        <v>0</v>
      </c>
      <c r="V68" s="59">
        <v>0</v>
      </c>
      <c r="W68" s="59">
        <v>0</v>
      </c>
      <c r="X68" s="59">
        <v>0</v>
      </c>
      <c r="Y68" s="56">
        <v>91.040620625199367</v>
      </c>
      <c r="Z68" s="59">
        <v>0</v>
      </c>
      <c r="AA68" s="56">
        <v>0</v>
      </c>
      <c r="AB68" s="56">
        <v>14.39796440893274</v>
      </c>
      <c r="AC68" s="59">
        <v>0</v>
      </c>
      <c r="AD68" s="56">
        <v>8.6981376439664544</v>
      </c>
      <c r="AE68" s="56">
        <v>147.56625108198938</v>
      </c>
      <c r="AF68" s="59">
        <v>0</v>
      </c>
      <c r="AG68" s="56">
        <v>0</v>
      </c>
      <c r="AH68" s="56">
        <v>11.139201113218</v>
      </c>
      <c r="AI68" s="56">
        <v>278.93211295817787</v>
      </c>
      <c r="AJ68" s="87"/>
      <c r="AK68" s="56">
        <v>400.67616355814829</v>
      </c>
      <c r="AL68" s="56">
        <v>1531.0811903342619</v>
      </c>
      <c r="AM68" s="56">
        <f t="shared" si="28"/>
        <v>32433.862289273566</v>
      </c>
      <c r="AN68" s="56">
        <f t="shared" si="29"/>
        <v>57735.525865022268</v>
      </c>
      <c r="AO68" s="56">
        <v>2668.4876582086135</v>
      </c>
      <c r="AP68" s="56"/>
      <c r="AQ68" s="56"/>
      <c r="AR68" s="56"/>
      <c r="AS68" s="56"/>
      <c r="AT68" s="56"/>
      <c r="AU68" s="56">
        <v>91.040620625199367</v>
      </c>
      <c r="AV68" s="56"/>
      <c r="AW68" s="56"/>
      <c r="AX68" s="56">
        <v>14.39796440893274</v>
      </c>
      <c r="AY68" s="56"/>
      <c r="AZ68" s="56">
        <v>8.6981376439664544</v>
      </c>
      <c r="BA68" s="56">
        <v>147.56625108198938</v>
      </c>
      <c r="BB68" s="56"/>
      <c r="BC68" s="56"/>
      <c r="BD68" s="56">
        <v>11.139201113218</v>
      </c>
      <c r="BE68" s="56">
        <v>278.93211295817787</v>
      </c>
      <c r="BF68" s="145"/>
      <c r="BG68" s="171">
        <v>0</v>
      </c>
      <c r="BH68" s="172"/>
      <c r="BI68" s="56">
        <f t="shared" si="36"/>
        <v>1416.3258641604177</v>
      </c>
      <c r="BJ68" s="56">
        <f>BY68/22.9</f>
        <v>0</v>
      </c>
      <c r="BK68" s="56">
        <f t="shared" si="37"/>
        <v>0</v>
      </c>
      <c r="BL68" s="56">
        <f t="shared" si="41"/>
        <v>1416.3258641604177</v>
      </c>
      <c r="BM68" s="56"/>
      <c r="BN68" s="56">
        <f t="shared" si="38"/>
        <v>1630.9470583339623</v>
      </c>
      <c r="BO68" s="56">
        <f>BZ68/35.4</f>
        <v>0</v>
      </c>
      <c r="BP68" s="56">
        <f t="shared" si="39"/>
        <v>0</v>
      </c>
      <c r="BQ68" s="56">
        <f t="shared" si="40"/>
        <v>0</v>
      </c>
      <c r="BR68" s="56"/>
      <c r="BS68" s="56"/>
      <c r="BT68" s="56"/>
      <c r="BU68" s="56"/>
      <c r="BV68" s="87"/>
      <c r="BW68" s="56">
        <v>0</v>
      </c>
      <c r="BX68" s="56">
        <v>0</v>
      </c>
      <c r="BY68" s="56">
        <v>0</v>
      </c>
      <c r="BZ68" s="56">
        <v>0</v>
      </c>
      <c r="CA68" s="56">
        <v>0</v>
      </c>
      <c r="CB68" s="56">
        <v>0</v>
      </c>
      <c r="CC68" s="56">
        <v>0</v>
      </c>
      <c r="CD68" s="56">
        <v>0</v>
      </c>
      <c r="CE68" s="56">
        <v>0</v>
      </c>
      <c r="CF68" s="56">
        <v>0</v>
      </c>
      <c r="CG68" s="56">
        <v>0</v>
      </c>
      <c r="CH68" s="56">
        <v>0</v>
      </c>
      <c r="CI68" s="56">
        <v>0</v>
      </c>
      <c r="CJ68" s="56">
        <v>0</v>
      </c>
      <c r="CK68" s="56">
        <v>0</v>
      </c>
      <c r="CL68" s="56">
        <v>0</v>
      </c>
      <c r="CM68" s="56">
        <v>0</v>
      </c>
      <c r="CN68" s="56">
        <v>0</v>
      </c>
      <c r="CO68" s="56">
        <v>0</v>
      </c>
      <c r="CP68" s="56">
        <v>0</v>
      </c>
      <c r="CQ68" s="56">
        <v>0</v>
      </c>
      <c r="CR68" s="62"/>
      <c r="CS68" s="129">
        <v>69.481264529000313</v>
      </c>
      <c r="CT68" s="129">
        <v>247.65621671290043</v>
      </c>
      <c r="CU68" s="129">
        <v>245.47768058484269</v>
      </c>
      <c r="CV68" s="129">
        <v>13088.929992285728</v>
      </c>
      <c r="CW68" s="129">
        <v>131.41550508102267</v>
      </c>
      <c r="CX68" s="129">
        <v>1409.1941449425763</v>
      </c>
      <c r="CY68" s="129" t="s">
        <v>1182</v>
      </c>
      <c r="CZ68" s="129">
        <v>131.04985302230503</v>
      </c>
      <c r="DA68" s="129">
        <v>47.451390839855975</v>
      </c>
      <c r="DB68" s="129">
        <v>497.7467734533717</v>
      </c>
      <c r="DC68" s="129">
        <v>5.5320704378147543</v>
      </c>
      <c r="DD68" s="129">
        <v>6.9571826514755815</v>
      </c>
      <c r="DE68" s="129">
        <v>13.473906177049935</v>
      </c>
      <c r="DF68" s="129">
        <v>2.9272222142996629</v>
      </c>
      <c r="DG68" s="129">
        <v>23.519664367586486</v>
      </c>
      <c r="DH68" s="129">
        <v>5.0392702411301071</v>
      </c>
      <c r="DI68" s="129">
        <v>8.2116230465579054</v>
      </c>
      <c r="DJ68" s="129">
        <v>65.17961498604167</v>
      </c>
      <c r="DK68" s="129">
        <v>17.303233034366933</v>
      </c>
      <c r="DL68" s="131"/>
      <c r="DM68" s="129">
        <v>39.268907498943612</v>
      </c>
      <c r="DN68" s="129">
        <v>187.19157444518896</v>
      </c>
      <c r="DO68" s="129">
        <v>136.71309479511098</v>
      </c>
      <c r="DP68" s="129" t="s">
        <v>1126</v>
      </c>
      <c r="DQ68" s="129" t="s">
        <v>1127</v>
      </c>
      <c r="DR68" s="129" t="s">
        <v>1128</v>
      </c>
      <c r="DS68" s="129" t="s">
        <v>1129</v>
      </c>
      <c r="DT68" s="129" t="s">
        <v>1130</v>
      </c>
      <c r="DU68" s="129">
        <v>23.771010154987941</v>
      </c>
      <c r="DV68" s="129">
        <v>983.30507453790062</v>
      </c>
      <c r="DW68" s="129">
        <v>6.2920702104428523</v>
      </c>
      <c r="DX68" s="129">
        <v>4.3366794350175626</v>
      </c>
      <c r="DY68" s="129" t="s">
        <v>1131</v>
      </c>
      <c r="DZ68" s="129">
        <v>2.6208690305271483</v>
      </c>
      <c r="EA68" s="129">
        <v>35.426436423956666</v>
      </c>
      <c r="EB68" s="129" t="s">
        <v>1132</v>
      </c>
      <c r="EC68" s="129">
        <v>5.354947439443495</v>
      </c>
      <c r="ED68" s="129" t="s">
        <v>1133</v>
      </c>
      <c r="EE68" s="139">
        <v>22.176928141229951</v>
      </c>
    </row>
    <row r="69" spans="1:135" s="60" customFormat="1" ht="16.8" customHeight="1" x14ac:dyDescent="0.3">
      <c r="A69" s="56" t="s">
        <v>505</v>
      </c>
      <c r="B69" s="57" t="s">
        <v>487</v>
      </c>
      <c r="C69" s="57">
        <v>1</v>
      </c>
      <c r="D69" s="74" t="s">
        <v>350</v>
      </c>
      <c r="E69" s="202" t="s">
        <v>466</v>
      </c>
      <c r="F69" s="57" t="s">
        <v>75</v>
      </c>
      <c r="G69" s="57" t="s">
        <v>57</v>
      </c>
      <c r="H69" s="84">
        <v>-33.200000000000003</v>
      </c>
      <c r="I69" s="81"/>
      <c r="J69" s="81">
        <v>176</v>
      </c>
      <c r="K69" s="81"/>
      <c r="L69" s="120">
        <v>16.2</v>
      </c>
      <c r="M69" s="61" t="s">
        <v>171</v>
      </c>
      <c r="N69" s="62"/>
      <c r="O69" s="174">
        <v>38032.929649272235</v>
      </c>
      <c r="P69" s="174">
        <v>98454.26515930114</v>
      </c>
      <c r="Q69" s="56">
        <v>0</v>
      </c>
      <c r="R69" s="59">
        <v>0</v>
      </c>
      <c r="S69" s="59">
        <v>17874.911037251684</v>
      </c>
      <c r="T69" s="59">
        <v>0</v>
      </c>
      <c r="U69" s="56">
        <v>0</v>
      </c>
      <c r="V69" s="59">
        <v>0</v>
      </c>
      <c r="W69" s="59">
        <v>0</v>
      </c>
      <c r="X69" s="59">
        <v>0</v>
      </c>
      <c r="Y69" s="56">
        <v>0</v>
      </c>
      <c r="Z69" s="59">
        <v>0</v>
      </c>
      <c r="AA69" s="56">
        <v>0</v>
      </c>
      <c r="AB69" s="56">
        <v>5852.2926558802501</v>
      </c>
      <c r="AC69" s="59">
        <v>0</v>
      </c>
      <c r="AD69" s="56">
        <v>0</v>
      </c>
      <c r="AE69" s="56">
        <v>8721.5122564499816</v>
      </c>
      <c r="AF69" s="59">
        <v>0</v>
      </c>
      <c r="AG69" s="56">
        <v>701.98339601966472</v>
      </c>
      <c r="AH69" s="56">
        <v>0</v>
      </c>
      <c r="AI69" s="56">
        <v>0</v>
      </c>
      <c r="AJ69" s="87"/>
      <c r="AK69" s="56"/>
      <c r="AL69" s="56"/>
      <c r="AM69" s="56">
        <f>AVERAGE(O69:O70)</f>
        <v>38874.848056872688</v>
      </c>
      <c r="AN69" s="56">
        <f>AVERAGE(P69:P70)</f>
        <v>98454.26515930114</v>
      </c>
      <c r="AO69" s="56">
        <v>19132.166378363741</v>
      </c>
      <c r="AP69" s="56"/>
      <c r="AQ69" s="56"/>
      <c r="AR69" s="56"/>
      <c r="AS69" s="56"/>
      <c r="AT69" s="56"/>
      <c r="AU69" s="56"/>
      <c r="AV69" s="56"/>
      <c r="AW69" s="56"/>
      <c r="AX69" s="56">
        <v>3711.8056021644247</v>
      </c>
      <c r="AY69" s="56"/>
      <c r="AZ69" s="56"/>
      <c r="BA69" s="56">
        <v>5640.6440829647163</v>
      </c>
      <c r="BB69" s="56"/>
      <c r="BC69" s="56">
        <v>1724.9911257957338</v>
      </c>
      <c r="BD69" s="56"/>
      <c r="BE69" s="56"/>
      <c r="BF69" s="145"/>
      <c r="BG69" s="171">
        <v>2.2198038669152806E-2</v>
      </c>
      <c r="BH69" s="172"/>
      <c r="BI69" s="56">
        <f t="shared" si="36"/>
        <v>1697.5916182040476</v>
      </c>
      <c r="BJ69" s="56">
        <f>BY69/22.9</f>
        <v>0</v>
      </c>
      <c r="BK69" s="56">
        <f t="shared" si="37"/>
        <v>0</v>
      </c>
      <c r="BL69" s="56">
        <f t="shared" si="41"/>
        <v>1697.5916182040476</v>
      </c>
      <c r="BM69" s="56"/>
      <c r="BN69" s="56">
        <f t="shared" si="38"/>
        <v>2781.1939310537045</v>
      </c>
      <c r="BO69" s="56">
        <f>BZ69/35.4</f>
        <v>30.94632768361582</v>
      </c>
      <c r="BP69" s="56">
        <f t="shared" si="39"/>
        <v>0</v>
      </c>
      <c r="BQ69" s="56">
        <f t="shared" si="40"/>
        <v>0</v>
      </c>
      <c r="BR69" s="56"/>
      <c r="BS69" s="56"/>
      <c r="BT69" s="56"/>
      <c r="BU69" s="56"/>
      <c r="BV69" s="87"/>
      <c r="BW69" s="56"/>
      <c r="BX69" s="56"/>
      <c r="BY69" s="56">
        <v>0</v>
      </c>
      <c r="BZ69" s="56">
        <v>1095.5</v>
      </c>
      <c r="CA69" s="56">
        <v>1257.2553411120552</v>
      </c>
      <c r="CB69" s="56"/>
      <c r="CC69" s="56"/>
      <c r="CD69" s="56"/>
      <c r="CE69" s="56"/>
      <c r="CF69" s="56"/>
      <c r="CG69" s="56"/>
      <c r="CH69" s="56"/>
      <c r="CI69" s="56"/>
      <c r="CJ69" s="56">
        <v>2140.4870537158258</v>
      </c>
      <c r="CK69" s="56"/>
      <c r="CL69" s="56"/>
      <c r="CM69" s="56">
        <v>3080.8681734852653</v>
      </c>
      <c r="CN69" s="56"/>
      <c r="CO69" s="56">
        <v>1023.0077297760689</v>
      </c>
      <c r="CP69" s="56"/>
      <c r="CQ69" s="56"/>
      <c r="CR69" s="62"/>
      <c r="CS69" s="129">
        <v>34.3445651226507</v>
      </c>
      <c r="CT69" s="129">
        <v>120.07438107838271</v>
      </c>
      <c r="CU69" s="129">
        <v>129.93203901552772</v>
      </c>
      <c r="CV69" s="129">
        <v>6999.579131713348</v>
      </c>
      <c r="CW69" s="129">
        <v>70.408677263130414</v>
      </c>
      <c r="CX69" s="129">
        <v>689.72814971904143</v>
      </c>
      <c r="CY69" s="129">
        <v>215.67780726158276</v>
      </c>
      <c r="CZ69" s="129">
        <v>69.005269031213047</v>
      </c>
      <c r="DA69" s="129">
        <v>46.128943491833169</v>
      </c>
      <c r="DB69" s="129">
        <v>275.87987484933842</v>
      </c>
      <c r="DC69" s="129">
        <v>9.7469654179044074</v>
      </c>
      <c r="DD69" s="129">
        <v>8.5324028840127717</v>
      </c>
      <c r="DE69" s="129">
        <v>19.931604642150891</v>
      </c>
      <c r="DF69" s="129">
        <v>5.1736907118877236</v>
      </c>
      <c r="DG69" s="129">
        <v>40.659222071600546</v>
      </c>
      <c r="DH69" s="129">
        <v>7.4902544330782819</v>
      </c>
      <c r="DI69" s="129">
        <v>7.0372661825056149</v>
      </c>
      <c r="DJ69" s="129">
        <v>30.258132425368213</v>
      </c>
      <c r="DK69" s="129">
        <v>17.326739917549368</v>
      </c>
      <c r="DL69" s="131"/>
      <c r="DM69" s="129">
        <v>87.903168937642334</v>
      </c>
      <c r="DN69" s="129" t="s">
        <v>1134</v>
      </c>
      <c r="DO69" s="129">
        <v>351.05390485554739</v>
      </c>
      <c r="DP69" s="129">
        <v>17801.114831201521</v>
      </c>
      <c r="DQ69" s="129">
        <v>166.62841900399059</v>
      </c>
      <c r="DR69" s="129">
        <v>1574.7293231495735</v>
      </c>
      <c r="DS69" s="129" t="s">
        <v>1135</v>
      </c>
      <c r="DT69" s="129">
        <v>230.34634477927543</v>
      </c>
      <c r="DU69" s="129">
        <v>19.922696225707611</v>
      </c>
      <c r="DV69" s="129">
        <v>541.01789529593361</v>
      </c>
      <c r="DW69" s="129">
        <v>8.0947816288325711</v>
      </c>
      <c r="DX69" s="129">
        <v>58.950200623155595</v>
      </c>
      <c r="DY69" s="129">
        <v>19.787286654051872</v>
      </c>
      <c r="DZ69" s="129">
        <v>5.3937370036315126</v>
      </c>
      <c r="EA69" s="129">
        <v>127.19049821229787</v>
      </c>
      <c r="EB69" s="129">
        <v>3.6977813173565171</v>
      </c>
      <c r="EC69" s="129">
        <v>23.004713498080235</v>
      </c>
      <c r="ED69" s="129">
        <v>19.460416498334187</v>
      </c>
      <c r="EE69" s="139">
        <v>27.199713519982886</v>
      </c>
    </row>
    <row r="70" spans="1:135" ht="16.2" thickBot="1" x14ac:dyDescent="0.35">
      <c r="A70" s="48" t="s">
        <v>505</v>
      </c>
      <c r="B70" s="49" t="s">
        <v>487</v>
      </c>
      <c r="C70" s="49">
        <v>1</v>
      </c>
      <c r="D70" s="73" t="s">
        <v>351</v>
      </c>
      <c r="E70" s="203"/>
      <c r="F70" s="49" t="s">
        <v>75</v>
      </c>
      <c r="G70" s="49" t="s">
        <v>57</v>
      </c>
      <c r="H70" s="83">
        <v>-33.200000000000003</v>
      </c>
      <c r="J70" s="80">
        <v>176</v>
      </c>
      <c r="L70" s="119">
        <v>16.2</v>
      </c>
      <c r="M70" s="53" t="s">
        <v>172</v>
      </c>
      <c r="O70" s="173">
        <v>39716.766464473141</v>
      </c>
      <c r="P70" s="173">
        <v>98454.26515930114</v>
      </c>
      <c r="Q70" s="48">
        <v>0</v>
      </c>
      <c r="R70" s="51">
        <v>0</v>
      </c>
      <c r="S70" s="51">
        <v>20389.421719475795</v>
      </c>
      <c r="T70" s="51">
        <v>0</v>
      </c>
      <c r="U70" s="48">
        <v>0</v>
      </c>
      <c r="V70" s="51">
        <v>0</v>
      </c>
      <c r="W70" s="51">
        <v>0</v>
      </c>
      <c r="X70" s="51">
        <v>0</v>
      </c>
      <c r="Y70" s="48">
        <v>0</v>
      </c>
      <c r="Z70" s="51">
        <v>0</v>
      </c>
      <c r="AA70" s="48">
        <v>0</v>
      </c>
      <c r="AB70" s="48">
        <v>1571.3185484485991</v>
      </c>
      <c r="AC70" s="51">
        <v>0</v>
      </c>
      <c r="AD70" s="48">
        <v>0</v>
      </c>
      <c r="AE70" s="48">
        <v>2559.7759094794501</v>
      </c>
      <c r="AF70" s="51">
        <v>0</v>
      </c>
      <c r="AG70" s="48">
        <v>2747.9988555718028</v>
      </c>
      <c r="AH70" s="48">
        <v>0</v>
      </c>
      <c r="AI70" s="48">
        <v>0</v>
      </c>
      <c r="AJ70" s="86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G70" s="149"/>
      <c r="BI70" s="48">
        <f t="shared" si="36"/>
        <v>0</v>
      </c>
      <c r="BJ70" s="48">
        <f>BY70/22.9</f>
        <v>0</v>
      </c>
      <c r="BK70" s="48">
        <f t="shared" si="37"/>
        <v>0</v>
      </c>
      <c r="BL70" s="48">
        <f t="shared" si="41"/>
        <v>0</v>
      </c>
      <c r="BM70" s="48"/>
      <c r="BN70" s="48">
        <f t="shared" si="38"/>
        <v>0</v>
      </c>
      <c r="BO70" s="48">
        <f>BZ70/35.4</f>
        <v>0</v>
      </c>
      <c r="BP70" s="48">
        <f t="shared" si="39"/>
        <v>0</v>
      </c>
      <c r="BQ70" s="48">
        <f t="shared" si="40"/>
        <v>0</v>
      </c>
      <c r="BR70" s="48"/>
      <c r="BS70" s="48"/>
      <c r="BT70" s="48"/>
      <c r="BU70" s="48"/>
      <c r="BV70" s="86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S70" s="128">
        <v>585.7598795078784</v>
      </c>
      <c r="CT70" s="128">
        <v>2088.1108580259547</v>
      </c>
      <c r="CU70" s="128">
        <v>2134.6679842733565</v>
      </c>
      <c r="CV70" s="128">
        <v>119157.02563028449</v>
      </c>
      <c r="CW70" s="128">
        <v>1169.6824039700482</v>
      </c>
      <c r="CX70" s="128">
        <v>11804.756408535484</v>
      </c>
      <c r="CY70" s="128">
        <v>659.13986015297098</v>
      </c>
      <c r="CZ70" s="128">
        <v>1197.5690788650847</v>
      </c>
      <c r="DA70" s="128">
        <v>805.61736493910234</v>
      </c>
      <c r="DB70" s="128">
        <v>4561.5276396605259</v>
      </c>
      <c r="DC70" s="128">
        <v>175.39901382738137</v>
      </c>
      <c r="DD70" s="128">
        <v>153.54266556487977</v>
      </c>
      <c r="DE70" s="128">
        <v>349.83910754373733</v>
      </c>
      <c r="DF70" s="128">
        <v>93.024187567430545</v>
      </c>
      <c r="DG70" s="128">
        <v>732.30064223396266</v>
      </c>
      <c r="DH70" s="128">
        <v>131.5123921708589</v>
      </c>
      <c r="DI70" s="128">
        <v>122.59768574916878</v>
      </c>
      <c r="DJ70" s="128">
        <v>627.53477240097709</v>
      </c>
      <c r="DK70" s="128">
        <v>302.92881688308876</v>
      </c>
      <c r="DM70" s="128" t="s">
        <v>1136</v>
      </c>
      <c r="DN70" s="128" t="s">
        <v>1137</v>
      </c>
      <c r="DO70" s="128">
        <v>1273.6111229943031</v>
      </c>
      <c r="DP70" s="128" t="s">
        <v>1138</v>
      </c>
      <c r="DQ70" s="128" t="s">
        <v>1139</v>
      </c>
      <c r="DR70" s="128" t="s">
        <v>1140</v>
      </c>
      <c r="DS70" s="128" t="s">
        <v>1141</v>
      </c>
      <c r="DT70" s="128">
        <v>1020.5830715604736</v>
      </c>
      <c r="DU70" s="128" t="s">
        <v>1142</v>
      </c>
      <c r="DV70" s="128">
        <v>8945.4444050734019</v>
      </c>
      <c r="DW70" s="128" t="s">
        <v>1143</v>
      </c>
      <c r="DX70" s="128">
        <v>375.33226344474485</v>
      </c>
      <c r="DY70" s="128" t="s">
        <v>1144</v>
      </c>
      <c r="DZ70" s="128" t="s">
        <v>1145</v>
      </c>
      <c r="EA70" s="128">
        <v>825.69406280354895</v>
      </c>
      <c r="EB70" s="128" t="s">
        <v>1146</v>
      </c>
      <c r="EC70" s="128">
        <v>183.24796589151961</v>
      </c>
      <c r="ED70" s="128" t="s">
        <v>1147</v>
      </c>
      <c r="EE70" s="138" t="s">
        <v>1148</v>
      </c>
    </row>
    <row r="71" spans="1:135" s="60" customFormat="1" ht="15.6" customHeight="1" x14ac:dyDescent="0.3">
      <c r="A71" s="56" t="s">
        <v>505</v>
      </c>
      <c r="B71" s="57" t="s">
        <v>487</v>
      </c>
      <c r="C71" s="57">
        <v>1</v>
      </c>
      <c r="D71" s="112" t="s">
        <v>352</v>
      </c>
      <c r="E71" s="202" t="s">
        <v>466</v>
      </c>
      <c r="F71" s="57" t="s">
        <v>75</v>
      </c>
      <c r="G71" s="57" t="s">
        <v>57</v>
      </c>
      <c r="H71" s="84">
        <v>-34.799999999999997</v>
      </c>
      <c r="I71" s="81"/>
      <c r="J71" s="81">
        <v>183</v>
      </c>
      <c r="K71" s="81"/>
      <c r="L71" s="120">
        <v>15.5</v>
      </c>
      <c r="M71" s="61" t="s">
        <v>173</v>
      </c>
      <c r="N71" s="62"/>
      <c r="O71" s="174">
        <v>36438.864617330073</v>
      </c>
      <c r="P71" s="174">
        <v>94200.068516615283</v>
      </c>
      <c r="Q71" s="56">
        <v>1053.6997342383647</v>
      </c>
      <c r="R71" s="59">
        <v>0</v>
      </c>
      <c r="S71" s="59">
        <v>16484.0628638245</v>
      </c>
      <c r="T71" s="59">
        <v>0</v>
      </c>
      <c r="U71" s="56">
        <v>4232.1994538219169</v>
      </c>
      <c r="V71" s="59">
        <v>0</v>
      </c>
      <c r="W71" s="59">
        <v>0</v>
      </c>
      <c r="X71" s="59">
        <v>1373.2631317962041</v>
      </c>
      <c r="Y71" s="56">
        <v>0</v>
      </c>
      <c r="Z71" s="59">
        <v>0</v>
      </c>
      <c r="AA71" s="56">
        <v>92.586131364813212</v>
      </c>
      <c r="AB71" s="56">
        <v>2895.1440021761455</v>
      </c>
      <c r="AC71" s="59">
        <v>0</v>
      </c>
      <c r="AD71" s="56">
        <v>808.96115092238995</v>
      </c>
      <c r="AE71" s="56">
        <v>2791.6841374708938</v>
      </c>
      <c r="AF71" s="59">
        <v>0</v>
      </c>
      <c r="AG71" s="56">
        <v>1452.7705284311919</v>
      </c>
      <c r="AH71" s="56">
        <v>0</v>
      </c>
      <c r="AI71" s="56">
        <v>0</v>
      </c>
      <c r="AJ71" s="87"/>
      <c r="AK71" s="56">
        <v>1087.042258632659</v>
      </c>
      <c r="AL71" s="56">
        <v>1435.8522412456794</v>
      </c>
      <c r="AM71" s="56">
        <f>AVERAGE(O71:O72)</f>
        <v>42454.634214677877</v>
      </c>
      <c r="AN71" s="56">
        <f>AVERAGE(P71:P72)</f>
        <v>94200.068516615283</v>
      </c>
      <c r="AO71" s="56">
        <v>12764.470744175709</v>
      </c>
      <c r="AP71" s="56"/>
      <c r="AQ71" s="56">
        <v>4232.1994538219169</v>
      </c>
      <c r="AR71" s="56"/>
      <c r="AS71" s="56"/>
      <c r="AT71" s="56">
        <v>1373.2631317962041</v>
      </c>
      <c r="AU71" s="56"/>
      <c r="AV71" s="56"/>
      <c r="AW71" s="56">
        <v>69.012911724295122</v>
      </c>
      <c r="AX71" s="56">
        <v>1634.664165188648</v>
      </c>
      <c r="AY71" s="56"/>
      <c r="AZ71" s="56">
        <v>444.26320368652824</v>
      </c>
      <c r="BA71" s="56">
        <v>1662.547108059083</v>
      </c>
      <c r="BB71" s="56"/>
      <c r="BC71" s="56">
        <v>1452.7705284311919</v>
      </c>
      <c r="BD71" s="56"/>
      <c r="BE71" s="56">
        <v>424.22468973612177</v>
      </c>
      <c r="BF71" s="145"/>
      <c r="BG71" s="171">
        <v>4.2170714190313499E-2</v>
      </c>
      <c r="BH71" s="172"/>
      <c r="BI71" s="56">
        <f t="shared" si="36"/>
        <v>1853.9141578461956</v>
      </c>
      <c r="BJ71" s="56">
        <f>BY71/22.9</f>
        <v>0</v>
      </c>
      <c r="BK71" s="56">
        <f t="shared" si="37"/>
        <v>0</v>
      </c>
      <c r="BL71" s="56">
        <f t="shared" si="41"/>
        <v>1853.9141578461956</v>
      </c>
      <c r="BM71" s="56"/>
      <c r="BN71" s="56">
        <f t="shared" si="38"/>
        <v>2661.0188846501492</v>
      </c>
      <c r="BO71" s="56">
        <f>BZ71/35.4</f>
        <v>0</v>
      </c>
      <c r="BP71" s="56">
        <f t="shared" si="39"/>
        <v>0</v>
      </c>
      <c r="BQ71" s="56">
        <f t="shared" si="40"/>
        <v>0</v>
      </c>
      <c r="BR71" s="56"/>
      <c r="BS71" s="56"/>
      <c r="BT71" s="56"/>
      <c r="BU71" s="56"/>
      <c r="BV71" s="87"/>
      <c r="BW71" s="56">
        <v>0</v>
      </c>
      <c r="BX71" s="56">
        <v>0</v>
      </c>
      <c r="BY71" s="56">
        <v>0</v>
      </c>
      <c r="BZ71" s="56">
        <v>0</v>
      </c>
      <c r="CA71" s="56">
        <v>0</v>
      </c>
      <c r="CB71" s="56">
        <v>0</v>
      </c>
      <c r="CC71" s="56">
        <v>0</v>
      </c>
      <c r="CD71" s="56">
        <v>0</v>
      </c>
      <c r="CE71" s="56">
        <v>0</v>
      </c>
      <c r="CF71" s="56">
        <v>0</v>
      </c>
      <c r="CG71" s="56">
        <v>0</v>
      </c>
      <c r="CH71" s="56">
        <v>0</v>
      </c>
      <c r="CI71" s="56">
        <v>0</v>
      </c>
      <c r="CJ71" s="56">
        <v>0</v>
      </c>
      <c r="CK71" s="56">
        <v>0</v>
      </c>
      <c r="CL71" s="56">
        <v>0</v>
      </c>
      <c r="CM71" s="56">
        <v>0</v>
      </c>
      <c r="CN71" s="56">
        <v>0</v>
      </c>
      <c r="CO71" s="56">
        <v>0</v>
      </c>
      <c r="CP71" s="56">
        <v>0</v>
      </c>
      <c r="CQ71" s="56">
        <v>0</v>
      </c>
      <c r="CR71" s="62"/>
      <c r="CS71" s="129">
        <v>641.26397454861853</v>
      </c>
      <c r="CT71" s="129">
        <v>2394.7097561119058</v>
      </c>
      <c r="CU71" s="129">
        <v>2285.3611199291872</v>
      </c>
      <c r="CV71" s="129">
        <v>125563.24181931058</v>
      </c>
      <c r="CW71" s="129">
        <v>1221.2071133477889</v>
      </c>
      <c r="CX71" s="129">
        <v>12565.733237442582</v>
      </c>
      <c r="CY71" s="129" t="s">
        <v>1183</v>
      </c>
      <c r="CZ71" s="129">
        <v>1264.1573217519613</v>
      </c>
      <c r="DA71" s="129">
        <v>402.28095868855399</v>
      </c>
      <c r="DB71" s="129">
        <v>4632.9556552563336</v>
      </c>
      <c r="DC71" s="129">
        <v>74.888172898969017</v>
      </c>
      <c r="DD71" s="129">
        <v>40.395476780503905</v>
      </c>
      <c r="DE71" s="129">
        <v>161.37328477655694</v>
      </c>
      <c r="DF71" s="129">
        <v>34.761998884349268</v>
      </c>
      <c r="DG71" s="129">
        <v>277.03956333671744</v>
      </c>
      <c r="DH71" s="129">
        <v>38.185756756917868</v>
      </c>
      <c r="DI71" s="129">
        <v>75.108384163777444</v>
      </c>
      <c r="DJ71" s="129">
        <v>705.39140495496338</v>
      </c>
      <c r="DK71" s="129">
        <v>143.17303268899107</v>
      </c>
      <c r="DL71" s="131"/>
      <c r="DM71" s="129">
        <v>305.71049587944049</v>
      </c>
      <c r="DN71" s="129" t="s">
        <v>1149</v>
      </c>
      <c r="DO71" s="129">
        <v>1451.2507963519381</v>
      </c>
      <c r="DP71" s="129" t="s">
        <v>1150</v>
      </c>
      <c r="DQ71" s="129">
        <v>729.13715297495139</v>
      </c>
      <c r="DR71" s="129" t="s">
        <v>1151</v>
      </c>
      <c r="DS71" s="129" t="s">
        <v>1152</v>
      </c>
      <c r="DT71" s="129">
        <v>926.56049478456794</v>
      </c>
      <c r="DU71" s="129">
        <v>183.8537656769586</v>
      </c>
      <c r="DV71" s="129">
        <v>9018.8585143310083</v>
      </c>
      <c r="DW71" s="129">
        <v>75.533700922946579</v>
      </c>
      <c r="DX71" s="129">
        <v>490.73467323573578</v>
      </c>
      <c r="DY71" s="129" t="s">
        <v>1153</v>
      </c>
      <c r="DZ71" s="129">
        <v>148.29955568846302</v>
      </c>
      <c r="EA71" s="129">
        <v>1024.657222004249</v>
      </c>
      <c r="EB71" s="129">
        <v>19.567602617041103</v>
      </c>
      <c r="EC71" s="129">
        <v>209.21263700380294</v>
      </c>
      <c r="ED71" s="129" t="s">
        <v>1154</v>
      </c>
      <c r="EE71" s="139" t="s">
        <v>1155</v>
      </c>
    </row>
    <row r="72" spans="1:135" ht="16.2" thickBot="1" x14ac:dyDescent="0.35">
      <c r="A72" s="48" t="s">
        <v>505</v>
      </c>
      <c r="B72" s="49" t="s">
        <v>487</v>
      </c>
      <c r="C72" s="49">
        <v>1</v>
      </c>
      <c r="D72" s="113" t="s">
        <v>353</v>
      </c>
      <c r="E72" s="203"/>
      <c r="F72" s="49" t="s">
        <v>75</v>
      </c>
      <c r="G72" s="49" t="s">
        <v>57</v>
      </c>
      <c r="H72" s="83">
        <v>-34.799999999999997</v>
      </c>
      <c r="J72" s="80">
        <v>183</v>
      </c>
      <c r="L72" s="119">
        <v>15.5</v>
      </c>
      <c r="M72" s="53" t="s">
        <v>174</v>
      </c>
      <c r="O72" s="173">
        <v>48470.403812025674</v>
      </c>
      <c r="P72" s="173">
        <v>94200.068516615283</v>
      </c>
      <c r="Q72" s="48">
        <v>1120.3847830269533</v>
      </c>
      <c r="R72" s="51">
        <v>1435.8522412456794</v>
      </c>
      <c r="S72" s="51">
        <v>9044.8786245269184</v>
      </c>
      <c r="T72" s="51">
        <v>0</v>
      </c>
      <c r="U72" s="48">
        <v>0</v>
      </c>
      <c r="V72" s="51">
        <v>0</v>
      </c>
      <c r="W72" s="51">
        <v>0</v>
      </c>
      <c r="X72" s="51">
        <v>0</v>
      </c>
      <c r="Y72" s="48">
        <v>0</v>
      </c>
      <c r="Z72" s="51">
        <v>0</v>
      </c>
      <c r="AA72" s="48">
        <v>45.439692083777039</v>
      </c>
      <c r="AB72" s="48">
        <v>374.18432820115066</v>
      </c>
      <c r="AC72" s="51">
        <v>0</v>
      </c>
      <c r="AD72" s="48">
        <v>79.565256450666553</v>
      </c>
      <c r="AE72" s="48">
        <v>533.41007864727226</v>
      </c>
      <c r="AF72" s="51">
        <v>0</v>
      </c>
      <c r="AG72" s="48">
        <v>0</v>
      </c>
      <c r="AH72" s="48">
        <v>0</v>
      </c>
      <c r="AI72" s="48">
        <v>424.22468973612177</v>
      </c>
      <c r="AJ72" s="86"/>
      <c r="AK72" s="48"/>
      <c r="AL72" s="48"/>
      <c r="AM72" s="48">
        <f>AVERAGE(O72)</f>
        <v>48470.403812025674</v>
      </c>
      <c r="AN72" s="48">
        <f>AVERAGE(P72)</f>
        <v>94200.068516615283</v>
      </c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G72" s="149"/>
      <c r="BI72" s="48">
        <f t="shared" si="36"/>
        <v>2116.6115201757939</v>
      </c>
      <c r="BJ72" s="48">
        <f>BY72/22.9</f>
        <v>0</v>
      </c>
      <c r="BK72" s="48">
        <f t="shared" si="37"/>
        <v>0</v>
      </c>
      <c r="BL72" s="48">
        <f t="shared" si="41"/>
        <v>2116.6115201757939</v>
      </c>
      <c r="BM72" s="48"/>
      <c r="BN72" s="48">
        <f t="shared" si="38"/>
        <v>2661.0188846501492</v>
      </c>
      <c r="BO72" s="48">
        <f>BZ72/35.4</f>
        <v>0</v>
      </c>
      <c r="BP72" s="48">
        <f t="shared" si="39"/>
        <v>0</v>
      </c>
      <c r="BQ72" s="48">
        <f t="shared" si="40"/>
        <v>0</v>
      </c>
      <c r="BR72" s="48"/>
      <c r="BS72" s="48"/>
      <c r="BT72" s="48"/>
      <c r="BU72" s="48"/>
      <c r="BV72" s="86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S72" s="128">
        <v>312.45054439578257</v>
      </c>
      <c r="CT72" s="128">
        <v>1158.2705773313528</v>
      </c>
      <c r="CU72" s="128">
        <v>1132.4978512631262</v>
      </c>
      <c r="CV72" s="128">
        <v>61176.286135049064</v>
      </c>
      <c r="CW72" s="128">
        <v>601.86319815535103</v>
      </c>
      <c r="CX72" s="128">
        <v>6108.1158020414668</v>
      </c>
      <c r="CY72" s="128" t="s">
        <v>1184</v>
      </c>
      <c r="CZ72" s="128">
        <v>610.34762747365312</v>
      </c>
      <c r="DA72" s="128">
        <v>186.59525320802084</v>
      </c>
      <c r="DB72" s="128">
        <v>2288.1570526682485</v>
      </c>
      <c r="DC72" s="128">
        <v>33.068747330534634</v>
      </c>
      <c r="DD72" s="128">
        <v>16.438123841964838</v>
      </c>
      <c r="DE72" s="128">
        <v>73.959830043126331</v>
      </c>
      <c r="DF72" s="128">
        <v>15.105108620933551</v>
      </c>
      <c r="DG72" s="128">
        <v>120.38182011395153</v>
      </c>
      <c r="DH72" s="128">
        <v>16.592830351476412</v>
      </c>
      <c r="DI72" s="128">
        <v>35.380532486658758</v>
      </c>
      <c r="DJ72" s="128">
        <v>316.86636235582637</v>
      </c>
      <c r="DK72" s="128">
        <v>66.069125603540272</v>
      </c>
      <c r="DM72" s="128">
        <v>187.46372686288655</v>
      </c>
      <c r="DN72" s="128" t="s">
        <v>1156</v>
      </c>
      <c r="DO72" s="128">
        <v>650.83871539410495</v>
      </c>
      <c r="DP72" s="128" t="s">
        <v>1157</v>
      </c>
      <c r="DQ72" s="128" t="s">
        <v>1158</v>
      </c>
      <c r="DR72" s="128" t="s">
        <v>1159</v>
      </c>
      <c r="DS72" s="128" t="s">
        <v>1160</v>
      </c>
      <c r="DT72" s="128" t="s">
        <v>1161</v>
      </c>
      <c r="DU72" s="128" t="s">
        <v>1162</v>
      </c>
      <c r="DV72" s="128">
        <v>4454.2979152348025</v>
      </c>
      <c r="DW72" s="128">
        <v>24.316071638916931</v>
      </c>
      <c r="DX72" s="128">
        <v>114.67208253485916</v>
      </c>
      <c r="DY72" s="128" t="s">
        <v>1163</v>
      </c>
      <c r="DZ72" s="128">
        <v>21.325253649630664</v>
      </c>
      <c r="EA72" s="128">
        <v>239.56972187083363</v>
      </c>
      <c r="EB72" s="128" t="s">
        <v>1164</v>
      </c>
      <c r="EC72" s="128" t="s">
        <v>1165</v>
      </c>
      <c r="ED72" s="128" t="s">
        <v>1166</v>
      </c>
      <c r="EE72" s="138">
        <v>80.990983078138484</v>
      </c>
    </row>
    <row r="73" spans="1:135" s="60" customFormat="1" ht="16.2" thickBot="1" x14ac:dyDescent="0.35">
      <c r="A73" s="56" t="s">
        <v>505</v>
      </c>
      <c r="B73" s="57" t="s">
        <v>487</v>
      </c>
      <c r="C73" s="57">
        <v>1</v>
      </c>
      <c r="D73" s="74" t="s">
        <v>346</v>
      </c>
      <c r="E73" s="114" t="s">
        <v>299</v>
      </c>
      <c r="F73" s="57" t="s">
        <v>485</v>
      </c>
      <c r="G73" s="57" t="s">
        <v>57</v>
      </c>
      <c r="H73" s="84"/>
      <c r="I73" s="81">
        <v>10.6</v>
      </c>
      <c r="J73" s="81"/>
      <c r="K73" s="81">
        <v>304.10000000000002</v>
      </c>
      <c r="L73" s="120">
        <v>10.7</v>
      </c>
      <c r="M73" s="61" t="s">
        <v>175</v>
      </c>
      <c r="N73" s="62"/>
      <c r="O73" s="174">
        <v>37952.822675165393</v>
      </c>
      <c r="P73" s="173">
        <v>65028.434395340875</v>
      </c>
      <c r="Q73" s="56">
        <v>499.65940300292618</v>
      </c>
      <c r="R73" s="59">
        <v>0</v>
      </c>
      <c r="S73" s="59">
        <v>2963.9815477801244</v>
      </c>
      <c r="T73" s="59">
        <v>0</v>
      </c>
      <c r="U73" s="56">
        <v>0</v>
      </c>
      <c r="V73" s="59">
        <v>0</v>
      </c>
      <c r="W73" s="59">
        <v>0</v>
      </c>
      <c r="X73" s="59">
        <v>0</v>
      </c>
      <c r="Y73" s="56">
        <v>0</v>
      </c>
      <c r="Z73" s="59">
        <v>0</v>
      </c>
      <c r="AA73" s="56">
        <v>0</v>
      </c>
      <c r="AB73" s="56">
        <v>548.73304940380592</v>
      </c>
      <c r="AC73" s="59">
        <v>0</v>
      </c>
      <c r="AD73" s="56">
        <v>31.825519637087499</v>
      </c>
      <c r="AE73" s="56">
        <v>529.64538838046417</v>
      </c>
      <c r="AF73" s="59">
        <v>0</v>
      </c>
      <c r="AG73" s="56">
        <v>0</v>
      </c>
      <c r="AH73" s="56">
        <v>0</v>
      </c>
      <c r="AI73" s="56">
        <v>0</v>
      </c>
      <c r="AJ73" s="87"/>
      <c r="AK73" s="56">
        <v>499.65940300292618</v>
      </c>
      <c r="AL73" s="56"/>
      <c r="AM73" s="48">
        <f>AVERAGE(O73)</f>
        <v>37952.822675165393</v>
      </c>
      <c r="AN73" s="48">
        <f>AVERAGE(P73)</f>
        <v>65028.434395340875</v>
      </c>
      <c r="AO73" s="56">
        <v>2963.9815477801244</v>
      </c>
      <c r="AP73" s="56"/>
      <c r="AQ73" s="56"/>
      <c r="AR73" s="56"/>
      <c r="AS73" s="56"/>
      <c r="AT73" s="56"/>
      <c r="AU73" s="56"/>
      <c r="AV73" s="56"/>
      <c r="AW73" s="56"/>
      <c r="AX73" s="56">
        <v>548.73304940380592</v>
      </c>
      <c r="AY73" s="56"/>
      <c r="AZ73" s="56">
        <v>31.825519637087499</v>
      </c>
      <c r="BA73" s="56">
        <v>529.64538838046417</v>
      </c>
      <c r="BB73" s="56"/>
      <c r="BC73" s="56"/>
      <c r="BD73" s="56"/>
      <c r="BE73" s="56"/>
      <c r="BF73" s="145"/>
      <c r="BG73" s="149">
        <v>0</v>
      </c>
      <c r="BH73" s="65"/>
      <c r="BI73" s="56">
        <f t="shared" si="36"/>
        <v>1657.3285010989255</v>
      </c>
      <c r="BJ73" s="48">
        <f>BY73/22.9</f>
        <v>0</v>
      </c>
      <c r="BK73" s="48">
        <f t="shared" si="37"/>
        <v>0</v>
      </c>
      <c r="BL73" s="48">
        <f t="shared" si="41"/>
        <v>1657.3285010989255</v>
      </c>
      <c r="BM73" s="48"/>
      <c r="BN73" s="56">
        <f t="shared" si="38"/>
        <v>1836.9614235971999</v>
      </c>
      <c r="BO73" s="48">
        <f>BZ73/35.4</f>
        <v>0</v>
      </c>
      <c r="BP73" s="56">
        <f t="shared" si="39"/>
        <v>0</v>
      </c>
      <c r="BQ73" s="48">
        <f t="shared" si="40"/>
        <v>0</v>
      </c>
      <c r="BR73" s="56"/>
      <c r="BS73" s="48"/>
      <c r="BT73" s="56"/>
      <c r="BU73" s="48"/>
      <c r="BV73" s="87"/>
      <c r="BW73" s="56">
        <v>0</v>
      </c>
      <c r="BX73" s="56">
        <v>0</v>
      </c>
      <c r="BY73" s="56">
        <v>0</v>
      </c>
      <c r="BZ73" s="56">
        <v>0</v>
      </c>
      <c r="CA73" s="56">
        <v>0</v>
      </c>
      <c r="CB73" s="56">
        <v>0</v>
      </c>
      <c r="CC73" s="56">
        <v>0</v>
      </c>
      <c r="CD73" s="56">
        <v>0</v>
      </c>
      <c r="CE73" s="56">
        <v>0</v>
      </c>
      <c r="CF73" s="56">
        <v>0</v>
      </c>
      <c r="CG73" s="56">
        <v>0</v>
      </c>
      <c r="CH73" s="56">
        <v>0</v>
      </c>
      <c r="CI73" s="56">
        <v>0</v>
      </c>
      <c r="CJ73" s="56">
        <v>0</v>
      </c>
      <c r="CK73" s="56">
        <v>0</v>
      </c>
      <c r="CL73" s="56">
        <v>0</v>
      </c>
      <c r="CM73" s="56">
        <v>0</v>
      </c>
      <c r="CN73" s="56">
        <v>0</v>
      </c>
      <c r="CO73" s="56">
        <v>0</v>
      </c>
      <c r="CP73" s="56">
        <v>0</v>
      </c>
      <c r="CQ73" s="56">
        <v>0</v>
      </c>
      <c r="CR73" s="62"/>
      <c r="CS73" s="129">
        <v>272.33106392859293</v>
      </c>
      <c r="CT73" s="129">
        <v>985.25015702096766</v>
      </c>
      <c r="CU73" s="129">
        <v>1018.1748555153331</v>
      </c>
      <c r="CV73" s="129">
        <v>52981.54635604997</v>
      </c>
      <c r="CW73" s="129">
        <v>537.20475344111924</v>
      </c>
      <c r="CX73" s="129">
        <v>5423.2152346187286</v>
      </c>
      <c r="CY73" s="129" t="s">
        <v>1185</v>
      </c>
      <c r="CZ73" s="129">
        <v>537.85679115799758</v>
      </c>
      <c r="DA73" s="129">
        <v>178.36814962836877</v>
      </c>
      <c r="DB73" s="129">
        <v>2057.9603088136223</v>
      </c>
      <c r="DC73" s="129">
        <v>30.326343278993306</v>
      </c>
      <c r="DD73" s="129">
        <v>23.192861160308052</v>
      </c>
      <c r="DE73" s="129">
        <v>53.845385348769028</v>
      </c>
      <c r="DF73" s="129">
        <v>15.859334691965481</v>
      </c>
      <c r="DG73" s="129">
        <v>126.39293625445168</v>
      </c>
      <c r="DH73" s="129">
        <v>9.9149519990158357</v>
      </c>
      <c r="DI73" s="129">
        <v>33.543816697312991</v>
      </c>
      <c r="DJ73" s="129">
        <v>270.34692266729274</v>
      </c>
      <c r="DK73" s="129">
        <v>71.96925777164077</v>
      </c>
      <c r="DL73" s="131"/>
      <c r="DM73" s="129">
        <v>171.24859882753836</v>
      </c>
      <c r="DN73" s="129" t="s">
        <v>1167</v>
      </c>
      <c r="DO73" s="129">
        <v>648.51694625815594</v>
      </c>
      <c r="DP73" s="129" t="s">
        <v>1168</v>
      </c>
      <c r="DQ73" s="129">
        <v>346.06774896263084</v>
      </c>
      <c r="DR73" s="129" t="s">
        <v>1169</v>
      </c>
      <c r="DS73" s="129" t="s">
        <v>1170</v>
      </c>
      <c r="DT73" s="129">
        <v>412.6403261942196</v>
      </c>
      <c r="DU73" s="129" t="s">
        <v>1171</v>
      </c>
      <c r="DV73" s="129">
        <v>4006.1796905483416</v>
      </c>
      <c r="DW73" s="129" t="s">
        <v>1172</v>
      </c>
      <c r="DX73" s="129">
        <v>162.39124835467996</v>
      </c>
      <c r="DY73" s="129" t="s">
        <v>1173</v>
      </c>
      <c r="DZ73" s="129">
        <v>10.266340188399337</v>
      </c>
      <c r="EA73" s="129">
        <v>356.43177498646526</v>
      </c>
      <c r="EB73" s="129" t="s">
        <v>1174</v>
      </c>
      <c r="EC73" s="129" t="s">
        <v>1175</v>
      </c>
      <c r="ED73" s="129" t="s">
        <v>1176</v>
      </c>
      <c r="EE73" s="139" t="s">
        <v>1177</v>
      </c>
    </row>
    <row r="74" spans="1:135" s="90" customFormat="1" ht="16.2" thickTop="1" x14ac:dyDescent="0.3">
      <c r="A74" s="91" t="s">
        <v>31</v>
      </c>
      <c r="B74" s="92" t="s">
        <v>497</v>
      </c>
      <c r="C74" s="92">
        <v>1</v>
      </c>
      <c r="D74" s="103" t="s">
        <v>359</v>
      </c>
      <c r="E74" s="117" t="s">
        <v>300</v>
      </c>
      <c r="F74" s="92" t="s">
        <v>75</v>
      </c>
      <c r="G74" s="92" t="s">
        <v>301</v>
      </c>
      <c r="H74" s="94">
        <v>-28.9</v>
      </c>
      <c r="I74" s="95"/>
      <c r="J74" s="95">
        <v>215.2</v>
      </c>
      <c r="K74" s="95"/>
      <c r="L74" s="121">
        <v>21.1</v>
      </c>
      <c r="M74" s="96" t="s">
        <v>176</v>
      </c>
      <c r="N74" s="97"/>
      <c r="O74" s="175">
        <v>47547.857392442049</v>
      </c>
      <c r="P74" s="175">
        <v>175245.05989872798</v>
      </c>
      <c r="Q74" s="91">
        <v>0</v>
      </c>
      <c r="R74" s="98">
        <v>0</v>
      </c>
      <c r="S74" s="98">
        <v>15886.184903483825</v>
      </c>
      <c r="T74" s="98">
        <v>26522.661912906002</v>
      </c>
      <c r="U74" s="91">
        <v>3314.1278389608724</v>
      </c>
      <c r="V74" s="98">
        <v>0</v>
      </c>
      <c r="W74" s="98">
        <v>0</v>
      </c>
      <c r="X74" s="98">
        <v>0</v>
      </c>
      <c r="Y74" s="91">
        <v>0</v>
      </c>
      <c r="Z74" s="90">
        <v>6137.0273108633701</v>
      </c>
      <c r="AA74" s="91">
        <v>0</v>
      </c>
      <c r="AB74" s="91">
        <v>7401.2295160207668</v>
      </c>
      <c r="AC74" s="98">
        <v>0</v>
      </c>
      <c r="AD74" s="91">
        <v>47.66664952248864</v>
      </c>
      <c r="AE74" s="91">
        <v>1178.9083310267558</v>
      </c>
      <c r="AF74" s="98">
        <v>14.990755074570959</v>
      </c>
      <c r="AG74" s="91">
        <v>185.04708843260889</v>
      </c>
      <c r="AH74" s="91">
        <v>0</v>
      </c>
      <c r="AI74" s="91">
        <v>0</v>
      </c>
      <c r="AJ74" s="99"/>
      <c r="AK74" s="91">
        <v>490.19398953178603</v>
      </c>
      <c r="AL74" s="91">
        <v>245.47890209416224</v>
      </c>
      <c r="AM74" s="91">
        <f>AVERAGE(O74:O75)</f>
        <v>39607.911922959785</v>
      </c>
      <c r="AN74" s="91">
        <f>AVERAGE(P74:P75)</f>
        <v>213507.57827765646</v>
      </c>
      <c r="AO74" s="91">
        <v>14009.133146413547</v>
      </c>
      <c r="AP74" s="91">
        <v>48109.414171821925</v>
      </c>
      <c r="AQ74" s="91">
        <v>2079.1258200709963</v>
      </c>
      <c r="AR74" s="91">
        <v>836.29939454951693</v>
      </c>
      <c r="AS74" s="91">
        <v>11.371107292728295</v>
      </c>
      <c r="AT74" s="91">
        <v>662.72694658759235</v>
      </c>
      <c r="AU74" s="91"/>
      <c r="AV74" s="91">
        <v>3774.372466838834</v>
      </c>
      <c r="AW74" s="91">
        <v>82.374382330912439</v>
      </c>
      <c r="AX74" s="91">
        <v>5165.8812542085034</v>
      </c>
      <c r="AY74" s="91"/>
      <c r="AZ74" s="91">
        <v>104.46541935675401</v>
      </c>
      <c r="BA74" s="91">
        <v>844.81448832115018</v>
      </c>
      <c r="BB74" s="91">
        <v>10.605736868123529</v>
      </c>
      <c r="BC74" s="91">
        <v>439.50771326907159</v>
      </c>
      <c r="BD74" s="91">
        <v>1.8021750146654001</v>
      </c>
      <c r="BE74" s="91">
        <v>23.704093237961391</v>
      </c>
      <c r="BF74" s="146"/>
      <c r="BG74" s="151">
        <v>7.8625452990901262E-3</v>
      </c>
      <c r="BH74" s="153">
        <v>37.667861370100518</v>
      </c>
      <c r="BI74" s="91">
        <f t="shared" si="36"/>
        <v>1729.6031407406022</v>
      </c>
      <c r="BJ74" s="91">
        <f>BY74/22.9</f>
        <v>0</v>
      </c>
      <c r="BK74" s="91">
        <f t="shared" si="37"/>
        <v>538.61850039712374</v>
      </c>
      <c r="BL74" s="91">
        <f t="shared" si="41"/>
        <v>2268.2216411377258</v>
      </c>
      <c r="BM74" s="91">
        <v>83.570577494222022</v>
      </c>
      <c r="BN74" s="91">
        <f t="shared" si="38"/>
        <v>6031.2875219676971</v>
      </c>
      <c r="BO74" s="91">
        <f>BZ74/35.4</f>
        <v>25.390215204223118</v>
      </c>
      <c r="BP74" s="91">
        <f t="shared" si="39"/>
        <v>47.238704215755114</v>
      </c>
      <c r="BQ74" s="91">
        <f t="shared" si="40"/>
        <v>29.570148235601199</v>
      </c>
      <c r="BR74" s="91">
        <f t="shared" ref="BR74" si="42">BI74/BP74</f>
        <v>36.614110599666759</v>
      </c>
      <c r="BS74" s="91">
        <v>0</v>
      </c>
      <c r="BT74" s="91">
        <f t="shared" ref="BT74" si="43">BN74/BP74</f>
        <v>127.67681972013395</v>
      </c>
      <c r="BU74" s="91">
        <v>0.85864348740918317</v>
      </c>
      <c r="BV74" s="99"/>
      <c r="BW74" s="91">
        <v>245.09699476589302</v>
      </c>
      <c r="BX74" s="91">
        <v>122.73945104708112</v>
      </c>
      <c r="BY74" s="91">
        <v>0</v>
      </c>
      <c r="BZ74" s="91">
        <v>898.81361822949839</v>
      </c>
      <c r="CA74" s="91">
        <v>1877.0517570702727</v>
      </c>
      <c r="CB74" s="91">
        <v>21586.752258915927</v>
      </c>
      <c r="CC74" s="91">
        <v>1235.0020188898764</v>
      </c>
      <c r="CD74" s="91">
        <v>418.14969727475847</v>
      </c>
      <c r="CE74" s="91">
        <v>5.6855536463641476</v>
      </c>
      <c r="CF74" s="91">
        <v>331.36347329379618</v>
      </c>
      <c r="CG74" s="91">
        <v>0</v>
      </c>
      <c r="CH74" s="91">
        <v>2362.654844024536</v>
      </c>
      <c r="CI74" s="91">
        <v>41.18719116545622</v>
      </c>
      <c r="CJ74" s="91">
        <v>2235.3482618122621</v>
      </c>
      <c r="CK74" s="91">
        <v>0</v>
      </c>
      <c r="CL74" s="91">
        <v>56.798769834265357</v>
      </c>
      <c r="CM74" s="91">
        <v>334.09384270560565</v>
      </c>
      <c r="CN74" s="91">
        <v>4.3850182064474303</v>
      </c>
      <c r="CO74" s="91">
        <v>254.46062483646267</v>
      </c>
      <c r="CP74" s="91">
        <v>0.90108750733270004</v>
      </c>
      <c r="CQ74" s="91">
        <v>11.852046618980696</v>
      </c>
      <c r="CR74" s="97"/>
      <c r="CS74" s="137">
        <v>563.30788120784894</v>
      </c>
      <c r="CT74" s="137">
        <v>1878.7857953888745</v>
      </c>
      <c r="CU74" s="137">
        <v>2051.4660357778757</v>
      </c>
      <c r="CV74" s="137">
        <v>108762.69118900958</v>
      </c>
      <c r="CW74" s="127">
        <v>1109.7909524027077</v>
      </c>
      <c r="CX74" s="137">
        <v>10941.868317992134</v>
      </c>
      <c r="CY74" s="137">
        <v>228.44550235220728</v>
      </c>
      <c r="CZ74" s="137">
        <v>1208.7879622747353</v>
      </c>
      <c r="DA74" s="137">
        <v>255.54585641821396</v>
      </c>
      <c r="DB74" s="137">
        <v>3987.1328716346425</v>
      </c>
      <c r="DC74" s="137">
        <v>42.473018946518629</v>
      </c>
      <c r="DD74" s="137">
        <v>43.738854754778181</v>
      </c>
      <c r="DE74" s="127">
        <v>107.05609238015072</v>
      </c>
      <c r="DF74" s="137">
        <v>24.270896701166539</v>
      </c>
      <c r="DG74" s="137">
        <v>195.39134843061134</v>
      </c>
      <c r="DH74" s="137">
        <v>12.006908905657976</v>
      </c>
      <c r="DI74" s="137">
        <v>68.447483569999079</v>
      </c>
      <c r="DJ74" s="137">
        <v>532.92622951170176</v>
      </c>
      <c r="DK74" s="137">
        <v>123.59371693058225</v>
      </c>
      <c r="DL74" s="132"/>
      <c r="DM74" s="137" t="s">
        <v>1186</v>
      </c>
      <c r="DN74" s="137" t="s">
        <v>1187</v>
      </c>
      <c r="DO74" s="137">
        <v>1099.2674544727345</v>
      </c>
      <c r="DP74" s="137">
        <v>63594.883341949229</v>
      </c>
      <c r="DQ74" s="127">
        <v>561.85462763720341</v>
      </c>
      <c r="DR74" s="137" t="s">
        <v>1188</v>
      </c>
      <c r="DS74" s="137" t="s">
        <v>1189</v>
      </c>
      <c r="DT74" s="137" t="s">
        <v>1190</v>
      </c>
      <c r="DU74" s="137" t="s">
        <v>1191</v>
      </c>
      <c r="DV74" s="127">
        <v>201.91362783951001</v>
      </c>
      <c r="DW74" s="137">
        <v>41.975170357755808</v>
      </c>
      <c r="DX74" s="137">
        <v>236.05590752251115</v>
      </c>
      <c r="DY74" s="137" t="s">
        <v>1192</v>
      </c>
      <c r="DZ74" s="137">
        <v>22.110908895390065</v>
      </c>
      <c r="EA74" s="137">
        <v>238.74606174315792</v>
      </c>
      <c r="EB74" s="137">
        <v>7.6740294979328993</v>
      </c>
      <c r="EC74" s="137">
        <v>69.469976083905578</v>
      </c>
      <c r="ED74" s="137" t="s">
        <v>1193</v>
      </c>
      <c r="EE74" s="141" t="s">
        <v>1194</v>
      </c>
    </row>
    <row r="75" spans="1:135" ht="16.2" thickBot="1" x14ac:dyDescent="0.35">
      <c r="A75" s="48" t="s">
        <v>31</v>
      </c>
      <c r="B75" s="49" t="s">
        <v>497</v>
      </c>
      <c r="C75" s="49">
        <v>1</v>
      </c>
      <c r="D75" s="50" t="s">
        <v>360</v>
      </c>
      <c r="E75" s="113" t="s">
        <v>300</v>
      </c>
      <c r="F75" s="49" t="s">
        <v>75</v>
      </c>
      <c r="G75" s="49" t="s">
        <v>301</v>
      </c>
      <c r="H75" s="83">
        <v>-28.9</v>
      </c>
      <c r="J75" s="80">
        <v>215.2</v>
      </c>
      <c r="L75" s="119">
        <v>21.1</v>
      </c>
      <c r="M75" s="53" t="s">
        <v>177</v>
      </c>
      <c r="O75" s="173">
        <v>31667.966453477522</v>
      </c>
      <c r="P75" s="173">
        <v>251770.09665658494</v>
      </c>
      <c r="Q75" s="48">
        <v>490.19398953178603</v>
      </c>
      <c r="R75" s="51">
        <v>245.47890209416224</v>
      </c>
      <c r="S75" s="51">
        <v>12132.08138934327</v>
      </c>
      <c r="T75" s="51">
        <v>69696.166430737852</v>
      </c>
      <c r="U75" s="48">
        <v>844.12380118112037</v>
      </c>
      <c r="V75" s="51">
        <v>836.29939454951693</v>
      </c>
      <c r="W75" s="51">
        <v>11.371107292728295</v>
      </c>
      <c r="X75" s="51">
        <v>662.72694658759235</v>
      </c>
      <c r="Y75" s="48">
        <v>0</v>
      </c>
      <c r="Z75" s="52">
        <v>1411.717622814298</v>
      </c>
      <c r="AA75" s="48">
        <v>82.374382330912439</v>
      </c>
      <c r="AB75" s="48">
        <v>2930.5329923962395</v>
      </c>
      <c r="AC75" s="51">
        <v>0</v>
      </c>
      <c r="AD75" s="48">
        <v>161.26418919101937</v>
      </c>
      <c r="AE75" s="48">
        <v>510.72064561554447</v>
      </c>
      <c r="AF75" s="51">
        <v>6.2207186616760977</v>
      </c>
      <c r="AG75" s="48">
        <v>693.96833810553426</v>
      </c>
      <c r="AH75" s="48">
        <v>1.8021750146654001</v>
      </c>
      <c r="AI75" s="48">
        <v>23.704093237961391</v>
      </c>
      <c r="AJ75" s="86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G75" s="149"/>
      <c r="BI75" s="48">
        <f t="shared" si="36"/>
        <v>0</v>
      </c>
      <c r="BJ75" s="48">
        <f>BY75/22.9</f>
        <v>0</v>
      </c>
      <c r="BK75" s="48">
        <f t="shared" si="37"/>
        <v>0</v>
      </c>
      <c r="BL75" s="48">
        <f t="shared" si="41"/>
        <v>0</v>
      </c>
      <c r="BM75" s="48"/>
      <c r="BN75" s="48">
        <f t="shared" si="38"/>
        <v>0</v>
      </c>
      <c r="BO75" s="48">
        <f>BZ75/35.4</f>
        <v>0</v>
      </c>
      <c r="BP75" s="48">
        <f t="shared" si="39"/>
        <v>0</v>
      </c>
      <c r="BQ75" s="48">
        <f t="shared" si="40"/>
        <v>0</v>
      </c>
      <c r="BR75" s="48"/>
      <c r="BS75" s="48"/>
      <c r="BT75" s="48"/>
      <c r="BU75" s="48"/>
      <c r="BV75" s="86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S75" s="133">
        <v>20.319692879932152</v>
      </c>
      <c r="CT75" s="133">
        <v>68.211763997960574</v>
      </c>
      <c r="CU75" s="133">
        <v>73.313156076613666</v>
      </c>
      <c r="CV75" s="133">
        <v>3920.9519522474125</v>
      </c>
      <c r="CW75" s="128">
        <v>39.765320810063564</v>
      </c>
      <c r="CX75" s="133">
        <v>394.89855250252907</v>
      </c>
      <c r="CY75" s="133">
        <v>8.4082217342355374</v>
      </c>
      <c r="CZ75" s="133">
        <v>43.77446889682011</v>
      </c>
      <c r="DA75" s="133">
        <v>9.5749033328216235</v>
      </c>
      <c r="DB75" s="133">
        <v>142.71425592300645</v>
      </c>
      <c r="DC75" s="133">
        <v>1.6417821177919072</v>
      </c>
      <c r="DD75" s="133">
        <v>1.6699895761281784</v>
      </c>
      <c r="DE75" s="128">
        <v>4.0112242479565579</v>
      </c>
      <c r="DF75" s="133">
        <v>0.93818440918751744</v>
      </c>
      <c r="DG75" s="133">
        <v>7.5527953929660478</v>
      </c>
      <c r="DH75" s="133">
        <v>0.49418706961962894</v>
      </c>
      <c r="DI75" s="133">
        <v>2.511865340585909</v>
      </c>
      <c r="DJ75" s="133">
        <v>20.102489120064824</v>
      </c>
      <c r="DK75" s="133">
        <v>4.582578053714033</v>
      </c>
      <c r="DM75" s="133">
        <v>28.909090982500032</v>
      </c>
      <c r="DN75" s="133">
        <v>45.793837235645476</v>
      </c>
      <c r="DO75" s="133">
        <v>80.29505095682633</v>
      </c>
      <c r="DP75" s="133">
        <v>3750.2099207693695</v>
      </c>
      <c r="DQ75" s="128">
        <v>35.856335343256127</v>
      </c>
      <c r="DR75" s="133">
        <v>238.92644491008892</v>
      </c>
      <c r="DS75" s="133">
        <v>3.8518277524386573</v>
      </c>
      <c r="DT75" s="133">
        <v>44.133477306660573</v>
      </c>
      <c r="DU75" s="133" t="s">
        <v>1195</v>
      </c>
      <c r="DV75" s="128">
        <v>97.292027395209686</v>
      </c>
      <c r="DW75" s="133">
        <v>5.8439809549236852</v>
      </c>
      <c r="DX75" s="133">
        <v>32.604578512975415</v>
      </c>
      <c r="DY75" s="133" t="s">
        <v>1196</v>
      </c>
      <c r="DZ75" s="133">
        <v>5.962187870836118</v>
      </c>
      <c r="EA75" s="133">
        <v>30.422256263384511</v>
      </c>
      <c r="EB75" s="133">
        <v>1.2504960506163429</v>
      </c>
      <c r="EC75" s="133">
        <v>11.989829844797265</v>
      </c>
      <c r="ED75" s="133" t="s">
        <v>1197</v>
      </c>
      <c r="EE75" s="142">
        <v>4.502560626366753</v>
      </c>
    </row>
    <row r="76" spans="1:135" s="76" customFormat="1" x14ac:dyDescent="0.3">
      <c r="A76" s="56" t="s">
        <v>31</v>
      </c>
      <c r="B76" s="57" t="s">
        <v>497</v>
      </c>
      <c r="C76" s="57">
        <v>1</v>
      </c>
      <c r="D76" s="58" t="s">
        <v>383</v>
      </c>
      <c r="E76" s="112" t="s">
        <v>300</v>
      </c>
      <c r="F76" s="57" t="s">
        <v>75</v>
      </c>
      <c r="G76" s="57" t="s">
        <v>301</v>
      </c>
      <c r="H76" s="84">
        <v>-26.8</v>
      </c>
      <c r="I76" s="81"/>
      <c r="J76" s="81">
        <v>227.4</v>
      </c>
      <c r="K76" s="81"/>
      <c r="L76" s="120">
        <v>22.5</v>
      </c>
      <c r="M76" s="61" t="s">
        <v>178</v>
      </c>
      <c r="N76" s="62"/>
      <c r="O76" s="174">
        <v>34265.72314539615</v>
      </c>
      <c r="P76" s="174">
        <v>251027.72508437608</v>
      </c>
      <c r="Q76" s="56">
        <v>588.13312457573295</v>
      </c>
      <c r="R76" s="59">
        <v>499.81031448849956</v>
      </c>
      <c r="S76" s="59">
        <v>12758.007304272551</v>
      </c>
      <c r="T76" s="59">
        <v>64477.117145784076</v>
      </c>
      <c r="U76" s="56">
        <v>0</v>
      </c>
      <c r="V76" s="59">
        <v>9232.2752514701278</v>
      </c>
      <c r="W76" s="59">
        <v>0</v>
      </c>
      <c r="X76" s="59">
        <v>866.87321731105988</v>
      </c>
      <c r="Y76" s="56">
        <v>0</v>
      </c>
      <c r="Z76" s="60">
        <v>0</v>
      </c>
      <c r="AA76" s="56">
        <v>93.459289062013397</v>
      </c>
      <c r="AB76" s="56">
        <v>3955.2313183939677</v>
      </c>
      <c r="AC76" s="59">
        <v>0</v>
      </c>
      <c r="AD76" s="56">
        <v>149.45061069703681</v>
      </c>
      <c r="AE76" s="56">
        <v>782.17649230914071</v>
      </c>
      <c r="AF76" s="59">
        <v>0</v>
      </c>
      <c r="AG76" s="56">
        <v>735.99901055910311</v>
      </c>
      <c r="AH76" s="56">
        <v>0</v>
      </c>
      <c r="AI76" s="56">
        <v>0</v>
      </c>
      <c r="AJ76" s="87"/>
      <c r="AK76" s="56">
        <v>660.48249980608307</v>
      </c>
      <c r="AL76" s="56">
        <v>468.81177272432558</v>
      </c>
      <c r="AM76" s="56">
        <f>AVERAGE(O76:O78)</f>
        <v>45954.215695396349</v>
      </c>
      <c r="AN76" s="56">
        <f>AVERAGE(P76:P78)</f>
        <v>209861.95782559217</v>
      </c>
      <c r="AO76" s="56">
        <v>16700.182828286874</v>
      </c>
      <c r="AP76" s="56">
        <v>61878.637135784229</v>
      </c>
      <c r="AQ76" s="56">
        <v>1252.8655691574618</v>
      </c>
      <c r="AR76" s="56">
        <v>9232.2752514701278</v>
      </c>
      <c r="AS76" s="56">
        <v>343.17321644199927</v>
      </c>
      <c r="AT76" s="56">
        <v>874.2355855094554</v>
      </c>
      <c r="AU76" s="56">
        <v>343.69491671206237</v>
      </c>
      <c r="AV76" s="56">
        <v>1736.488332595768</v>
      </c>
      <c r="AW76" s="56">
        <v>91.739941297646226</v>
      </c>
      <c r="AX76" s="56">
        <v>3494.5087744515195</v>
      </c>
      <c r="AY76" s="56"/>
      <c r="AZ76" s="56">
        <v>222.54147131967704</v>
      </c>
      <c r="BA76" s="56">
        <v>831.545450525143</v>
      </c>
      <c r="BB76" s="56">
        <v>7.5403709652193944</v>
      </c>
      <c r="BC76" s="56">
        <v>1150.5732863841654</v>
      </c>
      <c r="BD76" s="56"/>
      <c r="BE76" s="56">
        <v>30.231121973588362</v>
      </c>
      <c r="BF76" s="147"/>
      <c r="BG76" s="171">
        <v>1.1796265709122903E-2</v>
      </c>
      <c r="BH76" s="172">
        <v>74.080951957989853</v>
      </c>
      <c r="BI76" s="56">
        <f t="shared" si="36"/>
        <v>2006.7343098426354</v>
      </c>
      <c r="BJ76" s="56">
        <f>BY76/22.9</f>
        <v>0</v>
      </c>
      <c r="BK76" s="56">
        <f t="shared" si="37"/>
        <v>729.75013408971563</v>
      </c>
      <c r="BL76" s="56">
        <f t="shared" si="41"/>
        <v>2736.484443932351</v>
      </c>
      <c r="BM76" s="56">
        <v>661.7392267179157</v>
      </c>
      <c r="BN76" s="56">
        <f t="shared" si="38"/>
        <v>5928.30389337831</v>
      </c>
      <c r="BO76" s="56">
        <f>BZ76/35.4</f>
        <v>132.18653059658629</v>
      </c>
      <c r="BP76" s="56">
        <f t="shared" si="39"/>
        <v>21.733270745879448</v>
      </c>
      <c r="BQ76" s="56">
        <f t="shared" si="40"/>
        <v>10.24516208118305</v>
      </c>
      <c r="BR76" s="56">
        <f t="shared" ref="BR76" si="44">BI76/BP76</f>
        <v>92.33466666415616</v>
      </c>
      <c r="BS76" s="56">
        <v>0</v>
      </c>
      <c r="BT76" s="56">
        <f t="shared" ref="BT76" si="45">BN76/BP76</f>
        <v>272.77550455686912</v>
      </c>
      <c r="BU76" s="56">
        <v>12.902336688198318</v>
      </c>
      <c r="BV76" s="87"/>
      <c r="BW76" s="56">
        <v>316.90882980537634</v>
      </c>
      <c r="BX76" s="56">
        <v>222.44460335075701</v>
      </c>
      <c r="BY76" s="56">
        <v>0</v>
      </c>
      <c r="BZ76" s="56">
        <v>4679.4031831191551</v>
      </c>
      <c r="CA76" s="56">
        <v>3433.2316434335885</v>
      </c>
      <c r="CB76" s="56">
        <v>29246.925874047625</v>
      </c>
      <c r="CC76" s="56">
        <v>590.6064932442564</v>
      </c>
      <c r="CD76" s="56">
        <v>4352.1362907301773</v>
      </c>
      <c r="CE76" s="56">
        <v>161.77340564515768</v>
      </c>
      <c r="CF76" s="56">
        <v>412.16244703798435</v>
      </c>
      <c r="CG76" s="56">
        <v>162.01933751096331</v>
      </c>
      <c r="CH76" s="56">
        <v>818.5884502865257</v>
      </c>
      <c r="CI76" s="56">
        <v>43.269402326201423</v>
      </c>
      <c r="CJ76" s="56">
        <v>1689.7328758126284</v>
      </c>
      <c r="CK76" s="56">
        <v>0</v>
      </c>
      <c r="CL76" s="56">
        <v>120.69385345373391</v>
      </c>
      <c r="CM76" s="56">
        <v>394.06139352335651</v>
      </c>
      <c r="CN76" s="56">
        <v>3.5545649614458577</v>
      </c>
      <c r="CO76" s="56">
        <v>463.69518827418665</v>
      </c>
      <c r="CP76" s="56">
        <v>0</v>
      </c>
      <c r="CQ76" s="56">
        <v>14.25108756693465</v>
      </c>
      <c r="CR76" s="102"/>
      <c r="CS76" s="134">
        <v>150.66620449159996</v>
      </c>
      <c r="CT76" s="134">
        <v>463.75584687904075</v>
      </c>
      <c r="CU76" s="134">
        <v>528.01772115399433</v>
      </c>
      <c r="CV76" s="134">
        <v>27308.381972110034</v>
      </c>
      <c r="CW76" s="129">
        <v>285.40007893838253</v>
      </c>
      <c r="CX76" s="134">
        <v>3248.141219930817</v>
      </c>
      <c r="CY76" s="134">
        <v>60.09146444178171</v>
      </c>
      <c r="CZ76" s="134">
        <v>316.01993657134949</v>
      </c>
      <c r="DA76" s="134">
        <v>88.044135146389806</v>
      </c>
      <c r="DB76" s="134">
        <v>1020.2888973119807</v>
      </c>
      <c r="DC76" s="134">
        <v>9.7203688856537145</v>
      </c>
      <c r="DD76" s="134">
        <v>12.695519087081021</v>
      </c>
      <c r="DE76" s="129">
        <v>31.469538742820458</v>
      </c>
      <c r="DF76" s="134">
        <v>8.3169358698180584</v>
      </c>
      <c r="DG76" s="134">
        <v>66.860525286743496</v>
      </c>
      <c r="DH76" s="134">
        <v>4.9740011040623893</v>
      </c>
      <c r="DI76" s="134">
        <v>19.063895516630883</v>
      </c>
      <c r="DJ76" s="134">
        <v>156.57103305355656</v>
      </c>
      <c r="DK76" s="134">
        <v>33.320149651213598</v>
      </c>
      <c r="DL76" s="135"/>
      <c r="DM76" s="134">
        <v>258.02632247005829</v>
      </c>
      <c r="DN76" s="134" t="s">
        <v>1198</v>
      </c>
      <c r="DO76" s="134">
        <v>532.75053144593846</v>
      </c>
      <c r="DP76" s="134">
        <v>31789.874417662337</v>
      </c>
      <c r="DQ76" s="129" t="s">
        <v>1199</v>
      </c>
      <c r="DR76" s="134">
        <v>2046.9923144686384</v>
      </c>
      <c r="DS76" s="134">
        <v>75.296287102385691</v>
      </c>
      <c r="DT76" s="134" t="s">
        <v>1200</v>
      </c>
      <c r="DU76" s="134" t="s">
        <v>1201</v>
      </c>
      <c r="DV76" s="129" t="s">
        <v>1373</v>
      </c>
      <c r="DW76" s="134">
        <v>33.291654427695136</v>
      </c>
      <c r="DX76" s="134">
        <v>148.73129867599312</v>
      </c>
      <c r="DY76" s="134">
        <v>13.340950027955945</v>
      </c>
      <c r="DZ76" s="134">
        <v>19.227002669028135</v>
      </c>
      <c r="EA76" s="134">
        <v>184.59812005433722</v>
      </c>
      <c r="EB76" s="134">
        <v>4.856089124132656</v>
      </c>
      <c r="EC76" s="134">
        <v>43.253845393205452</v>
      </c>
      <c r="ED76" s="134" t="s">
        <v>1202</v>
      </c>
      <c r="EE76" s="143" t="s">
        <v>1203</v>
      </c>
    </row>
    <row r="77" spans="1:135" x14ac:dyDescent="0.3">
      <c r="A77" s="48" t="s">
        <v>31</v>
      </c>
      <c r="B77" s="49" t="s">
        <v>497</v>
      </c>
      <c r="C77" s="49">
        <v>1</v>
      </c>
      <c r="D77" s="63" t="s">
        <v>384</v>
      </c>
      <c r="E77" s="113" t="s">
        <v>300</v>
      </c>
      <c r="F77" s="49" t="s">
        <v>75</v>
      </c>
      <c r="G77" s="49" t="s">
        <v>301</v>
      </c>
      <c r="H77" s="83">
        <v>-26.8</v>
      </c>
      <c r="J77" s="80">
        <v>227.4</v>
      </c>
      <c r="L77" s="119">
        <v>22.5</v>
      </c>
      <c r="M77" s="53" t="s">
        <v>179</v>
      </c>
      <c r="O77" s="173">
        <v>66233.155747446566</v>
      </c>
      <c r="P77" s="173">
        <v>136742.03494347382</v>
      </c>
      <c r="Q77" s="48">
        <v>0</v>
      </c>
      <c r="R77" s="51">
        <v>0</v>
      </c>
      <c r="S77" s="51">
        <v>21125.870023930278</v>
      </c>
      <c r="T77" s="51">
        <v>0</v>
      </c>
      <c r="U77" s="48">
        <v>0</v>
      </c>
      <c r="V77" s="51">
        <v>0</v>
      </c>
      <c r="W77" s="51">
        <v>0</v>
      </c>
      <c r="X77" s="51">
        <v>0</v>
      </c>
      <c r="Y77" s="48">
        <v>0</v>
      </c>
      <c r="Z77" s="52">
        <v>0</v>
      </c>
      <c r="AA77" s="48">
        <v>0</v>
      </c>
      <c r="AB77" s="48">
        <v>0</v>
      </c>
      <c r="AC77" s="51">
        <v>0</v>
      </c>
      <c r="AD77" s="48">
        <v>0</v>
      </c>
      <c r="AE77" s="48">
        <v>0</v>
      </c>
      <c r="AF77" s="51">
        <v>0</v>
      </c>
      <c r="AG77" s="48">
        <v>1797.8785702987041</v>
      </c>
      <c r="AH77" s="48">
        <v>0</v>
      </c>
      <c r="AI77" s="48">
        <v>0</v>
      </c>
      <c r="AJ77" s="86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G77" s="149"/>
      <c r="BI77" s="48">
        <f t="shared" si="36"/>
        <v>0</v>
      </c>
      <c r="BJ77" s="48">
        <f>BY77/22.9</f>
        <v>0</v>
      </c>
      <c r="BK77" s="48">
        <f t="shared" si="37"/>
        <v>0</v>
      </c>
      <c r="BL77" s="48">
        <f t="shared" si="41"/>
        <v>0</v>
      </c>
      <c r="BM77" s="48"/>
      <c r="BN77" s="48">
        <f t="shared" si="38"/>
        <v>0</v>
      </c>
      <c r="BO77" s="48">
        <f>BZ77/35.4</f>
        <v>0</v>
      </c>
      <c r="BP77" s="48">
        <f t="shared" si="39"/>
        <v>0</v>
      </c>
      <c r="BQ77" s="48">
        <f t="shared" si="40"/>
        <v>0</v>
      </c>
      <c r="BR77" s="48"/>
      <c r="BS77" s="48"/>
      <c r="BT77" s="48"/>
      <c r="BU77" s="48"/>
      <c r="BV77" s="86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S77" s="133">
        <v>1036.8080149872053</v>
      </c>
      <c r="CT77" s="133">
        <v>3238.8151584305278</v>
      </c>
      <c r="CU77" s="133">
        <v>3570.028434180545</v>
      </c>
      <c r="CV77" s="133">
        <v>187973.58901124651</v>
      </c>
      <c r="CW77" s="128">
        <v>1939.848902950579</v>
      </c>
      <c r="CX77" s="133">
        <v>22327.764980472944</v>
      </c>
      <c r="CY77" s="133">
        <v>430.16133171053434</v>
      </c>
      <c r="CZ77" s="133">
        <v>2192.6048393449505</v>
      </c>
      <c r="DA77" s="133">
        <v>637.69757060170093</v>
      </c>
      <c r="DB77" s="133">
        <v>6920.2125636010469</v>
      </c>
      <c r="DC77" s="133">
        <v>77.865131643685089</v>
      </c>
      <c r="DD77" s="133">
        <v>96.263405954258886</v>
      </c>
      <c r="DE77" s="128">
        <v>230.81421860977102</v>
      </c>
      <c r="DF77" s="133">
        <v>63.062925465295997</v>
      </c>
      <c r="DG77" s="133">
        <v>506.96799743637814</v>
      </c>
      <c r="DH77" s="133">
        <v>39.844295552946612</v>
      </c>
      <c r="DI77" s="133">
        <v>135.22312877178601</v>
      </c>
      <c r="DJ77" s="133">
        <v>1161.075693873873</v>
      </c>
      <c r="DK77" s="133">
        <v>241.33553528960479</v>
      </c>
      <c r="DM77" s="133">
        <v>963.61983704420118</v>
      </c>
      <c r="DN77" s="133" t="s">
        <v>1204</v>
      </c>
      <c r="DO77" s="133">
        <v>1830.8852525325872</v>
      </c>
      <c r="DP77" s="133" t="s">
        <v>1205</v>
      </c>
      <c r="DQ77" s="128">
        <v>873.25195906902479</v>
      </c>
      <c r="DR77" s="133" t="s">
        <v>1206</v>
      </c>
      <c r="DS77" s="133" t="s">
        <v>1207</v>
      </c>
      <c r="DT77" s="133">
        <v>1592.7341021963516</v>
      </c>
      <c r="DU77" s="133" t="s">
        <v>1208</v>
      </c>
      <c r="DV77" s="128" t="s">
        <v>1374</v>
      </c>
      <c r="DW77" s="133" t="s">
        <v>1209</v>
      </c>
      <c r="DX77" s="133">
        <v>484.33941047476094</v>
      </c>
      <c r="DY77" s="133" t="s">
        <v>1210</v>
      </c>
      <c r="DZ77" s="133">
        <v>61.866097819466972</v>
      </c>
      <c r="EA77" s="133" t="s">
        <v>1211</v>
      </c>
      <c r="EB77" s="133" t="s">
        <v>1212</v>
      </c>
      <c r="EC77" s="133">
        <v>134.65010153405325</v>
      </c>
      <c r="ED77" s="133" t="s">
        <v>1213</v>
      </c>
      <c r="EE77" s="142" t="s">
        <v>1214</v>
      </c>
    </row>
    <row r="78" spans="1:135" s="69" customFormat="1" ht="16.2" thickBot="1" x14ac:dyDescent="0.35">
      <c r="A78" s="48" t="s">
        <v>31</v>
      </c>
      <c r="B78" s="49" t="s">
        <v>497</v>
      </c>
      <c r="C78" s="49">
        <v>1</v>
      </c>
      <c r="D78" s="63" t="s">
        <v>385</v>
      </c>
      <c r="E78" s="113" t="s">
        <v>300</v>
      </c>
      <c r="F78" s="49" t="s">
        <v>75</v>
      </c>
      <c r="G78" s="49" t="s">
        <v>301</v>
      </c>
      <c r="H78" s="83">
        <v>-26.8</v>
      </c>
      <c r="I78" s="80"/>
      <c r="J78" s="80">
        <v>227.4</v>
      </c>
      <c r="K78" s="80"/>
      <c r="L78" s="119">
        <v>22.5</v>
      </c>
      <c r="M78" s="53" t="s">
        <v>180</v>
      </c>
      <c r="N78" s="55"/>
      <c r="O78" s="173">
        <v>37363.768193346325</v>
      </c>
      <c r="P78" s="173">
        <v>241816.11344892666</v>
      </c>
      <c r="Q78" s="48">
        <v>732.83187503643319</v>
      </c>
      <c r="R78" s="51">
        <v>437.81323096015154</v>
      </c>
      <c r="S78" s="51">
        <v>16216.671156657792</v>
      </c>
      <c r="T78" s="51">
        <v>59280.15712578439</v>
      </c>
      <c r="U78" s="48">
        <v>1252.8655691574618</v>
      </c>
      <c r="V78" s="51">
        <v>0</v>
      </c>
      <c r="W78" s="51">
        <v>343.17321644199927</v>
      </c>
      <c r="X78" s="51">
        <v>881.59795370785093</v>
      </c>
      <c r="Y78" s="48">
        <v>343.69491671206237</v>
      </c>
      <c r="Z78" s="52">
        <v>1736.488332595768</v>
      </c>
      <c r="AA78" s="48">
        <v>90.020593533279069</v>
      </c>
      <c r="AB78" s="48">
        <v>3033.7862305090716</v>
      </c>
      <c r="AC78" s="51">
        <v>0</v>
      </c>
      <c r="AD78" s="48">
        <v>295.63233194231725</v>
      </c>
      <c r="AE78" s="48">
        <v>880.91440874114539</v>
      </c>
      <c r="AF78" s="51">
        <v>7.5403709652193944</v>
      </c>
      <c r="AG78" s="48">
        <v>917.84227829468898</v>
      </c>
      <c r="AH78" s="48">
        <v>0</v>
      </c>
      <c r="AI78" s="48">
        <v>30.231121973588362</v>
      </c>
      <c r="AJ78" s="86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148"/>
      <c r="BG78" s="149"/>
      <c r="BH78" s="65"/>
      <c r="BI78" s="48">
        <f t="shared" si="36"/>
        <v>0</v>
      </c>
      <c r="BJ78" s="48">
        <f>BY78/22.9</f>
        <v>0</v>
      </c>
      <c r="BK78" s="48">
        <f t="shared" si="37"/>
        <v>0</v>
      </c>
      <c r="BL78" s="48">
        <f t="shared" si="41"/>
        <v>0</v>
      </c>
      <c r="BM78" s="48"/>
      <c r="BN78" s="48">
        <f t="shared" si="38"/>
        <v>0</v>
      </c>
      <c r="BO78" s="48">
        <f>BZ78/35.4</f>
        <v>0</v>
      </c>
      <c r="BP78" s="48">
        <f t="shared" si="39"/>
        <v>0</v>
      </c>
      <c r="BQ78" s="48">
        <f t="shared" si="40"/>
        <v>0</v>
      </c>
      <c r="BR78" s="48"/>
      <c r="BS78" s="48"/>
      <c r="BT78" s="48"/>
      <c r="BU78" s="48"/>
      <c r="BV78" s="86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71"/>
      <c r="CS78" s="133">
        <v>153.99788544649812</v>
      </c>
      <c r="CT78" s="133">
        <v>471.36572882626285</v>
      </c>
      <c r="CU78" s="133">
        <v>543.23225860250261</v>
      </c>
      <c r="CV78" s="133">
        <v>27909.398510354735</v>
      </c>
      <c r="CW78" s="128">
        <v>293.05526417256493</v>
      </c>
      <c r="CX78" s="133">
        <v>3321.3202939513503</v>
      </c>
      <c r="CY78" s="133">
        <v>60.493174144598967</v>
      </c>
      <c r="CZ78" s="133">
        <v>322.01000876742341</v>
      </c>
      <c r="DA78" s="133">
        <v>88.218328776012342</v>
      </c>
      <c r="DB78" s="133">
        <v>1048.4710568009693</v>
      </c>
      <c r="DC78" s="133">
        <v>9.3239660491196581</v>
      </c>
      <c r="DD78" s="133">
        <v>12.480507052084514</v>
      </c>
      <c r="DE78" s="128">
        <v>31.371225528643709</v>
      </c>
      <c r="DF78" s="133">
        <v>8.1760797698004755</v>
      </c>
      <c r="DG78" s="133">
        <v>65.728171618946888</v>
      </c>
      <c r="DH78" s="133">
        <v>4.7711581698313754</v>
      </c>
      <c r="DI78" s="133">
        <v>19.260673821371963</v>
      </c>
      <c r="DJ78" s="133">
        <v>155.37436529564343</v>
      </c>
      <c r="DK78" s="133">
        <v>33.386072927052993</v>
      </c>
      <c r="DL78" s="136"/>
      <c r="DM78" s="133">
        <v>153.56030765622597</v>
      </c>
      <c r="DN78" s="133">
        <v>243.25996273179547</v>
      </c>
      <c r="DO78" s="133">
        <v>350.78777418070865</v>
      </c>
      <c r="DP78" s="133">
        <v>19312.909348820871</v>
      </c>
      <c r="DQ78" s="128">
        <v>169.96760682705985</v>
      </c>
      <c r="DR78" s="133">
        <v>1817.8234092625846</v>
      </c>
      <c r="DS78" s="133" t="s">
        <v>1215</v>
      </c>
      <c r="DT78" s="133">
        <v>188.76815554029085</v>
      </c>
      <c r="DU78" s="133" t="s">
        <v>1216</v>
      </c>
      <c r="DV78" s="128" t="s">
        <v>1368</v>
      </c>
      <c r="DW78" s="133">
        <v>18.999650077366219</v>
      </c>
      <c r="DX78" s="133">
        <v>118.80742874174888</v>
      </c>
      <c r="DY78" s="133" t="s">
        <v>1217</v>
      </c>
      <c r="DZ78" s="133">
        <v>18.113636065854372</v>
      </c>
      <c r="EA78" s="133">
        <v>112.68576738154823</v>
      </c>
      <c r="EB78" s="133" t="s">
        <v>1218</v>
      </c>
      <c r="EC78" s="133">
        <v>42.705133901344482</v>
      </c>
      <c r="ED78" s="133" t="s">
        <v>1219</v>
      </c>
      <c r="EE78" s="142">
        <v>23.383114153756622</v>
      </c>
    </row>
    <row r="79" spans="1:135" s="60" customFormat="1" x14ac:dyDescent="0.3">
      <c r="A79" s="56" t="s">
        <v>31</v>
      </c>
      <c r="B79" s="57" t="s">
        <v>497</v>
      </c>
      <c r="C79" s="57">
        <v>1</v>
      </c>
      <c r="D79" s="64" t="s">
        <v>381</v>
      </c>
      <c r="E79" s="112" t="s">
        <v>300</v>
      </c>
      <c r="F79" s="57" t="s">
        <v>305</v>
      </c>
      <c r="G79" s="57" t="s">
        <v>301</v>
      </c>
      <c r="H79" s="84">
        <v>-22.2</v>
      </c>
      <c r="I79" s="81"/>
      <c r="J79" s="81">
        <v>228.5</v>
      </c>
      <c r="K79" s="81">
        <v>201</v>
      </c>
      <c r="L79" s="120">
        <v>31.919257442183365</v>
      </c>
      <c r="M79" s="61" t="s">
        <v>181</v>
      </c>
      <c r="N79" s="62"/>
      <c r="O79" s="174">
        <v>109029.08273144116</v>
      </c>
      <c r="P79" s="174">
        <v>193986.8540679455</v>
      </c>
      <c r="Q79" s="56">
        <v>363.51785553382354</v>
      </c>
      <c r="R79" s="59">
        <v>0</v>
      </c>
      <c r="S79" s="59">
        <v>13331.460963751369</v>
      </c>
      <c r="T79" s="59">
        <v>0</v>
      </c>
      <c r="U79" s="56">
        <v>0</v>
      </c>
      <c r="V79" s="59">
        <v>0</v>
      </c>
      <c r="W79" s="59">
        <v>0</v>
      </c>
      <c r="X79" s="59">
        <v>745.01922831003526</v>
      </c>
      <c r="Y79" s="56">
        <v>0</v>
      </c>
      <c r="Z79" s="60">
        <v>0</v>
      </c>
      <c r="AA79" s="56">
        <v>84.477220655151243</v>
      </c>
      <c r="AB79" s="56">
        <v>3044.0804478193422</v>
      </c>
      <c r="AC79" s="59">
        <v>0</v>
      </c>
      <c r="AD79" s="56">
        <v>174.66327458355923</v>
      </c>
      <c r="AE79" s="56">
        <v>486.04380306351646</v>
      </c>
      <c r="AF79" s="59">
        <v>0</v>
      </c>
      <c r="AG79" s="56">
        <v>429.03363189201116</v>
      </c>
      <c r="AH79" s="56">
        <v>0</v>
      </c>
      <c r="AI79" s="115">
        <v>0</v>
      </c>
      <c r="AJ79" s="87"/>
      <c r="AK79" s="56">
        <v>499.72230616529083</v>
      </c>
      <c r="AL79" s="56">
        <v>193.1501250864398</v>
      </c>
      <c r="AM79" s="56">
        <f>AVERAGE(O79:O80)</f>
        <v>86098.713829053639</v>
      </c>
      <c r="AN79" s="56">
        <f>AVERAGE(P79:P80)</f>
        <v>270622.50129115139</v>
      </c>
      <c r="AO79" s="56">
        <v>13839.37290501501</v>
      </c>
      <c r="AP79" s="56">
        <v>86463.748250027391</v>
      </c>
      <c r="AQ79" s="56"/>
      <c r="AR79" s="56"/>
      <c r="AS79" s="56">
        <v>24.135548640208157</v>
      </c>
      <c r="AT79" s="56">
        <v>806.24077259927742</v>
      </c>
      <c r="AU79" s="56"/>
      <c r="AV79" s="56">
        <v>1620.5921617616518</v>
      </c>
      <c r="AW79" s="56">
        <v>104.30593772340328</v>
      </c>
      <c r="AX79" s="56">
        <v>3657.4254591553167</v>
      </c>
      <c r="AY79" s="56"/>
      <c r="AZ79" s="56">
        <v>180.5472536831769</v>
      </c>
      <c r="BA79" s="56">
        <v>694.16747665919286</v>
      </c>
      <c r="BB79" s="56">
        <v>11.757643369147845</v>
      </c>
      <c r="BC79" s="56">
        <v>649.99658339949451</v>
      </c>
      <c r="BD79" s="56"/>
      <c r="BE79" s="56">
        <v>18.796878783361553</v>
      </c>
      <c r="BF79" s="145"/>
      <c r="BG79" s="171">
        <v>6.10908045609146E-3</v>
      </c>
      <c r="BH79" s="172">
        <v>100.39724945216105</v>
      </c>
      <c r="BI79" s="56">
        <f t="shared" si="36"/>
        <v>3759.7691628407706</v>
      </c>
      <c r="BJ79" s="56">
        <f>BY79/22.9</f>
        <v>218.34061135371181</v>
      </c>
      <c r="BK79" s="56">
        <f t="shared" si="37"/>
        <v>1078.6934009934052</v>
      </c>
      <c r="BL79" s="56">
        <f t="shared" si="41"/>
        <v>4838.4625638341759</v>
      </c>
      <c r="BM79" s="56">
        <v>700.88386560902268</v>
      </c>
      <c r="BN79" s="56">
        <f t="shared" si="38"/>
        <v>7644.7034263037121</v>
      </c>
      <c r="BO79" s="56">
        <f>BZ79/35.4</f>
        <v>31.809910998827601</v>
      </c>
      <c r="BP79" s="56">
        <f t="shared" si="39"/>
        <v>20.282755466353589</v>
      </c>
      <c r="BQ79" s="56">
        <f t="shared" si="40"/>
        <v>10.141377733176794</v>
      </c>
      <c r="BR79" s="56">
        <f t="shared" ref="BR79" si="46">BI79/BP79</f>
        <v>185.36777062060088</v>
      </c>
      <c r="BS79" s="56">
        <v>21.529679408294403</v>
      </c>
      <c r="BT79" s="56">
        <f t="shared" ref="BT79" si="47">BN79/BP79</f>
        <v>376.9065519221619</v>
      </c>
      <c r="BU79" s="56">
        <v>3.136645911015004</v>
      </c>
      <c r="BV79" s="87"/>
      <c r="BW79" s="56">
        <v>136.20445063146727</v>
      </c>
      <c r="BX79" s="56">
        <v>96.5750625432199</v>
      </c>
      <c r="BY79" s="56">
        <v>5000</v>
      </c>
      <c r="BZ79" s="56">
        <v>1126.0708493584971</v>
      </c>
      <c r="CA79" s="56">
        <v>507.91194126364189</v>
      </c>
      <c r="CB79" s="56">
        <v>43231.874125013695</v>
      </c>
      <c r="CC79" s="56">
        <v>0</v>
      </c>
      <c r="CD79" s="56">
        <v>0</v>
      </c>
      <c r="CE79" s="56">
        <v>12.067774320104078</v>
      </c>
      <c r="CF79" s="56">
        <v>61.221544289242161</v>
      </c>
      <c r="CG79" s="56">
        <v>0</v>
      </c>
      <c r="CH79" s="56">
        <v>810.29608088082591</v>
      </c>
      <c r="CI79" s="56">
        <v>19.828717068252093</v>
      </c>
      <c r="CJ79" s="56">
        <v>613.34501133597428</v>
      </c>
      <c r="CK79" s="56">
        <v>0</v>
      </c>
      <c r="CL79" s="56">
        <v>5.8839790996176617</v>
      </c>
      <c r="CM79" s="56">
        <v>208.12367359567651</v>
      </c>
      <c r="CN79" s="56">
        <v>5.8788216845739223</v>
      </c>
      <c r="CO79" s="56">
        <v>220.9629515074833</v>
      </c>
      <c r="CP79" s="56">
        <v>0</v>
      </c>
      <c r="CQ79" s="56">
        <v>9.3984393916807765</v>
      </c>
      <c r="CR79" s="62"/>
      <c r="CS79" s="134">
        <v>2600.3479962638276</v>
      </c>
      <c r="CT79" s="134">
        <v>7918.8522838000808</v>
      </c>
      <c r="CU79" s="134">
        <v>9661.0165294278158</v>
      </c>
      <c r="CV79" s="134">
        <v>505099.58354702831</v>
      </c>
      <c r="CW79" s="129">
        <v>5146.6620455607135</v>
      </c>
      <c r="CX79" s="134">
        <v>55510.115763643305</v>
      </c>
      <c r="CY79" s="134">
        <v>950.41905696765753</v>
      </c>
      <c r="CZ79" s="134">
        <v>5803.8319200179067</v>
      </c>
      <c r="DA79" s="134">
        <v>1729.7716266317057</v>
      </c>
      <c r="DB79" s="134">
        <v>18168.861513616986</v>
      </c>
      <c r="DC79" s="134">
        <v>294.77215958912484</v>
      </c>
      <c r="DD79" s="134">
        <v>135.98964471733206</v>
      </c>
      <c r="DE79" s="129">
        <v>479.7998574540303</v>
      </c>
      <c r="DF79" s="134">
        <v>151.96782394209228</v>
      </c>
      <c r="DG79" s="134">
        <v>1219.9488476307865</v>
      </c>
      <c r="DH79" s="134">
        <v>78.896632674269341</v>
      </c>
      <c r="DI79" s="134">
        <v>336.34189007740446</v>
      </c>
      <c r="DJ79" s="134">
        <v>2300.3955356933434</v>
      </c>
      <c r="DK79" s="134">
        <v>680.42501172667858</v>
      </c>
      <c r="DL79" s="131"/>
      <c r="DM79" s="134" t="s">
        <v>1220</v>
      </c>
      <c r="DN79" s="134" t="s">
        <v>1221</v>
      </c>
      <c r="DO79" s="134">
        <v>7536.1344355893998</v>
      </c>
      <c r="DP79" s="134" t="s">
        <v>1222</v>
      </c>
      <c r="DQ79" s="129" t="s">
        <v>1223</v>
      </c>
      <c r="DR79" s="134" t="s">
        <v>1224</v>
      </c>
      <c r="DS79" s="134">
        <v>784.50853698038486</v>
      </c>
      <c r="DT79" s="134">
        <v>5254.7540017438832</v>
      </c>
      <c r="DU79" s="134" t="s">
        <v>1225</v>
      </c>
      <c r="DV79" s="129" t="s">
        <v>1375</v>
      </c>
      <c r="DW79" s="134" t="s">
        <v>1226</v>
      </c>
      <c r="DX79" s="134" t="s">
        <v>1227</v>
      </c>
      <c r="DY79" s="134" t="s">
        <v>1228</v>
      </c>
      <c r="DZ79" s="134" t="s">
        <v>1229</v>
      </c>
      <c r="EA79" s="134" t="s">
        <v>1230</v>
      </c>
      <c r="EB79" s="134" t="s">
        <v>1231</v>
      </c>
      <c r="EC79" s="134">
        <v>476.50529477238047</v>
      </c>
      <c r="ED79" s="134" t="s">
        <v>1232</v>
      </c>
      <c r="EE79" s="143" t="s">
        <v>1233</v>
      </c>
    </row>
    <row r="80" spans="1:135" s="69" customFormat="1" ht="16.2" thickBot="1" x14ac:dyDescent="0.35">
      <c r="A80" s="48" t="s">
        <v>31</v>
      </c>
      <c r="B80" s="49" t="s">
        <v>497</v>
      </c>
      <c r="C80" s="49">
        <v>1</v>
      </c>
      <c r="D80" s="50" t="s">
        <v>382</v>
      </c>
      <c r="E80" s="113" t="s">
        <v>300</v>
      </c>
      <c r="F80" s="49" t="s">
        <v>305</v>
      </c>
      <c r="G80" s="49" t="s">
        <v>301</v>
      </c>
      <c r="H80" s="83">
        <v>-22.2</v>
      </c>
      <c r="I80" s="80"/>
      <c r="J80" s="80">
        <v>228.5</v>
      </c>
      <c r="K80" s="80">
        <v>201</v>
      </c>
      <c r="L80" s="119">
        <v>31.921610523647974</v>
      </c>
      <c r="M80" s="53" t="s">
        <v>182</v>
      </c>
      <c r="N80" s="55"/>
      <c r="O80" s="173">
        <v>63168.344926666119</v>
      </c>
      <c r="P80" s="173">
        <v>347258.14851435722</v>
      </c>
      <c r="Q80" s="48">
        <v>635.92675679675813</v>
      </c>
      <c r="R80" s="51">
        <v>193.1501250864398</v>
      </c>
      <c r="S80" s="51">
        <v>14347.284846278653</v>
      </c>
      <c r="T80" s="51">
        <v>86463.748250027391</v>
      </c>
      <c r="U80" s="48">
        <v>0</v>
      </c>
      <c r="V80" s="51">
        <v>0</v>
      </c>
      <c r="W80" s="51">
        <v>24.135548640208157</v>
      </c>
      <c r="X80" s="51">
        <v>867.46231688851958</v>
      </c>
      <c r="Y80" s="48">
        <v>0</v>
      </c>
      <c r="Z80" s="52">
        <v>1620.5921617616518</v>
      </c>
      <c r="AA80" s="48">
        <v>124.13465479165532</v>
      </c>
      <c r="AB80" s="48">
        <v>4270.7704704912912</v>
      </c>
      <c r="AC80" s="51">
        <v>0</v>
      </c>
      <c r="AD80" s="48">
        <v>186.43123278279455</v>
      </c>
      <c r="AE80" s="48">
        <v>902.29115025486931</v>
      </c>
      <c r="AF80" s="51">
        <v>11.757643369147845</v>
      </c>
      <c r="AG80" s="48">
        <v>870.95953490697786</v>
      </c>
      <c r="AH80" s="48">
        <v>0</v>
      </c>
      <c r="AI80" s="48">
        <v>18.796878783361553</v>
      </c>
      <c r="AJ80" s="86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148"/>
      <c r="BG80" s="149"/>
      <c r="BH80" s="65"/>
      <c r="BI80" s="48">
        <f t="shared" si="36"/>
        <v>0</v>
      </c>
      <c r="BJ80" s="48">
        <f>BY80/22.9</f>
        <v>0</v>
      </c>
      <c r="BK80" s="48">
        <f t="shared" si="37"/>
        <v>0</v>
      </c>
      <c r="BL80" s="48">
        <f t="shared" si="41"/>
        <v>0</v>
      </c>
      <c r="BM80" s="48"/>
      <c r="BN80" s="48">
        <f t="shared" si="38"/>
        <v>0</v>
      </c>
      <c r="BO80" s="48">
        <f>BZ80/35.4</f>
        <v>0</v>
      </c>
      <c r="BP80" s="48">
        <f t="shared" si="39"/>
        <v>0</v>
      </c>
      <c r="BQ80" s="48">
        <f t="shared" si="40"/>
        <v>0</v>
      </c>
      <c r="BR80" s="48"/>
      <c r="BS80" s="48"/>
      <c r="BT80" s="48"/>
      <c r="BU80" s="48"/>
      <c r="BV80" s="86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71"/>
      <c r="CS80" s="133">
        <v>187.57714639169944</v>
      </c>
      <c r="CT80" s="133">
        <v>588.69651231302214</v>
      </c>
      <c r="CU80" s="133">
        <v>671.91891954886512</v>
      </c>
      <c r="CV80" s="133">
        <v>36360.087114584807</v>
      </c>
      <c r="CW80" s="128">
        <v>361.75328901955572</v>
      </c>
      <c r="CX80" s="133">
        <v>3997.7877248590385</v>
      </c>
      <c r="CY80" s="133">
        <v>75.03666958375517</v>
      </c>
      <c r="CZ80" s="133">
        <v>424.30000024171886</v>
      </c>
      <c r="DA80" s="133">
        <v>135.86697023742457</v>
      </c>
      <c r="DB80" s="133">
        <v>1271.8207220803358</v>
      </c>
      <c r="DC80" s="133">
        <v>24.954519494856122</v>
      </c>
      <c r="DD80" s="133">
        <v>13.375337327041825</v>
      </c>
      <c r="DE80" s="128">
        <v>40.11407434869782</v>
      </c>
      <c r="DF80" s="133">
        <v>13.087437677575203</v>
      </c>
      <c r="DG80" s="133">
        <v>105.06174332851863</v>
      </c>
      <c r="DH80" s="133">
        <v>7.7599222954037685</v>
      </c>
      <c r="DI80" s="133">
        <v>25.721843563972701</v>
      </c>
      <c r="DJ80" s="133">
        <v>198.10962382320321</v>
      </c>
      <c r="DK80" s="133">
        <v>53.204981954154505</v>
      </c>
      <c r="DL80" s="136"/>
      <c r="DM80" s="133">
        <v>116.438701364404</v>
      </c>
      <c r="DN80" s="133" t="s">
        <v>1234</v>
      </c>
      <c r="DO80" s="133">
        <v>370.698081603633</v>
      </c>
      <c r="DP80" s="133">
        <v>16778.794711111255</v>
      </c>
      <c r="DQ80" s="128" t="s">
        <v>1235</v>
      </c>
      <c r="DR80" s="133" t="s">
        <v>1236</v>
      </c>
      <c r="DS80" s="133" t="s">
        <v>1237</v>
      </c>
      <c r="DT80" s="133">
        <v>185.48599698066937</v>
      </c>
      <c r="DU80" s="133" t="s">
        <v>1238</v>
      </c>
      <c r="DV80" s="128">
        <v>513.31401147338636</v>
      </c>
      <c r="DW80" s="133">
        <v>23.30221669699355</v>
      </c>
      <c r="DX80" s="133">
        <v>128.32955376262387</v>
      </c>
      <c r="DY80" s="133" t="s">
        <v>1239</v>
      </c>
      <c r="DZ80" s="133">
        <v>24.866274274143482</v>
      </c>
      <c r="EA80" s="133">
        <v>122.93772735098104</v>
      </c>
      <c r="EB80" s="133" t="s">
        <v>1240</v>
      </c>
      <c r="EC80" s="133">
        <v>38.615162434768912</v>
      </c>
      <c r="ED80" s="133" t="s">
        <v>1241</v>
      </c>
      <c r="EE80" s="142" t="s">
        <v>1242</v>
      </c>
    </row>
    <row r="81" spans="1:135" s="60" customFormat="1" x14ac:dyDescent="0.3">
      <c r="A81" s="56" t="s">
        <v>31</v>
      </c>
      <c r="B81" s="57" t="s">
        <v>497</v>
      </c>
      <c r="C81" s="57">
        <v>1</v>
      </c>
      <c r="D81" s="58" t="s">
        <v>362</v>
      </c>
      <c r="E81" s="112" t="s">
        <v>300</v>
      </c>
      <c r="F81" s="57" t="s">
        <v>305</v>
      </c>
      <c r="G81" s="57" t="s">
        <v>301</v>
      </c>
      <c r="H81" s="84">
        <v>-22</v>
      </c>
      <c r="I81" s="81"/>
      <c r="J81" s="81">
        <v>223.8</v>
      </c>
      <c r="K81" s="81">
        <v>200.5</v>
      </c>
      <c r="L81" s="120">
        <v>31.89557400748302</v>
      </c>
      <c r="M81" s="61" t="s">
        <v>183</v>
      </c>
      <c r="N81" s="62"/>
      <c r="O81" s="174">
        <v>110474.97219345722</v>
      </c>
      <c r="P81" s="174">
        <v>193842.91979881766</v>
      </c>
      <c r="Q81" s="56">
        <v>0</v>
      </c>
      <c r="R81" s="59">
        <v>0</v>
      </c>
      <c r="S81" s="59">
        <v>12759.215528730369</v>
      </c>
      <c r="T81" s="59">
        <v>0</v>
      </c>
      <c r="U81" s="56">
        <v>0</v>
      </c>
      <c r="V81" s="59">
        <v>0</v>
      </c>
      <c r="W81" s="59">
        <v>0</v>
      </c>
      <c r="X81" s="59">
        <v>0</v>
      </c>
      <c r="Y81" s="56">
        <v>0</v>
      </c>
      <c r="Z81" s="60">
        <v>0</v>
      </c>
      <c r="AA81" s="56">
        <v>0</v>
      </c>
      <c r="AB81" s="56">
        <v>2951.3936972667975</v>
      </c>
      <c r="AC81" s="59">
        <v>0</v>
      </c>
      <c r="AD81" s="56">
        <v>0</v>
      </c>
      <c r="AE81" s="56">
        <v>0</v>
      </c>
      <c r="AF81" s="59">
        <v>0</v>
      </c>
      <c r="AG81" s="56">
        <v>805.87141038304753</v>
      </c>
      <c r="AH81" s="56">
        <v>0</v>
      </c>
      <c r="AI81" s="56">
        <v>0</v>
      </c>
      <c r="AJ81" s="87"/>
      <c r="AK81" s="56">
        <v>834.60574385870689</v>
      </c>
      <c r="AL81" s="56"/>
      <c r="AM81" s="56">
        <f>AVERAGE(O81:O82)</f>
        <v>102667.43203807122</v>
      </c>
      <c r="AN81" s="56">
        <f>AVERAGE(P81:P82)</f>
        <v>219738.66701205558</v>
      </c>
      <c r="AO81" s="56">
        <v>12093.630194970166</v>
      </c>
      <c r="AP81" s="56">
        <v>29216.685445947798</v>
      </c>
      <c r="AQ81" s="56">
        <v>1457.212219720361</v>
      </c>
      <c r="AR81" s="56"/>
      <c r="AS81" s="56">
        <v>97.923141836311032</v>
      </c>
      <c r="AT81" s="56">
        <v>721.60147003044437</v>
      </c>
      <c r="AU81" s="56"/>
      <c r="AV81" s="56">
        <v>1382.2716664800835</v>
      </c>
      <c r="AW81" s="56">
        <v>42.525967502147353</v>
      </c>
      <c r="AX81" s="56">
        <v>3060.993704691427</v>
      </c>
      <c r="AY81" s="56"/>
      <c r="AZ81" s="56">
        <v>113.65786907539304</v>
      </c>
      <c r="BA81" s="56">
        <v>504.93688882838802</v>
      </c>
      <c r="BB81" s="56">
        <v>5.6936150452299277</v>
      </c>
      <c r="BC81" s="56">
        <v>730.97352411252905</v>
      </c>
      <c r="BD81" s="56"/>
      <c r="BE81" s="56"/>
      <c r="BF81" s="145"/>
      <c r="BG81" s="171">
        <v>7.4728705312950014E-3</v>
      </c>
      <c r="BH81" s="172">
        <v>122.46681714917153</v>
      </c>
      <c r="BI81" s="56">
        <f t="shared" si="36"/>
        <v>4483.2939754616255</v>
      </c>
      <c r="BJ81" s="56">
        <f>BY81/22.9</f>
        <v>0</v>
      </c>
      <c r="BK81" s="56">
        <f t="shared" si="37"/>
        <v>364.49779736947698</v>
      </c>
      <c r="BL81" s="56">
        <f t="shared" si="41"/>
        <v>4847.7917728311022</v>
      </c>
      <c r="BM81" s="56">
        <v>814.88390296198281</v>
      </c>
      <c r="BN81" s="56">
        <f t="shared" si="38"/>
        <v>6207.3069777416831</v>
      </c>
      <c r="BO81" s="56">
        <f>BZ81/35.4</f>
        <v>18.288458454717638</v>
      </c>
      <c r="BP81" s="56">
        <f t="shared" si="39"/>
        <v>17.300020857072383</v>
      </c>
      <c r="BQ81" s="56">
        <f t="shared" si="40"/>
        <v>8.6500104285361914</v>
      </c>
      <c r="BR81" s="56">
        <f t="shared" ref="BR81" si="48">BI81/BP81</f>
        <v>259.14962834445487</v>
      </c>
      <c r="BS81" s="56">
        <v>0</v>
      </c>
      <c r="BT81" s="56">
        <f t="shared" ref="BT81" si="49">BN81/BP81</f>
        <v>358.80343896834597</v>
      </c>
      <c r="BU81" s="56">
        <v>2.1142701047370327</v>
      </c>
      <c r="BV81" s="87"/>
      <c r="BW81" s="56">
        <v>417.30287192935344</v>
      </c>
      <c r="BX81" s="56">
        <v>0</v>
      </c>
      <c r="BY81" s="56">
        <v>0</v>
      </c>
      <c r="BZ81" s="56">
        <v>647.41142929700436</v>
      </c>
      <c r="CA81" s="56">
        <v>665.58533376020114</v>
      </c>
      <c r="CB81" s="56">
        <v>14608.342722973899</v>
      </c>
      <c r="CC81" s="56">
        <v>728.60610986018048</v>
      </c>
      <c r="CD81" s="56">
        <v>0</v>
      </c>
      <c r="CE81" s="56">
        <v>48.961570918155516</v>
      </c>
      <c r="CF81" s="56">
        <v>360.80073501522219</v>
      </c>
      <c r="CG81" s="56">
        <v>0</v>
      </c>
      <c r="CH81" s="56">
        <v>691.13583324004173</v>
      </c>
      <c r="CI81" s="56">
        <v>21.262983751073676</v>
      </c>
      <c r="CJ81" s="56">
        <v>109.60000742462944</v>
      </c>
      <c r="CK81" s="56">
        <v>0</v>
      </c>
      <c r="CL81" s="56">
        <v>56.828934537696519</v>
      </c>
      <c r="CM81" s="56">
        <v>252.46844441419401</v>
      </c>
      <c r="CN81" s="56">
        <v>2.8468075226149638</v>
      </c>
      <c r="CO81" s="56">
        <v>74.897886270518981</v>
      </c>
      <c r="CP81" s="56">
        <v>0</v>
      </c>
      <c r="CQ81" s="56">
        <v>0</v>
      </c>
      <c r="CR81" s="62"/>
      <c r="CS81" s="134">
        <v>507.08652458223025</v>
      </c>
      <c r="CT81" s="134">
        <v>1574.047501626487</v>
      </c>
      <c r="CU81" s="134">
        <v>1847.1833298884596</v>
      </c>
      <c r="CV81" s="134">
        <v>100606.69583232958</v>
      </c>
      <c r="CW81" s="129">
        <v>992.03039235873268</v>
      </c>
      <c r="CX81" s="134">
        <v>11281.869790821464</v>
      </c>
      <c r="CY81" s="134">
        <v>227.22878194630184</v>
      </c>
      <c r="CZ81" s="134">
        <v>1105.4419208397958</v>
      </c>
      <c r="DA81" s="134">
        <v>326.11311104199876</v>
      </c>
      <c r="DB81" s="134">
        <v>3544.7814356785507</v>
      </c>
      <c r="DC81" s="134">
        <v>57.255344022335485</v>
      </c>
      <c r="DD81" s="134">
        <v>30.120161191419278</v>
      </c>
      <c r="DE81" s="129">
        <v>101.12367624252619</v>
      </c>
      <c r="DF81" s="134">
        <v>28.374906468789277</v>
      </c>
      <c r="DG81" s="134">
        <v>257.12393473068136</v>
      </c>
      <c r="DH81" s="134">
        <v>28.326045169769717</v>
      </c>
      <c r="DI81" s="134">
        <v>66.165066830371131</v>
      </c>
      <c r="DJ81" s="134">
        <v>430.45182810998767</v>
      </c>
      <c r="DK81" s="134">
        <v>137.20074478627848</v>
      </c>
      <c r="DL81" s="131"/>
      <c r="DM81" s="134">
        <v>484.3551822396393</v>
      </c>
      <c r="DN81" s="134" t="s">
        <v>1243</v>
      </c>
      <c r="DO81" s="134">
        <v>1004.4972692874223</v>
      </c>
      <c r="DP81" s="134">
        <v>49671.43800143175</v>
      </c>
      <c r="DQ81" s="129">
        <v>463.94623913286893</v>
      </c>
      <c r="DR81" s="134" t="s">
        <v>1244</v>
      </c>
      <c r="DS81" s="134" t="s">
        <v>1245</v>
      </c>
      <c r="DT81" s="134" t="s">
        <v>1246</v>
      </c>
      <c r="DU81" s="134" t="s">
        <v>1247</v>
      </c>
      <c r="DV81" s="129" t="s">
        <v>1369</v>
      </c>
      <c r="DW81" s="134" t="s">
        <v>1248</v>
      </c>
      <c r="DX81" s="134">
        <v>205.84632910454542</v>
      </c>
      <c r="DY81" s="134" t="s">
        <v>1249</v>
      </c>
      <c r="DZ81" s="134">
        <v>37.438600259103751</v>
      </c>
      <c r="EA81" s="134">
        <v>207.34946659659903</v>
      </c>
      <c r="EB81" s="134" t="s">
        <v>1250</v>
      </c>
      <c r="EC81" s="134">
        <v>74.466174858775247</v>
      </c>
      <c r="ED81" s="134" t="s">
        <v>1251</v>
      </c>
      <c r="EE81" s="143" t="s">
        <v>1252</v>
      </c>
    </row>
    <row r="82" spans="1:135" ht="16.2" thickBot="1" x14ac:dyDescent="0.35">
      <c r="A82" s="48" t="s">
        <v>31</v>
      </c>
      <c r="B82" s="49" t="s">
        <v>497</v>
      </c>
      <c r="C82" s="49">
        <v>1</v>
      </c>
      <c r="D82" s="63" t="s">
        <v>361</v>
      </c>
      <c r="E82" s="113" t="s">
        <v>300</v>
      </c>
      <c r="F82" s="49" t="s">
        <v>305</v>
      </c>
      <c r="G82" s="49" t="s">
        <v>301</v>
      </c>
      <c r="H82" s="83">
        <v>-22</v>
      </c>
      <c r="J82" s="80">
        <v>223.8</v>
      </c>
      <c r="K82" s="80">
        <v>200.5</v>
      </c>
      <c r="L82" s="119">
        <v>31.896383474407699</v>
      </c>
      <c r="M82" s="53" t="s">
        <v>184</v>
      </c>
      <c r="O82" s="173">
        <v>94859.891882685217</v>
      </c>
      <c r="P82" s="173">
        <v>245634.4142252935</v>
      </c>
      <c r="Q82" s="48">
        <v>834.60574385870689</v>
      </c>
      <c r="R82" s="51">
        <v>0</v>
      </c>
      <c r="S82" s="51">
        <v>11428.044861209966</v>
      </c>
      <c r="T82" s="51">
        <v>29216.685445947798</v>
      </c>
      <c r="U82" s="48">
        <v>1457.212219720361</v>
      </c>
      <c r="V82" s="51">
        <v>0</v>
      </c>
      <c r="W82" s="51">
        <v>97.923141836311032</v>
      </c>
      <c r="X82" s="51">
        <v>721.60147003044437</v>
      </c>
      <c r="Y82" s="48">
        <v>0</v>
      </c>
      <c r="Z82" s="52">
        <v>1382.2716664800835</v>
      </c>
      <c r="AA82" s="48">
        <v>42.525967502147353</v>
      </c>
      <c r="AB82" s="48">
        <v>3170.5937121160564</v>
      </c>
      <c r="AC82" s="51">
        <v>0</v>
      </c>
      <c r="AD82" s="48">
        <v>113.65786907539304</v>
      </c>
      <c r="AE82" s="48">
        <v>504.93688882838802</v>
      </c>
      <c r="AF82" s="51">
        <v>5.6936150452299277</v>
      </c>
      <c r="AG82" s="48">
        <v>656.07563784201068</v>
      </c>
      <c r="AH82" s="48">
        <v>0</v>
      </c>
      <c r="AI82" s="48">
        <v>0</v>
      </c>
      <c r="AJ82" s="86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G82" s="149"/>
      <c r="BI82" s="48">
        <f t="shared" si="36"/>
        <v>0</v>
      </c>
      <c r="BJ82" s="48">
        <f>BY82/22.9</f>
        <v>0</v>
      </c>
      <c r="BK82" s="48">
        <f t="shared" si="37"/>
        <v>0</v>
      </c>
      <c r="BL82" s="48">
        <f t="shared" si="41"/>
        <v>0</v>
      </c>
      <c r="BM82" s="48"/>
      <c r="BN82" s="48">
        <f t="shared" si="38"/>
        <v>0</v>
      </c>
      <c r="BO82" s="48">
        <f>BZ82/35.4</f>
        <v>0</v>
      </c>
      <c r="BP82" s="48">
        <f t="shared" si="39"/>
        <v>0</v>
      </c>
      <c r="BQ82" s="48">
        <f t="shared" si="40"/>
        <v>0</v>
      </c>
      <c r="BR82" s="48"/>
      <c r="BS82" s="48"/>
      <c r="BT82" s="48"/>
      <c r="BU82" s="48"/>
      <c r="BV82" s="86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S82" s="133">
        <v>1531.8574480262635</v>
      </c>
      <c r="CT82" s="133">
        <v>4803.9052667065371</v>
      </c>
      <c r="CU82" s="133">
        <v>5509.0885064352178</v>
      </c>
      <c r="CV82" s="133">
        <v>303632.19483106449</v>
      </c>
      <c r="CW82" s="128">
        <v>2969.7572211565434</v>
      </c>
      <c r="CX82" s="133">
        <v>34044.098593173047</v>
      </c>
      <c r="CY82" s="133">
        <v>703.70353904509534</v>
      </c>
      <c r="CZ82" s="133">
        <v>3357.4179484959495</v>
      </c>
      <c r="DA82" s="133">
        <v>1018.0969740432197</v>
      </c>
      <c r="DB82" s="133">
        <v>10595.203255113185</v>
      </c>
      <c r="DC82" s="133">
        <v>183.86740955238758</v>
      </c>
      <c r="DD82" s="133">
        <v>101.34604637590924</v>
      </c>
      <c r="DE82" s="128">
        <v>321.39687725690214</v>
      </c>
      <c r="DF82" s="133">
        <v>91.995277255183794</v>
      </c>
      <c r="DG82" s="133">
        <v>825.71701594186152</v>
      </c>
      <c r="DH82" s="133">
        <v>90.965078522476674</v>
      </c>
      <c r="DI82" s="133">
        <v>204.10467846708991</v>
      </c>
      <c r="DJ82" s="133">
        <v>1395.5830116975105</v>
      </c>
      <c r="DK82" s="133">
        <v>426.33322350776211</v>
      </c>
      <c r="DM82" s="133">
        <v>1372.1252393005157</v>
      </c>
      <c r="DN82" s="133" t="s">
        <v>1253</v>
      </c>
      <c r="DO82" s="133">
        <v>2565.8011241102276</v>
      </c>
      <c r="DP82" s="133" t="s">
        <v>1254</v>
      </c>
      <c r="DQ82" s="128" t="s">
        <v>1255</v>
      </c>
      <c r="DR82" s="133" t="s">
        <v>1256</v>
      </c>
      <c r="DS82" s="133" t="s">
        <v>1257</v>
      </c>
      <c r="DT82" s="133" t="s">
        <v>1258</v>
      </c>
      <c r="DU82" s="133" t="s">
        <v>1259</v>
      </c>
      <c r="DV82" s="128">
        <v>595.20330000000001</v>
      </c>
      <c r="DW82" s="133" t="s">
        <v>1260</v>
      </c>
      <c r="DX82" s="133">
        <v>413.07559390403031</v>
      </c>
      <c r="DY82" s="133" t="s">
        <v>1261</v>
      </c>
      <c r="DZ82" s="133" t="s">
        <v>1262</v>
      </c>
      <c r="EA82" s="133" t="s">
        <v>1263</v>
      </c>
      <c r="EB82" s="133" t="s">
        <v>1264</v>
      </c>
      <c r="EC82" s="133">
        <v>186.25368724751587</v>
      </c>
      <c r="ED82" s="133" t="s">
        <v>1265</v>
      </c>
      <c r="EE82" s="142" t="s">
        <v>1266</v>
      </c>
    </row>
    <row r="83" spans="1:135" s="60" customFormat="1" x14ac:dyDescent="0.3">
      <c r="A83" s="56" t="s">
        <v>31</v>
      </c>
      <c r="B83" s="57" t="s">
        <v>497</v>
      </c>
      <c r="C83" s="57">
        <v>1</v>
      </c>
      <c r="D83" s="64" t="s">
        <v>377</v>
      </c>
      <c r="E83" s="112" t="s">
        <v>300</v>
      </c>
      <c r="F83" s="57" t="s">
        <v>75</v>
      </c>
      <c r="G83" s="57" t="s">
        <v>301</v>
      </c>
      <c r="H83" s="84">
        <v>-25.1</v>
      </c>
      <c r="I83" s="81"/>
      <c r="J83" s="81">
        <v>226.2</v>
      </c>
      <c r="K83" s="81"/>
      <c r="L83" s="120">
        <v>24.2</v>
      </c>
      <c r="M83" s="61" t="s">
        <v>185</v>
      </c>
      <c r="N83" s="62"/>
      <c r="O83" s="174">
        <v>83423.406169390975</v>
      </c>
      <c r="P83" s="174">
        <v>147073.65536142513</v>
      </c>
      <c r="Q83" s="56">
        <v>408.46781266705381</v>
      </c>
      <c r="R83" s="59">
        <v>0</v>
      </c>
      <c r="S83" s="59">
        <v>9957.6619397743889</v>
      </c>
      <c r="T83" s="59">
        <v>0</v>
      </c>
      <c r="U83" s="56">
        <v>858.75575313733975</v>
      </c>
      <c r="V83" s="59">
        <v>0</v>
      </c>
      <c r="W83" s="59">
        <v>0</v>
      </c>
      <c r="X83" s="59">
        <v>0</v>
      </c>
      <c r="Y83" s="56">
        <v>0</v>
      </c>
      <c r="Z83" s="60">
        <v>0</v>
      </c>
      <c r="AA83" s="56">
        <v>55.599734553374773</v>
      </c>
      <c r="AB83" s="56">
        <v>1328.4066558106422</v>
      </c>
      <c r="AC83" s="59">
        <v>0</v>
      </c>
      <c r="AD83" s="56">
        <v>30.855289983505269</v>
      </c>
      <c r="AE83" s="56">
        <v>0</v>
      </c>
      <c r="AF83" s="59">
        <v>0</v>
      </c>
      <c r="AG83" s="56">
        <v>0</v>
      </c>
      <c r="AH83" s="56">
        <v>0</v>
      </c>
      <c r="AI83" s="56">
        <v>0</v>
      </c>
      <c r="AJ83" s="87"/>
      <c r="AK83" s="56">
        <v>643.97870567893665</v>
      </c>
      <c r="AL83" s="56"/>
      <c r="AM83" s="56">
        <f>AVERAGE(O83:O85)</f>
        <v>83063.324955442498</v>
      </c>
      <c r="AN83" s="56">
        <f>AVERAGE(P83:P85)</f>
        <v>147073.65536142513</v>
      </c>
      <c r="AO83" s="56">
        <v>10613.060021223015</v>
      </c>
      <c r="AP83" s="56"/>
      <c r="AQ83" s="56">
        <v>858.75575313733975</v>
      </c>
      <c r="AR83" s="56"/>
      <c r="AS83" s="56"/>
      <c r="AT83" s="56"/>
      <c r="AU83" s="56"/>
      <c r="AV83" s="56"/>
      <c r="AW83" s="56">
        <v>42.220687993879736</v>
      </c>
      <c r="AX83" s="56">
        <v>832.79283111334928</v>
      </c>
      <c r="AY83" s="56"/>
      <c r="AZ83" s="56">
        <v>19.539784746980263</v>
      </c>
      <c r="BA83" s="56">
        <v>53.65417982584222</v>
      </c>
      <c r="BB83" s="56"/>
      <c r="BC83" s="56">
        <v>24.924844474572339</v>
      </c>
      <c r="BD83" s="56">
        <v>4.7529943272162498</v>
      </c>
      <c r="BE83" s="56"/>
      <c r="BF83" s="145"/>
      <c r="BG83" s="171">
        <v>2.3295375127952784E-4</v>
      </c>
      <c r="BH83" s="172"/>
      <c r="BI83" s="56">
        <f t="shared" si="36"/>
        <v>3627.2194303686683</v>
      </c>
      <c r="BJ83" s="56">
        <f>BY83/22.9</f>
        <v>0</v>
      </c>
      <c r="BK83" s="56">
        <f t="shared" si="37"/>
        <v>0</v>
      </c>
      <c r="BL83" s="56">
        <f t="shared" si="41"/>
        <v>3627.2194303686683</v>
      </c>
      <c r="BM83" s="56"/>
      <c r="BN83" s="56">
        <f t="shared" si="38"/>
        <v>4154.6230328086194</v>
      </c>
      <c r="BO83" s="56">
        <f>BZ83/35.4</f>
        <v>0</v>
      </c>
      <c r="BP83" s="56">
        <f t="shared" si="39"/>
        <v>0</v>
      </c>
      <c r="BQ83" s="56">
        <f t="shared" si="40"/>
        <v>0</v>
      </c>
      <c r="BR83" s="56"/>
      <c r="BS83" s="56"/>
      <c r="BT83" s="56"/>
      <c r="BU83" s="56"/>
      <c r="BV83" s="87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62"/>
      <c r="CS83" s="134">
        <v>184.56719207549466</v>
      </c>
      <c r="CT83" s="134">
        <v>571.15430585547938</v>
      </c>
      <c r="CU83" s="134">
        <v>690.47490054474724</v>
      </c>
      <c r="CV83" s="134">
        <v>35293.785430037642</v>
      </c>
      <c r="CW83" s="129">
        <v>382.67599136714688</v>
      </c>
      <c r="CX83" s="134">
        <v>3994.8564703662901</v>
      </c>
      <c r="CY83" s="134">
        <v>56.886312660071781</v>
      </c>
      <c r="CZ83" s="134">
        <v>421.67239634490107</v>
      </c>
      <c r="DA83" s="134">
        <v>129.61547447093849</v>
      </c>
      <c r="DB83" s="134">
        <v>1294.6707138156007</v>
      </c>
      <c r="DC83" s="134">
        <v>12.707158736337957</v>
      </c>
      <c r="DD83" s="134">
        <v>15.998812284355088</v>
      </c>
      <c r="DE83" s="129">
        <v>43.84245867356789</v>
      </c>
      <c r="DF83" s="134">
        <v>13.426195142712071</v>
      </c>
      <c r="DG83" s="134">
        <v>92.572098158174924</v>
      </c>
      <c r="DH83" s="134">
        <v>10.1095865390004</v>
      </c>
      <c r="DI83" s="134">
        <v>23.043802010319581</v>
      </c>
      <c r="DJ83" s="134">
        <v>191.17702587765328</v>
      </c>
      <c r="DK83" s="134">
        <v>52.554999767420689</v>
      </c>
      <c r="DL83" s="131"/>
      <c r="DM83" s="134">
        <v>263.46797411422943</v>
      </c>
      <c r="DN83" s="134">
        <v>336.59986569108042</v>
      </c>
      <c r="DO83" s="134">
        <v>456.45498329284055</v>
      </c>
      <c r="DP83" s="134" t="s">
        <v>1267</v>
      </c>
      <c r="DQ83" s="129" t="s">
        <v>1268</v>
      </c>
      <c r="DR83" s="134" t="s">
        <v>1269</v>
      </c>
      <c r="DS83" s="134" t="s">
        <v>1270</v>
      </c>
      <c r="DT83" s="134" t="s">
        <v>1271</v>
      </c>
      <c r="DU83" s="134" t="s">
        <v>1272</v>
      </c>
      <c r="DV83" s="129" t="s">
        <v>1370</v>
      </c>
      <c r="DW83" s="134">
        <v>16.487203379743733</v>
      </c>
      <c r="DX83" s="134">
        <v>99.516170487570434</v>
      </c>
      <c r="DY83" s="134" t="s">
        <v>1273</v>
      </c>
      <c r="DZ83" s="134">
        <v>12.161672580386266</v>
      </c>
      <c r="EA83" s="134">
        <v>105.18270852337112</v>
      </c>
      <c r="EB83" s="134" t="s">
        <v>1274</v>
      </c>
      <c r="EC83" s="134" t="s">
        <v>1275</v>
      </c>
      <c r="ED83" s="134" t="s">
        <v>1276</v>
      </c>
      <c r="EE83" s="143" t="s">
        <v>1277</v>
      </c>
    </row>
    <row r="84" spans="1:135" x14ac:dyDescent="0.3">
      <c r="A84" s="48" t="s">
        <v>31</v>
      </c>
      <c r="B84" s="49" t="s">
        <v>497</v>
      </c>
      <c r="C84" s="49">
        <v>1</v>
      </c>
      <c r="D84" s="50" t="s">
        <v>379</v>
      </c>
      <c r="E84" s="113" t="s">
        <v>300</v>
      </c>
      <c r="F84" s="49" t="s">
        <v>75</v>
      </c>
      <c r="G84" s="49" t="s">
        <v>301</v>
      </c>
      <c r="H84" s="83">
        <v>-25.1</v>
      </c>
      <c r="J84" s="80">
        <v>226.2</v>
      </c>
      <c r="L84" s="119">
        <v>24.2</v>
      </c>
      <c r="M84" s="53" t="s">
        <v>186</v>
      </c>
      <c r="O84" s="173">
        <v>82840.021564862851</v>
      </c>
      <c r="P84" s="173">
        <v>147073.65536142513</v>
      </c>
      <c r="Q84" s="48">
        <v>836.50028492106424</v>
      </c>
      <c r="R84" s="51">
        <v>0</v>
      </c>
      <c r="S84" s="51">
        <v>10900.763053504214</v>
      </c>
      <c r="T84" s="51">
        <v>0</v>
      </c>
      <c r="U84" s="48">
        <v>0</v>
      </c>
      <c r="V84" s="51">
        <v>0</v>
      </c>
      <c r="W84" s="51">
        <v>0</v>
      </c>
      <c r="X84" s="51">
        <v>0</v>
      </c>
      <c r="Y84" s="48">
        <v>0</v>
      </c>
      <c r="Z84" s="52">
        <v>0</v>
      </c>
      <c r="AA84" s="48">
        <v>37.695788193205964</v>
      </c>
      <c r="AB84" s="48">
        <v>573.27318768890109</v>
      </c>
      <c r="AC84" s="51">
        <v>0</v>
      </c>
      <c r="AD84" s="48">
        <v>8.2242795104552577</v>
      </c>
      <c r="AE84" s="48">
        <v>53.65417982584222</v>
      </c>
      <c r="AF84" s="51">
        <v>0</v>
      </c>
      <c r="AG84" s="48">
        <v>18.919204545994592</v>
      </c>
      <c r="AH84" s="48">
        <v>6.3528308090515004</v>
      </c>
      <c r="AI84" s="48">
        <v>0</v>
      </c>
      <c r="AJ84" s="86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G84" s="149"/>
      <c r="BI84" s="48">
        <f t="shared" si="36"/>
        <v>0</v>
      </c>
      <c r="BJ84" s="48">
        <f>BY84/22.9</f>
        <v>0</v>
      </c>
      <c r="BK84" s="48">
        <f t="shared" si="37"/>
        <v>0</v>
      </c>
      <c r="BL84" s="48">
        <f t="shared" si="41"/>
        <v>0</v>
      </c>
      <c r="BM84" s="48"/>
      <c r="BN84" s="48">
        <f t="shared" si="38"/>
        <v>0</v>
      </c>
      <c r="BO84" s="48">
        <f>BZ84/35.4</f>
        <v>0</v>
      </c>
      <c r="BP84" s="48">
        <f t="shared" si="39"/>
        <v>0</v>
      </c>
      <c r="BQ84" s="48">
        <f t="shared" si="40"/>
        <v>0</v>
      </c>
      <c r="BR84" s="48"/>
      <c r="BS84" s="48"/>
      <c r="BT84" s="48"/>
      <c r="BU84" s="48"/>
      <c r="BV84" s="86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S84" s="133">
        <v>271.32828824383529</v>
      </c>
      <c r="CT84" s="133">
        <v>842.03798089781787</v>
      </c>
      <c r="CU84" s="133">
        <v>1011.4258098514597</v>
      </c>
      <c r="CV84" s="133">
        <v>51879.737492364955</v>
      </c>
      <c r="CW84" s="128">
        <v>561.09536055305568</v>
      </c>
      <c r="CX84" s="133">
        <v>5871.7138169283116</v>
      </c>
      <c r="CY84" s="133">
        <v>84.65696800119504</v>
      </c>
      <c r="CZ84" s="133">
        <v>620.68022783225047</v>
      </c>
      <c r="DA84" s="133">
        <v>192.11350847551432</v>
      </c>
      <c r="DB84" s="133">
        <v>1897.6320858239967</v>
      </c>
      <c r="DC84" s="133">
        <v>19.277573976122742</v>
      </c>
      <c r="DD84" s="133">
        <v>24.007412346757285</v>
      </c>
      <c r="DE84" s="128">
        <v>65.206889968848927</v>
      </c>
      <c r="DF84" s="133">
        <v>20.030418971072962</v>
      </c>
      <c r="DG84" s="133">
        <v>138.52477355230161</v>
      </c>
      <c r="DH84" s="133">
        <v>15.127973101147036</v>
      </c>
      <c r="DI84" s="133">
        <v>34.091779711443841</v>
      </c>
      <c r="DJ84" s="133">
        <v>285.57781173319717</v>
      </c>
      <c r="DK84" s="133">
        <v>77.83373339565992</v>
      </c>
      <c r="DM84" s="133">
        <v>324.07223234742997</v>
      </c>
      <c r="DN84" s="133" t="s">
        <v>1278</v>
      </c>
      <c r="DO84" s="133">
        <v>613.9435900680611</v>
      </c>
      <c r="DP84" s="133" t="s">
        <v>1279</v>
      </c>
      <c r="DQ84" s="128" t="s">
        <v>1280</v>
      </c>
      <c r="DR84" s="133" t="s">
        <v>1281</v>
      </c>
      <c r="DS84" s="133">
        <v>38.489141213222631</v>
      </c>
      <c r="DT84" s="133" t="s">
        <v>1282</v>
      </c>
      <c r="DU84" s="133" t="s">
        <v>1283</v>
      </c>
      <c r="DV84" s="128" t="s">
        <v>1371</v>
      </c>
      <c r="DW84" s="133">
        <v>27.605660499921356</v>
      </c>
      <c r="DX84" s="133">
        <v>123.35712304105461</v>
      </c>
      <c r="DY84" s="133" t="s">
        <v>1284</v>
      </c>
      <c r="DZ84" s="133" t="s">
        <v>1285</v>
      </c>
      <c r="EA84" s="133" t="s">
        <v>1286</v>
      </c>
      <c r="EB84" s="133" t="s">
        <v>1287</v>
      </c>
      <c r="EC84" s="133" t="s">
        <v>1288</v>
      </c>
      <c r="ED84" s="133">
        <v>371.68566948059163</v>
      </c>
      <c r="EE84" s="142" t="s">
        <v>1289</v>
      </c>
    </row>
    <row r="85" spans="1:135" ht="16.2" thickBot="1" x14ac:dyDescent="0.35">
      <c r="A85" s="48" t="s">
        <v>31</v>
      </c>
      <c r="B85" s="49" t="s">
        <v>497</v>
      </c>
      <c r="C85" s="49">
        <v>1</v>
      </c>
      <c r="D85" s="50" t="s">
        <v>378</v>
      </c>
      <c r="E85" s="113" t="s">
        <v>300</v>
      </c>
      <c r="F85" s="49" t="s">
        <v>75</v>
      </c>
      <c r="G85" s="49" t="s">
        <v>301</v>
      </c>
      <c r="H85" s="83">
        <v>-25.1</v>
      </c>
      <c r="J85" s="80">
        <v>226.2</v>
      </c>
      <c r="L85" s="119">
        <v>24.2</v>
      </c>
      <c r="M85" s="53" t="s">
        <v>187</v>
      </c>
      <c r="O85" s="173">
        <v>82926.547132073669</v>
      </c>
      <c r="P85" s="173">
        <v>147073.65536142513</v>
      </c>
      <c r="Q85" s="48">
        <v>686.96801944869185</v>
      </c>
      <c r="R85" s="51">
        <v>0</v>
      </c>
      <c r="S85" s="51">
        <v>10980.75507039044</v>
      </c>
      <c r="T85" s="51">
        <v>0</v>
      </c>
      <c r="U85" s="48">
        <v>0</v>
      </c>
      <c r="V85" s="51">
        <v>0</v>
      </c>
      <c r="W85" s="51">
        <v>0</v>
      </c>
      <c r="X85" s="51">
        <v>0</v>
      </c>
      <c r="Y85" s="48">
        <v>0</v>
      </c>
      <c r="Z85" s="52">
        <v>0</v>
      </c>
      <c r="AA85" s="48">
        <v>33.366541235058477</v>
      </c>
      <c r="AB85" s="48">
        <v>596.69864984050469</v>
      </c>
      <c r="AC85" s="51">
        <v>0</v>
      </c>
      <c r="AD85" s="48">
        <v>0</v>
      </c>
      <c r="AE85" s="48">
        <v>0</v>
      </c>
      <c r="AF85" s="51">
        <v>0</v>
      </c>
      <c r="AG85" s="48">
        <v>30.930484403150082</v>
      </c>
      <c r="AH85" s="48">
        <v>3.1531578453810001</v>
      </c>
      <c r="AI85" s="48">
        <v>0</v>
      </c>
      <c r="AJ85" s="86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G85" s="149"/>
      <c r="BI85" s="48">
        <f t="shared" si="36"/>
        <v>0</v>
      </c>
      <c r="BJ85" s="48">
        <f>BY85/22.9</f>
        <v>0</v>
      </c>
      <c r="BK85" s="48">
        <f t="shared" si="37"/>
        <v>0</v>
      </c>
      <c r="BL85" s="48">
        <f t="shared" si="41"/>
        <v>0</v>
      </c>
      <c r="BM85" s="48"/>
      <c r="BN85" s="48">
        <f t="shared" si="38"/>
        <v>0</v>
      </c>
      <c r="BO85" s="48">
        <f>BZ85/35.4</f>
        <v>0</v>
      </c>
      <c r="BP85" s="48">
        <f t="shared" si="39"/>
        <v>0</v>
      </c>
      <c r="BQ85" s="48">
        <f t="shared" si="40"/>
        <v>0</v>
      </c>
      <c r="BR85" s="48"/>
      <c r="BS85" s="48"/>
      <c r="BT85" s="48"/>
      <c r="BU85" s="48"/>
      <c r="BV85" s="86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S85" s="133">
        <v>1741.9444502019735</v>
      </c>
      <c r="CT85" s="133">
        <v>5574.0663476554737</v>
      </c>
      <c r="CU85" s="133">
        <v>6238.9581431179504</v>
      </c>
      <c r="CV85" s="133">
        <v>332727.12625384214</v>
      </c>
      <c r="CW85" s="128">
        <v>3499.2344903657586</v>
      </c>
      <c r="CX85" s="133">
        <v>37623.839372091599</v>
      </c>
      <c r="CY85" s="133">
        <v>615.74532444985232</v>
      </c>
      <c r="CZ85" s="133">
        <v>4040.1401811525297</v>
      </c>
      <c r="DA85" s="133">
        <v>1343.4383001576723</v>
      </c>
      <c r="DB85" s="133">
        <v>11787.490829003165</v>
      </c>
      <c r="DC85" s="133">
        <v>165.65499831917393</v>
      </c>
      <c r="DD85" s="133">
        <v>188.3623173812999</v>
      </c>
      <c r="DE85" s="128">
        <v>471.60838243940083</v>
      </c>
      <c r="DF85" s="133">
        <v>149.14462721741492</v>
      </c>
      <c r="DG85" s="133">
        <v>1060.2939524842413</v>
      </c>
      <c r="DH85" s="133">
        <v>115.79229146116225</v>
      </c>
      <c r="DI85" s="133">
        <v>233.99728343480172</v>
      </c>
      <c r="DJ85" s="133">
        <v>2151.451049134836</v>
      </c>
      <c r="DK85" s="133">
        <v>539.95428374960511</v>
      </c>
      <c r="DM85" s="133" t="s">
        <v>1290</v>
      </c>
      <c r="DN85" s="133" t="s">
        <v>1291</v>
      </c>
      <c r="DO85" s="133">
        <v>3222.5550028011571</v>
      </c>
      <c r="DP85" s="133" t="s">
        <v>1292</v>
      </c>
      <c r="DQ85" s="128" t="s">
        <v>1293</v>
      </c>
      <c r="DR85" s="133" t="s">
        <v>1294</v>
      </c>
      <c r="DS85" s="133" t="s">
        <v>1295</v>
      </c>
      <c r="DT85" s="133" t="s">
        <v>1296</v>
      </c>
      <c r="DU85" s="133" t="s">
        <v>1297</v>
      </c>
      <c r="DV85" s="128" t="s">
        <v>1372</v>
      </c>
      <c r="DW85" s="133" t="s">
        <v>1298</v>
      </c>
      <c r="DX85" s="133">
        <v>719.89214653182489</v>
      </c>
      <c r="DY85" s="133" t="s">
        <v>1299</v>
      </c>
      <c r="DZ85" s="133" t="s">
        <v>1300</v>
      </c>
      <c r="EA85" s="133" t="s">
        <v>1301</v>
      </c>
      <c r="EB85" s="133" t="s">
        <v>1302</v>
      </c>
      <c r="EC85" s="133" t="s">
        <v>1303</v>
      </c>
      <c r="ED85" s="133" t="s">
        <v>1304</v>
      </c>
      <c r="EE85" s="142" t="s">
        <v>1305</v>
      </c>
    </row>
    <row r="86" spans="1:135" s="60" customFormat="1" x14ac:dyDescent="0.3">
      <c r="A86" s="56" t="s">
        <v>31</v>
      </c>
      <c r="B86" s="57" t="s">
        <v>497</v>
      </c>
      <c r="C86" s="57">
        <v>2</v>
      </c>
      <c r="D86" s="58" t="s">
        <v>374</v>
      </c>
      <c r="E86" s="112" t="s">
        <v>300</v>
      </c>
      <c r="F86" s="57" t="s">
        <v>75</v>
      </c>
      <c r="G86" s="57" t="s">
        <v>301</v>
      </c>
      <c r="H86" s="84">
        <v>-24.6</v>
      </c>
      <c r="I86" s="81"/>
      <c r="J86" s="81">
        <v>192.5</v>
      </c>
      <c r="K86" s="81"/>
      <c r="L86" s="120">
        <v>24.8</v>
      </c>
      <c r="M86" s="61" t="s">
        <v>188</v>
      </c>
      <c r="N86" s="62"/>
      <c r="O86" s="174">
        <v>67602.750612161763</v>
      </c>
      <c r="P86" s="174">
        <v>177521.40556292323</v>
      </c>
      <c r="Q86" s="56">
        <v>730.4142467678912</v>
      </c>
      <c r="R86" s="59">
        <v>0</v>
      </c>
      <c r="S86" s="59">
        <v>13820.329310818261</v>
      </c>
      <c r="T86" s="59">
        <v>15120.618299768001</v>
      </c>
      <c r="U86" s="56">
        <v>4216.876017054884</v>
      </c>
      <c r="V86" s="59">
        <v>0</v>
      </c>
      <c r="W86" s="59">
        <v>0</v>
      </c>
      <c r="X86" s="59">
        <v>1905.901627138232</v>
      </c>
      <c r="Y86" s="56">
        <v>0</v>
      </c>
      <c r="Z86" s="60">
        <v>3168.2829726415234</v>
      </c>
      <c r="AA86" s="56">
        <v>123.13014385308752</v>
      </c>
      <c r="AB86" s="56">
        <v>5417.2162139370612</v>
      </c>
      <c r="AC86" s="59">
        <v>0</v>
      </c>
      <c r="AD86" s="56">
        <v>150.0980629601963</v>
      </c>
      <c r="AE86" s="56">
        <v>1607.5040374470616</v>
      </c>
      <c r="AF86" s="59">
        <v>14.953333130936636</v>
      </c>
      <c r="AG86" s="56">
        <v>1696.4946720457908</v>
      </c>
      <c r="AH86" s="56">
        <v>0</v>
      </c>
      <c r="AI86" s="56">
        <v>0</v>
      </c>
      <c r="AJ86" s="87"/>
      <c r="AK86" s="56">
        <v>988.61103070797708</v>
      </c>
      <c r="AL86" s="56">
        <v>225.51990603477509</v>
      </c>
      <c r="AM86" s="56">
        <f>AVERAGE(O86:O89)</f>
        <v>65587.298019201364</v>
      </c>
      <c r="AN86" s="56">
        <f>AVERAGE(P86:P89)</f>
        <v>169384.39278303634</v>
      </c>
      <c r="AO86" s="56">
        <v>17079.431701887705</v>
      </c>
      <c r="AP86" s="56">
        <v>14039.893300575</v>
      </c>
      <c r="AQ86" s="56">
        <v>4827.4380042996099</v>
      </c>
      <c r="AR86" s="56">
        <v>1515.259914562344</v>
      </c>
      <c r="AS86" s="56">
        <v>244.27119020735273</v>
      </c>
      <c r="AT86" s="56">
        <v>2185.9293754975893</v>
      </c>
      <c r="AU86" s="56">
        <v>877.15675024954578</v>
      </c>
      <c r="AV86" s="56">
        <v>3344.6192000745787</v>
      </c>
      <c r="AW86" s="56">
        <v>138.18940392350899</v>
      </c>
      <c r="AX86" s="56">
        <v>5718.1455340305365</v>
      </c>
      <c r="AY86" s="56"/>
      <c r="AZ86" s="56">
        <v>178.31571216751314</v>
      </c>
      <c r="BA86" s="56">
        <v>1474.0749704807008</v>
      </c>
      <c r="BB86" s="56">
        <v>17.342342968667797</v>
      </c>
      <c r="BC86" s="56">
        <v>1606.3961396290645</v>
      </c>
      <c r="BD86" s="56"/>
      <c r="BE86" s="56">
        <v>11.423122048453815</v>
      </c>
      <c r="BF86" s="145"/>
      <c r="BG86" s="171">
        <v>2.9291591701029858E-2</v>
      </c>
      <c r="BH86" s="172">
        <v>46.313636113076413</v>
      </c>
      <c r="BI86" s="56">
        <f t="shared" si="36"/>
        <v>2864.0741493101036</v>
      </c>
      <c r="BJ86" s="56">
        <f>BY86/22.9</f>
        <v>0</v>
      </c>
      <c r="BK86" s="56">
        <f t="shared" si="37"/>
        <v>153.006472535082</v>
      </c>
      <c r="BL86" s="56">
        <f t="shared" si="41"/>
        <v>3017.0806218451858</v>
      </c>
      <c r="BM86" s="56">
        <v>212.50377867775848</v>
      </c>
      <c r="BN86" s="56">
        <f t="shared" si="38"/>
        <v>4784.8698526281451</v>
      </c>
      <c r="BO86" s="56">
        <f>BZ86/35.4</f>
        <v>41.174999992965311</v>
      </c>
      <c r="BP86" s="56">
        <f t="shared" si="39"/>
        <v>41.860065082285089</v>
      </c>
      <c r="BQ86" s="56">
        <f t="shared" si="40"/>
        <v>20.988130021597836</v>
      </c>
      <c r="BR86" s="56">
        <f t="shared" ref="BR86" si="50">BI86/BP86</f>
        <v>68.420202971021212</v>
      </c>
      <c r="BS86" s="56">
        <v>0</v>
      </c>
      <c r="BT86" s="56">
        <f t="shared" ref="BT86" si="51">BN86/BP86</f>
        <v>114.30631661041232</v>
      </c>
      <c r="BU86" s="56">
        <v>1.9618231805594006</v>
      </c>
      <c r="BV86" s="87"/>
      <c r="BW86" s="56">
        <v>281.2571990220755</v>
      </c>
      <c r="BX86" s="56">
        <v>97.652983842597379</v>
      </c>
      <c r="BY86" s="56">
        <v>0</v>
      </c>
      <c r="BZ86" s="56">
        <v>1457.594999750972</v>
      </c>
      <c r="CA86" s="56">
        <v>2580.742920749321</v>
      </c>
      <c r="CB86" s="56">
        <v>6132.1934062610162</v>
      </c>
      <c r="CC86" s="56">
        <v>1915.5940833140842</v>
      </c>
      <c r="CD86" s="56">
        <v>656.12678967361398</v>
      </c>
      <c r="CE86" s="56">
        <v>197.71399015719552</v>
      </c>
      <c r="CF86" s="56">
        <v>511.68115178872989</v>
      </c>
      <c r="CG86" s="56">
        <v>379.82001440855447</v>
      </c>
      <c r="CH86" s="56">
        <v>1676.9515887256673</v>
      </c>
      <c r="CI86" s="56">
        <v>60.560143772268653</v>
      </c>
      <c r="CJ86" s="56">
        <v>724.50967924162364</v>
      </c>
      <c r="CK86" s="56">
        <v>0</v>
      </c>
      <c r="CL86" s="56">
        <v>33.683759610227675</v>
      </c>
      <c r="CM86" s="56">
        <v>336.24164185033931</v>
      </c>
      <c r="CN86" s="56">
        <v>8.8341892051910165</v>
      </c>
      <c r="CO86" s="56">
        <v>631.833510789049</v>
      </c>
      <c r="CP86" s="56">
        <v>0</v>
      </c>
      <c r="CQ86" s="56">
        <v>4.9463569422455693</v>
      </c>
      <c r="CR86" s="62"/>
      <c r="CS86" s="134">
        <v>110.74634647336129</v>
      </c>
      <c r="CT86" s="134">
        <v>377.58819588588432</v>
      </c>
      <c r="CU86" s="134">
        <v>431.61336936088622</v>
      </c>
      <c r="CV86" s="134">
        <v>22898.013168419689</v>
      </c>
      <c r="CW86" s="129">
        <v>231.83470424407224</v>
      </c>
      <c r="CX86" s="134">
        <v>2618.3206569829022</v>
      </c>
      <c r="CY86" s="134">
        <v>47.445458066570659</v>
      </c>
      <c r="CZ86" s="134">
        <v>247.86478120908578</v>
      </c>
      <c r="DA86" s="134">
        <v>62.917113659602194</v>
      </c>
      <c r="DB86" s="134">
        <v>784.70670373981579</v>
      </c>
      <c r="DC86" s="134">
        <v>12.268171267487141</v>
      </c>
      <c r="DD86" s="134">
        <v>5.942118343575908</v>
      </c>
      <c r="DE86" s="129">
        <v>24.724717813998726</v>
      </c>
      <c r="DF86" s="134">
        <v>3.7181392598072298</v>
      </c>
      <c r="DG86" s="134">
        <v>29.633412072008671</v>
      </c>
      <c r="DH86" s="134">
        <v>4.9323254089774196</v>
      </c>
      <c r="DI86" s="134">
        <v>12.775160961311613</v>
      </c>
      <c r="DJ86" s="134">
        <v>102.30918441598079</v>
      </c>
      <c r="DK86" s="134">
        <v>21.150342630170019</v>
      </c>
      <c r="DL86" s="131"/>
      <c r="DM86" s="134">
        <v>144.80749244907926</v>
      </c>
      <c r="DN86" s="134" t="s">
        <v>1306</v>
      </c>
      <c r="DO86" s="134">
        <v>303.75624789899928</v>
      </c>
      <c r="DP86" s="134">
        <v>16720.421169862722</v>
      </c>
      <c r="DQ86" s="129">
        <v>195.7867481020904</v>
      </c>
      <c r="DR86" s="134" t="s">
        <v>1307</v>
      </c>
      <c r="DS86" s="134" t="s">
        <v>1308</v>
      </c>
      <c r="DT86" s="134">
        <v>202.60330318837393</v>
      </c>
      <c r="DU86" s="134" t="s">
        <v>1309</v>
      </c>
      <c r="DV86" s="129">
        <v>469.52410252217169</v>
      </c>
      <c r="DW86" s="134">
        <v>19.718524690356585</v>
      </c>
      <c r="DX86" s="134">
        <v>122.148152235005</v>
      </c>
      <c r="DY86" s="134" t="s">
        <v>1310</v>
      </c>
      <c r="DZ86" s="134">
        <v>16.669798128504343</v>
      </c>
      <c r="EA86" s="134">
        <v>144.50071300142136</v>
      </c>
      <c r="EB86" s="134">
        <v>4.7008990982279926</v>
      </c>
      <c r="EC86" s="134">
        <v>48.636601180257223</v>
      </c>
      <c r="ED86" s="134" t="s">
        <v>1311</v>
      </c>
      <c r="EE86" s="143" t="s">
        <v>1312</v>
      </c>
    </row>
    <row r="87" spans="1:135" x14ac:dyDescent="0.3">
      <c r="A87" s="48" t="s">
        <v>31</v>
      </c>
      <c r="B87" s="49" t="s">
        <v>497</v>
      </c>
      <c r="C87" s="49">
        <v>2</v>
      </c>
      <c r="D87" s="63" t="s">
        <v>375</v>
      </c>
      <c r="E87" s="113" t="s">
        <v>300</v>
      </c>
      <c r="F87" s="49" t="s">
        <v>75</v>
      </c>
      <c r="G87" s="49" t="s">
        <v>301</v>
      </c>
      <c r="H87" s="83">
        <v>-24.6</v>
      </c>
      <c r="J87" s="80">
        <v>192.5</v>
      </c>
      <c r="L87" s="119">
        <v>24.8</v>
      </c>
      <c r="M87" s="53" t="s">
        <v>189</v>
      </c>
      <c r="O87" s="173">
        <v>65841.307488118662</v>
      </c>
      <c r="P87" s="173">
        <v>175785.9406563458</v>
      </c>
      <c r="Q87" s="48">
        <v>1232.543589995872</v>
      </c>
      <c r="R87" s="51">
        <v>0</v>
      </c>
      <c r="S87" s="51">
        <v>15812.008133769677</v>
      </c>
      <c r="T87" s="51">
        <v>14141.512569682</v>
      </c>
      <c r="U87" s="48">
        <v>3984.6121630693169</v>
      </c>
      <c r="V87" s="51">
        <v>0</v>
      </c>
      <c r="W87" s="51">
        <v>0</v>
      </c>
      <c r="X87" s="51">
        <v>1762.5321255594126</v>
      </c>
      <c r="Y87" s="48">
        <v>0</v>
      </c>
      <c r="Z87" s="52">
        <v>0</v>
      </c>
      <c r="AA87" s="48">
        <v>0</v>
      </c>
      <c r="AB87" s="48">
        <v>5069.8771010039682</v>
      </c>
      <c r="AC87" s="51">
        <v>0</v>
      </c>
      <c r="AD87" s="48">
        <v>215.21511258548784</v>
      </c>
      <c r="AE87" s="48">
        <v>1013.4512830201568</v>
      </c>
      <c r="AF87" s="51">
        <v>0</v>
      </c>
      <c r="AG87" s="48">
        <v>2600.861968142317</v>
      </c>
      <c r="AH87" s="48">
        <v>0</v>
      </c>
      <c r="AI87" s="48">
        <v>0</v>
      </c>
      <c r="AJ87" s="86"/>
      <c r="AK87" s="48"/>
      <c r="AL87" s="48"/>
      <c r="AM87" s="48">
        <f t="shared" ref="AM87:AN91" si="52">AVERAGE(O87:O88)</f>
        <v>65044.499090259123</v>
      </c>
      <c r="AN87" s="48">
        <f t="shared" si="52"/>
        <v>163253.02514146513</v>
      </c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G87" s="149"/>
      <c r="BI87" s="48">
        <f t="shared" si="36"/>
        <v>2840.3711393126255</v>
      </c>
      <c r="BJ87" s="48">
        <f>BY87/22.9</f>
        <v>0</v>
      </c>
      <c r="BK87" s="48">
        <f t="shared" si="37"/>
        <v>0</v>
      </c>
      <c r="BL87" s="48">
        <f t="shared" si="41"/>
        <v>2840.3711393126255</v>
      </c>
      <c r="BM87" s="48"/>
      <c r="BN87" s="48">
        <f t="shared" si="38"/>
        <v>4611.6673768775463</v>
      </c>
      <c r="BO87" s="48">
        <f>BZ87/35.4</f>
        <v>0</v>
      </c>
      <c r="BP87" s="48">
        <f t="shared" si="39"/>
        <v>0</v>
      </c>
      <c r="BQ87" s="48">
        <f t="shared" si="40"/>
        <v>0</v>
      </c>
      <c r="BR87" s="48"/>
      <c r="BS87" s="48"/>
      <c r="BT87" s="48"/>
      <c r="BU87" s="48"/>
      <c r="BV87" s="86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S87" s="133">
        <v>738.22700152686286</v>
      </c>
      <c r="CT87" s="133">
        <v>2569.7053171634338</v>
      </c>
      <c r="CU87" s="133">
        <v>2773.8631338586047</v>
      </c>
      <c r="CV87" s="133">
        <v>152126.58985734731</v>
      </c>
      <c r="CW87" s="128">
        <v>1505.2437367373273</v>
      </c>
      <c r="CX87" s="133">
        <v>17372.819766987235</v>
      </c>
      <c r="CY87" s="133">
        <v>341.82099704675829</v>
      </c>
      <c r="CZ87" s="133">
        <v>1676.6392363262348</v>
      </c>
      <c r="DA87" s="133">
        <v>466.70962741403611</v>
      </c>
      <c r="DB87" s="133">
        <v>5074.9612957555773</v>
      </c>
      <c r="DC87" s="133">
        <v>97.308073018526557</v>
      </c>
      <c r="DD87" s="133">
        <v>54.463865191573142</v>
      </c>
      <c r="DE87" s="128">
        <v>186.73356872303248</v>
      </c>
      <c r="DF87" s="133">
        <v>34.079468583550877</v>
      </c>
      <c r="DG87" s="133">
        <v>271.61191799572225</v>
      </c>
      <c r="DH87" s="133">
        <v>40.261668780326275</v>
      </c>
      <c r="DI87" s="133">
        <v>91.313467216257934</v>
      </c>
      <c r="DJ87" s="133">
        <v>811.49106738766523</v>
      </c>
      <c r="DK87" s="133">
        <v>159.73808027893907</v>
      </c>
      <c r="DM87" s="133">
        <v>721.11885308734657</v>
      </c>
      <c r="DN87" s="133" t="s">
        <v>1313</v>
      </c>
      <c r="DO87" s="133">
        <v>1515.1213642293101</v>
      </c>
      <c r="DP87" s="133" t="s">
        <v>1314</v>
      </c>
      <c r="DQ87" s="128">
        <v>1089.7732489578059</v>
      </c>
      <c r="DR87" s="133" t="s">
        <v>1315</v>
      </c>
      <c r="DS87" s="133" t="s">
        <v>1316</v>
      </c>
      <c r="DT87" s="133">
        <v>949.63102741429248</v>
      </c>
      <c r="DU87" s="133" t="s">
        <v>1317</v>
      </c>
      <c r="DV87" s="128" t="s">
        <v>1376</v>
      </c>
      <c r="DW87" s="133">
        <v>67.505805024629851</v>
      </c>
      <c r="DX87" s="133">
        <v>553.91370506607768</v>
      </c>
      <c r="DY87" s="133" t="s">
        <v>1318</v>
      </c>
      <c r="DZ87" s="133">
        <v>68.621742468861626</v>
      </c>
      <c r="EA87" s="133">
        <v>543.83592393535366</v>
      </c>
      <c r="EB87" s="133" t="s">
        <v>1319</v>
      </c>
      <c r="EC87" s="133">
        <v>221.31639123273465</v>
      </c>
      <c r="ED87" s="133" t="s">
        <v>1320</v>
      </c>
      <c r="EE87" s="142" t="s">
        <v>1321</v>
      </c>
    </row>
    <row r="88" spans="1:135" x14ac:dyDescent="0.3">
      <c r="A88" s="48" t="s">
        <v>31</v>
      </c>
      <c r="B88" s="49" t="s">
        <v>497</v>
      </c>
      <c r="C88" s="49">
        <v>2</v>
      </c>
      <c r="D88" s="63" t="s">
        <v>376</v>
      </c>
      <c r="E88" s="113" t="s">
        <v>300</v>
      </c>
      <c r="F88" s="49" t="s">
        <v>75</v>
      </c>
      <c r="G88" s="49" t="s">
        <v>301</v>
      </c>
      <c r="H88" s="83">
        <v>-24.6</v>
      </c>
      <c r="J88" s="80">
        <v>192.5</v>
      </c>
      <c r="L88" s="119">
        <v>24.8</v>
      </c>
      <c r="M88" s="53" t="s">
        <v>190</v>
      </c>
      <c r="O88" s="173">
        <v>64247.690692399592</v>
      </c>
      <c r="P88" s="173">
        <v>150720.10962658445</v>
      </c>
      <c r="Q88" s="48">
        <v>1304.0871402488415</v>
      </c>
      <c r="R88" s="51">
        <v>0</v>
      </c>
      <c r="S88" s="51">
        <v>20786.31973077514</v>
      </c>
      <c r="T88" s="51">
        <v>0</v>
      </c>
      <c r="U88" s="48">
        <v>8057.998262735452</v>
      </c>
      <c r="V88" s="51">
        <v>0</v>
      </c>
      <c r="W88" s="51">
        <v>464.15169553945549</v>
      </c>
      <c r="X88" s="51">
        <v>3058.3079236460972</v>
      </c>
      <c r="Y88" s="48">
        <v>877.15675024954578</v>
      </c>
      <c r="Z88" s="52">
        <v>0</v>
      </c>
      <c r="AA88" s="48">
        <v>147.68353981484083</v>
      </c>
      <c r="AB88" s="48">
        <v>6947.1841023633606</v>
      </c>
      <c r="AC88" s="51">
        <v>0</v>
      </c>
      <c r="AD88" s="48">
        <v>139.74842303488535</v>
      </c>
      <c r="AE88" s="48">
        <v>1928.1271908734273</v>
      </c>
      <c r="AF88" s="51">
        <v>0</v>
      </c>
      <c r="AG88" s="48">
        <v>1140.3844819764206</v>
      </c>
      <c r="AH88" s="48">
        <v>0</v>
      </c>
      <c r="AI88" s="48">
        <v>0</v>
      </c>
      <c r="AJ88" s="86"/>
      <c r="AK88" s="48"/>
      <c r="AL88" s="48"/>
      <c r="AM88" s="48">
        <f t="shared" si="52"/>
        <v>64452.566988262523</v>
      </c>
      <c r="AN88" s="48">
        <f t="shared" si="52"/>
        <v>162115.11245643819</v>
      </c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G88" s="149"/>
      <c r="BI88" s="48">
        <f t="shared" si="36"/>
        <v>2814.5225759066607</v>
      </c>
      <c r="BJ88" s="48">
        <f>BY88/22.9</f>
        <v>0</v>
      </c>
      <c r="BK88" s="48">
        <f t="shared" si="37"/>
        <v>0</v>
      </c>
      <c r="BL88" s="48">
        <f t="shared" si="41"/>
        <v>2814.5225759066607</v>
      </c>
      <c r="BM88" s="48"/>
      <c r="BN88" s="48">
        <f t="shared" si="38"/>
        <v>4579.5229507468421</v>
      </c>
      <c r="BO88" s="48">
        <f>BZ88/35.4</f>
        <v>0</v>
      </c>
      <c r="BP88" s="48">
        <f t="shared" si="39"/>
        <v>0</v>
      </c>
      <c r="BQ88" s="48">
        <f t="shared" si="40"/>
        <v>0</v>
      </c>
      <c r="BR88" s="48"/>
      <c r="BS88" s="48"/>
      <c r="BT88" s="48"/>
      <c r="BU88" s="48"/>
      <c r="BV88" s="86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S88" s="133">
        <v>717.84331017158115</v>
      </c>
      <c r="CT88" s="133">
        <v>2484.4364184492529</v>
      </c>
      <c r="CU88" s="133">
        <v>2725.299297188199</v>
      </c>
      <c r="CV88" s="133">
        <v>148064.53941624233</v>
      </c>
      <c r="CW88" s="128">
        <v>1474.5810291661733</v>
      </c>
      <c r="CX88" s="133">
        <v>16915.038679703044</v>
      </c>
      <c r="CY88" s="133">
        <v>325.44568588913467</v>
      </c>
      <c r="CZ88" s="133">
        <v>1623.7228628349001</v>
      </c>
      <c r="DA88" s="133">
        <v>440.979764946665</v>
      </c>
      <c r="DB88" s="133">
        <v>4977.1388534274765</v>
      </c>
      <c r="DC88" s="133">
        <v>90.405379891979948</v>
      </c>
      <c r="DD88" s="133">
        <v>48.92747495518028</v>
      </c>
      <c r="DE88" s="128">
        <v>175.62666063284232</v>
      </c>
      <c r="DF88" s="133">
        <v>30.615204039274261</v>
      </c>
      <c r="DG88" s="133">
        <v>244.00187662994492</v>
      </c>
      <c r="DH88" s="133">
        <v>37.145624030855267</v>
      </c>
      <c r="DI88" s="133">
        <v>87.121160443299644</v>
      </c>
      <c r="DJ88" s="133">
        <v>753.92670594021968</v>
      </c>
      <c r="DK88" s="133">
        <v>150.23686317965402</v>
      </c>
      <c r="DM88" s="133" t="s">
        <v>1322</v>
      </c>
      <c r="DN88" s="133" t="s">
        <v>1323</v>
      </c>
      <c r="DO88" s="133">
        <v>1371.2013093878502</v>
      </c>
      <c r="DP88" s="133">
        <v>78094.281409769348</v>
      </c>
      <c r="DQ88" s="128">
        <v>917.06072771723757</v>
      </c>
      <c r="DR88" s="133" t="s">
        <v>1324</v>
      </c>
      <c r="DS88" s="133">
        <v>179.38195821260962</v>
      </c>
      <c r="DT88" s="133">
        <v>896.29745584366196</v>
      </c>
      <c r="DU88" s="133" t="s">
        <v>1325</v>
      </c>
      <c r="DV88" s="128" t="s">
        <v>1377</v>
      </c>
      <c r="DW88" s="133">
        <v>64.014590751174509</v>
      </c>
      <c r="DX88" s="133">
        <v>453.00607862982679</v>
      </c>
      <c r="DY88" s="133" t="s">
        <v>1326</v>
      </c>
      <c r="DZ88" s="133">
        <v>49.024807660094687</v>
      </c>
      <c r="EA88" s="133">
        <v>559.86121936642166</v>
      </c>
      <c r="EB88" s="133" t="s">
        <v>1327</v>
      </c>
      <c r="EC88" s="133">
        <v>167.41793681973263</v>
      </c>
      <c r="ED88" s="133" t="s">
        <v>1328</v>
      </c>
      <c r="EE88" s="142" t="s">
        <v>1329</v>
      </c>
    </row>
    <row r="89" spans="1:135" x14ac:dyDescent="0.3">
      <c r="A89" s="48" t="s">
        <v>31</v>
      </c>
      <c r="B89" s="49" t="s">
        <v>497</v>
      </c>
      <c r="C89" s="49">
        <v>2</v>
      </c>
      <c r="D89" s="63" t="s">
        <v>376</v>
      </c>
      <c r="E89" s="113" t="s">
        <v>300</v>
      </c>
      <c r="F89" s="49" t="s">
        <v>75</v>
      </c>
      <c r="G89" s="49" t="s">
        <v>301</v>
      </c>
      <c r="H89" s="83">
        <v>-24.6</v>
      </c>
      <c r="J89" s="80">
        <v>192.5</v>
      </c>
      <c r="L89" s="119">
        <v>24.8</v>
      </c>
      <c r="M89" s="53" t="s">
        <v>191</v>
      </c>
      <c r="O89" s="173">
        <v>64657.443284125446</v>
      </c>
      <c r="P89" s="173">
        <v>173510.1152862919</v>
      </c>
      <c r="Q89" s="48">
        <v>687.39914581930384</v>
      </c>
      <c r="R89" s="51">
        <v>225.51990603477509</v>
      </c>
      <c r="S89" s="51">
        <v>17899.06963218774</v>
      </c>
      <c r="T89" s="51">
        <v>12857.549032274999</v>
      </c>
      <c r="U89" s="48">
        <v>3050.2655743387868</v>
      </c>
      <c r="V89" s="51">
        <v>1515.259914562344</v>
      </c>
      <c r="W89" s="51">
        <v>24.390684875249953</v>
      </c>
      <c r="X89" s="51">
        <v>2016.975825646615</v>
      </c>
      <c r="Y89" s="48">
        <v>0</v>
      </c>
      <c r="Z89" s="52">
        <v>3520.9554275076339</v>
      </c>
      <c r="AA89" s="48">
        <v>143.75452810259864</v>
      </c>
      <c r="AB89" s="48">
        <v>5438.3047188177561</v>
      </c>
      <c r="AC89" s="51">
        <v>0</v>
      </c>
      <c r="AD89" s="48">
        <v>208.20125008948307</v>
      </c>
      <c r="AE89" s="48">
        <v>1347.2173705821576</v>
      </c>
      <c r="AF89" s="51">
        <v>19.731352806398959</v>
      </c>
      <c r="AG89" s="48">
        <v>987.84343635172877</v>
      </c>
      <c r="AH89" s="48">
        <v>0</v>
      </c>
      <c r="AI89" s="48">
        <v>11.423122048453815</v>
      </c>
      <c r="AJ89" s="86"/>
      <c r="AK89" s="48"/>
      <c r="AL89" s="48"/>
      <c r="AM89" s="48">
        <f t="shared" si="52"/>
        <v>73163.234550606576</v>
      </c>
      <c r="AN89" s="48">
        <f t="shared" si="52"/>
        <v>159380.2717575687</v>
      </c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G89" s="149"/>
      <c r="BI89" s="48">
        <f t="shared" si="36"/>
        <v>3194.9010720788901</v>
      </c>
      <c r="BJ89" s="48">
        <f>BY89/22.9</f>
        <v>0</v>
      </c>
      <c r="BK89" s="48">
        <f t="shared" si="37"/>
        <v>0</v>
      </c>
      <c r="BL89" s="48">
        <f t="shared" si="41"/>
        <v>3194.9010720788901</v>
      </c>
      <c r="BM89" s="48"/>
      <c r="BN89" s="48">
        <f t="shared" si="38"/>
        <v>4502.2675637731272</v>
      </c>
      <c r="BO89" s="48">
        <f>BZ89/35.4</f>
        <v>0</v>
      </c>
      <c r="BP89" s="48">
        <f t="shared" si="39"/>
        <v>0</v>
      </c>
      <c r="BQ89" s="48">
        <f t="shared" si="40"/>
        <v>0</v>
      </c>
      <c r="BR89" s="48"/>
      <c r="BS89" s="48"/>
      <c r="BT89" s="48"/>
      <c r="BU89" s="48"/>
      <c r="BV89" s="86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S89" s="133">
        <v>28.021527425148733</v>
      </c>
      <c r="CT89" s="133">
        <v>94.694105681883812</v>
      </c>
      <c r="CU89" s="133">
        <v>110.86297112492225</v>
      </c>
      <c r="CV89" s="133">
        <v>5801.9260235472093</v>
      </c>
      <c r="CW89" s="128">
        <v>59.303167367506028</v>
      </c>
      <c r="CX89" s="133">
        <v>663.79230687180348</v>
      </c>
      <c r="CY89" s="133">
        <v>11.595410019300427</v>
      </c>
      <c r="CZ89" s="133">
        <v>62.325011149132401</v>
      </c>
      <c r="DA89" s="133">
        <v>15.161514658052765</v>
      </c>
      <c r="DB89" s="133">
        <v>201.04696905867578</v>
      </c>
      <c r="DC89" s="133">
        <v>2.8553128546489175</v>
      </c>
      <c r="DD89" s="133">
        <v>1.2654862393640522</v>
      </c>
      <c r="DE89" s="128">
        <v>5.9047159584521136</v>
      </c>
      <c r="DF89" s="133">
        <v>0.79184792312529351</v>
      </c>
      <c r="DG89" s="133">
        <v>6.310994334718016</v>
      </c>
      <c r="DH89" s="133">
        <v>1.129695080087372</v>
      </c>
      <c r="DI89" s="133">
        <v>3.1338000764027667</v>
      </c>
      <c r="DJ89" s="133">
        <v>23.811592946802072</v>
      </c>
      <c r="DK89" s="133">
        <v>5.0510896259606417</v>
      </c>
      <c r="DM89" s="133">
        <v>35.991725074821126</v>
      </c>
      <c r="DN89" s="133">
        <v>52.596441903264335</v>
      </c>
      <c r="DO89" s="133">
        <v>113.66618819310732</v>
      </c>
      <c r="DP89" s="133">
        <v>5833.1579196944285</v>
      </c>
      <c r="DQ89" s="128">
        <v>61.340763567569667</v>
      </c>
      <c r="DR89" s="133">
        <v>308.84256227548815</v>
      </c>
      <c r="DS89" s="133">
        <v>6.8523639726399423</v>
      </c>
      <c r="DT89" s="133">
        <v>82.726976456651414</v>
      </c>
      <c r="DU89" s="133" t="s">
        <v>1330</v>
      </c>
      <c r="DV89" s="128">
        <v>119.87702283260089</v>
      </c>
      <c r="DW89" s="133">
        <v>9.4915086402184876</v>
      </c>
      <c r="DX89" s="133">
        <v>56.185183562469632</v>
      </c>
      <c r="DY89" s="133" t="s">
        <v>1331</v>
      </c>
      <c r="DZ89" s="133">
        <v>8.4108359560492616</v>
      </c>
      <c r="EA89" s="133">
        <v>62.371762986279222</v>
      </c>
      <c r="EB89" s="133">
        <v>2.3500280454762978</v>
      </c>
      <c r="EC89" s="133">
        <v>17.401016029144603</v>
      </c>
      <c r="ED89" s="133" t="s">
        <v>1332</v>
      </c>
      <c r="EE89" s="142">
        <v>4.1201352524173993</v>
      </c>
    </row>
    <row r="90" spans="1:135" s="69" customFormat="1" x14ac:dyDescent="0.3">
      <c r="A90" s="72" t="s">
        <v>31</v>
      </c>
      <c r="B90" s="66" t="s">
        <v>497</v>
      </c>
      <c r="C90" s="66">
        <v>2</v>
      </c>
      <c r="D90" s="67" t="s">
        <v>372</v>
      </c>
      <c r="E90" s="77" t="s">
        <v>300</v>
      </c>
      <c r="F90" s="66" t="s">
        <v>75</v>
      </c>
      <c r="G90" s="66" t="s">
        <v>301</v>
      </c>
      <c r="H90" s="85">
        <v>-25.2</v>
      </c>
      <c r="I90" s="82"/>
      <c r="J90" s="82">
        <v>193.1</v>
      </c>
      <c r="K90" s="82"/>
      <c r="L90" s="122">
        <v>23.9</v>
      </c>
      <c r="M90" s="70" t="s">
        <v>192</v>
      </c>
      <c r="N90" s="71"/>
      <c r="O90" s="176">
        <v>81669.02581708772</v>
      </c>
      <c r="P90" s="173">
        <v>145250.4282288455</v>
      </c>
      <c r="Q90" s="72">
        <v>825.65775861750558</v>
      </c>
      <c r="R90" s="68">
        <v>0</v>
      </c>
      <c r="S90" s="68">
        <v>10226.857852380987</v>
      </c>
      <c r="T90" s="68">
        <v>0</v>
      </c>
      <c r="U90" s="72">
        <v>0</v>
      </c>
      <c r="V90" s="68">
        <v>0</v>
      </c>
      <c r="W90" s="68">
        <v>0</v>
      </c>
      <c r="X90" s="68">
        <v>0</v>
      </c>
      <c r="Y90" s="72">
        <v>0</v>
      </c>
      <c r="Z90" s="69">
        <v>0</v>
      </c>
      <c r="AA90" s="72">
        <v>134.29242403151156</v>
      </c>
      <c r="AB90" s="72">
        <v>1921.7682621050633</v>
      </c>
      <c r="AC90" s="68">
        <v>0</v>
      </c>
      <c r="AD90" s="72">
        <v>0</v>
      </c>
      <c r="AE90" s="72">
        <v>0</v>
      </c>
      <c r="AF90" s="68">
        <v>0</v>
      </c>
      <c r="AG90" s="72">
        <v>0</v>
      </c>
      <c r="AH90" s="72">
        <v>0</v>
      </c>
      <c r="AI90" s="72">
        <v>0</v>
      </c>
      <c r="AJ90" s="116"/>
      <c r="AK90" s="72">
        <v>778.01973937118782</v>
      </c>
      <c r="AL90" s="72">
        <v>243.7391160527535</v>
      </c>
      <c r="AM90" s="48">
        <f t="shared" si="52"/>
        <v>59908.664752248573</v>
      </c>
      <c r="AN90" s="48">
        <f t="shared" si="52"/>
        <v>213952.94885901094</v>
      </c>
      <c r="AO90" s="72">
        <v>11624.419035062492</v>
      </c>
      <c r="AP90" s="72">
        <v>77520.4746179582</v>
      </c>
      <c r="AQ90" s="72">
        <v>592</v>
      </c>
      <c r="AR90" s="72"/>
      <c r="AS90" s="72">
        <v>5.2286964023177998</v>
      </c>
      <c r="AT90" s="72">
        <v>538</v>
      </c>
      <c r="AU90" s="72">
        <v>5.8562238546744281</v>
      </c>
      <c r="AV90" s="72">
        <v>1049.8544463360306</v>
      </c>
      <c r="AW90" s="72">
        <v>114.83994944522067</v>
      </c>
      <c r="AX90" s="72">
        <v>2703.3842091192369</v>
      </c>
      <c r="AY90" s="72"/>
      <c r="AZ90" s="72">
        <v>141.78768694836504</v>
      </c>
      <c r="BA90" s="72">
        <v>518.21844700703548</v>
      </c>
      <c r="BB90" s="72">
        <v>6.9202748933660647</v>
      </c>
      <c r="BC90" s="72">
        <v>294.98194882669918</v>
      </c>
      <c r="BD90" s="72">
        <v>6.4071265118402154</v>
      </c>
      <c r="BE90" s="72">
        <v>5.9276301067397457</v>
      </c>
      <c r="BF90" s="148"/>
      <c r="BG90" s="149">
        <v>4.4427213894731379E-3</v>
      </c>
      <c r="BH90" s="65">
        <v>132.76719355331394</v>
      </c>
      <c r="BI90" s="72">
        <f t="shared" si="36"/>
        <v>2616.0988974781039</v>
      </c>
      <c r="BJ90" s="48">
        <f>BY90/22.9</f>
        <v>0</v>
      </c>
      <c r="BK90" s="48">
        <f t="shared" si="37"/>
        <v>0</v>
      </c>
      <c r="BL90" s="48">
        <f t="shared" si="41"/>
        <v>2616.0988974781039</v>
      </c>
      <c r="BM90" s="48"/>
      <c r="BN90" s="72">
        <f t="shared" si="38"/>
        <v>6043.8686118364676</v>
      </c>
      <c r="BO90" s="48">
        <f>BZ90/35.4</f>
        <v>0</v>
      </c>
      <c r="BP90" s="72">
        <f t="shared" si="39"/>
        <v>13.139605085557328</v>
      </c>
      <c r="BQ90" s="48">
        <f t="shared" si="40"/>
        <v>0</v>
      </c>
      <c r="BR90" s="72">
        <f t="shared" ref="BR90" si="53">BI90/BP90</f>
        <v>199.10026826861363</v>
      </c>
      <c r="BS90" s="48"/>
      <c r="BT90" s="72">
        <f t="shared" ref="BT90" si="54">BN90/BP90</f>
        <v>459.97338371148709</v>
      </c>
      <c r="BU90" s="48"/>
      <c r="BV90" s="116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1"/>
      <c r="CS90" s="133">
        <v>125.03017543653654</v>
      </c>
      <c r="CT90" s="133">
        <v>362.66912837410132</v>
      </c>
      <c r="CU90" s="133">
        <v>451.25674328294218</v>
      </c>
      <c r="CV90" s="133">
        <v>23856.662132034111</v>
      </c>
      <c r="CW90" s="128">
        <v>248.24902915410141</v>
      </c>
      <c r="CX90" s="133">
        <v>2599.2267411866433</v>
      </c>
      <c r="CY90" s="133">
        <v>46.183725880207902</v>
      </c>
      <c r="CZ90" s="133">
        <v>250.33992857519874</v>
      </c>
      <c r="DA90" s="133">
        <v>80.920169817380909</v>
      </c>
      <c r="DB90" s="133">
        <v>820.03644043273925</v>
      </c>
      <c r="DC90" s="133">
        <v>13.952012098344465</v>
      </c>
      <c r="DD90" s="133">
        <v>13.408393986769829</v>
      </c>
      <c r="DE90" s="128">
        <v>26.870755085556823</v>
      </c>
      <c r="DF90" s="133">
        <v>7.5477278658827638</v>
      </c>
      <c r="DG90" s="133">
        <v>52.029462443348649</v>
      </c>
      <c r="DH90" s="133">
        <v>6.3372221971558931</v>
      </c>
      <c r="DI90" s="133">
        <v>11.440626575731292</v>
      </c>
      <c r="DJ90" s="133">
        <v>115.78003523482349</v>
      </c>
      <c r="DK90" s="133">
        <v>30.770506889313548</v>
      </c>
      <c r="DL90" s="136"/>
      <c r="DM90" s="133">
        <v>195.11061131229704</v>
      </c>
      <c r="DN90" s="133" t="s">
        <v>1333</v>
      </c>
      <c r="DO90" s="133">
        <v>358.50832084295695</v>
      </c>
      <c r="DP90" s="133">
        <v>21082.502560298748</v>
      </c>
      <c r="DQ90" s="128">
        <v>156.83939135133514</v>
      </c>
      <c r="DR90" s="133" t="s">
        <v>1334</v>
      </c>
      <c r="DS90" s="133" t="s">
        <v>1335</v>
      </c>
      <c r="DT90" s="133">
        <v>172.47490923883547</v>
      </c>
      <c r="DU90" s="133" t="s">
        <v>1336</v>
      </c>
      <c r="DV90" s="128" t="s">
        <v>1378</v>
      </c>
      <c r="DW90" s="133">
        <v>24.784524578571876</v>
      </c>
      <c r="DX90" s="133">
        <v>114.82665924102069</v>
      </c>
      <c r="DY90" s="133" t="s">
        <v>1337</v>
      </c>
      <c r="DZ90" s="133">
        <v>16.840403456565134</v>
      </c>
      <c r="EA90" s="133">
        <v>128.06085514022001</v>
      </c>
      <c r="EB90" s="133" t="s">
        <v>1338</v>
      </c>
      <c r="EC90" s="133">
        <v>28.409560141185132</v>
      </c>
      <c r="ED90" s="133" t="s">
        <v>1339</v>
      </c>
      <c r="EE90" s="142" t="s">
        <v>1340</v>
      </c>
    </row>
    <row r="91" spans="1:135" ht="16.2" thickBot="1" x14ac:dyDescent="0.35">
      <c r="A91" s="48" t="s">
        <v>31</v>
      </c>
      <c r="B91" s="49" t="s">
        <v>497</v>
      </c>
      <c r="C91" s="49">
        <v>2</v>
      </c>
      <c r="D91" s="63" t="s">
        <v>373</v>
      </c>
      <c r="E91" s="113" t="s">
        <v>300</v>
      </c>
      <c r="F91" s="49" t="s">
        <v>75</v>
      </c>
      <c r="G91" s="49" t="s">
        <v>301</v>
      </c>
      <c r="H91" s="83">
        <v>-25.2</v>
      </c>
      <c r="J91" s="80">
        <v>193.1</v>
      </c>
      <c r="L91" s="119">
        <v>23.9</v>
      </c>
      <c r="M91" s="53" t="s">
        <v>193</v>
      </c>
      <c r="O91" s="173">
        <v>38148.303687409432</v>
      </c>
      <c r="P91" s="173">
        <v>282655.46948917641</v>
      </c>
      <c r="Q91" s="48">
        <v>730.38172012487007</v>
      </c>
      <c r="R91" s="51">
        <v>243.7391160527535</v>
      </c>
      <c r="S91" s="51">
        <v>13021.980217743998</v>
      </c>
      <c r="T91" s="51">
        <v>77520.4746179582</v>
      </c>
      <c r="U91" s="48">
        <v>592</v>
      </c>
      <c r="V91" s="51">
        <v>0</v>
      </c>
      <c r="W91" s="51">
        <v>5.2286964023177998</v>
      </c>
      <c r="X91" s="51">
        <v>538</v>
      </c>
      <c r="Y91" s="48">
        <v>5.8562238546744281</v>
      </c>
      <c r="Z91" s="52">
        <v>1049.8544463360306</v>
      </c>
      <c r="AA91" s="48">
        <v>95.387474858929792</v>
      </c>
      <c r="AB91" s="48">
        <v>3485.0001561334102</v>
      </c>
      <c r="AC91" s="51">
        <v>0</v>
      </c>
      <c r="AD91" s="48">
        <v>141.78768694836504</v>
      </c>
      <c r="AE91" s="48">
        <v>518.21844700703548</v>
      </c>
      <c r="AF91" s="51">
        <v>6.9202748933660647</v>
      </c>
      <c r="AG91" s="48">
        <v>294.98194882669918</v>
      </c>
      <c r="AH91" s="48">
        <v>6.4071265118402154</v>
      </c>
      <c r="AI91" s="48">
        <v>5.9276301067397457</v>
      </c>
      <c r="AJ91" s="86"/>
      <c r="AK91" s="48"/>
      <c r="AL91" s="48"/>
      <c r="AM91" s="48">
        <f t="shared" si="52"/>
        <v>60019.376514769872</v>
      </c>
      <c r="AN91" s="48">
        <f t="shared" si="52"/>
        <v>214256.82004777424</v>
      </c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G91" s="149"/>
      <c r="BI91" s="48">
        <f t="shared" si="36"/>
        <v>2620.9334722606932</v>
      </c>
      <c r="BJ91" s="48">
        <f>BY91/22.9</f>
        <v>0</v>
      </c>
      <c r="BK91" s="48">
        <f t="shared" si="37"/>
        <v>0</v>
      </c>
      <c r="BL91" s="48">
        <f t="shared" si="41"/>
        <v>2620.9334722606932</v>
      </c>
      <c r="BM91" s="48"/>
      <c r="BN91" s="48">
        <f t="shared" si="38"/>
        <v>6052.4525437224365</v>
      </c>
      <c r="BO91" s="48">
        <f>BZ91/35.4</f>
        <v>0</v>
      </c>
      <c r="BP91" s="48">
        <f t="shared" si="39"/>
        <v>0</v>
      </c>
      <c r="BQ91" s="48">
        <f t="shared" si="40"/>
        <v>0</v>
      </c>
      <c r="BR91" s="48"/>
      <c r="BS91" s="48"/>
      <c r="BT91" s="48"/>
      <c r="BU91" s="48"/>
      <c r="BV91" s="86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S91" s="133">
        <v>725.74780860001101</v>
      </c>
      <c r="CT91" s="133">
        <v>2182.109251240639</v>
      </c>
      <c r="CU91" s="133">
        <v>2512.2565030517958</v>
      </c>
      <c r="CV91" s="133">
        <v>138503.7022377605</v>
      </c>
      <c r="CW91" s="128">
        <v>1399.3047190642251</v>
      </c>
      <c r="CX91" s="133">
        <v>15100.304997789599</v>
      </c>
      <c r="CY91" s="133">
        <v>299.72963682262849</v>
      </c>
      <c r="CZ91" s="133">
        <v>1489.7730311631615</v>
      </c>
      <c r="DA91" s="133">
        <v>520.88550459381293</v>
      </c>
      <c r="DB91" s="133">
        <v>4601.2759091462367</v>
      </c>
      <c r="DC91" s="133">
        <v>98.849305310606667</v>
      </c>
      <c r="DD91" s="133">
        <v>93.046096803506828</v>
      </c>
      <c r="DE91" s="128">
        <v>181.56569113609939</v>
      </c>
      <c r="DF91" s="133">
        <v>53.475273025641165</v>
      </c>
      <c r="DG91" s="133">
        <v>381.19025343876609</v>
      </c>
      <c r="DH91" s="133">
        <v>44.898910635465462</v>
      </c>
      <c r="DI91" s="133">
        <v>74.248975472257612</v>
      </c>
      <c r="DJ91" s="133">
        <v>820.29591099273614</v>
      </c>
      <c r="DK91" s="133">
        <v>198.07065461947781</v>
      </c>
      <c r="DM91" s="133">
        <v>836.14708063320609</v>
      </c>
      <c r="DN91" s="133" t="s">
        <v>1341</v>
      </c>
      <c r="DO91" s="133">
        <v>1567.168353249931</v>
      </c>
      <c r="DP91" s="133" t="s">
        <v>1342</v>
      </c>
      <c r="DQ91" s="128" t="s">
        <v>1343</v>
      </c>
      <c r="DR91" s="133" t="s">
        <v>1344</v>
      </c>
      <c r="DS91" s="133" t="s">
        <v>1345</v>
      </c>
      <c r="DT91" s="133" t="s">
        <v>1346</v>
      </c>
      <c r="DU91" s="133" t="s">
        <v>1347</v>
      </c>
      <c r="DV91" s="128">
        <v>601.27589999999998</v>
      </c>
      <c r="DW91" s="133">
        <v>86.767251453894161</v>
      </c>
      <c r="DX91" s="133">
        <v>382.81278863185184</v>
      </c>
      <c r="DY91" s="133" t="s">
        <v>1348</v>
      </c>
      <c r="DZ91" s="133" t="s">
        <v>1349</v>
      </c>
      <c r="EA91" s="133" t="s">
        <v>1350</v>
      </c>
      <c r="EB91" s="133" t="s">
        <v>1351</v>
      </c>
      <c r="EC91" s="133" t="s">
        <v>1352</v>
      </c>
      <c r="ED91" s="133">
        <v>684.24395654089585</v>
      </c>
      <c r="EE91" s="142" t="s">
        <v>1353</v>
      </c>
    </row>
    <row r="92" spans="1:135" s="60" customFormat="1" ht="16.2" thickBot="1" x14ac:dyDescent="0.35">
      <c r="A92" s="56" t="s">
        <v>31</v>
      </c>
      <c r="B92" s="57" t="s">
        <v>497</v>
      </c>
      <c r="C92" s="57">
        <v>2</v>
      </c>
      <c r="D92" s="64" t="s">
        <v>364</v>
      </c>
      <c r="E92" s="112" t="s">
        <v>300</v>
      </c>
      <c r="F92" s="57" t="s">
        <v>75</v>
      </c>
      <c r="G92" s="57" t="s">
        <v>301</v>
      </c>
      <c r="H92" s="84">
        <v>-25.1</v>
      </c>
      <c r="I92" s="81"/>
      <c r="J92" s="81">
        <v>184.5</v>
      </c>
      <c r="K92" s="81"/>
      <c r="L92" s="120">
        <v>24</v>
      </c>
      <c r="M92" s="61" t="s">
        <v>194</v>
      </c>
      <c r="N92" s="62"/>
      <c r="O92" s="174">
        <v>81890.44934213032</v>
      </c>
      <c r="P92" s="174">
        <v>145858.17060637206</v>
      </c>
      <c r="Q92" s="56">
        <v>652.36774103346443</v>
      </c>
      <c r="R92" s="59">
        <v>0</v>
      </c>
      <c r="S92" s="59">
        <v>10256.475925034072</v>
      </c>
      <c r="T92" s="59">
        <v>0</v>
      </c>
      <c r="U92" s="56">
        <v>0</v>
      </c>
      <c r="V92" s="59">
        <v>0</v>
      </c>
      <c r="W92" s="59">
        <v>0</v>
      </c>
      <c r="X92" s="59">
        <v>0</v>
      </c>
      <c r="Y92" s="56">
        <v>0</v>
      </c>
      <c r="Z92" s="60">
        <v>5712.8984107668475</v>
      </c>
      <c r="AA92" s="56">
        <v>81.374692135392976</v>
      </c>
      <c r="AB92" s="56">
        <v>2511.5867116190066</v>
      </c>
      <c r="AC92" s="59">
        <v>0</v>
      </c>
      <c r="AD92" s="56">
        <v>92.111367105798465</v>
      </c>
      <c r="AE92" s="56">
        <v>0</v>
      </c>
      <c r="AF92" s="59">
        <v>0</v>
      </c>
      <c r="AG92" s="56">
        <v>0</v>
      </c>
      <c r="AH92" s="56">
        <v>0</v>
      </c>
      <c r="AI92" s="56">
        <v>0</v>
      </c>
      <c r="AJ92" s="87"/>
      <c r="AK92" s="56">
        <v>652.36774103346443</v>
      </c>
      <c r="AL92" s="56"/>
      <c r="AM92" s="56">
        <f>AVERAGE(O92)</f>
        <v>81890.44934213032</v>
      </c>
      <c r="AN92" s="56">
        <f>AVERAGE(P92)</f>
        <v>145858.17060637206</v>
      </c>
      <c r="AO92" s="56">
        <v>10256.475925034072</v>
      </c>
      <c r="AP92" s="56"/>
      <c r="AQ92" s="56"/>
      <c r="AR92" s="56"/>
      <c r="AS92" s="56"/>
      <c r="AT92" s="56"/>
      <c r="AU92" s="56"/>
      <c r="AV92" s="56">
        <v>5712.8984107668475</v>
      </c>
      <c r="AW92" s="56">
        <v>81.374692135392976</v>
      </c>
      <c r="AX92" s="56">
        <v>2511.5867116190066</v>
      </c>
      <c r="AY92" s="56"/>
      <c r="AZ92" s="56">
        <v>92.111367105798465</v>
      </c>
      <c r="BA92" s="56"/>
      <c r="BB92" s="56"/>
      <c r="BC92" s="56"/>
      <c r="BD92" s="56"/>
      <c r="BE92" s="56"/>
      <c r="BF92" s="145"/>
      <c r="BG92" s="171">
        <v>0</v>
      </c>
      <c r="BH92" s="172">
        <v>26.920310247841645</v>
      </c>
      <c r="BI92" s="56">
        <f t="shared" si="36"/>
        <v>3576.00215467818</v>
      </c>
      <c r="BJ92" s="56">
        <f>BY92/22.9</f>
        <v>0</v>
      </c>
      <c r="BK92" s="56">
        <f t="shared" si="37"/>
        <v>0</v>
      </c>
      <c r="BL92" s="56">
        <f t="shared" si="41"/>
        <v>3576.00215467818</v>
      </c>
      <c r="BM92" s="56">
        <v>55.179386285234031</v>
      </c>
      <c r="BN92" s="56">
        <f t="shared" si="38"/>
        <v>4120.2873052647474</v>
      </c>
      <c r="BO92" s="56">
        <f>BZ92/35.4</f>
        <v>0</v>
      </c>
      <c r="BP92" s="56">
        <f t="shared" si="39"/>
        <v>71.500605891950528</v>
      </c>
      <c r="BQ92" s="56">
        <f t="shared" si="40"/>
        <v>0</v>
      </c>
      <c r="BR92" s="56">
        <f t="shared" ref="BR92:BR93" si="55">BI92/BP92</f>
        <v>50.013592333498856</v>
      </c>
      <c r="BS92" s="56"/>
      <c r="BT92" s="56">
        <f t="shared" ref="BT92:BT93" si="56">BN92/BP92</f>
        <v>57.625907555121927</v>
      </c>
      <c r="BU92" s="56"/>
      <c r="BV92" s="87"/>
      <c r="BW92" s="56">
        <v>0</v>
      </c>
      <c r="BX92" s="56">
        <v>0</v>
      </c>
      <c r="BY92" s="56">
        <v>0</v>
      </c>
      <c r="BZ92" s="56">
        <v>0</v>
      </c>
      <c r="CA92" s="56">
        <v>0</v>
      </c>
      <c r="CB92" s="56">
        <v>0</v>
      </c>
      <c r="CC92" s="56">
        <v>0</v>
      </c>
      <c r="CD92" s="56">
        <v>0</v>
      </c>
      <c r="CE92" s="56">
        <v>0</v>
      </c>
      <c r="CF92" s="56">
        <v>0</v>
      </c>
      <c r="CG92" s="56">
        <v>0</v>
      </c>
      <c r="CH92" s="56">
        <v>0</v>
      </c>
      <c r="CI92" s="56">
        <v>0</v>
      </c>
      <c r="CJ92" s="56">
        <v>0</v>
      </c>
      <c r="CK92" s="56">
        <v>0</v>
      </c>
      <c r="CL92" s="56">
        <v>0</v>
      </c>
      <c r="CM92" s="56">
        <v>0</v>
      </c>
      <c r="CN92" s="56">
        <v>0</v>
      </c>
      <c r="CO92" s="56">
        <v>0</v>
      </c>
      <c r="CP92" s="56">
        <v>0</v>
      </c>
      <c r="CQ92" s="56">
        <v>0</v>
      </c>
      <c r="CR92" s="62"/>
      <c r="CS92" s="134">
        <v>556.60646284440099</v>
      </c>
      <c r="CT92" s="134">
        <v>1794.077241963347</v>
      </c>
      <c r="CU92" s="134">
        <v>2197.9312796285371</v>
      </c>
      <c r="CV92" s="134">
        <v>113647.42507595678</v>
      </c>
      <c r="CW92" s="129">
        <v>1219.0889975064993</v>
      </c>
      <c r="CX92" s="134">
        <v>13083.396781522093</v>
      </c>
      <c r="CY92" s="134">
        <v>249.53821024411963</v>
      </c>
      <c r="CZ92" s="134">
        <v>1134.7606802451246</v>
      </c>
      <c r="DA92" s="134">
        <v>389.38666610945114</v>
      </c>
      <c r="DB92" s="134">
        <v>3819.3439273485205</v>
      </c>
      <c r="DC92" s="134">
        <v>71.364462139212449</v>
      </c>
      <c r="DD92" s="134">
        <v>35.609187517368078</v>
      </c>
      <c r="DE92" s="129">
        <v>127.92493932083526</v>
      </c>
      <c r="DF92" s="134">
        <v>21.922933496460669</v>
      </c>
      <c r="DG92" s="134">
        <v>174.21133531553147</v>
      </c>
      <c r="DH92" s="134">
        <v>27.86523874603748</v>
      </c>
      <c r="DI92" s="134">
        <v>54.810457879581755</v>
      </c>
      <c r="DJ92" s="134">
        <v>337.06157062925331</v>
      </c>
      <c r="DK92" s="134">
        <v>176.06665662419493</v>
      </c>
      <c r="DL92" s="131"/>
      <c r="DM92" s="134" t="s">
        <v>1354</v>
      </c>
      <c r="DN92" s="134" t="s">
        <v>1355</v>
      </c>
      <c r="DO92" s="134">
        <v>1157.6460642544946</v>
      </c>
      <c r="DP92" s="134" t="s">
        <v>1356</v>
      </c>
      <c r="DQ92" s="129" t="s">
        <v>1357</v>
      </c>
      <c r="DR92" s="134" t="s">
        <v>1358</v>
      </c>
      <c r="DS92" s="134" t="s">
        <v>1359</v>
      </c>
      <c r="DT92" s="134" t="s">
        <v>1360</v>
      </c>
      <c r="DU92" s="134" t="s">
        <v>1361</v>
      </c>
      <c r="DV92" s="129">
        <v>1048.5613894775599</v>
      </c>
      <c r="DW92" s="134" t="s">
        <v>1362</v>
      </c>
      <c r="DX92" s="134">
        <v>211.45491319716095</v>
      </c>
      <c r="DY92" s="134" t="s">
        <v>1363</v>
      </c>
      <c r="DZ92" s="134">
        <v>36.396310389846938</v>
      </c>
      <c r="EA92" s="134" t="s">
        <v>1364</v>
      </c>
      <c r="EB92" s="134" t="s">
        <v>1365</v>
      </c>
      <c r="EC92" s="134" t="s">
        <v>1366</v>
      </c>
      <c r="ED92" s="134">
        <v>450.53048530726778</v>
      </c>
      <c r="EE92" s="143" t="s">
        <v>1367</v>
      </c>
    </row>
    <row r="93" spans="1:135" s="60" customFormat="1" x14ac:dyDescent="0.3">
      <c r="A93" s="56" t="s">
        <v>31</v>
      </c>
      <c r="B93" s="57" t="s">
        <v>497</v>
      </c>
      <c r="C93" s="57">
        <v>2</v>
      </c>
      <c r="D93" s="58" t="s">
        <v>368</v>
      </c>
      <c r="E93" s="112" t="s">
        <v>300</v>
      </c>
      <c r="F93" s="57" t="s">
        <v>75</v>
      </c>
      <c r="G93" s="57" t="s">
        <v>301</v>
      </c>
      <c r="H93" s="84">
        <v>-25.2</v>
      </c>
      <c r="I93" s="81"/>
      <c r="J93" s="81">
        <v>173.4</v>
      </c>
      <c r="K93" s="81"/>
      <c r="L93" s="120">
        <v>23.7</v>
      </c>
      <c r="M93" s="61" t="s">
        <v>195</v>
      </c>
      <c r="N93" s="62"/>
      <c r="O93" s="174">
        <v>43100.891817846146</v>
      </c>
      <c r="P93" s="174">
        <v>280911.48214765283</v>
      </c>
      <c r="Q93" s="56">
        <v>553.64675260721526</v>
      </c>
      <c r="R93" s="59">
        <v>0</v>
      </c>
      <c r="S93" s="59">
        <v>9748.6785134301736</v>
      </c>
      <c r="T93" s="59">
        <v>77222.306727142684</v>
      </c>
      <c r="U93" s="56">
        <v>0</v>
      </c>
      <c r="V93" s="59">
        <v>0</v>
      </c>
      <c r="W93" s="59">
        <v>0</v>
      </c>
      <c r="X93" s="59">
        <v>0</v>
      </c>
      <c r="Y93" s="56">
        <v>0</v>
      </c>
      <c r="Z93" s="60">
        <v>3306.5135501213363</v>
      </c>
      <c r="AA93" s="56">
        <v>24.136511438456424</v>
      </c>
      <c r="AB93" s="56">
        <v>1524.2556446469221</v>
      </c>
      <c r="AC93" s="59">
        <v>0</v>
      </c>
      <c r="AD93" s="56">
        <v>52.683248099708948</v>
      </c>
      <c r="AE93" s="56">
        <v>286.76320141813147</v>
      </c>
      <c r="AF93" s="59">
        <v>13.533551902220225</v>
      </c>
      <c r="AG93" s="56">
        <v>0</v>
      </c>
      <c r="AH93" s="56">
        <v>0</v>
      </c>
      <c r="AI93" s="56">
        <v>0</v>
      </c>
      <c r="AJ93" s="87"/>
      <c r="AK93" s="56">
        <v>564.04955507664238</v>
      </c>
      <c r="AL93" s="56"/>
      <c r="AM93" s="56">
        <f>AVERAGE(O93:O95)</f>
        <v>68299.020736063554</v>
      </c>
      <c r="AN93" s="56">
        <f>AVERAGE(P93:P95)</f>
        <v>189660.45636507924</v>
      </c>
      <c r="AO93" s="56">
        <v>9922.0804876351649</v>
      </c>
      <c r="AP93" s="56">
        <v>77222.306727142684</v>
      </c>
      <c r="AQ93" s="56"/>
      <c r="AR93" s="56"/>
      <c r="AS93" s="56"/>
      <c r="AT93" s="56"/>
      <c r="AU93" s="56"/>
      <c r="AV93" s="56">
        <v>5981.3533059002566</v>
      </c>
      <c r="AW93" s="56">
        <v>64.121753885580247</v>
      </c>
      <c r="AX93" s="56">
        <v>2072.4499711518583</v>
      </c>
      <c r="AY93" s="56"/>
      <c r="AZ93" s="56">
        <v>74.463842047603421</v>
      </c>
      <c r="BA93" s="56">
        <v>403.49583476446219</v>
      </c>
      <c r="BB93" s="56">
        <v>13.533551902220225</v>
      </c>
      <c r="BC93" s="56"/>
      <c r="BD93" s="56"/>
      <c r="BE93" s="56"/>
      <c r="BF93" s="145"/>
      <c r="BG93" s="171">
        <v>0</v>
      </c>
      <c r="BH93" s="172">
        <v>25.771199706827097</v>
      </c>
      <c r="BI93" s="56">
        <f t="shared" si="36"/>
        <v>2982.4899884743913</v>
      </c>
      <c r="BJ93" s="56">
        <f>BY93/22.9</f>
        <v>6.3545481346580146E-13</v>
      </c>
      <c r="BK93" s="56">
        <f t="shared" si="37"/>
        <v>908.30242270289818</v>
      </c>
      <c r="BL93" s="56">
        <f t="shared" si="41"/>
        <v>3890.7924111772895</v>
      </c>
      <c r="BM93" s="56">
        <v>97.236642855078202</v>
      </c>
      <c r="BN93" s="56">
        <f t="shared" si="38"/>
        <v>5357.6400103129727</v>
      </c>
      <c r="BO93" s="56">
        <f>BZ93/35.4</f>
        <v>40.82331045909531</v>
      </c>
      <c r="BP93" s="56">
        <f t="shared" si="39"/>
        <v>74.860491938676546</v>
      </c>
      <c r="BQ93" s="56">
        <f t="shared" si="40"/>
        <v>44.637529955097861</v>
      </c>
      <c r="BR93" s="56">
        <f t="shared" si="55"/>
        <v>39.840641054263401</v>
      </c>
      <c r="BS93" s="56">
        <v>1.423588657582584E-14</v>
      </c>
      <c r="BT93" s="56">
        <f t="shared" si="56"/>
        <v>71.568324914319149</v>
      </c>
      <c r="BU93" s="56">
        <v>0.91455128677954667</v>
      </c>
      <c r="BV93" s="87"/>
      <c r="BW93" s="56">
        <v>38.368685539735608</v>
      </c>
      <c r="BX93" s="56">
        <v>0</v>
      </c>
      <c r="BY93" s="56">
        <v>1.4551915228366852E-11</v>
      </c>
      <c r="BZ93" s="56">
        <v>1445.1451902519739</v>
      </c>
      <c r="CA93" s="56">
        <v>881.32217385560659</v>
      </c>
      <c r="CB93" s="56">
        <v>36402.944497086755</v>
      </c>
      <c r="CC93" s="56">
        <v>0</v>
      </c>
      <c r="CD93" s="56">
        <v>0</v>
      </c>
      <c r="CE93" s="56">
        <v>0</v>
      </c>
      <c r="CF93" s="56">
        <v>0</v>
      </c>
      <c r="CG93" s="56">
        <v>0</v>
      </c>
      <c r="CH93" s="56">
        <v>3566.5386434123193</v>
      </c>
      <c r="CI93" s="56">
        <v>28.314031235143531</v>
      </c>
      <c r="CJ93" s="56">
        <v>969.97511360525004</v>
      </c>
      <c r="CK93" s="56">
        <v>0</v>
      </c>
      <c r="CL93" s="56">
        <v>35.19258358328085</v>
      </c>
      <c r="CM93" s="56">
        <v>132.55514832336559</v>
      </c>
      <c r="CN93" s="56">
        <v>6.3797775490666808</v>
      </c>
      <c r="CO93" s="56">
        <v>0</v>
      </c>
      <c r="CP93" s="56">
        <v>0</v>
      </c>
      <c r="CQ93" s="56">
        <v>0</v>
      </c>
      <c r="CR93" s="62"/>
      <c r="CS93" s="129">
        <v>0.92649293421309253</v>
      </c>
      <c r="CT93" s="129">
        <v>3.0177893294709022</v>
      </c>
      <c r="CU93" s="129">
        <v>3.5113744211474431</v>
      </c>
      <c r="CV93" s="129">
        <v>194.03172914116942</v>
      </c>
      <c r="CW93" s="129">
        <v>1.9278499619394058</v>
      </c>
      <c r="CX93" s="129">
        <v>20.098453790950693</v>
      </c>
      <c r="CY93" s="129">
        <v>0.45823705412304455</v>
      </c>
      <c r="CZ93" s="129">
        <v>2.1662808301497791</v>
      </c>
      <c r="DA93" s="129">
        <v>0.58550489430802555</v>
      </c>
      <c r="DB93" s="129">
        <v>729.72346680188025</v>
      </c>
      <c r="DC93" s="129">
        <v>9.6924721226347904E-2</v>
      </c>
      <c r="DD93" s="129">
        <v>8.4178699433842458E-2</v>
      </c>
      <c r="DE93" s="129">
        <v>0.22113625695583755</v>
      </c>
      <c r="DF93" s="129">
        <v>5.051542952804905E-2</v>
      </c>
      <c r="DG93" s="129">
        <v>0.39491677154263194</v>
      </c>
      <c r="DH93" s="129">
        <v>5.7266298701366479E-2</v>
      </c>
      <c r="DI93" s="129">
        <v>0.11841488646574894</v>
      </c>
      <c r="DJ93" s="129">
        <v>1.1736041605363383</v>
      </c>
      <c r="DK93" s="129">
        <v>0.25367344755882448</v>
      </c>
      <c r="DL93" s="131"/>
      <c r="DM93" s="129">
        <v>2661.9855411751564</v>
      </c>
      <c r="DN93" s="129">
        <v>75.002697786346147</v>
      </c>
      <c r="DO93" s="129">
        <v>7087.7689887253182</v>
      </c>
      <c r="DP93" s="129">
        <v>161.54354207705927</v>
      </c>
      <c r="DQ93" s="129">
        <v>-380.87768002130224</v>
      </c>
      <c r="DR93" s="129">
        <v>-8.6544317484260489</v>
      </c>
      <c r="DS93" s="129">
        <v>-13.46161115428673</v>
      </c>
      <c r="DT93" s="129">
        <v>4.8082132809187641</v>
      </c>
      <c r="DU93" s="129">
        <v>6.7307894230935581</v>
      </c>
      <c r="DV93" s="129" t="s">
        <v>1379</v>
      </c>
      <c r="DW93" s="129">
        <v>50.000420003527502</v>
      </c>
      <c r="DX93" s="129">
        <v>1425.1035379121752</v>
      </c>
      <c r="DY93" s="129">
        <v>-1.9230850000338462</v>
      </c>
      <c r="DZ93" s="129">
        <v>25.000210001763751</v>
      </c>
      <c r="EA93" s="129">
        <v>0</v>
      </c>
      <c r="EB93" s="129">
        <v>-0.9615425000169231</v>
      </c>
      <c r="EC93" s="129">
        <v>-19.230858077363362</v>
      </c>
      <c r="ED93" s="129">
        <v>73.07744000393366</v>
      </c>
      <c r="EE93" s="139">
        <v>65.38509192676058</v>
      </c>
    </row>
    <row r="94" spans="1:135" x14ac:dyDescent="0.3">
      <c r="A94" s="48" t="s">
        <v>31</v>
      </c>
      <c r="B94" s="49" t="s">
        <v>497</v>
      </c>
      <c r="C94" s="49">
        <v>2</v>
      </c>
      <c r="D94" s="63" t="s">
        <v>369</v>
      </c>
      <c r="E94" s="113" t="s">
        <v>300</v>
      </c>
      <c r="F94" s="49" t="s">
        <v>75</v>
      </c>
      <c r="G94" s="49" t="s">
        <v>301</v>
      </c>
      <c r="H94" s="83">
        <v>-25.2</v>
      </c>
      <c r="J94" s="80">
        <v>173.4</v>
      </c>
      <c r="L94" s="119">
        <v>23.7</v>
      </c>
      <c r="M94" s="53" t="s">
        <v>196</v>
      </c>
      <c r="O94" s="173">
        <v>81294.400985456334</v>
      </c>
      <c r="P94" s="173">
        <v>144034.9434737924</v>
      </c>
      <c r="Q94" s="48">
        <v>615.37112891139338</v>
      </c>
      <c r="R94" s="51">
        <v>0</v>
      </c>
      <c r="S94" s="51">
        <v>8939.8839222562656</v>
      </c>
      <c r="T94" s="51">
        <v>0</v>
      </c>
      <c r="U94" s="48">
        <v>0</v>
      </c>
      <c r="V94" s="51">
        <v>0</v>
      </c>
      <c r="W94" s="51">
        <v>0</v>
      </c>
      <c r="X94" s="51">
        <v>0</v>
      </c>
      <c r="Y94" s="48">
        <v>0</v>
      </c>
      <c r="Z94" s="52">
        <v>0</v>
      </c>
      <c r="AA94" s="48">
        <v>82.267259246352154</v>
      </c>
      <c r="AB94" s="48">
        <v>3435.5328169599443</v>
      </c>
      <c r="AC94" s="51">
        <v>0</v>
      </c>
      <c r="AD94" s="48">
        <v>124.10954128184231</v>
      </c>
      <c r="AE94" s="48">
        <v>588.89136167908146</v>
      </c>
      <c r="AF94" s="51">
        <v>0</v>
      </c>
      <c r="AG94" s="48">
        <v>0</v>
      </c>
      <c r="AH94" s="48">
        <v>0</v>
      </c>
      <c r="AI94" s="48">
        <v>0</v>
      </c>
      <c r="AJ94" s="86"/>
      <c r="AK94" s="48"/>
      <c r="AL94" s="48"/>
      <c r="AM94" s="48">
        <f>AVERAGE(O94:O95)</f>
        <v>80898.085195172258</v>
      </c>
      <c r="AN94" s="48">
        <f>AVERAGE(P94:P95)</f>
        <v>144034.9434737924</v>
      </c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G94" s="149"/>
      <c r="BI94" s="48">
        <f t="shared" si="36"/>
        <v>3532.6674757717146</v>
      </c>
      <c r="BJ94" s="48">
        <f>BY94/22.9</f>
        <v>0</v>
      </c>
      <c r="BK94" s="48">
        <f t="shared" si="37"/>
        <v>0</v>
      </c>
      <c r="BL94" s="48">
        <f t="shared" si="41"/>
        <v>3532.6674757717146</v>
      </c>
      <c r="BM94" s="48"/>
      <c r="BN94" s="48">
        <f t="shared" si="38"/>
        <v>4068.7837139489379</v>
      </c>
      <c r="BO94" s="48">
        <f>BZ94/35.4</f>
        <v>0</v>
      </c>
      <c r="BP94" s="48">
        <f t="shared" si="39"/>
        <v>0</v>
      </c>
      <c r="BQ94" s="48">
        <f t="shared" si="40"/>
        <v>0</v>
      </c>
      <c r="BR94" s="48"/>
      <c r="BS94" s="48"/>
      <c r="BT94" s="48"/>
      <c r="BU94" s="48"/>
      <c r="BV94" s="86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S94" s="128">
        <v>0.69683038583592927</v>
      </c>
      <c r="CT94" s="128">
        <v>2.2382292560334016</v>
      </c>
      <c r="CU94" s="128">
        <v>2.6984176690649146</v>
      </c>
      <c r="CV94" s="128">
        <v>146.14416474031063</v>
      </c>
      <c r="CW94" s="128">
        <v>1.4724544974577896</v>
      </c>
      <c r="CX94" s="128">
        <v>15.117805795812718</v>
      </c>
      <c r="CY94" s="128">
        <v>0.32929955218158669</v>
      </c>
      <c r="CZ94" s="128">
        <v>1.6151234018870406</v>
      </c>
      <c r="DA94" s="128">
        <v>0.41321239845143454</v>
      </c>
      <c r="DB94" s="128">
        <v>1177.6363253166774</v>
      </c>
      <c r="DC94" s="128">
        <v>6.2940380496183626E-2</v>
      </c>
      <c r="DD94" s="128">
        <v>5.4663447106202814E-2</v>
      </c>
      <c r="DE94" s="128">
        <v>0.15253835938136873</v>
      </c>
      <c r="DF94" s="128">
        <v>3.2803399537240617E-2</v>
      </c>
      <c r="DG94" s="128">
        <v>0.25644862890212566</v>
      </c>
      <c r="DH94" s="128">
        <v>3.899951737978917E-2</v>
      </c>
      <c r="DI94" s="128">
        <v>8.5720325532870068E-2</v>
      </c>
      <c r="DJ94" s="128">
        <v>0.80954455716917084</v>
      </c>
      <c r="DK94" s="128">
        <v>0.18100326168718253</v>
      </c>
      <c r="DM94" s="128">
        <v>3034.7856027327666</v>
      </c>
      <c r="DN94" s="128">
        <v>68.184573239447872</v>
      </c>
      <c r="DO94" s="128">
        <v>10802.264873570486</v>
      </c>
      <c r="DP94" s="128">
        <v>285.41326393320236</v>
      </c>
      <c r="DQ94" s="128">
        <v>-53.510928255594081</v>
      </c>
      <c r="DR94" s="128">
        <v>-12.063431972751829</v>
      </c>
      <c r="DS94" s="128">
        <v>-4.3706638813994569</v>
      </c>
      <c r="DT94" s="128">
        <v>37.762868506607049</v>
      </c>
      <c r="DU94" s="128">
        <v>3.321684195760831</v>
      </c>
      <c r="DV94" s="128">
        <v>593.54345437114785</v>
      </c>
      <c r="DW94" s="128">
        <v>90.909854551868179</v>
      </c>
      <c r="DX94" s="128">
        <v>1709.2225707901996</v>
      </c>
      <c r="DY94" s="128">
        <v>-1.9230850000338462</v>
      </c>
      <c r="DZ94" s="128">
        <v>54.545912731120914</v>
      </c>
      <c r="EA94" s="128">
        <v>36.36424728299091</v>
      </c>
      <c r="EB94" s="128">
        <v>-0.9615425000169231</v>
      </c>
      <c r="EC94" s="128">
        <v>-1.0488871669897257</v>
      </c>
      <c r="ED94" s="128">
        <v>70.804645912262515</v>
      </c>
      <c r="EE94" s="138">
        <v>63.112297835083297</v>
      </c>
    </row>
    <row r="95" spans="1:135" ht="16.2" thickBot="1" x14ac:dyDescent="0.35">
      <c r="A95" s="48" t="s">
        <v>31</v>
      </c>
      <c r="B95" s="49" t="s">
        <v>497</v>
      </c>
      <c r="C95" s="49">
        <v>2</v>
      </c>
      <c r="D95" s="63" t="s">
        <v>370</v>
      </c>
      <c r="E95" s="113" t="s">
        <v>300</v>
      </c>
      <c r="F95" s="49" t="s">
        <v>75</v>
      </c>
      <c r="G95" s="49" t="s">
        <v>301</v>
      </c>
      <c r="H95" s="83">
        <v>-25.2</v>
      </c>
      <c r="J95" s="80">
        <v>173.4</v>
      </c>
      <c r="L95" s="119">
        <v>23.7</v>
      </c>
      <c r="M95" s="53" t="s">
        <v>197</v>
      </c>
      <c r="O95" s="173">
        <v>80501.769404888182</v>
      </c>
      <c r="P95" s="173">
        <v>144034.9434737924</v>
      </c>
      <c r="Q95" s="48">
        <v>523.13078371131871</v>
      </c>
      <c r="R95" s="51">
        <v>0</v>
      </c>
      <c r="S95" s="51">
        <v>11077.679027219056</v>
      </c>
      <c r="T95" s="51">
        <v>0</v>
      </c>
      <c r="U95" s="48">
        <v>0</v>
      </c>
      <c r="V95" s="51">
        <v>0</v>
      </c>
      <c r="W95" s="51">
        <v>0</v>
      </c>
      <c r="X95" s="51">
        <v>0</v>
      </c>
      <c r="Y95" s="48">
        <v>0</v>
      </c>
      <c r="Z95" s="52">
        <v>8656.1930616791778</v>
      </c>
      <c r="AA95" s="48">
        <v>85.96149097193215</v>
      </c>
      <c r="AB95" s="48">
        <v>1257.5614518487093</v>
      </c>
      <c r="AC95" s="51">
        <v>0</v>
      </c>
      <c r="AD95" s="48">
        <v>46.598736761259033</v>
      </c>
      <c r="AE95" s="48">
        <v>334.83294119617364</v>
      </c>
      <c r="AF95" s="51">
        <v>0</v>
      </c>
      <c r="AG95" s="48">
        <v>0</v>
      </c>
      <c r="AH95" s="48">
        <v>0</v>
      </c>
      <c r="AI95" s="48">
        <v>0</v>
      </c>
      <c r="AJ95" s="86"/>
      <c r="AK95" s="48"/>
      <c r="AL95" s="48"/>
      <c r="AM95" s="48">
        <f>AVERAGE(O95:O96)</f>
        <v>86341.155343074439</v>
      </c>
      <c r="AN95" s="48">
        <f>AVERAGE(P95:P96)</f>
        <v>143427.20109626587</v>
      </c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G95" s="149"/>
      <c r="BI95" s="48">
        <f t="shared" si="36"/>
        <v>3770.3561285185347</v>
      </c>
      <c r="BJ95" s="48">
        <f>BY95/22.9</f>
        <v>0</v>
      </c>
      <c r="BK95" s="48">
        <f t="shared" si="37"/>
        <v>0</v>
      </c>
      <c r="BL95" s="48">
        <f t="shared" si="41"/>
        <v>3770.3561285185347</v>
      </c>
      <c r="BM95" s="48"/>
      <c r="BN95" s="48">
        <f t="shared" si="38"/>
        <v>4051.6158501770019</v>
      </c>
      <c r="BO95" s="48">
        <f>BZ95/35.4</f>
        <v>0</v>
      </c>
      <c r="BP95" s="48">
        <f t="shared" si="39"/>
        <v>0</v>
      </c>
      <c r="BQ95" s="48">
        <f t="shared" si="40"/>
        <v>0</v>
      </c>
      <c r="BR95" s="48"/>
      <c r="BS95" s="48"/>
      <c r="BT95" s="48"/>
      <c r="BU95" s="48"/>
      <c r="BV95" s="86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S95" s="128">
        <v>0.74763841174550383</v>
      </c>
      <c r="CT95" s="128">
        <v>2.4111906967943564</v>
      </c>
      <c r="CU95" s="128">
        <v>2.8773550863051645</v>
      </c>
      <c r="CV95" s="128">
        <v>156.73495461929213</v>
      </c>
      <c r="CW95" s="128">
        <v>1.5728441709433905</v>
      </c>
      <c r="CX95" s="128">
        <v>16.219647048548183</v>
      </c>
      <c r="CY95" s="128">
        <v>0.35806795219989701</v>
      </c>
      <c r="CZ95" s="128">
        <v>1.7372804349785338</v>
      </c>
      <c r="DA95" s="128">
        <v>0.45175964775226468</v>
      </c>
      <c r="DB95" s="128">
        <v>2455.5666123191227</v>
      </c>
      <c r="DC95" s="128">
        <v>7.0616811195255674E-2</v>
      </c>
      <c r="DD95" s="128">
        <v>6.1330393829039986E-2</v>
      </c>
      <c r="DE95" s="128">
        <v>0.16793302039505423</v>
      </c>
      <c r="DF95" s="128">
        <v>3.6804217791856483E-2</v>
      </c>
      <c r="DG95" s="128">
        <v>0.28772600778226415</v>
      </c>
      <c r="DH95" s="128">
        <v>4.3105301472942475E-2</v>
      </c>
      <c r="DI95" s="128">
        <v>9.3006363907054093E-2</v>
      </c>
      <c r="DJ95" s="128">
        <v>0.89124639324264687</v>
      </c>
      <c r="DK95" s="128">
        <v>0.19723543188250181</v>
      </c>
      <c r="DM95" s="128">
        <v>2761.967220839927</v>
      </c>
      <c r="DN95" s="128">
        <v>30.000051683677384</v>
      </c>
      <c r="DO95" s="128">
        <v>9744.0059239395414</v>
      </c>
      <c r="DP95" s="128">
        <v>179.04321653952951</v>
      </c>
      <c r="DQ95" s="128">
        <v>-120.80710453014899</v>
      </c>
      <c r="DR95" s="128">
        <v>-1.1538752263323033</v>
      </c>
      <c r="DS95" s="128">
        <v>-13.46161115428673</v>
      </c>
      <c r="DT95" s="128">
        <v>32.308391780874501</v>
      </c>
      <c r="DU95" s="128">
        <v>4.2307789230495576</v>
      </c>
      <c r="DV95" s="128" t="s">
        <v>1380</v>
      </c>
      <c r="DW95" s="128">
        <v>80.000672005644006</v>
      </c>
      <c r="DX95" s="128">
        <v>1500.0999669901801</v>
      </c>
      <c r="DY95" s="128">
        <v>-1.9230850000338462</v>
      </c>
      <c r="DZ95" s="128">
        <v>20.000168001411001</v>
      </c>
      <c r="EA95" s="128">
        <v>0</v>
      </c>
      <c r="EB95" s="128">
        <v>-0.9615425000169231</v>
      </c>
      <c r="EC95" s="128">
        <v>0.7692259229886389</v>
      </c>
      <c r="ED95" s="128">
        <v>88.077461003668148</v>
      </c>
      <c r="EE95" s="138">
        <v>50.38498692597058</v>
      </c>
    </row>
    <row r="96" spans="1:135" s="60" customFormat="1" x14ac:dyDescent="0.3">
      <c r="A96" s="56" t="s">
        <v>31</v>
      </c>
      <c r="B96" s="57" t="s">
        <v>497</v>
      </c>
      <c r="C96" s="57">
        <v>2</v>
      </c>
      <c r="D96" s="64" t="s">
        <v>367</v>
      </c>
      <c r="E96" s="112" t="s">
        <v>300</v>
      </c>
      <c r="F96" s="57" t="s">
        <v>75</v>
      </c>
      <c r="G96" s="57" t="s">
        <v>301</v>
      </c>
      <c r="H96" s="84">
        <v>-25.7</v>
      </c>
      <c r="I96" s="81"/>
      <c r="J96" s="81">
        <v>178.1</v>
      </c>
      <c r="K96" s="81"/>
      <c r="L96" s="120">
        <v>23.5</v>
      </c>
      <c r="M96" s="61" t="s">
        <v>198</v>
      </c>
      <c r="N96" s="62"/>
      <c r="O96" s="174">
        <v>92180.541281260696</v>
      </c>
      <c r="P96" s="174">
        <v>142819.4587187393</v>
      </c>
      <c r="Q96" s="56"/>
      <c r="R96" s="59">
        <v>0</v>
      </c>
      <c r="S96" s="59">
        <v>0</v>
      </c>
      <c r="T96" s="59">
        <v>0</v>
      </c>
      <c r="U96" s="56">
        <v>0</v>
      </c>
      <c r="V96" s="59">
        <v>0</v>
      </c>
      <c r="W96" s="59">
        <v>0</v>
      </c>
      <c r="X96" s="59">
        <v>0</v>
      </c>
      <c r="Y96" s="56">
        <v>0</v>
      </c>
      <c r="Z96" s="60">
        <v>0</v>
      </c>
      <c r="AA96" s="56">
        <v>0</v>
      </c>
      <c r="AB96" s="56">
        <v>0</v>
      </c>
      <c r="AC96" s="59">
        <v>0</v>
      </c>
      <c r="AD96" s="56">
        <v>0</v>
      </c>
      <c r="AE96" s="56">
        <v>0</v>
      </c>
      <c r="AF96" s="59">
        <v>0</v>
      </c>
      <c r="AG96" s="56">
        <v>0</v>
      </c>
      <c r="AH96" s="56">
        <v>0</v>
      </c>
      <c r="AI96" s="56">
        <v>0</v>
      </c>
      <c r="AJ96" s="87"/>
      <c r="AK96" s="56">
        <v>3170.6224329117226</v>
      </c>
      <c r="AL96" s="56"/>
      <c r="AM96" s="56">
        <f>AVERAGE(O96:O98)</f>
        <v>82920.682507263977</v>
      </c>
      <c r="AN96" s="56">
        <f>AVERAGE(P96:P98)</f>
        <v>142819.4587187393</v>
      </c>
      <c r="AO96" s="56">
        <v>20048.617627351636</v>
      </c>
      <c r="AP96" s="56"/>
      <c r="AQ96" s="56"/>
      <c r="AR96" s="56"/>
      <c r="AS96" s="56"/>
      <c r="AT96" s="56"/>
      <c r="AU96" s="56"/>
      <c r="AV96" s="56"/>
      <c r="AW96" s="56"/>
      <c r="AX96" s="56">
        <v>4560.3362617267958</v>
      </c>
      <c r="AY96" s="56"/>
      <c r="AZ96" s="56"/>
      <c r="BA96" s="56"/>
      <c r="BB96" s="56"/>
      <c r="BC96" s="56"/>
      <c r="BD96" s="56"/>
      <c r="BE96" s="56"/>
      <c r="BF96" s="145"/>
      <c r="BG96" s="171">
        <v>0</v>
      </c>
      <c r="BH96" s="172"/>
      <c r="BI96" s="56">
        <f t="shared" si="36"/>
        <v>3620.9905025006105</v>
      </c>
      <c r="BJ96" s="56">
        <f>BY96/22.9</f>
        <v>0</v>
      </c>
      <c r="BK96" s="56">
        <f t="shared" si="37"/>
        <v>0</v>
      </c>
      <c r="BL96" s="56">
        <f t="shared" si="41"/>
        <v>3620.9905025006105</v>
      </c>
      <c r="BM96" s="56"/>
      <c r="BN96" s="56">
        <f t="shared" si="38"/>
        <v>4034.4479864050654</v>
      </c>
      <c r="BO96" s="56">
        <f>BZ96/35.4</f>
        <v>266.18513194410633</v>
      </c>
      <c r="BP96" s="56">
        <f t="shared" si="39"/>
        <v>0</v>
      </c>
      <c r="BQ96" s="56">
        <f t="shared" si="40"/>
        <v>0</v>
      </c>
      <c r="BR96" s="56"/>
      <c r="BS96" s="56"/>
      <c r="BT96" s="56"/>
      <c r="BU96" s="56"/>
      <c r="BV96" s="87"/>
      <c r="BW96" s="56">
        <v>1494.6457485960457</v>
      </c>
      <c r="BX96" s="56">
        <v>0</v>
      </c>
      <c r="BY96" s="56">
        <v>0</v>
      </c>
      <c r="BZ96" s="56">
        <v>9422.9536708213636</v>
      </c>
      <c r="CA96" s="56">
        <v>9451.0089851443281</v>
      </c>
      <c r="CB96" s="56">
        <v>0</v>
      </c>
      <c r="CC96" s="56">
        <v>0</v>
      </c>
      <c r="CD96" s="56">
        <v>0</v>
      </c>
      <c r="CE96" s="56">
        <v>0</v>
      </c>
      <c r="CF96" s="56">
        <v>0</v>
      </c>
      <c r="CG96" s="56">
        <v>0</v>
      </c>
      <c r="CH96" s="56">
        <v>0</v>
      </c>
      <c r="CI96" s="56">
        <v>0</v>
      </c>
      <c r="CJ96" s="56">
        <v>2480.263512275023</v>
      </c>
      <c r="CK96" s="56">
        <v>0</v>
      </c>
      <c r="CL96" s="56">
        <v>0</v>
      </c>
      <c r="CM96" s="56">
        <v>0</v>
      </c>
      <c r="CN96" s="56">
        <v>0</v>
      </c>
      <c r="CO96" s="56">
        <v>0</v>
      </c>
      <c r="CP96" s="56">
        <v>0</v>
      </c>
      <c r="CQ96" s="56">
        <v>0</v>
      </c>
      <c r="CR96" s="62"/>
      <c r="CS96" s="129">
        <v>1.5778905793853686</v>
      </c>
      <c r="CT96" s="129">
        <v>5.0942122107104773</v>
      </c>
      <c r="CU96" s="129">
        <v>6.2690297097511447</v>
      </c>
      <c r="CV96" s="129">
        <v>340.28499737291963</v>
      </c>
      <c r="CW96" s="129">
        <v>3.4592038080579246</v>
      </c>
      <c r="CX96" s="129">
        <v>38.83987861941533</v>
      </c>
      <c r="CY96" s="129">
        <v>0.84074570210746069</v>
      </c>
      <c r="CZ96" s="129">
        <v>3.4276877507311156</v>
      </c>
      <c r="DA96" s="129">
        <v>1.2950332020779167</v>
      </c>
      <c r="DB96" s="129">
        <v>3295.5490482469522</v>
      </c>
      <c r="DC96" s="129">
        <v>0.35421817012051537</v>
      </c>
      <c r="DD96" s="129">
        <v>0.27269891913651839</v>
      </c>
      <c r="DE96" s="129">
        <v>0.48022442233190465</v>
      </c>
      <c r="DF96" s="129">
        <v>0.14914970019384868</v>
      </c>
      <c r="DG96" s="129">
        <v>1.1630350658079549</v>
      </c>
      <c r="DH96" s="129">
        <v>9.684248554713544E-2</v>
      </c>
      <c r="DI96" s="129">
        <v>0.23289924975307363</v>
      </c>
      <c r="DJ96" s="129">
        <v>2.8728722455554316</v>
      </c>
      <c r="DK96" s="129">
        <v>0.50978574313420677</v>
      </c>
      <c r="DL96" s="131"/>
      <c r="DM96" s="129">
        <v>1719.7254946217877</v>
      </c>
      <c r="DN96" s="129">
        <v>51.357875341785501</v>
      </c>
      <c r="DO96" s="129">
        <v>2951.6069479650905</v>
      </c>
      <c r="DP96" s="129">
        <v>236.54923726803045</v>
      </c>
      <c r="DQ96" s="129">
        <v>-443.08417662185275</v>
      </c>
      <c r="DR96" s="129">
        <v>-89.384518462907494</v>
      </c>
      <c r="DS96" s="129">
        <v>-9.8765950620329619</v>
      </c>
      <c r="DT96" s="129">
        <v>132.10010011251555</v>
      </c>
      <c r="DU96" s="129">
        <v>11.35804128362768</v>
      </c>
      <c r="DV96" s="129" t="s">
        <v>1381</v>
      </c>
      <c r="DW96" s="129">
        <v>-9.8766261735362963</v>
      </c>
      <c r="DX96" s="129">
        <v>675.09092033297782</v>
      </c>
      <c r="DY96" s="129">
        <v>-2.4691461728829629</v>
      </c>
      <c r="DZ96" s="129">
        <v>-2.4691565433840741</v>
      </c>
      <c r="EA96" s="129">
        <v>77.532187479195926</v>
      </c>
      <c r="EB96" s="129">
        <v>0</v>
      </c>
      <c r="EC96" s="129">
        <v>0.24689387628608017</v>
      </c>
      <c r="ED96" s="129">
        <v>75.062211657760074</v>
      </c>
      <c r="EE96" s="139">
        <v>-9.8765846915259274</v>
      </c>
    </row>
    <row r="97" spans="1:135" x14ac:dyDescent="0.3">
      <c r="A97" s="48" t="s">
        <v>31</v>
      </c>
      <c r="B97" s="49" t="s">
        <v>497</v>
      </c>
      <c r="C97" s="49">
        <v>2</v>
      </c>
      <c r="D97" s="50" t="s">
        <v>365</v>
      </c>
      <c r="E97" s="113" t="s">
        <v>300</v>
      </c>
      <c r="F97" s="49" t="s">
        <v>75</v>
      </c>
      <c r="G97" s="49" t="s">
        <v>301</v>
      </c>
      <c r="H97" s="83">
        <v>-25.7</v>
      </c>
      <c r="J97" s="80">
        <v>178.1</v>
      </c>
      <c r="L97" s="119">
        <v>23.5</v>
      </c>
      <c r="M97" s="53" t="s">
        <v>199</v>
      </c>
      <c r="O97" s="173">
        <v>65923.614383740467</v>
      </c>
      <c r="P97" s="173">
        <v>142819.4587187393</v>
      </c>
      <c r="Q97" s="48">
        <v>3170.6224329117226</v>
      </c>
      <c r="R97" s="51">
        <v>0</v>
      </c>
      <c r="S97" s="51">
        <v>20048.617627351636</v>
      </c>
      <c r="T97" s="51">
        <v>0</v>
      </c>
      <c r="U97" s="48">
        <v>0</v>
      </c>
      <c r="V97" s="51">
        <v>0</v>
      </c>
      <c r="W97" s="51">
        <v>0</v>
      </c>
      <c r="X97" s="51">
        <v>0</v>
      </c>
      <c r="Y97" s="48">
        <v>0</v>
      </c>
      <c r="Z97" s="52">
        <v>0</v>
      </c>
      <c r="AA97" s="48">
        <v>0</v>
      </c>
      <c r="AB97" s="48">
        <v>6075.373674513733</v>
      </c>
      <c r="AC97" s="51">
        <v>0</v>
      </c>
      <c r="AD97" s="48">
        <v>0</v>
      </c>
      <c r="AE97" s="48">
        <v>0</v>
      </c>
      <c r="AF97" s="51">
        <v>0</v>
      </c>
      <c r="AG97" s="48">
        <v>0</v>
      </c>
      <c r="AH97" s="48">
        <v>0</v>
      </c>
      <c r="AI97" s="48">
        <v>0</v>
      </c>
      <c r="AJ97" s="86"/>
      <c r="AK97" s="48"/>
      <c r="AL97" s="48"/>
      <c r="AM97" s="48">
        <f>AVERAGE(O97:O98)</f>
        <v>78290.75312026561</v>
      </c>
      <c r="AN97" s="48">
        <f>AVERAGE(P97:P98)</f>
        <v>142819.4587187393</v>
      </c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G97" s="149"/>
      <c r="BI97" s="48">
        <f t="shared" si="36"/>
        <v>3418.8101799242627</v>
      </c>
      <c r="BJ97" s="48">
        <f>BY97/22.9</f>
        <v>0</v>
      </c>
      <c r="BK97" s="48">
        <f t="shared" si="37"/>
        <v>0</v>
      </c>
      <c r="BL97" s="48">
        <f t="shared" si="41"/>
        <v>3418.8101799242627</v>
      </c>
      <c r="BM97" s="48"/>
      <c r="BN97" s="48">
        <f t="shared" si="38"/>
        <v>4034.4479864050654</v>
      </c>
      <c r="BO97" s="48">
        <f>BZ97/35.4</f>
        <v>0</v>
      </c>
      <c r="BP97" s="48">
        <f t="shared" si="39"/>
        <v>0</v>
      </c>
      <c r="BQ97" s="48">
        <f t="shared" si="40"/>
        <v>0</v>
      </c>
      <c r="BR97" s="48"/>
      <c r="BS97" s="48"/>
      <c r="BT97" s="48"/>
      <c r="BU97" s="48"/>
      <c r="BV97" s="86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S97" s="128">
        <v>0.81538919845998015</v>
      </c>
      <c r="CT97" s="128">
        <v>2.5174306682867194</v>
      </c>
      <c r="CU97" s="128">
        <v>3.4563922552880637</v>
      </c>
      <c r="CV97" s="128">
        <v>176.98732371238447</v>
      </c>
      <c r="CW97" s="128">
        <v>1.8749393467306379</v>
      </c>
      <c r="CX97" s="128">
        <v>20.264573008072276</v>
      </c>
      <c r="CY97" s="128">
        <v>0.38192702978012572</v>
      </c>
      <c r="CZ97" s="128">
        <v>1.7098783285402128</v>
      </c>
      <c r="DA97" s="128">
        <v>0.58412878149525371</v>
      </c>
      <c r="DB97" s="128">
        <v>11482.311304202954</v>
      </c>
      <c r="DC97" s="128">
        <v>0.15510103218406271</v>
      </c>
      <c r="DD97" s="128">
        <v>0.1152775708443694</v>
      </c>
      <c r="DE97" s="128">
        <v>0.20300444797648992</v>
      </c>
      <c r="DF97" s="128">
        <v>6.1074442444907319E-2</v>
      </c>
      <c r="DG97" s="128">
        <v>0.47624445839165325</v>
      </c>
      <c r="DH97" s="128">
        <v>3.5197987769505001E-2</v>
      </c>
      <c r="DI97" s="128">
        <v>0.10970515073470612</v>
      </c>
      <c r="DJ97" s="128">
        <v>1.2579404167838317</v>
      </c>
      <c r="DK97" s="128">
        <v>0.23158125380401512</v>
      </c>
      <c r="DM97" s="128">
        <v>2348.915355533667</v>
      </c>
      <c r="DN97" s="128">
        <v>73.177462290904771</v>
      </c>
      <c r="DO97" s="128">
        <v>2994.8426995386762</v>
      </c>
      <c r="DP97" s="128">
        <v>140.1831801253887</v>
      </c>
      <c r="DQ97" s="128">
        <v>-90.267235347188944</v>
      </c>
      <c r="DR97" s="128">
        <v>-13.019904630677871</v>
      </c>
      <c r="DS97" s="128">
        <v>-9.8765950620329619</v>
      </c>
      <c r="DT97" s="128">
        <v>32.098977554327917</v>
      </c>
      <c r="DU97" s="128">
        <v>9.5398518290502263</v>
      </c>
      <c r="DV97" s="128" t="s">
        <v>1382</v>
      </c>
      <c r="DW97" s="128">
        <v>8.3053447368373394</v>
      </c>
      <c r="DX97" s="128">
        <v>540.53486588022997</v>
      </c>
      <c r="DY97" s="128">
        <v>-2.4691461728829629</v>
      </c>
      <c r="DZ97" s="128">
        <v>33.895090739606836</v>
      </c>
      <c r="EA97" s="128">
        <v>70.2590325603541</v>
      </c>
      <c r="EB97" s="128">
        <v>0</v>
      </c>
      <c r="EC97" s="128">
        <v>7.5196516945959004</v>
      </c>
      <c r="ED97" s="128">
        <v>76.880385839417698</v>
      </c>
      <c r="EE97" s="138">
        <v>-9.8765846915259274</v>
      </c>
    </row>
    <row r="98" spans="1:135" ht="16.2" thickBot="1" x14ac:dyDescent="0.35">
      <c r="A98" s="48" t="s">
        <v>31</v>
      </c>
      <c r="B98" s="49" t="s">
        <v>497</v>
      </c>
      <c r="C98" s="49">
        <v>2</v>
      </c>
      <c r="D98" s="50" t="s">
        <v>366</v>
      </c>
      <c r="E98" s="113" t="s">
        <v>300</v>
      </c>
      <c r="F98" s="49" t="s">
        <v>75</v>
      </c>
      <c r="G98" s="49" t="s">
        <v>301</v>
      </c>
      <c r="H98" s="83">
        <v>-25.7</v>
      </c>
      <c r="J98" s="80">
        <v>178.1</v>
      </c>
      <c r="L98" s="119">
        <v>23.5</v>
      </c>
      <c r="M98" s="53" t="s">
        <v>200</v>
      </c>
      <c r="O98" s="173">
        <v>90657.891856790768</v>
      </c>
      <c r="P98" s="173">
        <v>142819.4587187393</v>
      </c>
      <c r="Q98" s="48">
        <v>0</v>
      </c>
      <c r="R98" s="51">
        <v>0</v>
      </c>
      <c r="S98" s="51">
        <v>0</v>
      </c>
      <c r="T98" s="51">
        <v>0</v>
      </c>
      <c r="U98" s="48">
        <v>0</v>
      </c>
      <c r="V98" s="51">
        <v>0</v>
      </c>
      <c r="W98" s="51">
        <v>0</v>
      </c>
      <c r="X98" s="51">
        <v>0</v>
      </c>
      <c r="Y98" s="48">
        <v>0</v>
      </c>
      <c r="Z98" s="52">
        <v>0</v>
      </c>
      <c r="AA98" s="48">
        <v>0</v>
      </c>
      <c r="AB98" s="48">
        <v>3045.298848939859</v>
      </c>
      <c r="AC98" s="51">
        <v>0</v>
      </c>
      <c r="AD98" s="48">
        <v>0</v>
      </c>
      <c r="AE98" s="48">
        <v>0</v>
      </c>
      <c r="AF98" s="51">
        <v>0</v>
      </c>
      <c r="AG98" s="48">
        <v>0</v>
      </c>
      <c r="AH98" s="48">
        <v>0</v>
      </c>
      <c r="AI98" s="48">
        <v>0</v>
      </c>
      <c r="AJ98" s="86"/>
      <c r="AK98" s="48"/>
      <c r="AL98" s="48"/>
      <c r="AM98" s="48">
        <f>AVERAGE(O98:O99)</f>
        <v>80859.640148484003</v>
      </c>
      <c r="AN98" s="48">
        <f>AVERAGE(P98:P99)</f>
        <v>135830.42137718399</v>
      </c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G98" s="149"/>
      <c r="BI98" s="48">
        <f t="shared" si="36"/>
        <v>3530.9886527722274</v>
      </c>
      <c r="BJ98" s="48">
        <f>BY98/22.9</f>
        <v>0</v>
      </c>
      <c r="BK98" s="48">
        <f t="shared" si="37"/>
        <v>0</v>
      </c>
      <c r="BL98" s="48">
        <f t="shared" si="41"/>
        <v>3530.9886527722274</v>
      </c>
      <c r="BM98" s="48"/>
      <c r="BN98" s="48">
        <f t="shared" si="38"/>
        <v>3837.0175530277966</v>
      </c>
      <c r="BO98" s="48">
        <f>BZ98/35.4</f>
        <v>0</v>
      </c>
      <c r="BP98" s="48">
        <f t="shared" si="39"/>
        <v>0</v>
      </c>
      <c r="BQ98" s="48">
        <f t="shared" si="40"/>
        <v>0</v>
      </c>
      <c r="BR98" s="48"/>
      <c r="BS98" s="48"/>
      <c r="BT98" s="48"/>
      <c r="BU98" s="48"/>
      <c r="BV98" s="86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S98" s="128">
        <v>0.8781256968116713</v>
      </c>
      <c r="CT98" s="128">
        <v>2.7246693834750322</v>
      </c>
      <c r="CU98" s="128">
        <v>3.6968007316211939</v>
      </c>
      <c r="CV98" s="128">
        <v>190.47036736166442</v>
      </c>
      <c r="CW98" s="128">
        <v>2.0089117108744872</v>
      </c>
      <c r="CX98" s="128">
        <v>21.800932036322806</v>
      </c>
      <c r="CY98" s="128">
        <v>0.41749841030003954</v>
      </c>
      <c r="CZ98" s="128">
        <v>1.8486679080681714</v>
      </c>
      <c r="DA98" s="128">
        <v>0.63909082952001961</v>
      </c>
      <c r="DB98" s="128">
        <v>25432.655527071471</v>
      </c>
      <c r="DC98" s="128">
        <v>0.17032483281221017</v>
      </c>
      <c r="DD98" s="128">
        <v>0.12716624832829701</v>
      </c>
      <c r="DE98" s="128">
        <v>0.22394048159593224</v>
      </c>
      <c r="DF98" s="128">
        <v>6.7657423589106536E-2</v>
      </c>
      <c r="DG98" s="128">
        <v>0.52757703162717107</v>
      </c>
      <c r="DH98" s="128">
        <v>3.9654172392736997E-2</v>
      </c>
      <c r="DI98" s="128">
        <v>0.11939960446568153</v>
      </c>
      <c r="DJ98" s="128">
        <v>1.3814124517808424</v>
      </c>
      <c r="DK98" s="128">
        <v>0.25314994342196212</v>
      </c>
      <c r="DM98" s="128">
        <v>2479.8642874719158</v>
      </c>
      <c r="DN98" s="128">
        <v>191.36207544480646</v>
      </c>
      <c r="DO98" s="128">
        <v>3251.4785093678947</v>
      </c>
      <c r="DP98" s="128">
        <v>216.55058135658746</v>
      </c>
      <c r="DQ98" s="128">
        <v>177.10050050348764</v>
      </c>
      <c r="DR98" s="128">
        <v>0.61711957360549263</v>
      </c>
      <c r="DS98" s="128">
        <v>0.12344693814303831</v>
      </c>
      <c r="DT98" s="128">
        <v>12.098840099814552</v>
      </c>
      <c r="DU98" s="128">
        <v>-8.6420427167243208</v>
      </c>
      <c r="DV98" s="128">
        <v>13007.163124944333</v>
      </c>
      <c r="DW98" s="128">
        <v>-9.8766261735362963</v>
      </c>
      <c r="DX98" s="128">
        <v>315.07210333378384</v>
      </c>
      <c r="DY98" s="128">
        <v>-2.4691461728829629</v>
      </c>
      <c r="DZ98" s="128">
        <v>-2.4691565433840741</v>
      </c>
      <c r="EA98" s="128">
        <v>-2.4691565433840741</v>
      </c>
      <c r="EB98" s="128">
        <v>0</v>
      </c>
      <c r="EC98" s="128">
        <v>10.246935876462082</v>
      </c>
      <c r="ED98" s="128">
        <v>45.06191765511408</v>
      </c>
      <c r="EE98" s="138">
        <v>30.123835313404072</v>
      </c>
    </row>
    <row r="99" spans="1:135" s="60" customFormat="1" ht="16.2" thickBot="1" x14ac:dyDescent="0.35">
      <c r="A99" s="56" t="s">
        <v>31</v>
      </c>
      <c r="B99" s="57" t="s">
        <v>497</v>
      </c>
      <c r="C99" s="57">
        <v>2</v>
      </c>
      <c r="D99" s="58" t="s">
        <v>387</v>
      </c>
      <c r="E99" s="112" t="s">
        <v>300</v>
      </c>
      <c r="F99" s="57" t="s">
        <v>75</v>
      </c>
      <c r="G99" s="57" t="s">
        <v>301</v>
      </c>
      <c r="H99" s="84">
        <v>-28.4</v>
      </c>
      <c r="I99" s="81"/>
      <c r="J99" s="81">
        <v>188.2</v>
      </c>
      <c r="K99" s="81"/>
      <c r="L99" s="120">
        <v>21.2</v>
      </c>
      <c r="M99" s="61" t="s">
        <v>201</v>
      </c>
      <c r="N99" s="62"/>
      <c r="O99" s="174">
        <v>71061.388440177252</v>
      </c>
      <c r="P99" s="174">
        <v>128841.38403562864</v>
      </c>
      <c r="Q99" s="56">
        <v>0</v>
      </c>
      <c r="R99" s="59">
        <v>0</v>
      </c>
      <c r="S99" s="59">
        <v>12097.22752419411</v>
      </c>
      <c r="T99" s="59">
        <v>0</v>
      </c>
      <c r="U99" s="56">
        <v>0</v>
      </c>
      <c r="V99" s="59">
        <v>0</v>
      </c>
      <c r="W99" s="59">
        <v>0</v>
      </c>
      <c r="X99" s="59">
        <v>0</v>
      </c>
      <c r="Y99" s="56">
        <v>0</v>
      </c>
      <c r="Z99" s="60">
        <v>0</v>
      </c>
      <c r="AA99" s="56">
        <v>0</v>
      </c>
      <c r="AB99" s="56">
        <v>0</v>
      </c>
      <c r="AC99" s="59">
        <v>0</v>
      </c>
      <c r="AD99" s="56">
        <v>0</v>
      </c>
      <c r="AE99" s="56">
        <v>0</v>
      </c>
      <c r="AF99" s="59">
        <v>0</v>
      </c>
      <c r="AG99" s="56">
        <v>0</v>
      </c>
      <c r="AH99" s="56">
        <v>0</v>
      </c>
      <c r="AI99" s="56">
        <v>0</v>
      </c>
      <c r="AJ99" s="87"/>
      <c r="AK99" s="56"/>
      <c r="AL99" s="56"/>
      <c r="AM99" s="56">
        <f>AVERAGE(O99)</f>
        <v>71061.388440177252</v>
      </c>
      <c r="AN99" s="56">
        <f>AVERAGE(P99)</f>
        <v>128841.38403562864</v>
      </c>
      <c r="AO99" s="56">
        <v>12097.22752419411</v>
      </c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145"/>
      <c r="BG99" s="171">
        <v>0</v>
      </c>
      <c r="BH99" s="172"/>
      <c r="BI99" s="56">
        <f t="shared" si="36"/>
        <v>3103.117399134378</v>
      </c>
      <c r="BJ99" s="56">
        <f>BY99/22.9</f>
        <v>0</v>
      </c>
      <c r="BK99" s="56">
        <f t="shared" si="37"/>
        <v>0</v>
      </c>
      <c r="BL99" s="56">
        <f t="shared" si="41"/>
        <v>3103.117399134378</v>
      </c>
      <c r="BM99" s="56"/>
      <c r="BN99" s="56">
        <f t="shared" si="38"/>
        <v>3639.5871196505268</v>
      </c>
      <c r="BO99" s="56">
        <f>BZ99/35.4</f>
        <v>0</v>
      </c>
      <c r="BP99" s="56">
        <f t="shared" si="39"/>
        <v>0</v>
      </c>
      <c r="BQ99" s="56">
        <f t="shared" si="40"/>
        <v>0</v>
      </c>
      <c r="BR99" s="56"/>
      <c r="BS99" s="56"/>
      <c r="BT99" s="56"/>
      <c r="BU99" s="56"/>
      <c r="BV99" s="87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62"/>
      <c r="CS99" s="129">
        <v>0.98523998623054476</v>
      </c>
      <c r="CT99" s="129">
        <v>3.2801790169936225</v>
      </c>
      <c r="CU99" s="129">
        <v>3.80124064925691</v>
      </c>
      <c r="CV99" s="129">
        <v>210.97881454773037</v>
      </c>
      <c r="CW99" s="129">
        <v>2.079764862182941</v>
      </c>
      <c r="CX99" s="129">
        <v>22.411955850472182</v>
      </c>
      <c r="CY99" s="129">
        <v>0.50788555022078608</v>
      </c>
      <c r="CZ99" s="129">
        <v>2.1284599382274432</v>
      </c>
      <c r="DA99" s="129">
        <v>0.73236651503697459</v>
      </c>
      <c r="DB99" s="129">
        <v>957.5288927288143</v>
      </c>
      <c r="DC99" s="129">
        <v>0.187539980694161</v>
      </c>
      <c r="DD99" s="129">
        <v>9.7147417329771321E-2</v>
      </c>
      <c r="DE99" s="129">
        <v>0.30003788955143829</v>
      </c>
      <c r="DF99" s="129">
        <v>5.8406526500412788E-2</v>
      </c>
      <c r="DG99" s="129">
        <v>0.60684349239171831</v>
      </c>
      <c r="DH99" s="129">
        <v>6.7289691996745699E-2</v>
      </c>
      <c r="DI99" s="129">
        <v>0.14593554052829638</v>
      </c>
      <c r="DJ99" s="129">
        <v>1.5222854107655828</v>
      </c>
      <c r="DK99" s="129">
        <v>0.32615069099098776</v>
      </c>
      <c r="DL99" s="131"/>
      <c r="DM99" s="129">
        <v>1561.6181550949627</v>
      </c>
      <c r="DN99" s="129">
        <v>54.082315802162526</v>
      </c>
      <c r="DO99" s="129">
        <v>21309.431323147117</v>
      </c>
      <c r="DP99" s="129">
        <v>37.869144537208399</v>
      </c>
      <c r="DQ99" s="129">
        <v>182.37412142444691</v>
      </c>
      <c r="DR99" s="129">
        <v>86.510218946432076</v>
      </c>
      <c r="DS99" s="129">
        <v>8.9569537189785073</v>
      </c>
      <c r="DT99" s="129">
        <v>62.812492344976405</v>
      </c>
      <c r="DU99" s="129">
        <v>35.260995262352118</v>
      </c>
      <c r="DV99" s="129">
        <v>763.15541601115183</v>
      </c>
      <c r="DW99" s="129">
        <v>58.504266135985283</v>
      </c>
      <c r="DX99" s="129">
        <v>1070.4500535710024</v>
      </c>
      <c r="DY99" s="129">
        <v>6.0090955329855786</v>
      </c>
      <c r="DZ99" s="129">
        <v>88.890755599459993</v>
      </c>
      <c r="EA99" s="129">
        <v>42.403984311381599</v>
      </c>
      <c r="EB99" s="129">
        <v>-1.020412448997551</v>
      </c>
      <c r="EC99" s="129">
        <v>161.34059948064166</v>
      </c>
      <c r="ED99" s="129">
        <v>73.696819417502041</v>
      </c>
      <c r="EE99" s="139">
        <v>39.229359231851248</v>
      </c>
    </row>
    <row r="100" spans="1:135" s="60" customFormat="1" x14ac:dyDescent="0.3">
      <c r="A100" s="56" t="s">
        <v>31</v>
      </c>
      <c r="B100" s="57" t="s">
        <v>497</v>
      </c>
      <c r="C100" s="57">
        <v>2</v>
      </c>
      <c r="D100" s="64" t="s">
        <v>388</v>
      </c>
      <c r="E100" s="112" t="s">
        <v>300</v>
      </c>
      <c r="F100" s="57" t="s">
        <v>75</v>
      </c>
      <c r="G100" s="57" t="s">
        <v>301</v>
      </c>
      <c r="H100" s="84">
        <v>-26.3</v>
      </c>
      <c r="I100" s="81"/>
      <c r="J100" s="81">
        <v>195.2</v>
      </c>
      <c r="K100" s="81"/>
      <c r="L100" s="120">
        <v>22.8</v>
      </c>
      <c r="M100" s="61" t="s">
        <v>202</v>
      </c>
      <c r="N100" s="62"/>
      <c r="O100" s="174">
        <v>75480.366155781318</v>
      </c>
      <c r="P100" s="174">
        <v>138565.26207605345</v>
      </c>
      <c r="Q100" s="56">
        <v>0</v>
      </c>
      <c r="R100" s="59">
        <v>0</v>
      </c>
      <c r="S100" s="59">
        <v>13013.143934846546</v>
      </c>
      <c r="T100" s="59">
        <v>0</v>
      </c>
      <c r="U100" s="56">
        <v>0</v>
      </c>
      <c r="V100" s="59">
        <v>0</v>
      </c>
      <c r="W100" s="59">
        <v>0</v>
      </c>
      <c r="X100" s="59">
        <v>0</v>
      </c>
      <c r="Y100" s="56">
        <v>0</v>
      </c>
      <c r="Z100" s="60">
        <v>0</v>
      </c>
      <c r="AA100" s="56">
        <v>0</v>
      </c>
      <c r="AB100" s="56">
        <v>1882.455666637373</v>
      </c>
      <c r="AC100" s="59">
        <v>0</v>
      </c>
      <c r="AD100" s="56">
        <v>0</v>
      </c>
      <c r="AE100" s="56">
        <v>0</v>
      </c>
      <c r="AF100" s="59">
        <v>0</v>
      </c>
      <c r="AG100" s="56">
        <v>0</v>
      </c>
      <c r="AH100" s="56">
        <v>0</v>
      </c>
      <c r="AI100" s="56">
        <v>0</v>
      </c>
      <c r="AJ100" s="87"/>
      <c r="AK100" s="56">
        <v>641.07047408284211</v>
      </c>
      <c r="AL100" s="56"/>
      <c r="AM100" s="56">
        <f>AVERAGE(O100:O103)</f>
        <v>75815.067481548496</v>
      </c>
      <c r="AN100" s="56">
        <f>AVERAGE(P100:P103)</f>
        <v>138565.26207605345</v>
      </c>
      <c r="AO100" s="56">
        <v>11244.612365675173</v>
      </c>
      <c r="AP100" s="56"/>
      <c r="AQ100" s="56">
        <v>1394.7301261184232</v>
      </c>
      <c r="AR100" s="56"/>
      <c r="AS100" s="56"/>
      <c r="AT100" s="56">
        <v>2411.4790289336916</v>
      </c>
      <c r="AU100" s="56"/>
      <c r="AV100" s="56">
        <v>3444.2124701320222</v>
      </c>
      <c r="AW100" s="56">
        <v>154.24706781411544</v>
      </c>
      <c r="AX100" s="56">
        <v>2317.868942118741</v>
      </c>
      <c r="AY100" s="56"/>
      <c r="AZ100" s="56">
        <v>117.86663814276056</v>
      </c>
      <c r="BA100" s="56">
        <v>448.61916993026648</v>
      </c>
      <c r="BB100" s="56"/>
      <c r="BC100" s="56">
        <v>826.14670480964139</v>
      </c>
      <c r="BD100" s="56"/>
      <c r="BE100" s="56"/>
      <c r="BF100" s="145"/>
      <c r="BG100" s="171">
        <v>2.9542174307762868E-2</v>
      </c>
      <c r="BH100" s="172">
        <v>41.136249545168411</v>
      </c>
      <c r="BI100" s="56">
        <f t="shared" si="36"/>
        <v>3310.7016367488427</v>
      </c>
      <c r="BJ100" s="56">
        <f>BY100/22.9</f>
        <v>0</v>
      </c>
      <c r="BK100" s="56">
        <f t="shared" si="37"/>
        <v>0</v>
      </c>
      <c r="BL100" s="56">
        <f t="shared" si="41"/>
        <v>3310.7016367488427</v>
      </c>
      <c r="BM100" s="56">
        <v>398.52000414865057</v>
      </c>
      <c r="BN100" s="56">
        <f t="shared" si="38"/>
        <v>3914.2729400015101</v>
      </c>
      <c r="BO100" s="56">
        <f>BZ100/35.4</f>
        <v>249.65942424524451</v>
      </c>
      <c r="BP100" s="56">
        <f t="shared" si="39"/>
        <v>43.106539050463354</v>
      </c>
      <c r="BQ100" s="56">
        <f t="shared" si="40"/>
        <v>18.6656789434636</v>
      </c>
      <c r="BR100" s="56">
        <f t="shared" ref="BR100" si="57">BI100/BP100</f>
        <v>76.802770755339864</v>
      </c>
      <c r="BS100" s="56">
        <v>0</v>
      </c>
      <c r="BT100" s="56">
        <f t="shared" ref="BT100" si="58">BN100/BP100</f>
        <v>90.804620974539489</v>
      </c>
      <c r="BU100" s="56">
        <v>13.375319751370252</v>
      </c>
      <c r="BV100" s="87"/>
      <c r="BW100" s="56">
        <v>277.59165808593741</v>
      </c>
      <c r="BX100" s="56">
        <v>0</v>
      </c>
      <c r="BY100" s="56">
        <v>0</v>
      </c>
      <c r="BZ100" s="56">
        <v>8837.9436182816553</v>
      </c>
      <c r="CA100" s="56">
        <v>1756.6092822404248</v>
      </c>
      <c r="CB100" s="56">
        <v>0</v>
      </c>
      <c r="CC100" s="56">
        <v>603.93586032101427</v>
      </c>
      <c r="CD100" s="56">
        <v>0</v>
      </c>
      <c r="CE100" s="56">
        <v>0</v>
      </c>
      <c r="CF100" s="56">
        <v>1044.201049875003</v>
      </c>
      <c r="CG100" s="56">
        <v>0</v>
      </c>
      <c r="CH100" s="56">
        <v>1491.3877475827417</v>
      </c>
      <c r="CI100" s="56">
        <v>100.45334832713286</v>
      </c>
      <c r="CJ100" s="56">
        <v>946.69676385312368</v>
      </c>
      <c r="CK100" s="56">
        <v>0</v>
      </c>
      <c r="CL100" s="56">
        <v>78.058127540160825</v>
      </c>
      <c r="CM100" s="56">
        <v>217.46699291570107</v>
      </c>
      <c r="CN100" s="56">
        <v>0</v>
      </c>
      <c r="CO100" s="56">
        <v>618.12011719026111</v>
      </c>
      <c r="CP100" s="56">
        <v>0</v>
      </c>
      <c r="CQ100" s="56">
        <v>0</v>
      </c>
      <c r="CR100" s="62"/>
      <c r="CS100" s="129">
        <v>1.0769992601324798</v>
      </c>
      <c r="CT100" s="129">
        <v>3.703332818330197</v>
      </c>
      <c r="CU100" s="129">
        <v>4.6468515828406023</v>
      </c>
      <c r="CV100" s="129">
        <v>244.29857311770257</v>
      </c>
      <c r="CW100" s="129">
        <v>2.473143331902715</v>
      </c>
      <c r="CX100" s="129">
        <v>26.676706316920395</v>
      </c>
      <c r="CY100" s="129">
        <v>0.41679602355954959</v>
      </c>
      <c r="CZ100" s="129">
        <v>2.5745778578215051</v>
      </c>
      <c r="DA100" s="129">
        <v>0.83708700400476144</v>
      </c>
      <c r="DB100" s="129">
        <v>1369.5352605639625</v>
      </c>
      <c r="DC100" s="129">
        <v>0.16760230674251264</v>
      </c>
      <c r="DD100" s="129">
        <v>0.16254119012092147</v>
      </c>
      <c r="DE100" s="129">
        <v>0.33118437565406039</v>
      </c>
      <c r="DF100" s="129">
        <v>8.7211301544731112E-2</v>
      </c>
      <c r="DG100" s="129">
        <v>0.67657412283806362</v>
      </c>
      <c r="DH100" s="129">
        <v>8.5503004058778573E-2</v>
      </c>
      <c r="DI100" s="129">
        <v>0.16739769348960948</v>
      </c>
      <c r="DJ100" s="129">
        <v>1.9408183226841917</v>
      </c>
      <c r="DK100" s="129">
        <v>0.37482852523022281</v>
      </c>
      <c r="DL100" s="131"/>
      <c r="DM100" s="129">
        <v>1367.7121474873829</v>
      </c>
      <c r="DN100" s="129">
        <v>75.648506925097024</v>
      </c>
      <c r="DO100" s="129">
        <v>13640.96259606395</v>
      </c>
      <c r="DP100" s="129">
        <v>119.08753623487357</v>
      </c>
      <c r="DQ100" s="129">
        <v>403.24444533179758</v>
      </c>
      <c r="DR100" s="129">
        <v>62.355448639180253</v>
      </c>
      <c r="DS100" s="129">
        <v>118.69489567959259</v>
      </c>
      <c r="DT100" s="129">
        <v>78.432795635195518</v>
      </c>
      <c r="DU100" s="129">
        <v>35.032910328466045</v>
      </c>
      <c r="DV100" s="129" t="s">
        <v>1383</v>
      </c>
      <c r="DW100" s="129">
        <v>86.536674620484192</v>
      </c>
      <c r="DX100" s="129">
        <v>995.33944030478835</v>
      </c>
      <c r="DY100" s="129">
        <v>28.627664550700118</v>
      </c>
      <c r="DZ100" s="129">
        <v>130.98186574413975</v>
      </c>
      <c r="EA100" s="129">
        <v>42.092230182313081</v>
      </c>
      <c r="EB100" s="129">
        <v>-2.3529510588649414</v>
      </c>
      <c r="EC100" s="129">
        <v>461.85216622996762</v>
      </c>
      <c r="ED100" s="129">
        <v>15.163462379351845</v>
      </c>
      <c r="EE100" s="139">
        <v>39.085205047353199</v>
      </c>
    </row>
    <row r="101" spans="1:135" x14ac:dyDescent="0.3">
      <c r="A101" s="48" t="s">
        <v>31</v>
      </c>
      <c r="B101" s="49" t="s">
        <v>497</v>
      </c>
      <c r="C101" s="49">
        <v>2</v>
      </c>
      <c r="D101" s="50" t="s">
        <v>389</v>
      </c>
      <c r="E101" s="113" t="s">
        <v>300</v>
      </c>
      <c r="F101" s="49" t="s">
        <v>75</v>
      </c>
      <c r="G101" s="49" t="s">
        <v>301</v>
      </c>
      <c r="H101" s="83">
        <v>-26.3</v>
      </c>
      <c r="J101" s="80">
        <v>195.2</v>
      </c>
      <c r="L101" s="119">
        <v>22.8</v>
      </c>
      <c r="M101" s="53" t="s">
        <v>203</v>
      </c>
      <c r="O101" s="173">
        <v>72161.4000419207</v>
      </c>
      <c r="P101" s="173">
        <v>138565.26207605345</v>
      </c>
      <c r="Q101" s="48">
        <v>0</v>
      </c>
      <c r="R101" s="51">
        <v>0</v>
      </c>
      <c r="S101" s="51">
        <v>12955.62230113017</v>
      </c>
      <c r="T101" s="51">
        <v>0</v>
      </c>
      <c r="U101" s="48">
        <v>0</v>
      </c>
      <c r="V101" s="51">
        <v>0</v>
      </c>
      <c r="W101" s="51">
        <v>0</v>
      </c>
      <c r="X101" s="51">
        <v>2411.4790289336916</v>
      </c>
      <c r="Y101" s="48">
        <v>0</v>
      </c>
      <c r="Z101" s="52">
        <v>0</v>
      </c>
      <c r="AA101" s="48">
        <v>276.54436064504102</v>
      </c>
      <c r="AB101" s="48">
        <v>3834.0788500859089</v>
      </c>
      <c r="AC101" s="51">
        <v>0</v>
      </c>
      <c r="AD101" s="48">
        <v>198.838669820116</v>
      </c>
      <c r="AE101" s="48">
        <v>556.57215833879161</v>
      </c>
      <c r="AF101" s="51">
        <v>0</v>
      </c>
      <c r="AG101" s="48">
        <v>1357.9180939678045</v>
      </c>
      <c r="AH101" s="48">
        <v>0</v>
      </c>
      <c r="AI101" s="48">
        <v>0</v>
      </c>
      <c r="AJ101" s="86"/>
      <c r="AK101" s="48"/>
      <c r="AL101" s="48"/>
      <c r="AM101" s="48">
        <f t="shared" ref="AM101:AN103" si="59">AVERAGE(O101:O102)</f>
        <v>74841.210315131233</v>
      </c>
      <c r="AN101" s="48">
        <f t="shared" si="59"/>
        <v>138565.26207605345</v>
      </c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G101" s="149"/>
      <c r="BI101" s="48">
        <f t="shared" si="36"/>
        <v>3268.175122931495</v>
      </c>
      <c r="BJ101" s="48">
        <f>BY101/22.9</f>
        <v>0</v>
      </c>
      <c r="BK101" s="48">
        <f t="shared" si="37"/>
        <v>0</v>
      </c>
      <c r="BL101" s="48">
        <f t="shared" si="41"/>
        <v>3268.175122931495</v>
      </c>
      <c r="BM101" s="48"/>
      <c r="BN101" s="48">
        <f t="shared" si="38"/>
        <v>3914.2729400015101</v>
      </c>
      <c r="BO101" s="48">
        <f>BZ101/35.4</f>
        <v>0</v>
      </c>
      <c r="BP101" s="48">
        <f t="shared" si="39"/>
        <v>0</v>
      </c>
      <c r="BQ101" s="48">
        <f t="shared" si="40"/>
        <v>0</v>
      </c>
      <c r="BR101" s="48"/>
      <c r="BS101" s="48"/>
      <c r="BT101" s="48"/>
      <c r="BU101" s="48"/>
      <c r="BV101" s="86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S101" s="128">
        <v>1.0237054601351308</v>
      </c>
      <c r="CT101" s="128">
        <v>3.5046164629090857</v>
      </c>
      <c r="CU101" s="128">
        <v>4.4527232273434434</v>
      </c>
      <c r="CV101" s="128">
        <v>232.4867638328127</v>
      </c>
      <c r="CW101" s="128">
        <v>2.3648523414895903</v>
      </c>
      <c r="CX101" s="128">
        <v>25.387333955210526</v>
      </c>
      <c r="CY101" s="128">
        <v>0.38681421142961547</v>
      </c>
      <c r="CZ101" s="128">
        <v>2.4400301045244763</v>
      </c>
      <c r="DA101" s="128">
        <v>0.78238107197440321</v>
      </c>
      <c r="DB101" s="128">
        <v>5801.9611939411743</v>
      </c>
      <c r="DC101" s="128">
        <v>0.15441427155475296</v>
      </c>
      <c r="DD101" s="128">
        <v>0.15042407623296022</v>
      </c>
      <c r="DE101" s="128">
        <v>0.30799377088790186</v>
      </c>
      <c r="DF101" s="128">
        <v>8.0348951402324037E-2</v>
      </c>
      <c r="DG101" s="128">
        <v>0.62333688814520261</v>
      </c>
      <c r="DH101" s="128">
        <v>7.9128927402536006E-2</v>
      </c>
      <c r="DI101" s="128">
        <v>0.15759384499537138</v>
      </c>
      <c r="DJ101" s="128">
        <v>1.8102179509936795</v>
      </c>
      <c r="DK101" s="128">
        <v>0.35171566575829699</v>
      </c>
      <c r="DM101" s="128">
        <v>1336.5890873653798</v>
      </c>
      <c r="DN101" s="128">
        <v>-31.765012242515311</v>
      </c>
      <c r="DO101" s="128">
        <v>4361.2979670498025</v>
      </c>
      <c r="DP101" s="128">
        <v>193.53663355193228</v>
      </c>
      <c r="DQ101" s="128">
        <v>216.53988003173436</v>
      </c>
      <c r="DR101" s="128">
        <v>-27.647916138681154</v>
      </c>
      <c r="DS101" s="128">
        <v>16.470657412054589</v>
      </c>
      <c r="DT101" s="128">
        <v>101.7667589796434</v>
      </c>
      <c r="DU101" s="128">
        <v>40.588479884001714</v>
      </c>
      <c r="DV101" s="128">
        <v>2618.0873401254898</v>
      </c>
      <c r="DW101" s="128">
        <v>37.647375061479529</v>
      </c>
      <c r="DX101" s="128">
        <v>1535.4091674898882</v>
      </c>
      <c r="DY101" s="128">
        <v>15.294181882622118</v>
      </c>
      <c r="DZ101" s="128">
        <v>57.647543062890534</v>
      </c>
      <c r="EA101" s="128">
        <v>37.647375061479529</v>
      </c>
      <c r="EB101" s="128">
        <v>7.6470909413110588</v>
      </c>
      <c r="EC101" s="128">
        <v>92.942406841045184</v>
      </c>
      <c r="ED101" s="128">
        <v>12.941230823757177</v>
      </c>
      <c r="EE101" s="138">
        <v>-6.4706351768323511</v>
      </c>
    </row>
    <row r="102" spans="1:135" x14ac:dyDescent="0.3">
      <c r="A102" s="48" t="s">
        <v>31</v>
      </c>
      <c r="B102" s="49" t="s">
        <v>497</v>
      </c>
      <c r="C102" s="49">
        <v>2</v>
      </c>
      <c r="D102" s="50" t="s">
        <v>390</v>
      </c>
      <c r="E102" s="113" t="s">
        <v>300</v>
      </c>
      <c r="F102" s="49" t="s">
        <v>75</v>
      </c>
      <c r="G102" s="49" t="s">
        <v>301</v>
      </c>
      <c r="H102" s="83">
        <v>-26.3</v>
      </c>
      <c r="J102" s="80">
        <v>195.2</v>
      </c>
      <c r="L102" s="119">
        <v>22.8</v>
      </c>
      <c r="M102" s="53" t="s">
        <v>204</v>
      </c>
      <c r="O102" s="173">
        <v>77521.020588341751</v>
      </c>
      <c r="P102" s="173">
        <v>138565.26207605345</v>
      </c>
      <c r="Q102" s="48">
        <v>0</v>
      </c>
      <c r="R102" s="51">
        <v>0</v>
      </c>
      <c r="S102" s="51">
        <v>9162.905047444674</v>
      </c>
      <c r="T102" s="51">
        <v>0</v>
      </c>
      <c r="U102" s="48">
        <v>1394.7301261184232</v>
      </c>
      <c r="V102" s="51">
        <v>0</v>
      </c>
      <c r="W102" s="51">
        <v>0</v>
      </c>
      <c r="X102" s="51">
        <v>0</v>
      </c>
      <c r="Y102" s="48">
        <v>0</v>
      </c>
      <c r="Z102" s="52">
        <v>0</v>
      </c>
      <c r="AA102" s="48">
        <v>99.596134955365386</v>
      </c>
      <c r="AB102" s="48">
        <v>2283.6332306188037</v>
      </c>
      <c r="AC102" s="51">
        <v>0</v>
      </c>
      <c r="AD102" s="48">
        <v>122.75777480982487</v>
      </c>
      <c r="AE102" s="48">
        <v>496.4818399753305</v>
      </c>
      <c r="AF102" s="51">
        <v>0</v>
      </c>
      <c r="AG102" s="48">
        <v>1104.4254698425107</v>
      </c>
      <c r="AH102" s="48">
        <v>0</v>
      </c>
      <c r="AI102" s="48">
        <v>0</v>
      </c>
      <c r="AJ102" s="86"/>
      <c r="AK102" s="48"/>
      <c r="AL102" s="48"/>
      <c r="AM102" s="48">
        <f t="shared" si="59"/>
        <v>77809.251864245976</v>
      </c>
      <c r="AN102" s="48">
        <f t="shared" si="59"/>
        <v>138565.26207605345</v>
      </c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G102" s="149"/>
      <c r="BI102" s="48">
        <f t="shared" si="36"/>
        <v>3397.7839242028813</v>
      </c>
      <c r="BJ102" s="48">
        <f>BY102/22.9</f>
        <v>0</v>
      </c>
      <c r="BK102" s="48">
        <f t="shared" si="37"/>
        <v>0</v>
      </c>
      <c r="BL102" s="48">
        <f t="shared" si="41"/>
        <v>3397.7839242028813</v>
      </c>
      <c r="BM102" s="48"/>
      <c r="BN102" s="48">
        <f t="shared" si="38"/>
        <v>3914.2729400015101</v>
      </c>
      <c r="BO102" s="48">
        <f>BZ102/35.4</f>
        <v>0</v>
      </c>
      <c r="BP102" s="48">
        <f t="shared" si="39"/>
        <v>0</v>
      </c>
      <c r="BQ102" s="48">
        <f t="shared" si="40"/>
        <v>0</v>
      </c>
      <c r="BR102" s="48"/>
      <c r="BS102" s="48"/>
      <c r="BT102" s="48"/>
      <c r="BU102" s="48"/>
      <c r="BV102" s="86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S102" s="128">
        <v>0.96064002000781601</v>
      </c>
      <c r="CT102" s="128">
        <v>3.2646434255632286</v>
      </c>
      <c r="CU102" s="128">
        <v>4.2341679014968738</v>
      </c>
      <c r="CV102" s="128">
        <v>218.59556953342116</v>
      </c>
      <c r="CW102" s="128">
        <v>2.2410988225000157</v>
      </c>
      <c r="CX102" s="128">
        <v>23.871118279643209</v>
      </c>
      <c r="CY102" s="128">
        <v>0.34841744620136927</v>
      </c>
      <c r="CZ102" s="128">
        <v>2.2785835408536799</v>
      </c>
      <c r="DA102" s="128">
        <v>0.71350256860943406</v>
      </c>
      <c r="DB102" s="128">
        <v>4244.3930660156411</v>
      </c>
      <c r="DC102" s="128">
        <v>0.13728202075493084</v>
      </c>
      <c r="DD102" s="128">
        <v>0.13481493647425799</v>
      </c>
      <c r="DE102" s="128">
        <v>0.27843002692208724</v>
      </c>
      <c r="DF102" s="128">
        <v>7.1434241815786712E-2</v>
      </c>
      <c r="DG102" s="128">
        <v>0.55417771138674088</v>
      </c>
      <c r="DH102" s="128">
        <v>7.0917907851752823E-2</v>
      </c>
      <c r="DI102" s="128">
        <v>0.14551834477515324</v>
      </c>
      <c r="DJ102" s="128">
        <v>1.6448948470107256</v>
      </c>
      <c r="DK102" s="128">
        <v>0.32294156570376292</v>
      </c>
      <c r="DM102" s="128">
        <v>1089.8986189609464</v>
      </c>
      <c r="DN102" s="128">
        <v>1.5682090832903555</v>
      </c>
      <c r="DO102" s="128">
        <v>3983.6209133812554</v>
      </c>
      <c r="DP102" s="128">
        <v>38.530382323395287</v>
      </c>
      <c r="DQ102" s="128">
        <v>419.91255799560622</v>
      </c>
      <c r="DR102" s="128">
        <v>70.687650238371901</v>
      </c>
      <c r="DS102" s="128">
        <v>13.13731007866259</v>
      </c>
      <c r="DT102" s="128">
        <v>28.43223562490688</v>
      </c>
      <c r="DU102" s="128">
        <v>-1.0784457844572923</v>
      </c>
      <c r="DV102" s="128" t="s">
        <v>1384</v>
      </c>
      <c r="DW102" s="128">
        <v>30.980652394342531</v>
      </c>
      <c r="DX102" s="128">
        <v>1062.0231891637452</v>
      </c>
      <c r="DY102" s="128">
        <v>11.960834549230119</v>
      </c>
      <c r="DZ102" s="128">
        <v>64.315945800590853</v>
      </c>
      <c r="EA102" s="128">
        <v>80.981352404926682</v>
      </c>
      <c r="EB102" s="128">
        <v>-2.3529510588649414</v>
      </c>
      <c r="EC102" s="128">
        <v>56.275096163147339</v>
      </c>
      <c r="ED102" s="128">
        <v>67.941741828255189</v>
      </c>
      <c r="EE102" s="138">
        <v>-16.470677177002351</v>
      </c>
    </row>
    <row r="103" spans="1:135" ht="16.2" thickBot="1" x14ac:dyDescent="0.35">
      <c r="A103" s="48" t="s">
        <v>31</v>
      </c>
      <c r="B103" s="49" t="s">
        <v>497</v>
      </c>
      <c r="C103" s="49">
        <v>2</v>
      </c>
      <c r="D103" s="50" t="s">
        <v>391</v>
      </c>
      <c r="E103" s="113" t="s">
        <v>300</v>
      </c>
      <c r="F103" s="49" t="s">
        <v>75</v>
      </c>
      <c r="G103" s="49" t="s">
        <v>301</v>
      </c>
      <c r="H103" s="83">
        <v>-26.3</v>
      </c>
      <c r="J103" s="80">
        <v>195.2</v>
      </c>
      <c r="L103" s="119">
        <v>22.8</v>
      </c>
      <c r="M103" s="53" t="s">
        <v>205</v>
      </c>
      <c r="O103" s="173">
        <v>78097.483140150187</v>
      </c>
      <c r="P103" s="173">
        <v>138565.26207605345</v>
      </c>
      <c r="Q103" s="48">
        <v>641.07047408284211</v>
      </c>
      <c r="R103" s="51">
        <v>0</v>
      </c>
      <c r="S103" s="51">
        <v>9846.7781792793048</v>
      </c>
      <c r="T103" s="51">
        <v>0</v>
      </c>
      <c r="U103" s="48">
        <v>0</v>
      </c>
      <c r="V103" s="51">
        <v>0</v>
      </c>
      <c r="W103" s="51">
        <v>0</v>
      </c>
      <c r="X103" s="51">
        <v>0</v>
      </c>
      <c r="Y103" s="48">
        <v>0</v>
      </c>
      <c r="Z103" s="52">
        <v>3444.2124701320222</v>
      </c>
      <c r="AA103" s="48">
        <v>86.600707841939865</v>
      </c>
      <c r="AB103" s="48">
        <v>1271.3080211328788</v>
      </c>
      <c r="AC103" s="51">
        <v>0</v>
      </c>
      <c r="AD103" s="48">
        <v>32.003469798340838</v>
      </c>
      <c r="AE103" s="48">
        <v>292.80351147667733</v>
      </c>
      <c r="AF103" s="51">
        <v>0</v>
      </c>
      <c r="AG103" s="48">
        <v>16.096550618608948</v>
      </c>
      <c r="AH103" s="48">
        <v>0</v>
      </c>
      <c r="AI103" s="48">
        <v>0</v>
      </c>
      <c r="AJ103" s="86"/>
      <c r="AK103" s="48"/>
      <c r="AL103" s="48"/>
      <c r="AM103" s="48">
        <f t="shared" si="59"/>
        <v>48526.594506267124</v>
      </c>
      <c r="AN103" s="48">
        <f t="shared" si="59"/>
        <v>156980.57773730002</v>
      </c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G103" s="149"/>
      <c r="BI103" s="48">
        <f t="shared" si="36"/>
        <v>2119.0652622824073</v>
      </c>
      <c r="BJ103" s="48">
        <f>BY103/22.9</f>
        <v>0</v>
      </c>
      <c r="BK103" s="48">
        <f t="shared" si="37"/>
        <v>0</v>
      </c>
      <c r="BL103" s="48">
        <f t="shared" si="41"/>
        <v>2119.0652622824073</v>
      </c>
      <c r="BM103" s="48"/>
      <c r="BN103" s="48">
        <f t="shared" si="38"/>
        <v>4434.4795970988707</v>
      </c>
      <c r="BO103" s="48">
        <f>BZ103/35.4</f>
        <v>0</v>
      </c>
      <c r="BP103" s="48">
        <f t="shared" si="39"/>
        <v>0</v>
      </c>
      <c r="BQ103" s="48">
        <f t="shared" si="40"/>
        <v>0</v>
      </c>
      <c r="BR103" s="48"/>
      <c r="BS103" s="48"/>
      <c r="BT103" s="48"/>
      <c r="BU103" s="48"/>
      <c r="BV103" s="86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S103" s="128">
        <v>1.4232945052841719</v>
      </c>
      <c r="CT103" s="128">
        <v>4.9480437555807431</v>
      </c>
      <c r="CU103" s="128">
        <v>6.0160190752452758</v>
      </c>
      <c r="CV103" s="128">
        <v>321.88322551885267</v>
      </c>
      <c r="CW103" s="128">
        <v>3.2191898410765742</v>
      </c>
      <c r="CX103" s="128">
        <v>35.147181328695183</v>
      </c>
      <c r="CY103" s="128">
        <v>0.58346164310579129</v>
      </c>
      <c r="CZ103" s="128">
        <v>3.4273430327646306</v>
      </c>
      <c r="DA103" s="128">
        <v>1.1525928910994474</v>
      </c>
      <c r="DB103" s="128">
        <v>4505.2838868544768</v>
      </c>
      <c r="DC103" s="128">
        <v>0.2385709391253876</v>
      </c>
      <c r="DD103" s="128">
        <v>0.2290195889302773</v>
      </c>
      <c r="DE103" s="128">
        <v>0.46140808928454774</v>
      </c>
      <c r="DF103" s="128">
        <v>0.1241395928030886</v>
      </c>
      <c r="DG103" s="128">
        <v>0.9630590831985848</v>
      </c>
      <c r="DH103" s="128">
        <v>0.12047324195324932</v>
      </c>
      <c r="DI103" s="128">
        <v>0.22652742493219802</v>
      </c>
      <c r="DJ103" s="128">
        <v>2.685459554710464</v>
      </c>
      <c r="DK103" s="128">
        <v>0.51127844354581164</v>
      </c>
      <c r="DM103" s="128">
        <v>1085.126672213682</v>
      </c>
      <c r="DN103" s="128">
        <v>-17.479369960632027</v>
      </c>
      <c r="DO103" s="128">
        <v>2496.9676534979335</v>
      </c>
      <c r="DP103" s="128">
        <v>163.53500746975024</v>
      </c>
      <c r="DQ103" s="128">
        <v>222.25272450854982</v>
      </c>
      <c r="DR103" s="128">
        <v>-80.505761007944585</v>
      </c>
      <c r="DS103" s="128">
        <v>-3.5294265882974121</v>
      </c>
      <c r="DT103" s="128">
        <v>97.480054667694404</v>
      </c>
      <c r="DU103" s="128">
        <v>19.159734453994137</v>
      </c>
      <c r="DV103" s="128" t="s">
        <v>1385</v>
      </c>
      <c r="DW103" s="128">
        <v>-2.3529609413424706</v>
      </c>
      <c r="DX103" s="128">
        <v>995.3538421314579</v>
      </c>
      <c r="DY103" s="128">
        <v>9.5798721682358323</v>
      </c>
      <c r="DZ103" s="128">
        <v>26.218707632101818</v>
      </c>
      <c r="EA103" s="128">
        <v>26.218707632101818</v>
      </c>
      <c r="EB103" s="128">
        <v>-2.3529510588649414</v>
      </c>
      <c r="EC103" s="128">
        <v>58.655828540360318</v>
      </c>
      <c r="ED103" s="128">
        <v>50.084243967268037</v>
      </c>
      <c r="EE103" s="138">
        <v>-16.470677177002351</v>
      </c>
    </row>
    <row r="104" spans="1:135" s="90" customFormat="1" ht="16.2" thickTop="1" x14ac:dyDescent="0.3">
      <c r="A104" s="91" t="s">
        <v>59</v>
      </c>
      <c r="B104" s="92" t="s">
        <v>60</v>
      </c>
      <c r="C104" s="92">
        <v>4</v>
      </c>
      <c r="D104" s="93" t="s">
        <v>471</v>
      </c>
      <c r="E104" s="117" t="s">
        <v>300</v>
      </c>
      <c r="F104" s="92" t="s">
        <v>75</v>
      </c>
      <c r="G104" s="92" t="s">
        <v>57</v>
      </c>
      <c r="H104" s="94">
        <v>-22.4</v>
      </c>
      <c r="I104" s="95"/>
      <c r="J104" s="95">
        <v>169.8</v>
      </c>
      <c r="K104" s="95"/>
      <c r="L104" s="121">
        <v>14.2</v>
      </c>
      <c r="M104" s="96" t="s">
        <v>206</v>
      </c>
      <c r="N104" s="97"/>
      <c r="O104" s="175">
        <v>18955.70587238406</v>
      </c>
      <c r="P104" s="175">
        <v>175395.89339854661</v>
      </c>
      <c r="Q104" s="91">
        <v>235.74173895863888</v>
      </c>
      <c r="R104" s="98">
        <v>581.16598464560536</v>
      </c>
      <c r="S104" s="98">
        <v>7215.2695785418382</v>
      </c>
      <c r="T104" s="98">
        <v>50265.994803823123</v>
      </c>
      <c r="U104" s="91">
        <v>0</v>
      </c>
      <c r="V104" s="98">
        <v>0</v>
      </c>
      <c r="W104" s="98">
        <v>0</v>
      </c>
      <c r="X104" s="98">
        <v>371.34755980734298</v>
      </c>
      <c r="Y104" s="91">
        <v>0</v>
      </c>
      <c r="Z104" s="98">
        <v>0</v>
      </c>
      <c r="AA104" s="91">
        <v>88.50301582296801</v>
      </c>
      <c r="AB104" s="91">
        <v>5652.6814092419536</v>
      </c>
      <c r="AC104" s="98">
        <v>0</v>
      </c>
      <c r="AD104" s="91">
        <v>140.81908982524041</v>
      </c>
      <c r="AE104" s="91">
        <v>857.80762690010113</v>
      </c>
      <c r="AF104" s="98">
        <v>0</v>
      </c>
      <c r="AG104" s="91">
        <v>48.244927978737756</v>
      </c>
      <c r="AH104" s="91">
        <v>0</v>
      </c>
      <c r="AI104" s="91">
        <v>0</v>
      </c>
      <c r="AJ104" s="99"/>
      <c r="AK104" s="91">
        <v>202.12962024762734</v>
      </c>
      <c r="AL104" s="91">
        <v>407.63892747686225</v>
      </c>
      <c r="AM104" s="91">
        <f>AVERAGE(O104:O107)</f>
        <v>20440.723933363344</v>
      </c>
      <c r="AN104" s="91">
        <f>AVERAGE(P104:P107)</f>
        <v>157730.54606818286</v>
      </c>
      <c r="AO104" s="91">
        <v>11194.028378984849</v>
      </c>
      <c r="AP104" s="91">
        <v>53732.865789873213</v>
      </c>
      <c r="AQ104" s="91">
        <v>44.199615078201873</v>
      </c>
      <c r="AR104" s="91"/>
      <c r="AS104" s="91"/>
      <c r="AT104" s="91">
        <v>228.85258990183638</v>
      </c>
      <c r="AU104" s="91"/>
      <c r="AV104" s="91">
        <v>745.88609268338655</v>
      </c>
      <c r="AW104" s="91">
        <v>81.727266528231269</v>
      </c>
      <c r="AX104" s="91">
        <v>5673.3444321510651</v>
      </c>
      <c r="AY104" s="91"/>
      <c r="AZ104" s="91">
        <v>169.78401010570343</v>
      </c>
      <c r="BA104" s="91">
        <v>1016.4232428010123</v>
      </c>
      <c r="BB104" s="91">
        <v>2.8540247034976938</v>
      </c>
      <c r="BC104" s="91">
        <v>67.349618669274676</v>
      </c>
      <c r="BD104" s="91">
        <v>6.7356147164440001</v>
      </c>
      <c r="BE104" s="91">
        <v>6.0507333868688038</v>
      </c>
      <c r="BF104" s="146"/>
      <c r="BG104" s="151">
        <v>2.4522288456325339E-3</v>
      </c>
      <c r="BH104" s="153">
        <v>121.20411747806457</v>
      </c>
      <c r="BI104" s="91">
        <f t="shared" si="36"/>
        <v>892.60803202460022</v>
      </c>
      <c r="BJ104" s="91">
        <f>BY104/22.9</f>
        <v>0</v>
      </c>
      <c r="BK104" s="91">
        <f t="shared" si="37"/>
        <v>583.17404340780752</v>
      </c>
      <c r="BL104" s="91">
        <f t="shared" si="41"/>
        <v>1475.7820754324077</v>
      </c>
      <c r="BM104" s="91">
        <v>1295.1202231925097</v>
      </c>
      <c r="BN104" s="91">
        <f t="shared" si="38"/>
        <v>4455.665143169007</v>
      </c>
      <c r="BO104" s="91">
        <f>BZ104/35.4</f>
        <v>164.08892731050233</v>
      </c>
      <c r="BP104" s="91">
        <f t="shared" si="39"/>
        <v>9.3352452150611569</v>
      </c>
      <c r="BQ104" s="91">
        <f t="shared" si="40"/>
        <v>4.0422797534000434</v>
      </c>
      <c r="BR104" s="91">
        <f t="shared" ref="BR104" si="60">BI104/BP104</f>
        <v>95.616988248417698</v>
      </c>
      <c r="BS104" s="91">
        <v>0</v>
      </c>
      <c r="BT104" s="91">
        <f t="shared" ref="BT104" si="61">BN104/BP104</f>
        <v>477.29492268509381</v>
      </c>
      <c r="BU104" s="91">
        <v>40.593164580577039</v>
      </c>
      <c r="BV104" s="99"/>
      <c r="BW104" s="91">
        <v>97.803298890055061</v>
      </c>
      <c r="BX104" s="91">
        <v>237.90374856955017</v>
      </c>
      <c r="BY104" s="91">
        <v>0</v>
      </c>
      <c r="BZ104" s="91">
        <v>5808.7480267917826</v>
      </c>
      <c r="CA104" s="91">
        <v>2542.0391977137633</v>
      </c>
      <c r="CB104" s="91">
        <v>23372.44931169811</v>
      </c>
      <c r="CC104" s="91">
        <v>19.138994747608269</v>
      </c>
      <c r="CD104" s="91">
        <v>0</v>
      </c>
      <c r="CE104" s="91">
        <v>0</v>
      </c>
      <c r="CF104" s="91">
        <v>152.46568532092769</v>
      </c>
      <c r="CG104" s="91">
        <v>0</v>
      </c>
      <c r="CH104" s="91">
        <v>322.9781522966635</v>
      </c>
      <c r="CI104" s="91">
        <v>10.213010070295404</v>
      </c>
      <c r="CJ104" s="91">
        <v>1736.5315135764818</v>
      </c>
      <c r="CK104" s="91">
        <v>0</v>
      </c>
      <c r="CL104" s="91">
        <v>23.974971768902822</v>
      </c>
      <c r="CM104" s="91">
        <v>163.81429699777246</v>
      </c>
      <c r="CN104" s="91">
        <v>1.2358289481286764</v>
      </c>
      <c r="CO104" s="91">
        <v>37.468744061748616</v>
      </c>
      <c r="CP104" s="91">
        <v>2.916606727272411</v>
      </c>
      <c r="CQ104" s="91">
        <v>2.6200444122775197</v>
      </c>
      <c r="CR104" s="97"/>
      <c r="CS104" s="127">
        <v>1.0462514281834265</v>
      </c>
      <c r="CT104" s="127">
        <v>3.0098357138552898</v>
      </c>
      <c r="CU104" s="127">
        <v>4.2502913209096214</v>
      </c>
      <c r="CV104" s="127">
        <v>213.50034732791545</v>
      </c>
      <c r="CW104" s="127">
        <v>2.3643092761082642</v>
      </c>
      <c r="CX104" s="127">
        <v>23.708712363828891</v>
      </c>
      <c r="CY104" s="127">
        <v>0.56151014146641476</v>
      </c>
      <c r="CZ104" s="127">
        <v>2.1414915138849633</v>
      </c>
      <c r="DA104" s="127">
        <v>0.87128575199418856</v>
      </c>
      <c r="DB104" s="127">
        <v>1952.7632977761812</v>
      </c>
      <c r="DC104" s="127">
        <v>0.19063404393857597</v>
      </c>
      <c r="DD104" s="127">
        <v>0.14972160663724482</v>
      </c>
      <c r="DE104" s="127">
        <v>0.29027201512685363</v>
      </c>
      <c r="DF104" s="127">
        <v>9.6394946695680481E-2</v>
      </c>
      <c r="DG104" s="127">
        <v>0.48410382027073207</v>
      </c>
      <c r="DH104" s="127">
        <v>7.3532128770865457E-2</v>
      </c>
      <c r="DI104" s="127">
        <v>0.12392944900475711</v>
      </c>
      <c r="DJ104" s="127">
        <v>1.4969805113575196</v>
      </c>
      <c r="DK104" s="127">
        <v>0.36591834547775315</v>
      </c>
      <c r="DL104" s="132"/>
      <c r="DM104" s="127">
        <v>0.3935437050482668</v>
      </c>
      <c r="DN104" s="127" t="s">
        <v>1386</v>
      </c>
      <c r="DO104" s="127">
        <v>1.3407404407096586</v>
      </c>
      <c r="DP104" s="127" t="s">
        <v>1387</v>
      </c>
      <c r="DQ104" s="127" t="s">
        <v>1388</v>
      </c>
      <c r="DR104" s="127" t="s">
        <v>1389</v>
      </c>
      <c r="DS104" s="127" t="s">
        <v>1390</v>
      </c>
      <c r="DT104" s="127" t="s">
        <v>1391</v>
      </c>
      <c r="DU104" s="127" t="s">
        <v>1392</v>
      </c>
      <c r="DV104" s="127">
        <v>395.12838119947173</v>
      </c>
      <c r="DW104" s="127" t="s">
        <v>1393</v>
      </c>
      <c r="DX104" s="127">
        <v>0.3011721127213654</v>
      </c>
      <c r="DY104" s="127" t="s">
        <v>1394</v>
      </c>
      <c r="DZ104" s="127" t="s">
        <v>1395</v>
      </c>
      <c r="EA104" s="127">
        <v>0.30940809392524588</v>
      </c>
      <c r="EB104" s="127" t="s">
        <v>1396</v>
      </c>
      <c r="EC104" s="127" t="s">
        <v>1397</v>
      </c>
      <c r="ED104" s="127">
        <v>1.2761709340652219</v>
      </c>
      <c r="EE104" s="140" t="s">
        <v>1398</v>
      </c>
    </row>
    <row r="105" spans="1:135" x14ac:dyDescent="0.3">
      <c r="A105" s="48" t="s">
        <v>59</v>
      </c>
      <c r="B105" s="49" t="s">
        <v>60</v>
      </c>
      <c r="C105" s="49">
        <v>4</v>
      </c>
      <c r="D105" s="73" t="s">
        <v>472</v>
      </c>
      <c r="E105" s="113" t="s">
        <v>300</v>
      </c>
      <c r="F105" s="49" t="s">
        <v>75</v>
      </c>
      <c r="G105" s="49" t="s">
        <v>57</v>
      </c>
      <c r="H105" s="83">
        <v>-22.4</v>
      </c>
      <c r="J105" s="80">
        <v>169.8</v>
      </c>
      <c r="L105" s="119">
        <v>14.2</v>
      </c>
      <c r="M105" s="53" t="s">
        <v>207</v>
      </c>
      <c r="O105" s="173">
        <v>36537.484622003234</v>
      </c>
      <c r="P105" s="173">
        <v>86299.417608770134</v>
      </c>
      <c r="Q105" s="48">
        <v>0</v>
      </c>
      <c r="R105" s="51">
        <v>0</v>
      </c>
      <c r="S105" s="51">
        <v>14169.671404692805</v>
      </c>
      <c r="T105" s="51">
        <v>0</v>
      </c>
      <c r="U105" s="48">
        <v>0</v>
      </c>
      <c r="V105" s="51">
        <v>0</v>
      </c>
      <c r="W105" s="51">
        <v>0</v>
      </c>
      <c r="X105" s="51">
        <v>0</v>
      </c>
      <c r="Y105" s="48">
        <v>0</v>
      </c>
      <c r="Z105" s="51">
        <v>0</v>
      </c>
      <c r="AA105" s="48">
        <v>92.391582551731204</v>
      </c>
      <c r="AB105" s="48">
        <v>8434.6905701677588</v>
      </c>
      <c r="AC105" s="51">
        <v>0</v>
      </c>
      <c r="AD105" s="48">
        <v>198.71855681117933</v>
      </c>
      <c r="AE105" s="48">
        <v>1261.0520195369982</v>
      </c>
      <c r="AF105" s="51">
        <v>0</v>
      </c>
      <c r="AG105" s="48">
        <v>0</v>
      </c>
      <c r="AH105" s="48">
        <v>0</v>
      </c>
      <c r="AI105" s="48">
        <v>0</v>
      </c>
      <c r="AJ105" s="86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G105" s="149"/>
      <c r="BI105" s="48">
        <f t="shared" si="36"/>
        <v>0</v>
      </c>
      <c r="BJ105" s="48">
        <f>BY105/22.9</f>
        <v>0</v>
      </c>
      <c r="BK105" s="48">
        <f t="shared" si="37"/>
        <v>0</v>
      </c>
      <c r="BL105" s="48">
        <f t="shared" si="41"/>
        <v>0</v>
      </c>
      <c r="BM105" s="48"/>
      <c r="BN105" s="48">
        <f t="shared" si="38"/>
        <v>0</v>
      </c>
      <c r="BO105" s="48">
        <f>BZ105/35.4</f>
        <v>0</v>
      </c>
      <c r="BP105" s="48">
        <f t="shared" si="39"/>
        <v>0</v>
      </c>
      <c r="BQ105" s="48">
        <f t="shared" si="40"/>
        <v>0</v>
      </c>
      <c r="BR105" s="48"/>
      <c r="BS105" s="48"/>
      <c r="BT105" s="48"/>
      <c r="BU105" s="48"/>
      <c r="BV105" s="86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S105" s="128">
        <v>1.0462514281834265</v>
      </c>
      <c r="CT105" s="128">
        <v>3.0098357138552898</v>
      </c>
      <c r="CU105" s="128">
        <v>4.2502913209096214</v>
      </c>
      <c r="CV105" s="128">
        <v>213.50034732791545</v>
      </c>
      <c r="CW105" s="128">
        <v>2.3643092761082642</v>
      </c>
      <c r="CX105" s="128">
        <v>23.708712363828891</v>
      </c>
      <c r="CY105" s="128">
        <v>0.56151014146641476</v>
      </c>
      <c r="CZ105" s="128">
        <v>2.1414915138849633</v>
      </c>
      <c r="DA105" s="128">
        <v>0.87128575199418856</v>
      </c>
      <c r="DB105" s="128">
        <v>6988.4610392223549</v>
      </c>
      <c r="DC105" s="128">
        <v>0.19063404393857597</v>
      </c>
      <c r="DD105" s="128">
        <v>0.14972160663724482</v>
      </c>
      <c r="DE105" s="128">
        <v>0.29027201512685363</v>
      </c>
      <c r="DF105" s="128">
        <v>9.6394946695680481E-2</v>
      </c>
      <c r="DG105" s="128">
        <v>0.48410382027073207</v>
      </c>
      <c r="DH105" s="128">
        <v>7.3532128770865457E-2</v>
      </c>
      <c r="DI105" s="128">
        <v>0.12392944900475711</v>
      </c>
      <c r="DJ105" s="128">
        <v>1.4969805113575196</v>
      </c>
      <c r="DK105" s="128">
        <v>0.36591834547775315</v>
      </c>
      <c r="DM105" s="128">
        <v>0.3935437050482668</v>
      </c>
      <c r="DN105" s="128" t="s">
        <v>1386</v>
      </c>
      <c r="DO105" s="128">
        <v>1.3407404407096586</v>
      </c>
      <c r="DP105" s="128" t="s">
        <v>1387</v>
      </c>
      <c r="DQ105" s="128" t="s">
        <v>1388</v>
      </c>
      <c r="DR105" s="128" t="s">
        <v>1389</v>
      </c>
      <c r="DS105" s="128" t="s">
        <v>1390</v>
      </c>
      <c r="DT105" s="128" t="s">
        <v>1391</v>
      </c>
      <c r="DU105" s="128" t="s">
        <v>1392</v>
      </c>
      <c r="DV105" s="128">
        <v>344.63218967870375</v>
      </c>
      <c r="DW105" s="128" t="s">
        <v>1393</v>
      </c>
      <c r="DX105" s="128">
        <v>0.3011721127213654</v>
      </c>
      <c r="DY105" s="128" t="s">
        <v>1394</v>
      </c>
      <c r="DZ105" s="128" t="s">
        <v>1395</v>
      </c>
      <c r="EA105" s="128">
        <v>0.30940809392524588</v>
      </c>
      <c r="EB105" s="128" t="s">
        <v>1396</v>
      </c>
      <c r="EC105" s="128" t="s">
        <v>1397</v>
      </c>
      <c r="ED105" s="128">
        <v>1.2761709340652219</v>
      </c>
      <c r="EE105" s="138" t="s">
        <v>1398</v>
      </c>
    </row>
    <row r="106" spans="1:135" x14ac:dyDescent="0.3">
      <c r="A106" s="48" t="s">
        <v>59</v>
      </c>
      <c r="B106" s="49" t="s">
        <v>60</v>
      </c>
      <c r="C106" s="49">
        <v>4</v>
      </c>
      <c r="D106" s="73" t="s">
        <v>473</v>
      </c>
      <c r="E106" s="113" t="s">
        <v>300</v>
      </c>
      <c r="F106" s="49" t="s">
        <v>75</v>
      </c>
      <c r="G106" s="49" t="s">
        <v>57</v>
      </c>
      <c r="H106" s="83">
        <v>-22.4</v>
      </c>
      <c r="J106" s="80">
        <v>169.8</v>
      </c>
      <c r="L106" s="119">
        <v>14.2</v>
      </c>
      <c r="M106" s="53" t="s">
        <v>208</v>
      </c>
      <c r="O106" s="173">
        <v>12420.000249695622</v>
      </c>
      <c r="P106" s="173">
        <v>186219.04485935401</v>
      </c>
      <c r="Q106" s="48">
        <v>239.75237574536612</v>
      </c>
      <c r="R106" s="51">
        <v>0</v>
      </c>
      <c r="S106" s="51">
        <v>12269.937854469186</v>
      </c>
      <c r="T106" s="51">
        <v>56372.145134320934</v>
      </c>
      <c r="U106" s="48">
        <v>0</v>
      </c>
      <c r="V106" s="51">
        <v>0</v>
      </c>
      <c r="W106" s="51">
        <v>0</v>
      </c>
      <c r="X106" s="51">
        <v>0</v>
      </c>
      <c r="Y106" s="48">
        <v>0</v>
      </c>
      <c r="Z106" s="51">
        <v>0</v>
      </c>
      <c r="AA106" s="48">
        <v>80.270358020517833</v>
      </c>
      <c r="AB106" s="48">
        <v>3719.4639438464887</v>
      </c>
      <c r="AC106" s="51">
        <v>0</v>
      </c>
      <c r="AD106" s="48">
        <v>187.44887145247361</v>
      </c>
      <c r="AE106" s="48">
        <v>1069.9547679949549</v>
      </c>
      <c r="AF106" s="51">
        <v>0</v>
      </c>
      <c r="AG106" s="48">
        <v>105.7651322875786</v>
      </c>
      <c r="AH106" s="48">
        <v>6.7356147164440001</v>
      </c>
      <c r="AI106" s="48">
        <v>0</v>
      </c>
      <c r="AJ106" s="86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G106" s="149"/>
      <c r="BI106" s="48">
        <f t="shared" si="36"/>
        <v>0</v>
      </c>
      <c r="BJ106" s="48">
        <f>BY106/22.9</f>
        <v>0</v>
      </c>
      <c r="BK106" s="48">
        <f t="shared" si="37"/>
        <v>0</v>
      </c>
      <c r="BL106" s="48">
        <f t="shared" si="41"/>
        <v>0</v>
      </c>
      <c r="BM106" s="48"/>
      <c r="BN106" s="48">
        <f t="shared" si="38"/>
        <v>0</v>
      </c>
      <c r="BO106" s="48">
        <f>BZ106/35.4</f>
        <v>0</v>
      </c>
      <c r="BP106" s="48">
        <f t="shared" si="39"/>
        <v>0</v>
      </c>
      <c r="BQ106" s="48">
        <f t="shared" si="40"/>
        <v>0</v>
      </c>
      <c r="BR106" s="48"/>
      <c r="BS106" s="48"/>
      <c r="BT106" s="48"/>
      <c r="BU106" s="48"/>
      <c r="BV106" s="86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S106" s="128">
        <v>0.86485973912615133</v>
      </c>
      <c r="CT106" s="128">
        <v>2.4115703726547877</v>
      </c>
      <c r="CU106" s="128">
        <v>3.6411642589831521</v>
      </c>
      <c r="CV106" s="128">
        <v>176.54981079762649</v>
      </c>
      <c r="CW106" s="128">
        <v>2.0063336547470763</v>
      </c>
      <c r="CX106" s="128">
        <v>19.623675130197253</v>
      </c>
      <c r="CY106" s="128">
        <v>0.43184105373859649</v>
      </c>
      <c r="CZ106" s="128">
        <v>1.7306664697304595</v>
      </c>
      <c r="DA106" s="128">
        <v>0.67239576036420057</v>
      </c>
      <c r="DB106" s="128">
        <v>2130.3120243769904</v>
      </c>
      <c r="DC106" s="128">
        <v>0.13945963974723513</v>
      </c>
      <c r="DD106" s="128">
        <v>0.10722853319917823</v>
      </c>
      <c r="DE106" s="128">
        <v>0.21235045097977454</v>
      </c>
      <c r="DF106" s="128">
        <v>7.0518383085683561E-2</v>
      </c>
      <c r="DG106" s="128">
        <v>0.3186515270517738</v>
      </c>
      <c r="DH106" s="128">
        <v>5.2662681955084792E-2</v>
      </c>
      <c r="DI106" s="128">
        <v>9.5639844474691579E-2</v>
      </c>
      <c r="DJ106" s="128">
        <v>1.0951261924294771</v>
      </c>
      <c r="DK106" s="128">
        <v>0.28544978023426332</v>
      </c>
      <c r="DM106" s="128">
        <v>0.33537212043760789</v>
      </c>
      <c r="DN106" s="128" t="s">
        <v>1399</v>
      </c>
      <c r="DO106" s="128">
        <v>1.2029018655013333</v>
      </c>
      <c r="DP106" s="128" t="s">
        <v>1400</v>
      </c>
      <c r="DQ106" s="128" t="s">
        <v>1401</v>
      </c>
      <c r="DR106" s="128" t="s">
        <v>1402</v>
      </c>
      <c r="DS106" s="128" t="s">
        <v>1403</v>
      </c>
      <c r="DT106" s="128" t="s">
        <v>1404</v>
      </c>
      <c r="DU106" s="128" t="s">
        <v>1405</v>
      </c>
      <c r="DV106" s="128">
        <v>296.13027523601818</v>
      </c>
      <c r="DW106" s="128">
        <v>7.8719680427012953E-2</v>
      </c>
      <c r="DX106" s="128">
        <v>0.35879635141055882</v>
      </c>
      <c r="DY106" s="128" t="s">
        <v>1406</v>
      </c>
      <c r="DZ106" s="128">
        <v>4.253426859033109E-2</v>
      </c>
      <c r="EA106" s="128">
        <v>0.28802140888072836</v>
      </c>
      <c r="EB106" s="128" t="s">
        <v>1407</v>
      </c>
      <c r="EC106" s="128" t="s">
        <v>1408</v>
      </c>
      <c r="ED106" s="128">
        <v>1.0932096142670602</v>
      </c>
      <c r="EE106" s="138">
        <v>0.14454456726730011</v>
      </c>
    </row>
    <row r="107" spans="1:135" ht="16.2" thickBot="1" x14ac:dyDescent="0.35">
      <c r="A107" s="48" t="s">
        <v>59</v>
      </c>
      <c r="B107" s="49" t="s">
        <v>60</v>
      </c>
      <c r="C107" s="49">
        <v>4</v>
      </c>
      <c r="D107" s="73" t="s">
        <v>474</v>
      </c>
      <c r="E107" s="113" t="s">
        <v>300</v>
      </c>
      <c r="F107" s="49" t="s">
        <v>75</v>
      </c>
      <c r="G107" s="49" t="s">
        <v>57</v>
      </c>
      <c r="H107" s="83">
        <v>-22.4</v>
      </c>
      <c r="J107" s="80">
        <v>169.8</v>
      </c>
      <c r="L107" s="119">
        <v>14.2</v>
      </c>
      <c r="M107" s="53" t="s">
        <v>209</v>
      </c>
      <c r="O107" s="173">
        <v>13849.704989370468</v>
      </c>
      <c r="P107" s="173">
        <v>183007.82840606064</v>
      </c>
      <c r="Q107" s="48">
        <v>130.89474603887697</v>
      </c>
      <c r="R107" s="51">
        <v>234.11187030811914</v>
      </c>
      <c r="S107" s="51">
        <v>11121.234678235569</v>
      </c>
      <c r="T107" s="51">
        <v>54560.457431475603</v>
      </c>
      <c r="U107" s="48">
        <v>44.199615078201873</v>
      </c>
      <c r="V107" s="51">
        <v>0</v>
      </c>
      <c r="W107" s="51">
        <v>0</v>
      </c>
      <c r="X107" s="51">
        <v>86.357619996329817</v>
      </c>
      <c r="Y107" s="48">
        <v>0</v>
      </c>
      <c r="Z107" s="51">
        <v>745.88609268338655</v>
      </c>
      <c r="AA107" s="48">
        <v>65.744109717707971</v>
      </c>
      <c r="AB107" s="48">
        <v>4886.5418053480598</v>
      </c>
      <c r="AC107" s="51">
        <v>0</v>
      </c>
      <c r="AD107" s="48">
        <v>152.14952233392046</v>
      </c>
      <c r="AE107" s="48">
        <v>876.87855677199536</v>
      </c>
      <c r="AF107" s="51">
        <v>2.8540247034976938</v>
      </c>
      <c r="AG107" s="48">
        <v>48.038795741507663</v>
      </c>
      <c r="AH107" s="48">
        <v>0</v>
      </c>
      <c r="AI107" s="48">
        <v>6.0507333868688038</v>
      </c>
      <c r="AJ107" s="86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G107" s="149"/>
      <c r="BI107" s="48">
        <f t="shared" si="36"/>
        <v>0</v>
      </c>
      <c r="BJ107" s="48">
        <f>BY107/22.9</f>
        <v>0</v>
      </c>
      <c r="BK107" s="48">
        <f t="shared" si="37"/>
        <v>0</v>
      </c>
      <c r="BL107" s="48">
        <f t="shared" si="41"/>
        <v>0</v>
      </c>
      <c r="BM107" s="48"/>
      <c r="BN107" s="48">
        <f t="shared" si="38"/>
        <v>0</v>
      </c>
      <c r="BO107" s="48">
        <f>BZ107/35.4</f>
        <v>0</v>
      </c>
      <c r="BP107" s="48">
        <f t="shared" si="39"/>
        <v>0</v>
      </c>
      <c r="BQ107" s="48">
        <f t="shared" si="40"/>
        <v>0</v>
      </c>
      <c r="BR107" s="48"/>
      <c r="BS107" s="48"/>
      <c r="BT107" s="48"/>
      <c r="BU107" s="48"/>
      <c r="BV107" s="86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S107" s="128">
        <v>1.3244825866955769</v>
      </c>
      <c r="CT107" s="128">
        <v>3.7803051289392426</v>
      </c>
      <c r="CU107" s="128">
        <v>5.4306179539004358</v>
      </c>
      <c r="CV107" s="128">
        <v>270.30212506206811</v>
      </c>
      <c r="CW107" s="128">
        <v>3.0133940805201189</v>
      </c>
      <c r="CX107" s="128">
        <v>30.023557987558039</v>
      </c>
      <c r="CY107" s="128">
        <v>0.69817484936611474</v>
      </c>
      <c r="CZ107" s="128">
        <v>2.6954911323389679</v>
      </c>
      <c r="DA107" s="128">
        <v>1.0842529284142635</v>
      </c>
      <c r="DB107" s="128">
        <v>281.64627382288324</v>
      </c>
      <c r="DC107" s="128">
        <v>0.23423096221662981</v>
      </c>
      <c r="DD107" s="128">
        <v>0.18306069650855863</v>
      </c>
      <c r="DE107" s="128">
        <v>0.35665555776954355</v>
      </c>
      <c r="DF107" s="128">
        <v>0.11843992107005313</v>
      </c>
      <c r="DG107" s="128">
        <v>0.58091175042887122</v>
      </c>
      <c r="DH107" s="128">
        <v>8.9905810091625391E-2</v>
      </c>
      <c r="DI107" s="128">
        <v>0.15422135252306665</v>
      </c>
      <c r="DJ107" s="128">
        <v>1.8393313561936959</v>
      </c>
      <c r="DK107" s="128">
        <v>0.45655791667760376</v>
      </c>
      <c r="DM107" s="128" t="s">
        <v>1409</v>
      </c>
      <c r="DN107" s="128" t="s">
        <v>1410</v>
      </c>
      <c r="DO107" s="128">
        <v>1.7195571036025881</v>
      </c>
      <c r="DP107" s="128" t="s">
        <v>1411</v>
      </c>
      <c r="DQ107" s="128" t="s">
        <v>1412</v>
      </c>
      <c r="DR107" s="128" t="s">
        <v>1413</v>
      </c>
      <c r="DS107" s="128" t="s">
        <v>1414</v>
      </c>
      <c r="DT107" s="128" t="s">
        <v>1415</v>
      </c>
      <c r="DU107" s="128" t="s">
        <v>1416</v>
      </c>
      <c r="DV107" s="128">
        <v>912.30150196073805</v>
      </c>
      <c r="DW107" s="128" t="s">
        <v>1417</v>
      </c>
      <c r="DX107" s="128">
        <v>0.34547040699788284</v>
      </c>
      <c r="DY107" s="128" t="s">
        <v>1418</v>
      </c>
      <c r="DZ107" s="128" t="s">
        <v>1419</v>
      </c>
      <c r="EA107" s="128" t="s">
        <v>1420</v>
      </c>
      <c r="EB107" s="128" t="s">
        <v>1421</v>
      </c>
      <c r="EC107" s="128" t="s">
        <v>1422</v>
      </c>
      <c r="ED107" s="128">
        <v>0.9513028826644796</v>
      </c>
      <c r="EE107" s="138" t="s">
        <v>1423</v>
      </c>
    </row>
    <row r="108" spans="1:135" s="60" customFormat="1" x14ac:dyDescent="0.3">
      <c r="A108" s="56" t="s">
        <v>59</v>
      </c>
      <c r="B108" s="57" t="s">
        <v>60</v>
      </c>
      <c r="C108" s="57">
        <v>4</v>
      </c>
      <c r="D108" s="112" t="s">
        <v>475</v>
      </c>
      <c r="E108" s="112" t="s">
        <v>300</v>
      </c>
      <c r="F108" s="57" t="s">
        <v>75</v>
      </c>
      <c r="G108" s="57" t="s">
        <v>57</v>
      </c>
      <c r="H108" s="84">
        <v>-25.2</v>
      </c>
      <c r="I108" s="81"/>
      <c r="J108" s="81">
        <v>180.2</v>
      </c>
      <c r="K108" s="81"/>
      <c r="L108" s="120">
        <v>14</v>
      </c>
      <c r="M108" s="61" t="s">
        <v>210</v>
      </c>
      <c r="N108" s="62"/>
      <c r="O108" s="174">
        <v>44023.034664736457</v>
      </c>
      <c r="P108" s="174">
        <v>85083.932853717037</v>
      </c>
      <c r="Q108" s="56">
        <v>178.45888871668456</v>
      </c>
      <c r="R108" s="59">
        <v>0</v>
      </c>
      <c r="S108" s="59">
        <v>7424.9370238595375</v>
      </c>
      <c r="T108" s="59">
        <v>0</v>
      </c>
      <c r="U108" s="56">
        <v>0</v>
      </c>
      <c r="V108" s="59">
        <v>0</v>
      </c>
      <c r="W108" s="59">
        <v>0</v>
      </c>
      <c r="X108" s="59">
        <v>0</v>
      </c>
      <c r="Y108" s="56">
        <v>0</v>
      </c>
      <c r="Z108" s="59">
        <v>0</v>
      </c>
      <c r="AA108" s="56">
        <v>53.34052613268846</v>
      </c>
      <c r="AB108" s="56">
        <v>5135.9284539715791</v>
      </c>
      <c r="AC108" s="59">
        <v>0</v>
      </c>
      <c r="AD108" s="56">
        <v>75.826367947370045</v>
      </c>
      <c r="AE108" s="56">
        <v>1266.3963946261347</v>
      </c>
      <c r="AF108" s="59">
        <v>0</v>
      </c>
      <c r="AG108" s="56">
        <v>47.781395262811799</v>
      </c>
      <c r="AH108" s="56">
        <v>0</v>
      </c>
      <c r="AI108" s="56">
        <v>0</v>
      </c>
      <c r="AJ108" s="87"/>
      <c r="AK108" s="56">
        <v>414.72348771841581</v>
      </c>
      <c r="AL108" s="56"/>
      <c r="AM108" s="56">
        <f>AVERAGE(O108:O111)</f>
        <v>45394.722656751866</v>
      </c>
      <c r="AN108" s="56">
        <f>AVERAGE(P108:P111)</f>
        <v>85083.932853717037</v>
      </c>
      <c r="AO108" s="56">
        <v>8060.6994865812421</v>
      </c>
      <c r="AP108" s="56"/>
      <c r="AQ108" s="56"/>
      <c r="AR108" s="56"/>
      <c r="AS108" s="56"/>
      <c r="AT108" s="56"/>
      <c r="AU108" s="56"/>
      <c r="AV108" s="56"/>
      <c r="AW108" s="56">
        <v>53.34052613268846</v>
      </c>
      <c r="AX108" s="56">
        <v>5271.9133087496666</v>
      </c>
      <c r="AY108" s="56"/>
      <c r="AZ108" s="56">
        <v>98.107418430765662</v>
      </c>
      <c r="BA108" s="56">
        <v>1165.2442714271494</v>
      </c>
      <c r="BB108" s="56"/>
      <c r="BC108" s="56">
        <v>47.781395262811799</v>
      </c>
      <c r="BD108" s="56">
        <v>3.5905484926510001</v>
      </c>
      <c r="BE108" s="56"/>
      <c r="BF108" s="145"/>
      <c r="BG108" s="171">
        <v>7.3839766161159386E-4</v>
      </c>
      <c r="BH108" s="172"/>
      <c r="BI108" s="56">
        <f t="shared" si="36"/>
        <v>1982.3022994214791</v>
      </c>
      <c r="BJ108" s="56">
        <f>BY108/22.9</f>
        <v>0</v>
      </c>
      <c r="BK108" s="56">
        <f t="shared" si="37"/>
        <v>0</v>
      </c>
      <c r="BL108" s="56">
        <f t="shared" si="41"/>
        <v>1982.3022994214791</v>
      </c>
      <c r="BM108" s="56"/>
      <c r="BN108" s="56">
        <f t="shared" si="38"/>
        <v>2403.5009280711029</v>
      </c>
      <c r="BO108" s="56">
        <f>BZ108/35.4</f>
        <v>0</v>
      </c>
      <c r="BP108" s="56">
        <f t="shared" si="39"/>
        <v>0</v>
      </c>
      <c r="BQ108" s="56">
        <f t="shared" si="40"/>
        <v>0</v>
      </c>
      <c r="BR108" s="56"/>
      <c r="BS108" s="56"/>
      <c r="BT108" s="56"/>
      <c r="BU108" s="56"/>
      <c r="BV108" s="87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62"/>
      <c r="CS108" s="129">
        <v>0.92624567229259125</v>
      </c>
      <c r="CT108" s="129">
        <v>3.0081208200669876</v>
      </c>
      <c r="CU108" s="129">
        <v>3.6707579792915737</v>
      </c>
      <c r="CV108" s="129">
        <v>209.88595515478545</v>
      </c>
      <c r="CW108" s="129">
        <v>2.0580061747502416</v>
      </c>
      <c r="CX108" s="129">
        <v>21.170945767875299</v>
      </c>
      <c r="CY108" s="129">
        <v>0.52853236118581148</v>
      </c>
      <c r="CZ108" s="129">
        <v>2.2491170989734863</v>
      </c>
      <c r="DA108" s="129">
        <v>0.87331264806947484</v>
      </c>
      <c r="DB108" s="129">
        <v>1651.7039709205121</v>
      </c>
      <c r="DC108" s="129">
        <v>0.21757323000573153</v>
      </c>
      <c r="DD108" s="129">
        <v>0.18395984449798924</v>
      </c>
      <c r="DE108" s="129">
        <v>0.34171540731735656</v>
      </c>
      <c r="DF108" s="129">
        <v>9.5915402829814644E-2</v>
      </c>
      <c r="DG108" s="129">
        <v>0.7532816946635732</v>
      </c>
      <c r="DH108" s="129">
        <v>7.7973285261010966E-2</v>
      </c>
      <c r="DI108" s="129">
        <v>0.12991653510079526</v>
      </c>
      <c r="DJ108" s="129">
        <v>0.96826215986120123</v>
      </c>
      <c r="DK108" s="129">
        <v>0.31421568670066657</v>
      </c>
      <c r="DL108" s="131"/>
      <c r="DM108" s="129" t="s">
        <v>1424</v>
      </c>
      <c r="DN108" s="129" t="s">
        <v>1425</v>
      </c>
      <c r="DO108" s="129">
        <v>1.3425236403022494</v>
      </c>
      <c r="DP108" s="129">
        <v>75.394625314039743</v>
      </c>
      <c r="DQ108" s="129" t="s">
        <v>1426</v>
      </c>
      <c r="DR108" s="129" t="s">
        <v>1427</v>
      </c>
      <c r="DS108" s="129" t="s">
        <v>1428</v>
      </c>
      <c r="DT108" s="129" t="s">
        <v>1429</v>
      </c>
      <c r="DU108" s="129" t="s">
        <v>1430</v>
      </c>
      <c r="DV108" s="129">
        <v>24.581250845594013</v>
      </c>
      <c r="DW108" s="129" t="s">
        <v>1431</v>
      </c>
      <c r="DX108" s="129">
        <v>0.4781764781920862</v>
      </c>
      <c r="DY108" s="129" t="s">
        <v>1432</v>
      </c>
      <c r="DZ108" s="129">
        <v>7.6463620089751674E-2</v>
      </c>
      <c r="EA108" s="129">
        <v>0.60051370061533615</v>
      </c>
      <c r="EB108" s="129" t="s">
        <v>1433</v>
      </c>
      <c r="EC108" s="129">
        <v>7.0911550041498461E-2</v>
      </c>
      <c r="ED108" s="129">
        <v>1.2882446921060715</v>
      </c>
      <c r="EE108" s="139" t="s">
        <v>1434</v>
      </c>
    </row>
    <row r="109" spans="1:135" x14ac:dyDescent="0.3">
      <c r="A109" s="48" t="s">
        <v>59</v>
      </c>
      <c r="B109" s="49" t="s">
        <v>60</v>
      </c>
      <c r="C109" s="49">
        <v>4</v>
      </c>
      <c r="D109" s="113" t="s">
        <v>476</v>
      </c>
      <c r="E109" s="113" t="s">
        <v>300</v>
      </c>
      <c r="F109" s="49" t="s">
        <v>75</v>
      </c>
      <c r="G109" s="49" t="s">
        <v>57</v>
      </c>
      <c r="H109" s="83">
        <v>-25.2</v>
      </c>
      <c r="J109" s="80">
        <v>180.2</v>
      </c>
      <c r="L109" s="119">
        <v>14</v>
      </c>
      <c r="M109" s="53" t="s">
        <v>211</v>
      </c>
      <c r="O109" s="173">
        <v>46223.365859689657</v>
      </c>
      <c r="P109" s="173">
        <v>85083.932853717037</v>
      </c>
      <c r="Q109" s="48">
        <v>650.98808672014707</v>
      </c>
      <c r="R109" s="51">
        <v>0</v>
      </c>
      <c r="S109" s="51">
        <v>6099.0694719008352</v>
      </c>
      <c r="T109" s="51">
        <v>0</v>
      </c>
      <c r="U109" s="48">
        <v>0</v>
      </c>
      <c r="V109" s="51">
        <v>0</v>
      </c>
      <c r="W109" s="51">
        <v>0</v>
      </c>
      <c r="X109" s="51">
        <v>0</v>
      </c>
      <c r="Y109" s="48">
        <v>0</v>
      </c>
      <c r="Z109" s="51">
        <v>0</v>
      </c>
      <c r="AA109" s="48">
        <v>0</v>
      </c>
      <c r="AB109" s="48">
        <v>3172.8180665144287</v>
      </c>
      <c r="AC109" s="51">
        <v>0</v>
      </c>
      <c r="AD109" s="48">
        <v>97.183689167638292</v>
      </c>
      <c r="AE109" s="48">
        <v>615.28570026259047</v>
      </c>
      <c r="AF109" s="51">
        <v>0</v>
      </c>
      <c r="AG109" s="48">
        <v>0</v>
      </c>
      <c r="AH109" s="48">
        <v>0</v>
      </c>
      <c r="AI109" s="48">
        <v>0</v>
      </c>
      <c r="AJ109" s="86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G109" s="149"/>
      <c r="BI109" s="48">
        <f t="shared" si="36"/>
        <v>0</v>
      </c>
      <c r="BJ109" s="48">
        <f>BY109/22.9</f>
        <v>0</v>
      </c>
      <c r="BK109" s="48">
        <f t="shared" si="37"/>
        <v>0</v>
      </c>
      <c r="BL109" s="48">
        <f t="shared" si="41"/>
        <v>0</v>
      </c>
      <c r="BM109" s="48"/>
      <c r="BN109" s="48">
        <f t="shared" si="38"/>
        <v>0</v>
      </c>
      <c r="BO109" s="48">
        <f>BZ109/35.4</f>
        <v>0</v>
      </c>
      <c r="BP109" s="48">
        <f t="shared" si="39"/>
        <v>0</v>
      </c>
      <c r="BQ109" s="48">
        <f t="shared" si="40"/>
        <v>0</v>
      </c>
      <c r="BR109" s="48"/>
      <c r="BS109" s="48"/>
      <c r="BT109" s="48"/>
      <c r="BU109" s="48"/>
      <c r="BV109" s="86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S109" s="128">
        <v>0.77523675092656863</v>
      </c>
      <c r="CT109" s="128">
        <v>2.5176968494451875</v>
      </c>
      <c r="CU109" s="128">
        <v>3.0723020624325765</v>
      </c>
      <c r="CV109" s="128">
        <v>175.66754782948837</v>
      </c>
      <c r="CW109" s="128">
        <v>1.7224825637794829</v>
      </c>
      <c r="CX109" s="128">
        <v>17.719375865483883</v>
      </c>
      <c r="CY109" s="128">
        <v>0.44236396746780626</v>
      </c>
      <c r="CZ109" s="128">
        <v>1.8824360365926882</v>
      </c>
      <c r="DA109" s="128">
        <v>0.73093357419606142</v>
      </c>
      <c r="DB109" s="128">
        <v>8735.8490002272338</v>
      </c>
      <c r="DC109" s="128">
        <v>0.1821015406212457</v>
      </c>
      <c r="DD109" s="128">
        <v>0.15396825746736467</v>
      </c>
      <c r="DE109" s="128">
        <v>0.28600440470028354</v>
      </c>
      <c r="DF109" s="128">
        <v>8.0277994788956891E-2</v>
      </c>
      <c r="DG109" s="128">
        <v>0.63047166747676586</v>
      </c>
      <c r="DH109" s="128">
        <v>6.5261040491773378E-2</v>
      </c>
      <c r="DI109" s="128">
        <v>0.10873580905796976</v>
      </c>
      <c r="DJ109" s="128">
        <v>0.81040315038451538</v>
      </c>
      <c r="DK109" s="128">
        <v>0.26298805525866725</v>
      </c>
      <c r="DM109" s="128">
        <v>0.31063259307421121</v>
      </c>
      <c r="DN109" s="128" t="s">
        <v>1435</v>
      </c>
      <c r="DO109" s="128">
        <v>1.1465600246622289</v>
      </c>
      <c r="DP109" s="128">
        <v>66.199697683817817</v>
      </c>
      <c r="DQ109" s="128" t="s">
        <v>1436</v>
      </c>
      <c r="DR109" s="128" t="s">
        <v>1437</v>
      </c>
      <c r="DS109" s="128" t="s">
        <v>1438</v>
      </c>
      <c r="DT109" s="128" t="s">
        <v>1439</v>
      </c>
      <c r="DU109" s="128" t="s">
        <v>1440</v>
      </c>
      <c r="DV109" s="128">
        <v>203.74540619097399</v>
      </c>
      <c r="DW109" s="128" t="s">
        <v>1441</v>
      </c>
      <c r="DX109" s="128">
        <v>0.45681140557208422</v>
      </c>
      <c r="DY109" s="128" t="s">
        <v>1442</v>
      </c>
      <c r="DZ109" s="128">
        <v>6.3997452247812947E-2</v>
      </c>
      <c r="EA109" s="128">
        <v>0.50260918219031891</v>
      </c>
      <c r="EB109" s="128" t="s">
        <v>1443</v>
      </c>
      <c r="EC109" s="128">
        <v>6.8481482419473702E-2</v>
      </c>
      <c r="ED109" s="128">
        <v>1.1961751755709848</v>
      </c>
      <c r="EE109" s="138" t="s">
        <v>1444</v>
      </c>
    </row>
    <row r="110" spans="1:135" ht="14.85" customHeight="1" x14ac:dyDescent="0.3">
      <c r="A110" s="48" t="s">
        <v>59</v>
      </c>
      <c r="B110" s="49" t="s">
        <v>60</v>
      </c>
      <c r="C110" s="49">
        <v>4</v>
      </c>
      <c r="D110" s="113" t="s">
        <v>477</v>
      </c>
      <c r="E110" s="113" t="s">
        <v>300</v>
      </c>
      <c r="F110" s="49" t="s">
        <v>75</v>
      </c>
      <c r="G110" s="49" t="s">
        <v>57</v>
      </c>
      <c r="H110" s="83">
        <v>-25.2</v>
      </c>
      <c r="J110" s="80">
        <v>180.2</v>
      </c>
      <c r="L110" s="119">
        <v>14</v>
      </c>
      <c r="M110" s="53" t="s">
        <v>212</v>
      </c>
      <c r="O110" s="173">
        <v>40642.044425922541</v>
      </c>
      <c r="P110" s="173">
        <v>85083.932853717037</v>
      </c>
      <c r="Q110" s="48">
        <v>0</v>
      </c>
      <c r="R110" s="51">
        <v>0</v>
      </c>
      <c r="S110" s="51">
        <v>10658.091963983356</v>
      </c>
      <c r="T110" s="51">
        <v>0</v>
      </c>
      <c r="U110" s="48">
        <v>0</v>
      </c>
      <c r="V110" s="51">
        <v>0</v>
      </c>
      <c r="W110" s="51">
        <v>0</v>
      </c>
      <c r="X110" s="51">
        <v>0</v>
      </c>
      <c r="Y110" s="48">
        <v>0</v>
      </c>
      <c r="Z110" s="51">
        <v>0</v>
      </c>
      <c r="AA110" s="48">
        <v>0</v>
      </c>
      <c r="AB110" s="48">
        <v>5925.9685397164421</v>
      </c>
      <c r="AC110" s="51">
        <v>0</v>
      </c>
      <c r="AD110" s="48">
        <v>121.31219817728859</v>
      </c>
      <c r="AE110" s="48">
        <v>1180.9902263677652</v>
      </c>
      <c r="AF110" s="51">
        <v>0</v>
      </c>
      <c r="AG110" s="48">
        <v>0</v>
      </c>
      <c r="AH110" s="48">
        <v>3.5905484926510001</v>
      </c>
      <c r="AI110" s="48">
        <v>0</v>
      </c>
      <c r="AJ110" s="86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G110" s="149"/>
      <c r="BI110" s="48">
        <f t="shared" si="36"/>
        <v>0</v>
      </c>
      <c r="BJ110" s="48">
        <f>BY110/22.9</f>
        <v>0</v>
      </c>
      <c r="BK110" s="48">
        <f t="shared" si="37"/>
        <v>0</v>
      </c>
      <c r="BL110" s="48">
        <f t="shared" si="41"/>
        <v>0</v>
      </c>
      <c r="BM110" s="48"/>
      <c r="BN110" s="48">
        <f t="shared" si="38"/>
        <v>0</v>
      </c>
      <c r="BO110" s="48">
        <f>BZ110/35.4</f>
        <v>0</v>
      </c>
      <c r="BP110" s="48">
        <f t="shared" si="39"/>
        <v>0</v>
      </c>
      <c r="BQ110" s="48">
        <f t="shared" si="40"/>
        <v>0</v>
      </c>
      <c r="BR110" s="48"/>
      <c r="BS110" s="48"/>
      <c r="BT110" s="48"/>
      <c r="BU110" s="48"/>
      <c r="BV110" s="86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S110" s="128">
        <v>0.64435483431205454</v>
      </c>
      <c r="CT110" s="128">
        <v>2.0613697628645236</v>
      </c>
      <c r="CU110" s="128">
        <v>2.6165653882179263</v>
      </c>
      <c r="CV110" s="128">
        <v>146.46398556862385</v>
      </c>
      <c r="CW110" s="128">
        <v>1.4573235540327125</v>
      </c>
      <c r="CX110" s="128">
        <v>14.744023350544293</v>
      </c>
      <c r="CY110" s="128">
        <v>0.35186094613957136</v>
      </c>
      <c r="CZ110" s="128">
        <v>1.5523656800951031</v>
      </c>
      <c r="DA110" s="128">
        <v>0.58553826694638667</v>
      </c>
      <c r="DB110" s="128">
        <v>5857.8691140042001</v>
      </c>
      <c r="DC110" s="128">
        <v>0.14317709758562755</v>
      </c>
      <c r="DD110" s="128">
        <v>0.12064155001005807</v>
      </c>
      <c r="DE110" s="128">
        <v>0.22553133263704614</v>
      </c>
      <c r="DF110" s="128">
        <v>6.2315669252910488E-2</v>
      </c>
      <c r="DG110" s="128">
        <v>0.48940265644524578</v>
      </c>
      <c r="DH110" s="128">
        <v>5.0305225849819439E-2</v>
      </c>
      <c r="DI110" s="128">
        <v>8.7385822306217845E-2</v>
      </c>
      <c r="DJ110" s="128">
        <v>0.59467845766984095</v>
      </c>
      <c r="DK110" s="128">
        <v>0.20985054097445544</v>
      </c>
      <c r="DM110" s="128">
        <v>0.29842878046253274</v>
      </c>
      <c r="DN110" s="128" t="s">
        <v>1445</v>
      </c>
      <c r="DO110" s="128">
        <v>0.88134161000928413</v>
      </c>
      <c r="DP110" s="128">
        <v>55.902210392728271</v>
      </c>
      <c r="DQ110" s="128" t="s">
        <v>1446</v>
      </c>
      <c r="DR110" s="128" t="s">
        <v>1447</v>
      </c>
      <c r="DS110" s="128" t="s">
        <v>1448</v>
      </c>
      <c r="DT110" s="128" t="s">
        <v>1449</v>
      </c>
      <c r="DU110" s="128" t="s">
        <v>1450</v>
      </c>
      <c r="DV110" s="128">
        <v>166.62214283095886</v>
      </c>
      <c r="DW110" s="128" t="s">
        <v>1451</v>
      </c>
      <c r="DX110" s="128">
        <v>0.34855362990636102</v>
      </c>
      <c r="DY110" s="128" t="s">
        <v>1452</v>
      </c>
      <c r="DZ110" s="128">
        <v>3.7496617789274447E-2</v>
      </c>
      <c r="EA110" s="128">
        <v>0.45853995600079622</v>
      </c>
      <c r="EB110" s="128" t="s">
        <v>1453</v>
      </c>
      <c r="EC110" s="128" t="s">
        <v>1454</v>
      </c>
      <c r="ED110" s="128">
        <v>0.90477332995406501</v>
      </c>
      <c r="EE110" s="138">
        <v>0.10145828777443085</v>
      </c>
    </row>
    <row r="111" spans="1:135" ht="16.2" thickBot="1" x14ac:dyDescent="0.35">
      <c r="A111" s="48" t="s">
        <v>59</v>
      </c>
      <c r="B111" s="49" t="s">
        <v>60</v>
      </c>
      <c r="C111" s="49">
        <v>4</v>
      </c>
      <c r="D111" s="113" t="s">
        <v>478</v>
      </c>
      <c r="E111" s="113" t="s">
        <v>300</v>
      </c>
      <c r="F111" s="49" t="s">
        <v>75</v>
      </c>
      <c r="G111" s="49" t="s">
        <v>57</v>
      </c>
      <c r="H111" s="83">
        <v>-25.2</v>
      </c>
      <c r="J111" s="80">
        <v>180.2</v>
      </c>
      <c r="L111" s="119">
        <v>14</v>
      </c>
      <c r="M111" s="53" t="s">
        <v>213</v>
      </c>
      <c r="O111" s="173">
        <v>50690.445676658812</v>
      </c>
      <c r="P111" s="173">
        <v>85083.932853717037</v>
      </c>
      <c r="Q111" s="48">
        <v>0</v>
      </c>
      <c r="R111" s="51">
        <v>0</v>
      </c>
      <c r="S111" s="51">
        <v>0</v>
      </c>
      <c r="T111" s="51">
        <v>0</v>
      </c>
      <c r="U111" s="48">
        <v>0</v>
      </c>
      <c r="V111" s="51">
        <v>0</v>
      </c>
      <c r="W111" s="51">
        <v>0</v>
      </c>
      <c r="X111" s="51">
        <v>0</v>
      </c>
      <c r="Y111" s="48">
        <v>0</v>
      </c>
      <c r="Z111" s="51">
        <v>0</v>
      </c>
      <c r="AA111" s="48">
        <v>0</v>
      </c>
      <c r="AB111" s="48">
        <v>6852.938174796217</v>
      </c>
      <c r="AC111" s="51">
        <v>0</v>
      </c>
      <c r="AD111" s="48">
        <v>0</v>
      </c>
      <c r="AE111" s="48">
        <v>1598.3047644521073</v>
      </c>
      <c r="AF111" s="51">
        <v>0</v>
      </c>
      <c r="AG111" s="48">
        <v>0</v>
      </c>
      <c r="AH111" s="48">
        <v>0</v>
      </c>
      <c r="AI111" s="48">
        <v>0</v>
      </c>
      <c r="AJ111" s="86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G111" s="149"/>
      <c r="BI111" s="48">
        <f t="shared" si="36"/>
        <v>0</v>
      </c>
      <c r="BJ111" s="48">
        <f>BY111/22.9</f>
        <v>0</v>
      </c>
      <c r="BK111" s="48">
        <f t="shared" si="37"/>
        <v>0</v>
      </c>
      <c r="BL111" s="48">
        <f t="shared" si="41"/>
        <v>0</v>
      </c>
      <c r="BM111" s="48"/>
      <c r="BN111" s="48">
        <f t="shared" si="38"/>
        <v>0</v>
      </c>
      <c r="BO111" s="48">
        <f>BZ111/35.4</f>
        <v>0</v>
      </c>
      <c r="BP111" s="48">
        <f t="shared" si="39"/>
        <v>0</v>
      </c>
      <c r="BQ111" s="48">
        <f t="shared" si="40"/>
        <v>0</v>
      </c>
      <c r="BR111" s="48"/>
      <c r="BS111" s="48"/>
      <c r="BT111" s="48"/>
      <c r="BU111" s="48"/>
      <c r="BV111" s="86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S111" s="128">
        <v>0.51637395428249355</v>
      </c>
      <c r="CT111" s="128">
        <v>1.6199417124067499</v>
      </c>
      <c r="CU111" s="128">
        <v>2.1612975054974721</v>
      </c>
      <c r="CV111" s="128">
        <v>117.83824785600848</v>
      </c>
      <c r="CW111" s="128">
        <v>1.1941179515820954</v>
      </c>
      <c r="CX111" s="128">
        <v>11.832144716971676</v>
      </c>
      <c r="CY111" s="128">
        <v>0.26578449023948336</v>
      </c>
      <c r="CZ111" s="128">
        <v>1.2314876194371156</v>
      </c>
      <c r="DA111" s="128">
        <v>0.44673084763238952</v>
      </c>
      <c r="DB111" s="128">
        <v>1486.3344121801274</v>
      </c>
      <c r="DC111" s="128">
        <v>0.1063671338357743</v>
      </c>
      <c r="DD111" s="128">
        <v>8.9175487444000376E-2</v>
      </c>
      <c r="DE111" s="128">
        <v>0.1682634658413015</v>
      </c>
      <c r="DF111" s="128">
        <v>4.5426125587118192E-2</v>
      </c>
      <c r="DG111" s="128">
        <v>0.356758850556879</v>
      </c>
      <c r="DH111" s="128">
        <v>3.6283450804574097E-2</v>
      </c>
      <c r="DI111" s="128">
        <v>6.6966917392720079E-2</v>
      </c>
      <c r="DJ111" s="128">
        <v>0.3958087466440865</v>
      </c>
      <c r="DK111" s="128">
        <v>0.15922779060384856</v>
      </c>
      <c r="DM111" s="128">
        <v>0.24645440238671062</v>
      </c>
      <c r="DN111" s="128" t="s">
        <v>1455</v>
      </c>
      <c r="DO111" s="128">
        <v>0.73427969122229964</v>
      </c>
      <c r="DP111" s="128">
        <v>43.095380946187504</v>
      </c>
      <c r="DQ111" s="128" t="s">
        <v>1456</v>
      </c>
      <c r="DR111" s="128" t="s">
        <v>1457</v>
      </c>
      <c r="DS111" s="128" t="s">
        <v>1458</v>
      </c>
      <c r="DT111" s="128" t="s">
        <v>1459</v>
      </c>
      <c r="DU111" s="128" t="s">
        <v>1460</v>
      </c>
      <c r="DV111" s="128">
        <v>133.78837513387339</v>
      </c>
      <c r="DW111" s="128" t="s">
        <v>1461</v>
      </c>
      <c r="DX111" s="128">
        <v>0.27548452810426283</v>
      </c>
      <c r="DY111" s="128" t="s">
        <v>1462</v>
      </c>
      <c r="DZ111" s="128">
        <v>3.2691226106076367E-2</v>
      </c>
      <c r="EA111" s="128">
        <v>0.37021992296963191</v>
      </c>
      <c r="EB111" s="128" t="s">
        <v>1463</v>
      </c>
      <c r="EC111" s="128" t="s">
        <v>1464</v>
      </c>
      <c r="ED111" s="128">
        <v>0.79998072014599464</v>
      </c>
      <c r="EE111" s="138">
        <v>7.8230953674547993E-2</v>
      </c>
    </row>
    <row r="112" spans="1:135" s="60" customFormat="1" x14ac:dyDescent="0.3">
      <c r="A112" s="56" t="s">
        <v>59</v>
      </c>
      <c r="B112" s="57" t="s">
        <v>60</v>
      </c>
      <c r="C112" s="57">
        <v>4</v>
      </c>
      <c r="D112" s="74" t="s">
        <v>479</v>
      </c>
      <c r="E112" s="112" t="s">
        <v>300</v>
      </c>
      <c r="F112" s="57" t="s">
        <v>75</v>
      </c>
      <c r="G112" s="57" t="s">
        <v>57</v>
      </c>
      <c r="H112" s="84">
        <v>-25.3</v>
      </c>
      <c r="I112" s="81"/>
      <c r="J112" s="81">
        <v>180.1</v>
      </c>
      <c r="K112" s="81"/>
      <c r="L112" s="120">
        <v>14</v>
      </c>
      <c r="M112" s="61" t="s">
        <v>214</v>
      </c>
      <c r="N112" s="62"/>
      <c r="O112" s="174">
        <v>46097.211352428669</v>
      </c>
      <c r="P112" s="174">
        <v>85083.932853717037</v>
      </c>
      <c r="Q112" s="56">
        <v>0</v>
      </c>
      <c r="R112" s="59">
        <v>0</v>
      </c>
      <c r="S112" s="59">
        <v>5974.0714319279059</v>
      </c>
      <c r="T112" s="59">
        <v>0</v>
      </c>
      <c r="U112" s="56">
        <v>0</v>
      </c>
      <c r="V112" s="59">
        <v>0</v>
      </c>
      <c r="W112" s="59">
        <v>0</v>
      </c>
      <c r="X112" s="59">
        <v>0</v>
      </c>
      <c r="Y112" s="56">
        <v>0</v>
      </c>
      <c r="Z112" s="59">
        <v>0</v>
      </c>
      <c r="AA112" s="56">
        <v>0</v>
      </c>
      <c r="AB112" s="56">
        <v>4404.247261026534</v>
      </c>
      <c r="AC112" s="59">
        <v>0</v>
      </c>
      <c r="AD112" s="56">
        <v>229.31158243301968</v>
      </c>
      <c r="AE112" s="56">
        <v>676.48611019278565</v>
      </c>
      <c r="AF112" s="59">
        <v>0</v>
      </c>
      <c r="AG112" s="56">
        <v>128.5262548147536</v>
      </c>
      <c r="AH112" s="56">
        <v>0</v>
      </c>
      <c r="AI112" s="56">
        <v>250.99751538569816</v>
      </c>
      <c r="AJ112" s="87"/>
      <c r="AK112" s="56"/>
      <c r="AL112" s="56"/>
      <c r="AM112" s="56">
        <f>AVERAGE(O112:O114)</f>
        <v>45431.288819128247</v>
      </c>
      <c r="AN112" s="56">
        <f>AVERAGE(P112:P114)</f>
        <v>85083.932853717037</v>
      </c>
      <c r="AO112" s="56">
        <v>6777.365507363018</v>
      </c>
      <c r="AP112" s="56"/>
      <c r="AQ112" s="56"/>
      <c r="AR112" s="56"/>
      <c r="AS112" s="56"/>
      <c r="AT112" s="56"/>
      <c r="AU112" s="56"/>
      <c r="AV112" s="56">
        <v>3649.1226569190981</v>
      </c>
      <c r="AW112" s="56">
        <v>48.660414302401961</v>
      </c>
      <c r="AX112" s="56">
        <v>4374.1964785604732</v>
      </c>
      <c r="AY112" s="56"/>
      <c r="AZ112" s="56">
        <v>141.2540754453324</v>
      </c>
      <c r="BA112" s="56">
        <v>690.15448256612626</v>
      </c>
      <c r="BB112" s="56"/>
      <c r="BC112" s="56">
        <v>90.47805500571522</v>
      </c>
      <c r="BD112" s="56"/>
      <c r="BE112" s="56">
        <v>199.02264236029418</v>
      </c>
      <c r="BF112" s="145"/>
      <c r="BG112" s="171">
        <v>1.4444261625493698E-3</v>
      </c>
      <c r="BH112" s="172">
        <v>25.70630234932943</v>
      </c>
      <c r="BI112" s="56">
        <f t="shared" si="36"/>
        <v>1983.8990750711025</v>
      </c>
      <c r="BJ112" s="56">
        <f>BY112/22.9</f>
        <v>3.1772740673290073E-13</v>
      </c>
      <c r="BK112" s="56">
        <f t="shared" si="37"/>
        <v>0</v>
      </c>
      <c r="BL112" s="56">
        <f t="shared" si="41"/>
        <v>1983.8990750711025</v>
      </c>
      <c r="BM112" s="56">
        <v>160.23640718425276</v>
      </c>
      <c r="BN112" s="56">
        <f t="shared" si="38"/>
        <v>2403.5009280711029</v>
      </c>
      <c r="BO112" s="56">
        <f>BZ112/35.4</f>
        <v>29.757667599244165</v>
      </c>
      <c r="BP112" s="56">
        <f t="shared" si="39"/>
        <v>45.671122114131386</v>
      </c>
      <c r="BQ112" s="56">
        <f t="shared" si="40"/>
        <v>21.529573434200799</v>
      </c>
      <c r="BR112" s="56">
        <f t="shared" ref="BR112" si="62">BI112/BP112</f>
        <v>43.438807352124421</v>
      </c>
      <c r="BS112" s="56">
        <v>1.4757719548134423E-14</v>
      </c>
      <c r="BT112" s="56">
        <f t="shared" ref="BT112" si="63">BN112/BP112</f>
        <v>52.626272725789249</v>
      </c>
      <c r="BU112" s="56">
        <v>1.3821763673205261</v>
      </c>
      <c r="BV112" s="87"/>
      <c r="BW112" s="56">
        <v>0</v>
      </c>
      <c r="BX112" s="56">
        <v>0</v>
      </c>
      <c r="BY112" s="56">
        <v>7.2759576141834259E-12</v>
      </c>
      <c r="BZ112" s="56">
        <v>1053.4214330132434</v>
      </c>
      <c r="CA112" s="56">
        <v>2890.3372872171258</v>
      </c>
      <c r="CB112" s="56">
        <v>0</v>
      </c>
      <c r="CC112" s="56">
        <v>0</v>
      </c>
      <c r="CD112" s="56">
        <v>0</v>
      </c>
      <c r="CE112" s="56">
        <v>0</v>
      </c>
      <c r="CF112" s="56">
        <v>0</v>
      </c>
      <c r="CG112" s="56">
        <v>0</v>
      </c>
      <c r="CH112" s="56">
        <v>1720.2129173926439</v>
      </c>
      <c r="CI112" s="56">
        <v>22.938739285716863</v>
      </c>
      <c r="CJ112" s="56">
        <v>549.73293620842412</v>
      </c>
      <c r="CK112" s="56">
        <v>0</v>
      </c>
      <c r="CL112" s="56">
        <v>63.917564673576294</v>
      </c>
      <c r="CM112" s="56">
        <v>41.493577611230066</v>
      </c>
      <c r="CN112" s="56">
        <v>0</v>
      </c>
      <c r="CO112" s="56">
        <v>52.766308619005827</v>
      </c>
      <c r="CP112" s="56">
        <v>0</v>
      </c>
      <c r="CQ112" s="56">
        <v>102.97159743248963</v>
      </c>
      <c r="CR112" s="62"/>
      <c r="CS112" s="129">
        <v>0.71846116019784745</v>
      </c>
      <c r="CT112" s="129">
        <v>1.9415667675005432</v>
      </c>
      <c r="CU112" s="129">
        <v>2.757047590643011</v>
      </c>
      <c r="CV112" s="129">
        <v>139.88432352451966</v>
      </c>
      <c r="CW112" s="129">
        <v>1.5028370929206285</v>
      </c>
      <c r="CX112" s="129">
        <v>14.901653108294575</v>
      </c>
      <c r="CY112" s="129">
        <v>0.37605840645504318</v>
      </c>
      <c r="CZ112" s="129">
        <v>1.5770172565329976</v>
      </c>
      <c r="DA112" s="129">
        <v>0.5442707770572176</v>
      </c>
      <c r="DB112" s="129">
        <v>1626.003171802658</v>
      </c>
      <c r="DC112" s="129">
        <v>0.12189897905633493</v>
      </c>
      <c r="DD112" s="129">
        <v>7.0696417235657075E-2</v>
      </c>
      <c r="DE112" s="129">
        <v>0.19862256873126355</v>
      </c>
      <c r="DF112" s="129">
        <v>4.0487474264387244E-2</v>
      </c>
      <c r="DG112" s="129">
        <v>0.31837622426688961</v>
      </c>
      <c r="DH112" s="129">
        <v>5.8465182890598141E-2</v>
      </c>
      <c r="DI112" s="129">
        <v>9.392119719941297E-2</v>
      </c>
      <c r="DJ112" s="129">
        <v>1.2317754334488307</v>
      </c>
      <c r="DK112" s="129">
        <v>0.20683321150350314</v>
      </c>
      <c r="DL112" s="131"/>
      <c r="DM112" s="129" t="s">
        <v>1465</v>
      </c>
      <c r="DN112" s="129" t="s">
        <v>1466</v>
      </c>
      <c r="DO112" s="129">
        <v>0.96228357556330602</v>
      </c>
      <c r="DP112" s="129" t="s">
        <v>1467</v>
      </c>
      <c r="DQ112" s="129" t="s">
        <v>1468</v>
      </c>
      <c r="DR112" s="129" t="s">
        <v>1469</v>
      </c>
      <c r="DS112" s="129" t="s">
        <v>1470</v>
      </c>
      <c r="DT112" s="129" t="s">
        <v>1471</v>
      </c>
      <c r="DU112" s="129" t="s">
        <v>1472</v>
      </c>
      <c r="DV112" s="129">
        <v>58.656338831583753</v>
      </c>
      <c r="DW112" s="129" t="s">
        <v>1473</v>
      </c>
      <c r="DX112" s="129">
        <v>0.3119825531344963</v>
      </c>
      <c r="DY112" s="129" t="s">
        <v>1474</v>
      </c>
      <c r="DZ112" s="129">
        <v>5.386753956234467E-2</v>
      </c>
      <c r="EA112" s="129">
        <v>0.33229276904155514</v>
      </c>
      <c r="EB112" s="129" t="s">
        <v>1475</v>
      </c>
      <c r="EC112" s="129" t="s">
        <v>1476</v>
      </c>
      <c r="ED112" s="129">
        <v>0.89728629828282991</v>
      </c>
      <c r="EE112" s="139" t="s">
        <v>1477</v>
      </c>
    </row>
    <row r="113" spans="1:135" x14ac:dyDescent="0.3">
      <c r="A113" s="48" t="s">
        <v>59</v>
      </c>
      <c r="B113" s="49" t="s">
        <v>60</v>
      </c>
      <c r="C113" s="49">
        <v>4</v>
      </c>
      <c r="D113" s="73" t="s">
        <v>480</v>
      </c>
      <c r="E113" s="113" t="s">
        <v>300</v>
      </c>
      <c r="F113" s="49" t="s">
        <v>75</v>
      </c>
      <c r="G113" s="49" t="s">
        <v>57</v>
      </c>
      <c r="H113" s="83">
        <v>-25.3</v>
      </c>
      <c r="J113" s="80">
        <v>180.1</v>
      </c>
      <c r="L113" s="119">
        <v>14</v>
      </c>
      <c r="M113" s="53" t="s">
        <v>215</v>
      </c>
      <c r="O113" s="173">
        <v>48254.894358860714</v>
      </c>
      <c r="P113" s="173">
        <v>85083.932853717037</v>
      </c>
      <c r="Q113" s="48">
        <v>0</v>
      </c>
      <c r="R113" s="51">
        <v>0</v>
      </c>
      <c r="S113" s="51">
        <v>3708.1173547738113</v>
      </c>
      <c r="T113" s="51">
        <v>0</v>
      </c>
      <c r="U113" s="48">
        <v>0</v>
      </c>
      <c r="V113" s="51">
        <v>0</v>
      </c>
      <c r="W113" s="51">
        <v>0</v>
      </c>
      <c r="X113" s="51">
        <v>0</v>
      </c>
      <c r="Y113" s="48">
        <v>0</v>
      </c>
      <c r="Z113" s="51">
        <v>0</v>
      </c>
      <c r="AA113" s="48">
        <v>0</v>
      </c>
      <c r="AB113" s="48">
        <v>5031.9505196701575</v>
      </c>
      <c r="AC113" s="51">
        <v>0</v>
      </c>
      <c r="AD113" s="48">
        <v>79.54512941757487</v>
      </c>
      <c r="AE113" s="48">
        <v>647.56744687427033</v>
      </c>
      <c r="AF113" s="51">
        <v>0</v>
      </c>
      <c r="AG113" s="48">
        <v>0</v>
      </c>
      <c r="AH113" s="48">
        <v>0</v>
      </c>
      <c r="AI113" s="48">
        <v>147.04776933489023</v>
      </c>
      <c r="AJ113" s="86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G113" s="149"/>
      <c r="BI113" s="48">
        <f t="shared" si="36"/>
        <v>0</v>
      </c>
      <c r="BJ113" s="48">
        <f>BY113/22.9</f>
        <v>0</v>
      </c>
      <c r="BK113" s="48">
        <f t="shared" si="37"/>
        <v>0</v>
      </c>
      <c r="BL113" s="48">
        <f t="shared" si="41"/>
        <v>0</v>
      </c>
      <c r="BM113" s="48"/>
      <c r="BN113" s="48">
        <f t="shared" si="38"/>
        <v>0</v>
      </c>
      <c r="BO113" s="48">
        <f>BZ113/35.4</f>
        <v>0</v>
      </c>
      <c r="BP113" s="48">
        <f t="shared" si="39"/>
        <v>0</v>
      </c>
      <c r="BQ113" s="48">
        <f t="shared" si="40"/>
        <v>0</v>
      </c>
      <c r="BR113" s="48"/>
      <c r="BS113" s="48"/>
      <c r="BT113" s="48"/>
      <c r="BU113" s="48"/>
      <c r="BV113" s="86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S113" s="128">
        <v>0.65550998557443796</v>
      </c>
      <c r="CT113" s="128">
        <v>1.7436381966417003</v>
      </c>
      <c r="CU113" s="128">
        <v>2.556588305277999</v>
      </c>
      <c r="CV113" s="128">
        <v>127.52703119479987</v>
      </c>
      <c r="CW113" s="128">
        <v>1.3869045396882382</v>
      </c>
      <c r="CX113" s="128">
        <v>13.579693858600663</v>
      </c>
      <c r="CY113" s="128">
        <v>0.33173236090118913</v>
      </c>
      <c r="CZ113" s="128">
        <v>1.4279623095429741</v>
      </c>
      <c r="DA113" s="128">
        <v>0.47943442483829085</v>
      </c>
      <c r="DB113" s="128">
        <v>8018.4442294399514</v>
      </c>
      <c r="DC113" s="128">
        <v>0.10485184818565584</v>
      </c>
      <c r="DD113" s="128">
        <v>5.8257567332288679E-2</v>
      </c>
      <c r="DE113" s="128">
        <v>0.17183348783110192</v>
      </c>
      <c r="DF113" s="128">
        <v>3.3363808949602447E-2</v>
      </c>
      <c r="DG113" s="128">
        <v>0.26235875943191661</v>
      </c>
      <c r="DH113" s="128">
        <v>5.0579731985882032E-2</v>
      </c>
      <c r="DI113" s="128">
        <v>8.357293068233676E-2</v>
      </c>
      <c r="DJ113" s="128">
        <v>1.079222150068742</v>
      </c>
      <c r="DK113" s="128">
        <v>0.18219417103074079</v>
      </c>
      <c r="DM113" s="128" t="s">
        <v>1478</v>
      </c>
      <c r="DN113" s="128" t="s">
        <v>1479</v>
      </c>
      <c r="DO113" s="128">
        <v>0.86773272853715699</v>
      </c>
      <c r="DP113" s="128">
        <v>51.767245237407217</v>
      </c>
      <c r="DQ113" s="128" t="s">
        <v>1480</v>
      </c>
      <c r="DR113" s="128" t="s">
        <v>1481</v>
      </c>
      <c r="DS113" s="128" t="s">
        <v>1482</v>
      </c>
      <c r="DT113" s="128" t="s">
        <v>1483</v>
      </c>
      <c r="DU113" s="128" t="s">
        <v>1484</v>
      </c>
      <c r="DV113" s="128">
        <v>116.05699771177865</v>
      </c>
      <c r="DW113" s="128" t="s">
        <v>1485</v>
      </c>
      <c r="DX113" s="128">
        <v>0.2947801862937916</v>
      </c>
      <c r="DY113" s="128" t="s">
        <v>1486</v>
      </c>
      <c r="DZ113" s="128">
        <v>4.083245539708466E-2</v>
      </c>
      <c r="EA113" s="128">
        <v>0.32108974432602466</v>
      </c>
      <c r="EB113" s="128" t="s">
        <v>1487</v>
      </c>
      <c r="EC113" s="128" t="s">
        <v>1488</v>
      </c>
      <c r="ED113" s="128">
        <v>0.89556539955388326</v>
      </c>
      <c r="EE113" s="138" t="s">
        <v>1489</v>
      </c>
    </row>
    <row r="114" spans="1:135" ht="16.2" thickBot="1" x14ac:dyDescent="0.35">
      <c r="A114" s="48" t="s">
        <v>59</v>
      </c>
      <c r="B114" s="49" t="s">
        <v>60</v>
      </c>
      <c r="C114" s="49">
        <v>4</v>
      </c>
      <c r="D114" s="73" t="s">
        <v>481</v>
      </c>
      <c r="E114" s="113" t="s">
        <v>300</v>
      </c>
      <c r="F114" s="49" t="s">
        <v>75</v>
      </c>
      <c r="G114" s="49" t="s">
        <v>57</v>
      </c>
      <c r="H114" s="83">
        <v>-25.3</v>
      </c>
      <c r="J114" s="80">
        <v>180.1</v>
      </c>
      <c r="L114" s="119">
        <v>14</v>
      </c>
      <c r="M114" s="53" t="s">
        <v>216</v>
      </c>
      <c r="O114" s="173">
        <v>41941.760746095366</v>
      </c>
      <c r="P114" s="173">
        <v>85083.932853717037</v>
      </c>
      <c r="Q114" s="48">
        <v>0</v>
      </c>
      <c r="R114" s="51">
        <v>0</v>
      </c>
      <c r="S114" s="51">
        <v>10649.907735387336</v>
      </c>
      <c r="T114" s="51">
        <v>0</v>
      </c>
      <c r="U114" s="48">
        <v>0</v>
      </c>
      <c r="V114" s="51">
        <v>0</v>
      </c>
      <c r="W114" s="51">
        <v>0</v>
      </c>
      <c r="X114" s="51">
        <v>0</v>
      </c>
      <c r="Y114" s="48">
        <v>0</v>
      </c>
      <c r="Z114" s="51">
        <v>3649.1226569190981</v>
      </c>
      <c r="AA114" s="48">
        <v>48.660414302401961</v>
      </c>
      <c r="AB114" s="48">
        <v>3686.3916549847268</v>
      </c>
      <c r="AC114" s="51">
        <v>0</v>
      </c>
      <c r="AD114" s="48">
        <v>114.90551448540268</v>
      </c>
      <c r="AE114" s="48">
        <v>746.40989063132304</v>
      </c>
      <c r="AF114" s="51">
        <v>0</v>
      </c>
      <c r="AG114" s="48">
        <v>52.429855196676854</v>
      </c>
      <c r="AH114" s="48">
        <v>0</v>
      </c>
      <c r="AI114" s="48">
        <v>0</v>
      </c>
      <c r="AJ114" s="86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G114" s="149"/>
      <c r="BI114" s="48">
        <f t="shared" si="36"/>
        <v>0</v>
      </c>
      <c r="BJ114" s="48">
        <f>BY114/22.9</f>
        <v>0</v>
      </c>
      <c r="BK114" s="48">
        <f t="shared" si="37"/>
        <v>0</v>
      </c>
      <c r="BL114" s="48">
        <f t="shared" si="41"/>
        <v>0</v>
      </c>
      <c r="BM114" s="48"/>
      <c r="BN114" s="48">
        <f t="shared" si="38"/>
        <v>0</v>
      </c>
      <c r="BO114" s="48">
        <f>BZ114/35.4</f>
        <v>0</v>
      </c>
      <c r="BP114" s="48">
        <f t="shared" si="39"/>
        <v>0</v>
      </c>
      <c r="BQ114" s="48">
        <f t="shared" si="40"/>
        <v>0</v>
      </c>
      <c r="BR114" s="48"/>
      <c r="BS114" s="48"/>
      <c r="BT114" s="48"/>
      <c r="BU114" s="48"/>
      <c r="BV114" s="86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S114" s="128">
        <v>0.69528559785600352</v>
      </c>
      <c r="CT114" s="128">
        <v>1.8494402109438499</v>
      </c>
      <c r="CU114" s="128">
        <v>2.7117192223230071</v>
      </c>
      <c r="CV114" s="128">
        <v>135.26522872016383</v>
      </c>
      <c r="CW114" s="128">
        <v>1.4710603549407553</v>
      </c>
      <c r="CX114" s="128">
        <v>14.403694483623514</v>
      </c>
      <c r="CY114" s="128">
        <v>0.35186150928767956</v>
      </c>
      <c r="CZ114" s="128">
        <v>1.5146094643186514</v>
      </c>
      <c r="DA114" s="128">
        <v>0.50852596915716486</v>
      </c>
      <c r="DB114" s="128">
        <v>5561.3917668962013</v>
      </c>
      <c r="DC114" s="128">
        <v>0.1112141409839623</v>
      </c>
      <c r="DD114" s="128">
        <v>6.1792571316470056E-2</v>
      </c>
      <c r="DE114" s="128">
        <v>0.18226015155761946</v>
      </c>
      <c r="DF114" s="128">
        <v>3.5388287536076882E-2</v>
      </c>
      <c r="DG114" s="128">
        <v>0.27827839532379645</v>
      </c>
      <c r="DH114" s="128">
        <v>5.3648853514233617E-2</v>
      </c>
      <c r="DI114" s="128">
        <v>8.8644042581786694E-2</v>
      </c>
      <c r="DJ114" s="128">
        <v>1.1447081422755492</v>
      </c>
      <c r="DK114" s="128">
        <v>0.19324950941819402</v>
      </c>
      <c r="DM114" s="128" t="s">
        <v>1490</v>
      </c>
      <c r="DN114" s="128" t="s">
        <v>1491</v>
      </c>
      <c r="DO114" s="128">
        <v>0.88313335339319565</v>
      </c>
      <c r="DP114" s="128" t="s">
        <v>1492</v>
      </c>
      <c r="DQ114" s="128" t="s">
        <v>1493</v>
      </c>
      <c r="DR114" s="128" t="s">
        <v>1494</v>
      </c>
      <c r="DS114" s="128" t="s">
        <v>1448</v>
      </c>
      <c r="DT114" s="128" t="s">
        <v>1495</v>
      </c>
      <c r="DU114" s="128" t="s">
        <v>1496</v>
      </c>
      <c r="DV114" s="128">
        <v>82.371823249523004</v>
      </c>
      <c r="DW114" s="128" t="s">
        <v>1497</v>
      </c>
      <c r="DX114" s="128">
        <v>0.30252206629353601</v>
      </c>
      <c r="DY114" s="128" t="s">
        <v>1498</v>
      </c>
      <c r="DZ114" s="128">
        <v>3.6934990021886008E-2</v>
      </c>
      <c r="EA114" s="128">
        <v>0.37024198362041072</v>
      </c>
      <c r="EB114" s="128" t="s">
        <v>1499</v>
      </c>
      <c r="EC114" s="128" t="s">
        <v>1500</v>
      </c>
      <c r="ED114" s="128">
        <v>0.92814361117478916</v>
      </c>
      <c r="EE114" s="138">
        <v>9.3490998295531008E-2</v>
      </c>
    </row>
    <row r="115" spans="1:135" s="60" customFormat="1" x14ac:dyDescent="0.3">
      <c r="A115" s="56" t="s">
        <v>59</v>
      </c>
      <c r="B115" s="57" t="s">
        <v>60</v>
      </c>
      <c r="C115" s="57">
        <v>1</v>
      </c>
      <c r="D115" s="112" t="s">
        <v>392</v>
      </c>
      <c r="E115" s="112" t="s">
        <v>300</v>
      </c>
      <c r="F115" s="57" t="s">
        <v>75</v>
      </c>
      <c r="G115" s="57" t="s">
        <v>217</v>
      </c>
      <c r="H115" s="84">
        <v>-23.6</v>
      </c>
      <c r="I115" s="81"/>
      <c r="J115" s="81">
        <v>172.5</v>
      </c>
      <c r="K115" s="81"/>
      <c r="L115" s="120">
        <v>14.6</v>
      </c>
      <c r="M115" s="61" t="s">
        <v>218</v>
      </c>
      <c r="N115" s="62"/>
      <c r="O115" s="174">
        <v>9119.1391562953067</v>
      </c>
      <c r="P115" s="174">
        <v>213331.53200225547</v>
      </c>
      <c r="Q115" s="56">
        <v>293.244921301548</v>
      </c>
      <c r="R115" s="59">
        <v>0</v>
      </c>
      <c r="S115" s="59">
        <v>10291.012478528537</v>
      </c>
      <c r="T115" s="59">
        <v>70296.837733923341</v>
      </c>
      <c r="U115" s="56">
        <v>0</v>
      </c>
      <c r="V115" s="59">
        <v>0</v>
      </c>
      <c r="W115" s="59">
        <v>481.94700069705061</v>
      </c>
      <c r="X115" s="59">
        <v>343.84192953403999</v>
      </c>
      <c r="Y115" s="56">
        <v>0</v>
      </c>
      <c r="Z115" s="56">
        <v>1324.5705648226069</v>
      </c>
      <c r="AA115" s="56">
        <v>64.540991975148401</v>
      </c>
      <c r="AB115" s="56">
        <v>2723.3333017487685</v>
      </c>
      <c r="AC115" s="59">
        <v>0</v>
      </c>
      <c r="AD115" s="56">
        <v>81.444019406514244</v>
      </c>
      <c r="AE115" s="56">
        <v>1106.4377976897406</v>
      </c>
      <c r="AF115" s="59">
        <v>0</v>
      </c>
      <c r="AG115" s="56">
        <v>34.049875021943571</v>
      </c>
      <c r="AH115" s="56">
        <v>0</v>
      </c>
      <c r="AI115" s="56">
        <v>0</v>
      </c>
      <c r="AJ115" s="87"/>
      <c r="AK115" s="56">
        <v>293.244921301548</v>
      </c>
      <c r="AL115" s="56"/>
      <c r="AM115" s="56">
        <f>AVERAGE(O115:O116)</f>
        <v>26702.746734729571</v>
      </c>
      <c r="AN115" s="56">
        <f>AVERAGE(P115:P116)</f>
        <v>151030.95956056588</v>
      </c>
      <c r="AO115" s="56">
        <v>11122.067531567369</v>
      </c>
      <c r="AP115" s="56">
        <v>70296.837733923341</v>
      </c>
      <c r="AQ115" s="56"/>
      <c r="AR115" s="56"/>
      <c r="AS115" s="56">
        <v>481.94700069705061</v>
      </c>
      <c r="AT115" s="56">
        <v>343.84192953403999</v>
      </c>
      <c r="AU115" s="56"/>
      <c r="AV115" s="56">
        <v>1324.5705648226069</v>
      </c>
      <c r="AW115" s="56">
        <v>69.325829671528851</v>
      </c>
      <c r="AX115" s="56">
        <v>2262.749033375505</v>
      </c>
      <c r="AY115" s="56"/>
      <c r="AZ115" s="56">
        <v>70.863168804978159</v>
      </c>
      <c r="BA115" s="56">
        <v>1106.4377976897406</v>
      </c>
      <c r="BB115" s="56"/>
      <c r="BC115" s="56">
        <v>78.882045577805982</v>
      </c>
      <c r="BD115" s="56"/>
      <c r="BE115" s="56"/>
      <c r="BF115" s="145"/>
      <c r="BG115" s="171">
        <v>3.0272119113176886E-3</v>
      </c>
      <c r="BH115" s="172">
        <v>70.201083718477605</v>
      </c>
      <c r="BI115" s="56">
        <f t="shared" si="36"/>
        <v>1166.0588093768372</v>
      </c>
      <c r="BJ115" s="56">
        <f>BY115/22.9</f>
        <v>0</v>
      </c>
      <c r="BK115" s="56">
        <f t="shared" si="37"/>
        <v>877.00032104799811</v>
      </c>
      <c r="BL115" s="56">
        <f t="shared" si="41"/>
        <v>2043.0591304248353</v>
      </c>
      <c r="BM115" s="56">
        <v>412.53413439008551</v>
      </c>
      <c r="BN115" s="56">
        <f t="shared" si="38"/>
        <v>4266.411287021635</v>
      </c>
      <c r="BO115" s="56">
        <f>BZ115/35.4</f>
        <v>28.413980497542401</v>
      </c>
      <c r="BP115" s="56">
        <f t="shared" si="39"/>
        <v>16.577854378255406</v>
      </c>
      <c r="BQ115" s="56">
        <f t="shared" si="40"/>
        <v>8.288927189127703</v>
      </c>
      <c r="BR115" s="56">
        <f t="shared" ref="BR115" si="64">BI115/BP115</f>
        <v>70.338343115518967</v>
      </c>
      <c r="BS115" s="56">
        <v>0</v>
      </c>
      <c r="BT115" s="56">
        <f t="shared" ref="BT115" si="65">BN115/BP115</f>
        <v>257.3560600591195</v>
      </c>
      <c r="BU115" s="56">
        <v>3.427944274237567</v>
      </c>
      <c r="BV115" s="87"/>
      <c r="BW115" s="56">
        <v>146.622460650774</v>
      </c>
      <c r="BX115" s="56">
        <v>0</v>
      </c>
      <c r="BY115" s="56">
        <v>0</v>
      </c>
      <c r="BZ115" s="56">
        <v>1005.8549096130009</v>
      </c>
      <c r="CA115" s="56">
        <v>831.05505303883274</v>
      </c>
      <c r="CB115" s="56">
        <v>35148.418866961671</v>
      </c>
      <c r="CC115" s="56">
        <v>0</v>
      </c>
      <c r="CD115" s="56">
        <v>0</v>
      </c>
      <c r="CE115" s="56">
        <v>240.97350034852531</v>
      </c>
      <c r="CF115" s="56">
        <v>171.92096476702</v>
      </c>
      <c r="CG115" s="56">
        <v>0</v>
      </c>
      <c r="CH115" s="56">
        <v>662.28528241130346</v>
      </c>
      <c r="CI115" s="56">
        <v>4.7848376963804569</v>
      </c>
      <c r="CJ115" s="56">
        <v>460.58426837326317</v>
      </c>
      <c r="CK115" s="56">
        <v>0</v>
      </c>
      <c r="CL115" s="56">
        <v>10.580850601536161</v>
      </c>
      <c r="CM115" s="56">
        <v>553.2188988448703</v>
      </c>
      <c r="CN115" s="56">
        <v>0</v>
      </c>
      <c r="CO115" s="56">
        <v>44.832170555862419</v>
      </c>
      <c r="CP115" s="56">
        <v>0</v>
      </c>
      <c r="CQ115" s="56">
        <v>0</v>
      </c>
      <c r="CR115" s="62"/>
      <c r="CS115" s="129">
        <v>172.07231868451473</v>
      </c>
      <c r="CT115" s="129">
        <v>627.53739638789909</v>
      </c>
      <c r="CU115" s="129">
        <v>688.8245717396162</v>
      </c>
      <c r="CV115" s="129">
        <v>31195.173935059782</v>
      </c>
      <c r="CW115" s="129">
        <v>375.13395109590994</v>
      </c>
      <c r="CX115" s="129">
        <v>3749.5020018009741</v>
      </c>
      <c r="CY115" s="129">
        <v>87.226672993748252</v>
      </c>
      <c r="CZ115" s="129">
        <v>370.79210497112678</v>
      </c>
      <c r="DA115" s="129">
        <v>129.91959465015773</v>
      </c>
      <c r="DB115" s="129">
        <v>1338.5686185514485</v>
      </c>
      <c r="DC115" s="129">
        <v>20.266634564831019</v>
      </c>
      <c r="DD115" s="129">
        <v>20.398596711719769</v>
      </c>
      <c r="DE115" s="129">
        <v>31.051831917650823</v>
      </c>
      <c r="DF115" s="129">
        <v>11.993250094665278</v>
      </c>
      <c r="DG115" s="129">
        <v>85.904363810665799</v>
      </c>
      <c r="DH115" s="129">
        <v>12.787963093826628</v>
      </c>
      <c r="DI115" s="129">
        <v>23.344035563318513</v>
      </c>
      <c r="DJ115" s="129">
        <v>239.03106857432815</v>
      </c>
      <c r="DK115" s="129">
        <v>40.075290671572326</v>
      </c>
      <c r="DL115" s="131"/>
      <c r="DM115" s="129">
        <v>651.67393401377512</v>
      </c>
      <c r="DN115" s="129">
        <v>150.80494135555765</v>
      </c>
      <c r="DO115" s="129">
        <v>42297.08238725039</v>
      </c>
      <c r="DP115" s="129">
        <v>447.93250264865065</v>
      </c>
      <c r="DQ115" s="129">
        <v>-35.800376148868509</v>
      </c>
      <c r="DR115" s="129">
        <v>-17.977236278422481</v>
      </c>
      <c r="DS115" s="129">
        <v>435.67314681527796</v>
      </c>
      <c r="DT115" s="129">
        <v>1459.4224644321405</v>
      </c>
      <c r="DU115" s="129">
        <v>26.864100759319534</v>
      </c>
      <c r="DV115" s="129">
        <v>501.90274527849698</v>
      </c>
      <c r="DW115" s="129">
        <v>275.92693856801156</v>
      </c>
      <c r="DX115" s="129">
        <v>13619.015212405133</v>
      </c>
      <c r="DY115" s="129">
        <v>-23.564288504435158</v>
      </c>
      <c r="DZ115" s="129">
        <v>588.38610973548077</v>
      </c>
      <c r="EA115" s="129">
        <v>976.02096346674023</v>
      </c>
      <c r="EB115" s="129">
        <v>9.4729222541173996E-2</v>
      </c>
      <c r="EC115" s="129">
        <v>123.80405368173166</v>
      </c>
      <c r="ED115" s="129">
        <v>30.831285449767318</v>
      </c>
      <c r="EE115" s="139">
        <v>26.544961554119496</v>
      </c>
    </row>
    <row r="116" spans="1:135" ht="16.2" thickBot="1" x14ac:dyDescent="0.35">
      <c r="A116" s="48" t="s">
        <v>59</v>
      </c>
      <c r="B116" s="49" t="s">
        <v>60</v>
      </c>
      <c r="C116" s="49">
        <v>1</v>
      </c>
      <c r="D116" s="113" t="s">
        <v>393</v>
      </c>
      <c r="E116" s="113" t="s">
        <v>300</v>
      </c>
      <c r="F116" s="49" t="s">
        <v>75</v>
      </c>
      <c r="G116" s="49" t="s">
        <v>217</v>
      </c>
      <c r="H116" s="83">
        <v>-23.6</v>
      </c>
      <c r="J116" s="80">
        <v>172.5</v>
      </c>
      <c r="L116" s="119">
        <v>14.6</v>
      </c>
      <c r="M116" s="53" t="s">
        <v>219</v>
      </c>
      <c r="O116" s="173">
        <v>44286.354313163836</v>
      </c>
      <c r="P116" s="173">
        <v>88730.38711887633</v>
      </c>
      <c r="Q116" s="48">
        <v>0</v>
      </c>
      <c r="R116" s="51">
        <v>0</v>
      </c>
      <c r="S116" s="51">
        <v>11953.122584606203</v>
      </c>
      <c r="T116" s="51">
        <v>0</v>
      </c>
      <c r="U116" s="48">
        <v>0</v>
      </c>
      <c r="V116" s="51">
        <v>0</v>
      </c>
      <c r="W116" s="51">
        <v>0</v>
      </c>
      <c r="X116" s="51">
        <v>0</v>
      </c>
      <c r="Y116" s="48">
        <v>0</v>
      </c>
      <c r="Z116" s="48">
        <v>0</v>
      </c>
      <c r="AA116" s="48">
        <v>74.110667367909315</v>
      </c>
      <c r="AB116" s="48">
        <v>1802.164765002241</v>
      </c>
      <c r="AC116" s="51">
        <v>0</v>
      </c>
      <c r="AD116" s="48">
        <v>60.282318203442088</v>
      </c>
      <c r="AE116" s="48">
        <v>0</v>
      </c>
      <c r="AF116" s="51">
        <v>0</v>
      </c>
      <c r="AG116" s="48">
        <v>123.7142161336684</v>
      </c>
      <c r="AH116" s="48">
        <v>0</v>
      </c>
      <c r="AI116" s="48">
        <v>0</v>
      </c>
      <c r="AJ116" s="86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G116" s="149"/>
      <c r="BI116" s="48">
        <f t="shared" si="36"/>
        <v>0</v>
      </c>
      <c r="BJ116" s="48">
        <f>BY116/22.9</f>
        <v>0</v>
      </c>
      <c r="BK116" s="48">
        <f t="shared" si="37"/>
        <v>0</v>
      </c>
      <c r="BL116" s="48">
        <f t="shared" si="41"/>
        <v>0</v>
      </c>
      <c r="BM116" s="48"/>
      <c r="BN116" s="48">
        <f t="shared" si="38"/>
        <v>0</v>
      </c>
      <c r="BO116" s="48">
        <f>BZ116/35.4</f>
        <v>0</v>
      </c>
      <c r="BP116" s="48">
        <f t="shared" si="39"/>
        <v>0</v>
      </c>
      <c r="BQ116" s="48">
        <f t="shared" si="40"/>
        <v>0</v>
      </c>
      <c r="BR116" s="48"/>
      <c r="BS116" s="48"/>
      <c r="BT116" s="48"/>
      <c r="BU116" s="48"/>
      <c r="BV116" s="86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S116" s="128">
        <v>443.08787365763084</v>
      </c>
      <c r="CT116" s="128">
        <v>1646.6747649396516</v>
      </c>
      <c r="CU116" s="128">
        <v>1708.3991690985536</v>
      </c>
      <c r="CV116" s="128">
        <v>80197.443787817363</v>
      </c>
      <c r="CW116" s="128">
        <v>938.72837247969051</v>
      </c>
      <c r="CX116" s="128">
        <v>9609.7538469431565</v>
      </c>
      <c r="CY116" s="128">
        <v>238.23713005455687</v>
      </c>
      <c r="CZ116" s="128">
        <v>966.48048976911309</v>
      </c>
      <c r="DA116" s="128">
        <v>357.1820546063596</v>
      </c>
      <c r="DB116" s="128">
        <v>3338.6843865377459</v>
      </c>
      <c r="DC116" s="128">
        <v>59.772414740403946</v>
      </c>
      <c r="DD116" s="128">
        <v>58.67457880141346</v>
      </c>
      <c r="DE116" s="128">
        <v>91.581226460196888</v>
      </c>
      <c r="DF116" s="128">
        <v>35.371709913184539</v>
      </c>
      <c r="DG116" s="128">
        <v>259.3188509798199</v>
      </c>
      <c r="DH116" s="128">
        <v>37.1723236973788</v>
      </c>
      <c r="DI116" s="128">
        <v>63.317514423116393</v>
      </c>
      <c r="DJ116" s="128">
        <v>677.36970239752418</v>
      </c>
      <c r="DK116" s="128">
        <v>112.92684347603578</v>
      </c>
      <c r="DM116" s="128">
        <v>78.425841119581037</v>
      </c>
      <c r="DN116" s="128">
        <v>-115.65711073762833</v>
      </c>
      <c r="DO116" s="128">
        <v>25219.611807517424</v>
      </c>
      <c r="DP116" s="128">
        <v>102.9745475748806</v>
      </c>
      <c r="DQ116" s="128">
        <v>-468.29214226114982</v>
      </c>
      <c r="DR116" s="128">
        <v>-46.861364143238262</v>
      </c>
      <c r="DS116" s="128">
        <v>-9.4621122777507161</v>
      </c>
      <c r="DT116" s="128">
        <v>-66.944064172863818</v>
      </c>
      <c r="DU116" s="128">
        <v>20.603772300270961</v>
      </c>
      <c r="DV116" s="128" t="s">
        <v>1501</v>
      </c>
      <c r="DW116" s="128">
        <v>162.64619514530037</v>
      </c>
      <c r="DX116" s="128">
        <v>4626.4100229280684</v>
      </c>
      <c r="DY116" s="128">
        <v>-19.589047432803785</v>
      </c>
      <c r="DZ116" s="128">
        <v>223.56194308303245</v>
      </c>
      <c r="EA116" s="128">
        <v>49.965610031874576</v>
      </c>
      <c r="EB116" s="128">
        <v>-19.610911080013796</v>
      </c>
      <c r="EC116" s="128">
        <v>230.91049276936491</v>
      </c>
      <c r="ED116" s="128">
        <v>12.604650007588685</v>
      </c>
      <c r="EE116" s="138">
        <v>0.75656601087973918</v>
      </c>
    </row>
    <row r="117" spans="1:135" s="60" customFormat="1" x14ac:dyDescent="0.3">
      <c r="A117" s="56" t="s">
        <v>59</v>
      </c>
      <c r="B117" s="57" t="s">
        <v>60</v>
      </c>
      <c r="C117" s="57">
        <v>1</v>
      </c>
      <c r="D117" s="74" t="s">
        <v>394</v>
      </c>
      <c r="E117" s="112" t="s">
        <v>300</v>
      </c>
      <c r="F117" s="57" t="s">
        <v>75</v>
      </c>
      <c r="G117" s="57" t="s">
        <v>217</v>
      </c>
      <c r="H117" s="84">
        <v>-23.5</v>
      </c>
      <c r="I117" s="81"/>
      <c r="J117" s="81">
        <v>171.2</v>
      </c>
      <c r="K117" s="81"/>
      <c r="L117" s="120">
        <v>11.5</v>
      </c>
      <c r="M117" s="61" t="s">
        <v>220</v>
      </c>
      <c r="N117" s="62"/>
      <c r="O117" s="174">
        <v>45109.626584446727</v>
      </c>
      <c r="P117" s="174">
        <v>197452.61971835478</v>
      </c>
      <c r="Q117" s="56">
        <v>262.68472945249499</v>
      </c>
      <c r="R117" s="59">
        <v>0</v>
      </c>
      <c r="S117" s="59">
        <v>12105.035199115979</v>
      </c>
      <c r="T117" s="59">
        <v>71967.416813992386</v>
      </c>
      <c r="U117" s="56">
        <v>0</v>
      </c>
      <c r="V117" s="59">
        <v>0</v>
      </c>
      <c r="W117" s="59">
        <v>366.84439806549864</v>
      </c>
      <c r="X117" s="59">
        <v>833.11647240750005</v>
      </c>
      <c r="Y117" s="56">
        <v>0</v>
      </c>
      <c r="Z117" s="56">
        <v>0</v>
      </c>
      <c r="AA117" s="56">
        <v>43.676478914220709</v>
      </c>
      <c r="AB117" s="56">
        <v>2892.7377369177934</v>
      </c>
      <c r="AC117" s="59">
        <v>0</v>
      </c>
      <c r="AD117" s="56">
        <v>125.68473295272719</v>
      </c>
      <c r="AE117" s="56">
        <v>246.36278790091234</v>
      </c>
      <c r="AF117" s="59">
        <v>0</v>
      </c>
      <c r="AG117" s="56">
        <v>0</v>
      </c>
      <c r="AH117" s="56">
        <v>1.95611831094</v>
      </c>
      <c r="AI117" s="56">
        <v>49.585103287110108</v>
      </c>
      <c r="AJ117" s="87"/>
      <c r="AK117" s="56">
        <v>262.68472945249499</v>
      </c>
      <c r="AL117" s="56">
        <v>288.49877895039282</v>
      </c>
      <c r="AM117" s="56">
        <f>AVERAGE(O117:O121)</f>
        <v>24144.271726573734</v>
      </c>
      <c r="AN117" s="56">
        <f>AVERAGE(P117:P121)</f>
        <v>136898.64873419912</v>
      </c>
      <c r="AO117" s="56">
        <v>10472.900122735597</v>
      </c>
      <c r="AP117" s="56">
        <v>51804.386639574528</v>
      </c>
      <c r="AQ117" s="56"/>
      <c r="AR117" s="56"/>
      <c r="AS117" s="56">
        <v>366.84439806549864</v>
      </c>
      <c r="AT117" s="56">
        <v>833.11647240750005</v>
      </c>
      <c r="AU117" s="56">
        <v>38.275240217366587</v>
      </c>
      <c r="AV117" s="56">
        <v>512.569412402956</v>
      </c>
      <c r="AW117" s="56">
        <v>67.432538035711033</v>
      </c>
      <c r="AX117" s="56">
        <v>2248.8715956377496</v>
      </c>
      <c r="AY117" s="56"/>
      <c r="AZ117" s="56">
        <v>85.83149603220167</v>
      </c>
      <c r="BA117" s="56">
        <v>645.21550870640067</v>
      </c>
      <c r="BB117" s="56"/>
      <c r="BC117" s="56">
        <v>48.8495064424555</v>
      </c>
      <c r="BD117" s="56">
        <v>3.4120073645622497</v>
      </c>
      <c r="BE117" s="56">
        <v>31.260263763317401</v>
      </c>
      <c r="BF117" s="145"/>
      <c r="BG117" s="171">
        <v>8.2331077250807107E-3</v>
      </c>
      <c r="BH117" s="172">
        <v>168.64007332991784</v>
      </c>
      <c r="BI117" s="56">
        <f t="shared" si="36"/>
        <v>1054.3350098940496</v>
      </c>
      <c r="BJ117" s="56">
        <f>BY117/22.9</f>
        <v>0</v>
      </c>
      <c r="BK117" s="56">
        <f t="shared" si="37"/>
        <v>620.49636329482405</v>
      </c>
      <c r="BL117" s="56">
        <f t="shared" si="41"/>
        <v>1674.8313731888736</v>
      </c>
      <c r="BM117" s="56">
        <v>2009.9974479578866</v>
      </c>
      <c r="BN117" s="56">
        <f t="shared" si="38"/>
        <v>3867.193467067772</v>
      </c>
      <c r="BO117" s="56">
        <f>BZ117/35.4</f>
        <v>68.319318763425386</v>
      </c>
      <c r="BP117" s="56">
        <f t="shared" si="39"/>
        <v>6.4151365757566454</v>
      </c>
      <c r="BQ117" s="56">
        <f t="shared" si="40"/>
        <v>2.5660546303026583</v>
      </c>
      <c r="BR117" s="56">
        <f t="shared" ref="BR117" si="66">BI117/BP117</f>
        <v>164.35114006433977</v>
      </c>
      <c r="BS117" s="56">
        <v>0</v>
      </c>
      <c r="BT117" s="56">
        <f t="shared" ref="BT117" si="67">BN117/BP117</f>
        <v>602.82324801660957</v>
      </c>
      <c r="BU117" s="56">
        <v>26.624265109806853</v>
      </c>
      <c r="BV117" s="87"/>
      <c r="BW117" s="56">
        <v>105.073891780998</v>
      </c>
      <c r="BX117" s="56">
        <v>115.39951158015712</v>
      </c>
      <c r="BY117" s="56">
        <v>0</v>
      </c>
      <c r="BZ117" s="56">
        <v>2418.5038842252584</v>
      </c>
      <c r="CA117" s="56">
        <v>2622.1138057555481</v>
      </c>
      <c r="CB117" s="56">
        <v>24868.25324812996</v>
      </c>
      <c r="CC117" s="56">
        <v>0</v>
      </c>
      <c r="CD117" s="56">
        <v>0</v>
      </c>
      <c r="CE117" s="56">
        <v>146.73775922619947</v>
      </c>
      <c r="CF117" s="56">
        <v>333.24658896300002</v>
      </c>
      <c r="CG117" s="56">
        <v>15.310096086946634</v>
      </c>
      <c r="CH117" s="56">
        <v>205.02776496118241</v>
      </c>
      <c r="CI117" s="56">
        <v>40.007071198571523</v>
      </c>
      <c r="CJ117" s="56">
        <v>604.20278505998908</v>
      </c>
      <c r="CK117" s="56">
        <v>0</v>
      </c>
      <c r="CL117" s="56">
        <v>32.808653837829283</v>
      </c>
      <c r="CM117" s="56">
        <v>387.32800785157775</v>
      </c>
      <c r="CN117" s="56">
        <v>0</v>
      </c>
      <c r="CO117" s="56">
        <v>28.513760987294216</v>
      </c>
      <c r="CP117" s="56">
        <v>1.5914298251970076</v>
      </c>
      <c r="CQ117" s="56">
        <v>19.205438791176423</v>
      </c>
      <c r="CR117" s="62"/>
      <c r="CS117" s="129">
        <v>293.66209498791397</v>
      </c>
      <c r="CT117" s="129">
        <v>1021.7269221538785</v>
      </c>
      <c r="CU117" s="129">
        <v>1097.230519566049</v>
      </c>
      <c r="CV117" s="129">
        <v>54423.940962254506</v>
      </c>
      <c r="CW117" s="129">
        <v>597.62734809221479</v>
      </c>
      <c r="CX117" s="129">
        <v>6334.8524526130486</v>
      </c>
      <c r="CY117" s="129">
        <v>115.69895600436114</v>
      </c>
      <c r="CZ117" s="129">
        <v>611.63996344519535</v>
      </c>
      <c r="DA117" s="129">
        <v>194.08693280587619</v>
      </c>
      <c r="DB117" s="129">
        <v>2125.2685911446442</v>
      </c>
      <c r="DC117" s="129">
        <v>31.271482544497019</v>
      </c>
      <c r="DD117" s="129">
        <v>15.512557786494984</v>
      </c>
      <c r="DE117" s="129">
        <v>59.600493624914293</v>
      </c>
      <c r="DF117" s="129">
        <v>16.230551693611172</v>
      </c>
      <c r="DG117" s="129">
        <v>165.8536373498136</v>
      </c>
      <c r="DH117" s="129">
        <v>17.99981652166133</v>
      </c>
      <c r="DI117" s="129">
        <v>39.541654865899204</v>
      </c>
      <c r="DJ117" s="129">
        <v>280.81040436252948</v>
      </c>
      <c r="DK117" s="129">
        <v>74.337387901020222</v>
      </c>
      <c r="DL117" s="131"/>
      <c r="DM117" s="129">
        <v>352.12694533148459</v>
      </c>
      <c r="DN117" s="129">
        <v>3.569827024719757</v>
      </c>
      <c r="DO117" s="129">
        <v>30011.171215599552</v>
      </c>
      <c r="DP117" s="129">
        <v>276.61599157279989</v>
      </c>
      <c r="DQ117" s="129">
        <v>668.68484682779172</v>
      </c>
      <c r="DR117" s="129">
        <v>5.1911527606118</v>
      </c>
      <c r="DS117" s="129">
        <v>200.035918058677</v>
      </c>
      <c r="DT117" s="129">
        <v>322.07289294646205</v>
      </c>
      <c r="DU117" s="129">
        <v>-30.405877416617962</v>
      </c>
      <c r="DV117" s="129" t="s">
        <v>1502</v>
      </c>
      <c r="DW117" s="129">
        <v>112.63430076176496</v>
      </c>
      <c r="DX117" s="129">
        <v>8726.0671541470601</v>
      </c>
      <c r="DY117" s="129">
        <v>-0.18047392813405683</v>
      </c>
      <c r="DZ117" s="129">
        <v>547.7095596768678</v>
      </c>
      <c r="EA117" s="129">
        <v>131.09068528322584</v>
      </c>
      <c r="EB117" s="129">
        <v>5.4833896815712357</v>
      </c>
      <c r="EC117" s="129">
        <v>-36.697396757572214</v>
      </c>
      <c r="ED117" s="129">
        <v>170.86727445941125</v>
      </c>
      <c r="EE117" s="139">
        <v>44.388711210944834</v>
      </c>
    </row>
    <row r="118" spans="1:135" x14ac:dyDescent="0.3">
      <c r="A118" s="48" t="s">
        <v>59</v>
      </c>
      <c r="B118" s="49" t="s">
        <v>60</v>
      </c>
      <c r="C118" s="49">
        <v>1</v>
      </c>
      <c r="D118" s="73" t="s">
        <v>395</v>
      </c>
      <c r="E118" s="113" t="s">
        <v>300</v>
      </c>
      <c r="F118" s="49" t="s">
        <v>75</v>
      </c>
      <c r="G118" s="49" t="s">
        <v>217</v>
      </c>
      <c r="H118" s="83">
        <v>-23.5</v>
      </c>
      <c r="J118" s="80">
        <v>171.2</v>
      </c>
      <c r="L118" s="119">
        <v>11.5</v>
      </c>
      <c r="M118" s="53" t="s">
        <v>221</v>
      </c>
      <c r="O118" s="173">
        <v>17015.510113866669</v>
      </c>
      <c r="P118" s="173">
        <v>124639.98635983632</v>
      </c>
      <c r="Q118" s="48">
        <v>0</v>
      </c>
      <c r="R118" s="51">
        <v>0</v>
      </c>
      <c r="S118" s="51">
        <v>10522.195601857793</v>
      </c>
      <c r="T118" s="51">
        <v>30888.357091273927</v>
      </c>
      <c r="U118" s="48">
        <v>0</v>
      </c>
      <c r="V118" s="51">
        <v>0</v>
      </c>
      <c r="W118" s="51">
        <v>0</v>
      </c>
      <c r="X118" s="51">
        <v>0</v>
      </c>
      <c r="Y118" s="48">
        <v>0</v>
      </c>
      <c r="Z118" s="48">
        <v>0</v>
      </c>
      <c r="AA118" s="48">
        <v>46.135128267381475</v>
      </c>
      <c r="AB118" s="48">
        <v>2904.3003405361046</v>
      </c>
      <c r="AC118" s="51">
        <v>0</v>
      </c>
      <c r="AD118" s="48">
        <v>97.190399520712091</v>
      </c>
      <c r="AE118" s="48">
        <v>1144.5627264225718</v>
      </c>
      <c r="AF118" s="51">
        <v>0</v>
      </c>
      <c r="AG118" s="48">
        <v>58.817140786484579</v>
      </c>
      <c r="AH118" s="48">
        <v>4.4789106373549998</v>
      </c>
      <c r="AI118" s="48">
        <v>0</v>
      </c>
      <c r="AJ118" s="86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G118" s="149"/>
      <c r="BI118" s="48">
        <f t="shared" si="36"/>
        <v>0</v>
      </c>
      <c r="BJ118" s="48">
        <f>BY118/22.9</f>
        <v>0</v>
      </c>
      <c r="BK118" s="48">
        <f t="shared" si="37"/>
        <v>0</v>
      </c>
      <c r="BL118" s="48">
        <f t="shared" si="41"/>
        <v>0</v>
      </c>
      <c r="BM118" s="48"/>
      <c r="BN118" s="48">
        <f t="shared" si="38"/>
        <v>0</v>
      </c>
      <c r="BO118" s="48">
        <f>BZ118/35.4</f>
        <v>0</v>
      </c>
      <c r="BP118" s="48">
        <f t="shared" si="39"/>
        <v>0</v>
      </c>
      <c r="BQ118" s="48">
        <f t="shared" si="40"/>
        <v>0</v>
      </c>
      <c r="BR118" s="48"/>
      <c r="BS118" s="48"/>
      <c r="BT118" s="48"/>
      <c r="BU118" s="48"/>
      <c r="BV118" s="86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S118" s="128">
        <v>315.72236565497957</v>
      </c>
      <c r="CT118" s="128">
        <v>1142.4158329733887</v>
      </c>
      <c r="CU118" s="128">
        <v>1122.4664394809026</v>
      </c>
      <c r="CV118" s="128">
        <v>58628.81999777336</v>
      </c>
      <c r="CW118" s="128">
        <v>620.26874803170153</v>
      </c>
      <c r="CX118" s="128">
        <v>6818.1216778267099</v>
      </c>
      <c r="CY118" s="128">
        <v>140.49127279126662</v>
      </c>
      <c r="CZ118" s="128">
        <v>673.70224938938088</v>
      </c>
      <c r="DA118" s="128">
        <v>238.22479894591117</v>
      </c>
      <c r="DB118" s="128">
        <v>2199.1374431136187</v>
      </c>
      <c r="DC118" s="128">
        <v>41.80521843184728</v>
      </c>
      <c r="DD118" s="128">
        <v>24.549064964580268</v>
      </c>
      <c r="DE118" s="128">
        <v>78.733925331965665</v>
      </c>
      <c r="DF118" s="128">
        <v>22.470470088166593</v>
      </c>
      <c r="DG118" s="128">
        <v>216.86534665561385</v>
      </c>
      <c r="DH118" s="128">
        <v>24.063023838489656</v>
      </c>
      <c r="DI118" s="128">
        <v>45.675594280864388</v>
      </c>
      <c r="DJ118" s="128">
        <v>375.40090734479332</v>
      </c>
      <c r="DK118" s="128">
        <v>87.542474345550715</v>
      </c>
      <c r="DM118" s="128">
        <v>102.26141967722924</v>
      </c>
      <c r="DN118" s="128">
        <v>1.4533400053755372</v>
      </c>
      <c r="DO118" s="128">
        <v>48151.641626315388</v>
      </c>
      <c r="DP118" s="128">
        <v>219.14119114146831</v>
      </c>
      <c r="DQ118" s="128">
        <v>-98.500834183972984</v>
      </c>
      <c r="DR118" s="128">
        <v>-9.3617594694114246</v>
      </c>
      <c r="DS118" s="128">
        <v>-15.369835690302848</v>
      </c>
      <c r="DT118" s="128">
        <v>80.104999688683009</v>
      </c>
      <c r="DU118" s="128">
        <v>12.239396818990633</v>
      </c>
      <c r="DV118" s="128" t="s">
        <v>1503</v>
      </c>
      <c r="DW118" s="128">
        <v>219.60520004397927</v>
      </c>
      <c r="DX118" s="128">
        <v>16171.073640061277</v>
      </c>
      <c r="DY118" s="128">
        <v>12.388342654444388</v>
      </c>
      <c r="DZ118" s="128">
        <v>781.77000092546803</v>
      </c>
      <c r="EA118" s="128">
        <v>1124.1497331290163</v>
      </c>
      <c r="EB118" s="128">
        <v>-3.8284529987304321</v>
      </c>
      <c r="EC118" s="128">
        <v>238.10892392417156</v>
      </c>
      <c r="ED118" s="128">
        <v>117.2757883921492</v>
      </c>
      <c r="EE118" s="138">
        <v>25.90326712895255</v>
      </c>
    </row>
    <row r="119" spans="1:135" x14ac:dyDescent="0.3">
      <c r="A119" s="48" t="s">
        <v>59</v>
      </c>
      <c r="B119" s="49" t="s">
        <v>60</v>
      </c>
      <c r="C119" s="49">
        <v>1</v>
      </c>
      <c r="D119" s="73" t="s">
        <v>396</v>
      </c>
      <c r="E119" s="113" t="s">
        <v>300</v>
      </c>
      <c r="F119" s="49" t="s">
        <v>75</v>
      </c>
      <c r="G119" s="49" t="s">
        <v>217</v>
      </c>
      <c r="H119" s="83">
        <v>-23.5</v>
      </c>
      <c r="J119" s="80">
        <v>171.2</v>
      </c>
      <c r="L119" s="119">
        <v>11.5</v>
      </c>
      <c r="M119" s="53" t="s">
        <v>222</v>
      </c>
      <c r="O119" s="173">
        <v>21665.06426203288</v>
      </c>
      <c r="P119" s="173">
        <v>118620.85770077654</v>
      </c>
      <c r="Q119" s="48">
        <v>0</v>
      </c>
      <c r="R119" s="51">
        <v>0</v>
      </c>
      <c r="S119" s="51">
        <v>8213.6129387879064</v>
      </c>
      <c r="T119" s="51">
        <v>27492.515816769122</v>
      </c>
      <c r="U119" s="48">
        <v>0</v>
      </c>
      <c r="V119" s="51">
        <v>0</v>
      </c>
      <c r="W119" s="51">
        <v>0</v>
      </c>
      <c r="X119" s="51">
        <v>0</v>
      </c>
      <c r="Y119" s="48">
        <v>38.275240217366587</v>
      </c>
      <c r="Z119" s="48">
        <v>512.569412402956</v>
      </c>
      <c r="AA119" s="48">
        <v>62.248825702148508</v>
      </c>
      <c r="AB119" s="48">
        <v>2168.3060587167588</v>
      </c>
      <c r="AC119" s="51">
        <v>0</v>
      </c>
      <c r="AD119" s="48">
        <v>35.939170927720845</v>
      </c>
      <c r="AE119" s="48">
        <v>637.34618788835689</v>
      </c>
      <c r="AF119" s="51">
        <v>0</v>
      </c>
      <c r="AG119" s="48">
        <v>49.090945215465482</v>
      </c>
      <c r="AH119" s="48">
        <v>3.5163377927920001</v>
      </c>
      <c r="AI119" s="48">
        <v>12.935424239524695</v>
      </c>
      <c r="AJ119" s="86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G119" s="149"/>
      <c r="BI119" s="48">
        <f t="shared" si="36"/>
        <v>0</v>
      </c>
      <c r="BJ119" s="48">
        <f>BY119/22.9</f>
        <v>0</v>
      </c>
      <c r="BK119" s="48">
        <f t="shared" si="37"/>
        <v>0</v>
      </c>
      <c r="BL119" s="48">
        <f t="shared" si="41"/>
        <v>0</v>
      </c>
      <c r="BM119" s="48"/>
      <c r="BN119" s="48">
        <f t="shared" si="38"/>
        <v>0</v>
      </c>
      <c r="BO119" s="48">
        <f>BZ119/35.4</f>
        <v>0</v>
      </c>
      <c r="BP119" s="48">
        <f t="shared" si="39"/>
        <v>0</v>
      </c>
      <c r="BQ119" s="48">
        <f t="shared" si="40"/>
        <v>0</v>
      </c>
      <c r="BR119" s="48"/>
      <c r="BS119" s="48"/>
      <c r="BT119" s="48"/>
      <c r="BU119" s="48"/>
      <c r="BV119" s="86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S119" s="128">
        <v>97.101795113250333</v>
      </c>
      <c r="CT119" s="128">
        <v>348.12292099767626</v>
      </c>
      <c r="CU119" s="128">
        <v>351.09329943166671</v>
      </c>
      <c r="CV119" s="128">
        <v>18053.604886946661</v>
      </c>
      <c r="CW119" s="128">
        <v>193.1600126949017</v>
      </c>
      <c r="CX119" s="128">
        <v>2101.2361025840223</v>
      </c>
      <c r="CY119" s="128">
        <v>41.680739416868626</v>
      </c>
      <c r="CZ119" s="128">
        <v>205.95221001892713</v>
      </c>
      <c r="DA119" s="128">
        <v>70.928375524541323</v>
      </c>
      <c r="DB119" s="128">
        <v>685.93646767413168</v>
      </c>
      <c r="DC119" s="128">
        <v>12.102539627048715</v>
      </c>
      <c r="DD119" s="128">
        <v>6.8358035905878731</v>
      </c>
      <c r="DE119" s="128">
        <v>23.149032261089754</v>
      </c>
      <c r="DF119" s="128">
        <v>6.4501967743556188</v>
      </c>
      <c r="DG119" s="128">
        <v>63.127568139975416</v>
      </c>
      <c r="DH119" s="128">
        <v>6.9662040876916951</v>
      </c>
      <c r="DI119" s="128">
        <v>13.734161130067722</v>
      </c>
      <c r="DJ119" s="128">
        <v>108.67791815447131</v>
      </c>
      <c r="DK119" s="128">
        <v>26.005485716405289</v>
      </c>
      <c r="DM119" s="128">
        <v>82.14460881704008</v>
      </c>
      <c r="DN119" s="128">
        <v>42.26566373035638</v>
      </c>
      <c r="DO119" s="128">
        <v>107987.70877722398</v>
      </c>
      <c r="DP119" s="128">
        <v>560.37539551219947</v>
      </c>
      <c r="DQ119" s="128">
        <v>642.58517230339658</v>
      </c>
      <c r="DR119" s="128">
        <v>45.064990316480646</v>
      </c>
      <c r="DS119" s="128">
        <v>-44.645041596059535</v>
      </c>
      <c r="DT119" s="128">
        <v>78.128731476600578</v>
      </c>
      <c r="DU119" s="128">
        <v>69.594292793869784</v>
      </c>
      <c r="DV119" s="128">
        <v>274.09142036626599</v>
      </c>
      <c r="DW119" s="128">
        <v>851.28977402842611</v>
      </c>
      <c r="DX119" s="128">
        <v>34685.924836986887</v>
      </c>
      <c r="DY119" s="128">
        <v>19.825939062690829</v>
      </c>
      <c r="DZ119" s="128">
        <v>830.53713282190859</v>
      </c>
      <c r="EA119" s="128">
        <v>1798.4373850080547</v>
      </c>
      <c r="EB119" s="128">
        <v>13.860659291369243</v>
      </c>
      <c r="EC119" s="128">
        <v>570.96373414668767</v>
      </c>
      <c r="ED119" s="128">
        <v>247.10851880266802</v>
      </c>
      <c r="EE119" s="138">
        <v>61.4080343425127</v>
      </c>
    </row>
    <row r="120" spans="1:135" x14ac:dyDescent="0.3">
      <c r="A120" s="48" t="s">
        <v>59</v>
      </c>
      <c r="B120" s="49" t="s">
        <v>60</v>
      </c>
      <c r="C120" s="49">
        <v>1</v>
      </c>
      <c r="D120" s="73" t="s">
        <v>397</v>
      </c>
      <c r="E120" s="113" t="s">
        <v>300</v>
      </c>
      <c r="F120" s="49" t="s">
        <v>75</v>
      </c>
      <c r="G120" s="49" t="s">
        <v>217</v>
      </c>
      <c r="H120" s="83">
        <v>-23.5</v>
      </c>
      <c r="J120" s="80">
        <v>171.2</v>
      </c>
      <c r="L120" s="119">
        <v>11.5</v>
      </c>
      <c r="M120" s="53" t="s">
        <v>223</v>
      </c>
      <c r="O120" s="173">
        <v>19431.728493873488</v>
      </c>
      <c r="P120" s="173">
        <v>105782.56614521904</v>
      </c>
      <c r="Q120" s="48">
        <v>0</v>
      </c>
      <c r="R120" s="51">
        <v>0</v>
      </c>
      <c r="S120" s="51">
        <v>14397.744509888529</v>
      </c>
      <c r="T120" s="51">
        <v>20249.474036482799</v>
      </c>
      <c r="U120" s="48">
        <v>0</v>
      </c>
      <c r="V120" s="51">
        <v>0</v>
      </c>
      <c r="W120" s="51">
        <v>0</v>
      </c>
      <c r="X120" s="51">
        <v>0</v>
      </c>
      <c r="Y120" s="48">
        <v>0</v>
      </c>
      <c r="Z120" s="48">
        <v>0</v>
      </c>
      <c r="AA120" s="48">
        <v>145.91844382917509</v>
      </c>
      <c r="AB120" s="48">
        <v>1980.1043085029039</v>
      </c>
      <c r="AC120" s="51">
        <v>0</v>
      </c>
      <c r="AD120" s="48">
        <v>109.40605341628751</v>
      </c>
      <c r="AE120" s="48">
        <v>0</v>
      </c>
      <c r="AF120" s="51">
        <v>0</v>
      </c>
      <c r="AG120" s="48">
        <v>75.404319138252646</v>
      </c>
      <c r="AH120" s="48">
        <v>0</v>
      </c>
      <c r="AI120" s="48">
        <v>0</v>
      </c>
      <c r="AJ120" s="86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G120" s="149"/>
      <c r="BI120" s="48">
        <f t="shared" si="36"/>
        <v>0</v>
      </c>
      <c r="BJ120" s="48">
        <f>BY120/22.9</f>
        <v>0</v>
      </c>
      <c r="BK120" s="48">
        <f t="shared" si="37"/>
        <v>0</v>
      </c>
      <c r="BL120" s="48">
        <f t="shared" si="41"/>
        <v>0</v>
      </c>
      <c r="BM120" s="48"/>
      <c r="BN120" s="48">
        <f t="shared" si="38"/>
        <v>0</v>
      </c>
      <c r="BO120" s="48">
        <f>BZ120/35.4</f>
        <v>0</v>
      </c>
      <c r="BP120" s="48">
        <f t="shared" si="39"/>
        <v>0</v>
      </c>
      <c r="BQ120" s="48">
        <f t="shared" si="40"/>
        <v>0</v>
      </c>
      <c r="BR120" s="48"/>
      <c r="BS120" s="48"/>
      <c r="BT120" s="48"/>
      <c r="BU120" s="48"/>
      <c r="BV120" s="86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S120" s="128">
        <v>957.36517298900901</v>
      </c>
      <c r="CT120" s="128">
        <v>3432.2821745331521</v>
      </c>
      <c r="CU120" s="128">
        <v>3461.568315535832</v>
      </c>
      <c r="CV120" s="128">
        <v>177997.66261281382</v>
      </c>
      <c r="CW120" s="128">
        <v>1904.4413005190593</v>
      </c>
      <c r="CX120" s="128">
        <v>20716.921479102475</v>
      </c>
      <c r="CY120" s="128">
        <v>410.94696813380585</v>
      </c>
      <c r="CZ120" s="128">
        <v>2030.5646558055569</v>
      </c>
      <c r="DA120" s="128">
        <v>699.31103152814728</v>
      </c>
      <c r="DB120" s="128">
        <v>6762.9201320986067</v>
      </c>
      <c r="DC120" s="128">
        <v>119.32374607639719</v>
      </c>
      <c r="DD120" s="128">
        <v>67.396903212647373</v>
      </c>
      <c r="DE120" s="128">
        <v>228.23550532014983</v>
      </c>
      <c r="DF120" s="128">
        <v>63.595052424025255</v>
      </c>
      <c r="DG120" s="128">
        <v>622.39977255019892</v>
      </c>
      <c r="DH120" s="128">
        <v>68.682573516909514</v>
      </c>
      <c r="DI120" s="128">
        <v>135.41055065780111</v>
      </c>
      <c r="DJ120" s="128">
        <v>1071.4987688198059</v>
      </c>
      <c r="DK120" s="128">
        <v>256.39841469987601</v>
      </c>
      <c r="DM120" s="128">
        <v>-482.36857122862557</v>
      </c>
      <c r="DN120" s="128">
        <v>49.024525458372864</v>
      </c>
      <c r="DO120" s="128">
        <v>19199.246750997263</v>
      </c>
      <c r="DP120" s="128">
        <v>186.57733627633769</v>
      </c>
      <c r="DQ120" s="128">
        <v>218.12869188401282</v>
      </c>
      <c r="DR120" s="128">
        <v>17.997676955828098</v>
      </c>
      <c r="DS120" s="128">
        <v>-4.1301404115466394</v>
      </c>
      <c r="DT120" s="128">
        <v>86.777122442986339</v>
      </c>
      <c r="DU120" s="128">
        <v>-22.57242112142923</v>
      </c>
      <c r="DV120" s="128" t="s">
        <v>1504</v>
      </c>
      <c r="DW120" s="128">
        <v>202.39793487224486</v>
      </c>
      <c r="DX120" s="128">
        <v>3212.701663535252</v>
      </c>
      <c r="DY120" s="128">
        <v>0.1629811802206822</v>
      </c>
      <c r="DZ120" s="128">
        <v>256.43776681796322</v>
      </c>
      <c r="EA120" s="128">
        <v>81.112222122212387</v>
      </c>
      <c r="EB120" s="128">
        <v>-1.4219859825469465</v>
      </c>
      <c r="EC120" s="128">
        <v>88.951440747469846</v>
      </c>
      <c r="ED120" s="128">
        <v>-83.289792051173151</v>
      </c>
      <c r="EE120" s="138">
        <v>-12.626706409495711</v>
      </c>
    </row>
    <row r="121" spans="1:135" ht="16.2" thickBot="1" x14ac:dyDescent="0.35">
      <c r="A121" s="48" t="s">
        <v>59</v>
      </c>
      <c r="B121" s="49" t="s">
        <v>60</v>
      </c>
      <c r="C121" s="49">
        <v>1</v>
      </c>
      <c r="D121" s="73" t="s">
        <v>398</v>
      </c>
      <c r="E121" s="113" t="s">
        <v>300</v>
      </c>
      <c r="F121" s="49" t="s">
        <v>75</v>
      </c>
      <c r="G121" s="49" t="s">
        <v>217</v>
      </c>
      <c r="H121" s="83">
        <v>-23.5</v>
      </c>
      <c r="J121" s="80">
        <v>171.2</v>
      </c>
      <c r="L121" s="119">
        <v>11.5</v>
      </c>
      <c r="M121" s="53" t="s">
        <v>224</v>
      </c>
      <c r="O121" s="173">
        <v>17499.429178648901</v>
      </c>
      <c r="P121" s="173">
        <v>137997.21374680893</v>
      </c>
      <c r="Q121" s="48">
        <v>0</v>
      </c>
      <c r="R121" s="51">
        <v>288.49877895039282</v>
      </c>
      <c r="S121" s="51">
        <v>7125.9123640277776</v>
      </c>
      <c r="T121" s="51">
        <v>38424.169439354395</v>
      </c>
      <c r="U121" s="48">
        <v>0</v>
      </c>
      <c r="V121" s="51">
        <v>0</v>
      </c>
      <c r="W121" s="51">
        <v>0</v>
      </c>
      <c r="X121" s="51">
        <v>0</v>
      </c>
      <c r="Y121" s="48">
        <v>0</v>
      </c>
      <c r="Z121" s="48">
        <v>0</v>
      </c>
      <c r="AA121" s="48">
        <v>39.183813465629385</v>
      </c>
      <c r="AB121" s="48">
        <v>1298.9095335151874</v>
      </c>
      <c r="AC121" s="51">
        <v>0</v>
      </c>
      <c r="AD121" s="48">
        <v>60.937123343560749</v>
      </c>
      <c r="AE121" s="48">
        <v>552.59033261376192</v>
      </c>
      <c r="AF121" s="51">
        <v>0</v>
      </c>
      <c r="AG121" s="48">
        <v>12.085620629619289</v>
      </c>
      <c r="AH121" s="48">
        <v>3.6966627171619999</v>
      </c>
      <c r="AI121" s="48">
        <v>0</v>
      </c>
      <c r="AJ121" s="86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G121" s="149"/>
      <c r="BI121" s="48">
        <f t="shared" si="36"/>
        <v>0</v>
      </c>
      <c r="BJ121" s="48">
        <f>BY121/22.9</f>
        <v>0</v>
      </c>
      <c r="BK121" s="48">
        <f t="shared" si="37"/>
        <v>0</v>
      </c>
      <c r="BL121" s="48">
        <f t="shared" si="41"/>
        <v>0</v>
      </c>
      <c r="BM121" s="48"/>
      <c r="BN121" s="48">
        <f t="shared" si="38"/>
        <v>0</v>
      </c>
      <c r="BO121" s="48">
        <f>BZ121/35.4</f>
        <v>0</v>
      </c>
      <c r="BP121" s="48">
        <f t="shared" si="39"/>
        <v>0</v>
      </c>
      <c r="BQ121" s="48">
        <f t="shared" si="40"/>
        <v>0</v>
      </c>
      <c r="BR121" s="48"/>
      <c r="BS121" s="48"/>
      <c r="BT121" s="48"/>
      <c r="BU121" s="48"/>
      <c r="BV121" s="86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S121" s="128">
        <v>150.42508733065219</v>
      </c>
      <c r="CT121" s="128">
        <v>515.04972511191772</v>
      </c>
      <c r="CU121" s="128">
        <v>587.95631649254199</v>
      </c>
      <c r="CV121" s="128">
        <v>28133.149207750834</v>
      </c>
      <c r="CW121" s="128">
        <v>317.18868749890885</v>
      </c>
      <c r="CX121" s="128">
        <v>3287.3286460606605</v>
      </c>
      <c r="CY121" s="128">
        <v>53.108094659486177</v>
      </c>
      <c r="CZ121" s="128">
        <v>309.69006763347886</v>
      </c>
      <c r="DA121" s="128">
        <v>92.335531850479867</v>
      </c>
      <c r="DB121" s="128">
        <v>1134.4946233306223</v>
      </c>
      <c r="DC121" s="128">
        <v>13.086449805530879</v>
      </c>
      <c r="DD121" s="128">
        <v>5.2310631948022017</v>
      </c>
      <c r="DE121" s="128">
        <v>27.86554206723476</v>
      </c>
      <c r="DF121" s="128">
        <v>6.5365571089586494</v>
      </c>
      <c r="DG121" s="128">
        <v>71.01235915186011</v>
      </c>
      <c r="DH121" s="128">
        <v>7.5325382909323304</v>
      </c>
      <c r="DI121" s="128">
        <v>18.924124147636078</v>
      </c>
      <c r="DJ121" s="128">
        <v>117.51314913723999</v>
      </c>
      <c r="DK121" s="128">
        <v>33.395879033340975</v>
      </c>
      <c r="DM121" s="128">
        <v>-4.868659074541938</v>
      </c>
      <c r="DN121" s="128">
        <v>126.96102675082113</v>
      </c>
      <c r="DO121" s="128">
        <v>30606.959469365953</v>
      </c>
      <c r="DP121" s="128">
        <v>255.8637033191265</v>
      </c>
      <c r="DQ121" s="128">
        <v>-56.40697050036124</v>
      </c>
      <c r="DR121" s="128">
        <v>48.593673675505784</v>
      </c>
      <c r="DS121" s="128">
        <v>-60.143043645622157</v>
      </c>
      <c r="DT121" s="128">
        <v>-33.080894548031708</v>
      </c>
      <c r="DU121" s="128">
        <v>18.146045361556304</v>
      </c>
      <c r="DV121" s="128" t="s">
        <v>1505</v>
      </c>
      <c r="DW121" s="128">
        <v>175.06227650589895</v>
      </c>
      <c r="DX121" s="128">
        <v>6788.1466728096029</v>
      </c>
      <c r="DY121" s="128">
        <v>-19.165752808031677</v>
      </c>
      <c r="DZ121" s="128">
        <v>460.05797827213092</v>
      </c>
      <c r="EA121" s="128">
        <v>509.40456208752499</v>
      </c>
      <c r="EB121" s="128">
        <v>5.0416182733165957</v>
      </c>
      <c r="EC121" s="128">
        <v>45.921461899073478</v>
      </c>
      <c r="ED121" s="128">
        <v>92.465437943163522</v>
      </c>
      <c r="EE121" s="138">
        <v>1.3138950671828464</v>
      </c>
    </row>
    <row r="122" spans="1:135" s="60" customFormat="1" x14ac:dyDescent="0.3">
      <c r="A122" s="56" t="s">
        <v>59</v>
      </c>
      <c r="B122" s="57" t="s">
        <v>60</v>
      </c>
      <c r="C122" s="57">
        <v>1</v>
      </c>
      <c r="D122" s="112" t="s">
        <v>359</v>
      </c>
      <c r="E122" s="112" t="s">
        <v>300</v>
      </c>
      <c r="F122" s="57" t="s">
        <v>75</v>
      </c>
      <c r="G122" s="57" t="s">
        <v>217</v>
      </c>
      <c r="H122" s="84">
        <v>-27.3</v>
      </c>
      <c r="I122" s="81"/>
      <c r="J122" s="81">
        <v>182.3</v>
      </c>
      <c r="K122" s="81"/>
      <c r="L122" s="120">
        <v>11.2</v>
      </c>
      <c r="M122" s="61" t="s">
        <v>225</v>
      </c>
      <c r="N122" s="62"/>
      <c r="O122" s="174">
        <v>24429.249366398315</v>
      </c>
      <c r="P122" s="174">
        <v>68067.146282973627</v>
      </c>
      <c r="Q122" s="56">
        <v>794.24267741817937</v>
      </c>
      <c r="R122" s="59">
        <v>0</v>
      </c>
      <c r="S122" s="59">
        <v>17637.331639409367</v>
      </c>
      <c r="T122" s="59">
        <v>0</v>
      </c>
      <c r="U122" s="56">
        <v>0</v>
      </c>
      <c r="V122" s="59">
        <v>0</v>
      </c>
      <c r="W122" s="59">
        <v>0</v>
      </c>
      <c r="X122" s="59">
        <v>0</v>
      </c>
      <c r="Y122" s="56">
        <v>0</v>
      </c>
      <c r="Z122" s="56">
        <v>0</v>
      </c>
      <c r="AA122" s="56">
        <v>97.451729457778356</v>
      </c>
      <c r="AB122" s="56">
        <v>2046.6083381432375</v>
      </c>
      <c r="AC122" s="59">
        <v>0</v>
      </c>
      <c r="AD122" s="56">
        <v>0</v>
      </c>
      <c r="AE122" s="56">
        <v>0</v>
      </c>
      <c r="AF122" s="59">
        <v>0</v>
      </c>
      <c r="AG122" s="56">
        <v>0</v>
      </c>
      <c r="AH122" s="56">
        <v>0</v>
      </c>
      <c r="AI122" s="56">
        <v>0</v>
      </c>
      <c r="AJ122" s="87"/>
      <c r="AK122" s="56">
        <v>794.24267741817937</v>
      </c>
      <c r="AL122" s="56"/>
      <c r="AM122" s="56">
        <f>AVERAGE(O122:O125)</f>
        <v>30740.624949171906</v>
      </c>
      <c r="AN122" s="56">
        <f>AVERAGE(P122:P125)</f>
        <v>68067.146282973627</v>
      </c>
      <c r="AO122" s="56">
        <v>11867.724628077351</v>
      </c>
      <c r="AP122" s="56"/>
      <c r="AQ122" s="56"/>
      <c r="AR122" s="56"/>
      <c r="AS122" s="56"/>
      <c r="AT122" s="56"/>
      <c r="AU122" s="56"/>
      <c r="AV122" s="56"/>
      <c r="AW122" s="56">
        <v>67.334817990235578</v>
      </c>
      <c r="AX122" s="56">
        <v>1761.9153025070091</v>
      </c>
      <c r="AY122" s="56"/>
      <c r="AZ122" s="56">
        <v>93.183133552656457</v>
      </c>
      <c r="BA122" s="56">
        <v>438.03552550337037</v>
      </c>
      <c r="BB122" s="56"/>
      <c r="BC122" s="56">
        <v>96.891304223513558</v>
      </c>
      <c r="BD122" s="56"/>
      <c r="BE122" s="56"/>
      <c r="BF122" s="145"/>
      <c r="BG122" s="171">
        <v>1.7083970039682361E-3</v>
      </c>
      <c r="BH122" s="172"/>
      <c r="BI122" s="56">
        <f t="shared" si="36"/>
        <v>1342.3853689594721</v>
      </c>
      <c r="BJ122" s="56">
        <f>BY122/22.9</f>
        <v>0</v>
      </c>
      <c r="BK122" s="56">
        <f t="shared" si="37"/>
        <v>0</v>
      </c>
      <c r="BL122" s="56">
        <f t="shared" si="41"/>
        <v>1342.3853689594721</v>
      </c>
      <c r="BM122" s="56"/>
      <c r="BN122" s="56">
        <f t="shared" si="38"/>
        <v>1922.8007424568823</v>
      </c>
      <c r="BO122" s="56">
        <f>BZ122/35.4</f>
        <v>59.87275300271439</v>
      </c>
      <c r="BP122" s="56">
        <f t="shared" si="39"/>
        <v>0</v>
      </c>
      <c r="BQ122" s="56">
        <f t="shared" si="40"/>
        <v>0</v>
      </c>
      <c r="BR122" s="56"/>
      <c r="BS122" s="56"/>
      <c r="BT122" s="56"/>
      <c r="BU122" s="56"/>
      <c r="BV122" s="87"/>
      <c r="BW122" s="56">
        <v>343.91716770695621</v>
      </c>
      <c r="BX122" s="56">
        <v>0</v>
      </c>
      <c r="BY122" s="56">
        <v>0</v>
      </c>
      <c r="BZ122" s="56">
        <v>2119.4954562960893</v>
      </c>
      <c r="CA122" s="56">
        <v>3946.9534898810321</v>
      </c>
      <c r="CB122" s="56">
        <v>0</v>
      </c>
      <c r="CC122" s="56">
        <v>0</v>
      </c>
      <c r="CD122" s="56">
        <v>0</v>
      </c>
      <c r="CE122" s="56">
        <v>0</v>
      </c>
      <c r="CF122" s="56">
        <v>0</v>
      </c>
      <c r="CG122" s="56">
        <v>0</v>
      </c>
      <c r="CH122" s="56">
        <v>0</v>
      </c>
      <c r="CI122" s="56">
        <v>28.023964230396704</v>
      </c>
      <c r="CJ122" s="56">
        <v>262.61246999783862</v>
      </c>
      <c r="CK122" s="56">
        <v>0</v>
      </c>
      <c r="CL122" s="56">
        <v>58.893802750608522</v>
      </c>
      <c r="CM122" s="56">
        <v>209.1465891268904</v>
      </c>
      <c r="CN122" s="56">
        <v>0</v>
      </c>
      <c r="CO122" s="56">
        <v>41.955165431684605</v>
      </c>
      <c r="CP122" s="56">
        <v>0</v>
      </c>
      <c r="CQ122" s="56">
        <v>0</v>
      </c>
      <c r="CR122" s="62"/>
      <c r="CS122" s="129">
        <v>1219.8487802897889</v>
      </c>
      <c r="CT122" s="129">
        <v>4351.5422921889658</v>
      </c>
      <c r="CU122" s="129">
        <v>4410.5694968439948</v>
      </c>
      <c r="CV122" s="129">
        <v>221684.27528861671</v>
      </c>
      <c r="CW122" s="129">
        <v>2469.0178315591756</v>
      </c>
      <c r="CX122" s="129">
        <v>26303.495158556107</v>
      </c>
      <c r="CY122" s="129">
        <v>545.74976337782982</v>
      </c>
      <c r="CZ122" s="129">
        <v>2687.8603861951829</v>
      </c>
      <c r="DA122" s="129">
        <v>959.18735108564624</v>
      </c>
      <c r="DB122" s="129">
        <v>8608.983498788215</v>
      </c>
      <c r="DC122" s="129">
        <v>113.02878920915657</v>
      </c>
      <c r="DD122" s="129">
        <v>126.98354849585532</v>
      </c>
      <c r="DE122" s="129">
        <v>317.11835268087373</v>
      </c>
      <c r="DF122" s="129">
        <v>108.91271088741949</v>
      </c>
      <c r="DG122" s="129">
        <v>891.96874887195497</v>
      </c>
      <c r="DH122" s="129">
        <v>85.497550581656498</v>
      </c>
      <c r="DI122" s="129">
        <v>170.82733981878886</v>
      </c>
      <c r="DJ122" s="129">
        <v>1465.8978438077409</v>
      </c>
      <c r="DK122" s="129">
        <v>397.17467290414459</v>
      </c>
      <c r="DL122" s="131"/>
      <c r="DM122" s="129">
        <v>499.2726922190426</v>
      </c>
      <c r="DN122" s="129">
        <v>93.50771069985484</v>
      </c>
      <c r="DO122" s="129">
        <v>20505.479535481503</v>
      </c>
      <c r="DP122" s="129">
        <v>35.35789581450544</v>
      </c>
      <c r="DQ122" s="129">
        <v>-754.21152598600565</v>
      </c>
      <c r="DR122" s="129">
        <v>-134.76230937516925</v>
      </c>
      <c r="DS122" s="129">
        <v>4.694919857795254</v>
      </c>
      <c r="DT122" s="129">
        <v>-58.997721168665933</v>
      </c>
      <c r="DU122" s="129">
        <v>-5.4683527645590289</v>
      </c>
      <c r="DV122" s="129" t="s">
        <v>1506</v>
      </c>
      <c r="DW122" s="129">
        <v>117.85086099239119</v>
      </c>
      <c r="DX122" s="129">
        <v>2895.1054700013005</v>
      </c>
      <c r="DY122" s="129">
        <v>0.14831305528119643</v>
      </c>
      <c r="DZ122" s="129">
        <v>80.486434770097446</v>
      </c>
      <c r="EA122" s="129">
        <v>-60.59431480897041</v>
      </c>
      <c r="EB122" s="129">
        <v>12.521240079545885</v>
      </c>
      <c r="EC122" s="129">
        <v>14.800150154330037</v>
      </c>
      <c r="ED122" s="129">
        <v>-285.76890724896742</v>
      </c>
      <c r="EE122" s="139">
        <v>1.3304750391887552</v>
      </c>
    </row>
    <row r="123" spans="1:135" x14ac:dyDescent="0.3">
      <c r="A123" s="48" t="s">
        <v>59</v>
      </c>
      <c r="B123" s="49" t="s">
        <v>60</v>
      </c>
      <c r="C123" s="49">
        <v>1</v>
      </c>
      <c r="D123" s="113" t="s">
        <v>360</v>
      </c>
      <c r="E123" s="113" t="s">
        <v>300</v>
      </c>
      <c r="F123" s="49" t="s">
        <v>75</v>
      </c>
      <c r="G123" s="49" t="s">
        <v>217</v>
      </c>
      <c r="H123" s="83">
        <v>-27.3</v>
      </c>
      <c r="J123" s="80">
        <v>182.3</v>
      </c>
      <c r="L123" s="119">
        <v>11.2</v>
      </c>
      <c r="M123" s="53" t="s">
        <v>226</v>
      </c>
      <c r="O123" s="173">
        <v>29656.883974815821</v>
      </c>
      <c r="P123" s="173">
        <v>68067.146282973627</v>
      </c>
      <c r="Q123" s="48">
        <v>0</v>
      </c>
      <c r="R123" s="51">
        <v>0</v>
      </c>
      <c r="S123" s="51">
        <v>13150.107164559875</v>
      </c>
      <c r="T123" s="51">
        <v>0</v>
      </c>
      <c r="U123" s="48">
        <v>0</v>
      </c>
      <c r="V123" s="51">
        <v>0</v>
      </c>
      <c r="W123" s="51">
        <v>0</v>
      </c>
      <c r="X123" s="51">
        <v>0</v>
      </c>
      <c r="Y123" s="48">
        <v>0</v>
      </c>
      <c r="Z123" s="48">
        <v>0</v>
      </c>
      <c r="AA123" s="48">
        <v>76.617118013403484</v>
      </c>
      <c r="AB123" s="48">
        <v>1543.1110038096122</v>
      </c>
      <c r="AC123" s="51">
        <v>0</v>
      </c>
      <c r="AD123" s="48">
        <v>135.10653576829404</v>
      </c>
      <c r="AE123" s="48">
        <v>496.89049771005187</v>
      </c>
      <c r="AF123" s="51">
        <v>0</v>
      </c>
      <c r="AG123" s="48">
        <v>0</v>
      </c>
      <c r="AH123" s="48">
        <v>0</v>
      </c>
      <c r="AI123" s="48">
        <v>0</v>
      </c>
      <c r="AJ123" s="86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G123" s="149"/>
      <c r="BI123" s="48">
        <f t="shared" si="36"/>
        <v>0</v>
      </c>
      <c r="BJ123" s="48">
        <f>BY123/22.9</f>
        <v>0</v>
      </c>
      <c r="BK123" s="48">
        <f t="shared" si="37"/>
        <v>0</v>
      </c>
      <c r="BL123" s="48">
        <f t="shared" si="41"/>
        <v>0</v>
      </c>
      <c r="BM123" s="48"/>
      <c r="BN123" s="48">
        <f t="shared" si="38"/>
        <v>0</v>
      </c>
      <c r="BO123" s="48">
        <f>BZ123/35.4</f>
        <v>0</v>
      </c>
      <c r="BP123" s="48">
        <f t="shared" si="39"/>
        <v>0</v>
      </c>
      <c r="BQ123" s="48">
        <f t="shared" si="40"/>
        <v>0</v>
      </c>
      <c r="BR123" s="48"/>
      <c r="BS123" s="48"/>
      <c r="BT123" s="48"/>
      <c r="BU123" s="48"/>
      <c r="BV123" s="86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S123" s="128">
        <v>328.8970153580982</v>
      </c>
      <c r="CT123" s="128">
        <v>1167.1199960867762</v>
      </c>
      <c r="CU123" s="128">
        <v>1200.2386532834923</v>
      </c>
      <c r="CV123" s="128">
        <v>59797.201462220568</v>
      </c>
      <c r="CW123" s="128">
        <v>670.32992050660152</v>
      </c>
      <c r="CX123" s="128">
        <v>7099.7832953585039</v>
      </c>
      <c r="CY123" s="128">
        <v>144.33487440522006</v>
      </c>
      <c r="CZ123" s="128">
        <v>722.65159100578876</v>
      </c>
      <c r="DA123" s="128">
        <v>254.41598499476072</v>
      </c>
      <c r="DB123" s="128">
        <v>2339.1759665053592</v>
      </c>
      <c r="DC123" s="128">
        <v>28.939167668220502</v>
      </c>
      <c r="DD123" s="128">
        <v>33.013984650292329</v>
      </c>
      <c r="DE123" s="128">
        <v>83.572988721110974</v>
      </c>
      <c r="DF123" s="128">
        <v>28.580201017693636</v>
      </c>
      <c r="DG123" s="128">
        <v>234.0649308657124</v>
      </c>
      <c r="DH123" s="128">
        <v>22.228192450113362</v>
      </c>
      <c r="DI123" s="128">
        <v>45.463407809660829</v>
      </c>
      <c r="DJ123" s="128">
        <v>382.77514616812584</v>
      </c>
      <c r="DK123" s="128">
        <v>105.56540194127422</v>
      </c>
      <c r="DM123" s="128">
        <v>223.92946538105878</v>
      </c>
      <c r="DN123" s="128">
        <v>43.381346749699105</v>
      </c>
      <c r="DO123" s="128">
        <v>53078.282041321741</v>
      </c>
      <c r="DP123" s="128">
        <v>132.48994498623316</v>
      </c>
      <c r="DQ123" s="128">
        <v>-495.91609077102703</v>
      </c>
      <c r="DR123" s="128">
        <v>45.370897591746086</v>
      </c>
      <c r="DS123" s="128">
        <v>2.4584796450718773</v>
      </c>
      <c r="DT123" s="128">
        <v>73.833096340930098</v>
      </c>
      <c r="DU123" s="128">
        <v>14.807091387913864</v>
      </c>
      <c r="DV123" s="128" t="s">
        <v>1507</v>
      </c>
      <c r="DW123" s="128">
        <v>321.67665016865237</v>
      </c>
      <c r="DX123" s="128">
        <v>7578.3967108355209</v>
      </c>
      <c r="DY123" s="128">
        <v>-0.1148428212736432</v>
      </c>
      <c r="DZ123" s="128">
        <v>958.5501307924327</v>
      </c>
      <c r="EA123" s="128">
        <v>430.455333446444</v>
      </c>
      <c r="EB123" s="128">
        <v>11.094751660648527</v>
      </c>
      <c r="EC123" s="128">
        <v>33.945938767826206</v>
      </c>
      <c r="ED123" s="128">
        <v>-154.76166301554099</v>
      </c>
      <c r="EE123" s="138">
        <v>-14.650085601487604</v>
      </c>
    </row>
    <row r="124" spans="1:135" x14ac:dyDescent="0.3">
      <c r="A124" s="48" t="s">
        <v>59</v>
      </c>
      <c r="B124" s="49" t="s">
        <v>60</v>
      </c>
      <c r="C124" s="49">
        <v>1</v>
      </c>
      <c r="D124" s="113" t="s">
        <v>400</v>
      </c>
      <c r="E124" s="113" t="s">
        <v>300</v>
      </c>
      <c r="F124" s="49" t="s">
        <v>75</v>
      </c>
      <c r="G124" s="49" t="s">
        <v>217</v>
      </c>
      <c r="H124" s="83">
        <v>-27.3</v>
      </c>
      <c r="J124" s="80">
        <v>182.3</v>
      </c>
      <c r="L124" s="119">
        <v>11.2</v>
      </c>
      <c r="M124" s="53" t="s">
        <v>227</v>
      </c>
      <c r="O124" s="173">
        <v>35764.263624640465</v>
      </c>
      <c r="P124" s="173">
        <v>68067.146282973627</v>
      </c>
      <c r="Q124" s="48">
        <v>0</v>
      </c>
      <c r="R124" s="51">
        <v>0</v>
      </c>
      <c r="S124" s="51">
        <v>7220.208771263814</v>
      </c>
      <c r="T124" s="51">
        <v>0</v>
      </c>
      <c r="U124" s="48">
        <v>0</v>
      </c>
      <c r="V124" s="51">
        <v>0</v>
      </c>
      <c r="W124" s="51">
        <v>0</v>
      </c>
      <c r="X124" s="51">
        <v>0</v>
      </c>
      <c r="Y124" s="48">
        <v>0</v>
      </c>
      <c r="Z124" s="48">
        <v>0</v>
      </c>
      <c r="AA124" s="48">
        <v>21.443306036688497</v>
      </c>
      <c r="AB124" s="48">
        <v>1459.9308542190531</v>
      </c>
      <c r="AC124" s="51">
        <v>0</v>
      </c>
      <c r="AD124" s="48">
        <v>23.614641531993009</v>
      </c>
      <c r="AE124" s="48">
        <v>294.88253623294122</v>
      </c>
      <c r="AF124" s="51">
        <v>0</v>
      </c>
      <c r="AG124" s="48">
        <v>96.891304223513558</v>
      </c>
      <c r="AH124" s="48">
        <v>0</v>
      </c>
      <c r="AI124" s="48">
        <v>0</v>
      </c>
      <c r="AJ124" s="86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G124" s="149"/>
      <c r="BI124" s="48">
        <f t="shared" si="36"/>
        <v>0</v>
      </c>
      <c r="BJ124" s="48">
        <f>BY124/22.9</f>
        <v>0</v>
      </c>
      <c r="BK124" s="48">
        <f t="shared" si="37"/>
        <v>0</v>
      </c>
      <c r="BL124" s="48">
        <f t="shared" si="41"/>
        <v>0</v>
      </c>
      <c r="BM124" s="48"/>
      <c r="BN124" s="48">
        <f t="shared" si="38"/>
        <v>0</v>
      </c>
      <c r="BO124" s="48">
        <f>BZ124/35.4</f>
        <v>0</v>
      </c>
      <c r="BP124" s="48">
        <f t="shared" si="39"/>
        <v>0</v>
      </c>
      <c r="BQ124" s="48">
        <f t="shared" si="40"/>
        <v>0</v>
      </c>
      <c r="BR124" s="48"/>
      <c r="BS124" s="48"/>
      <c r="BT124" s="48"/>
      <c r="BU124" s="48"/>
      <c r="BV124" s="86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S124" s="128">
        <v>171.18110237615872</v>
      </c>
      <c r="CT124" s="128">
        <v>590.77438697771959</v>
      </c>
      <c r="CU124" s="128">
        <v>654.67928353331104</v>
      </c>
      <c r="CV124" s="128">
        <v>31194.37185284332</v>
      </c>
      <c r="CW124" s="128">
        <v>361.44777515270721</v>
      </c>
      <c r="CX124" s="128">
        <v>3716.3980987324298</v>
      </c>
      <c r="CY124" s="128">
        <v>67.497282575778797</v>
      </c>
      <c r="CZ124" s="128">
        <v>370.55122823499215</v>
      </c>
      <c r="DA124" s="128">
        <v>121.01954281698715</v>
      </c>
      <c r="DB124" s="128">
        <v>1266.3318836565059</v>
      </c>
      <c r="DC124" s="128">
        <v>10.895926749772729</v>
      </c>
      <c r="DD124" s="128">
        <v>13.863960860586191</v>
      </c>
      <c r="DE124" s="128">
        <v>38.265024405010998</v>
      </c>
      <c r="DF124" s="128">
        <v>12.74579694629514</v>
      </c>
      <c r="DG124" s="128">
        <v>104.38499292625795</v>
      </c>
      <c r="DH124" s="128">
        <v>9.3345515010812203</v>
      </c>
      <c r="DI124" s="128">
        <v>22.047632154037178</v>
      </c>
      <c r="DJ124" s="128">
        <v>165.41824639777252</v>
      </c>
      <c r="DK124" s="128">
        <v>50.816927866116259</v>
      </c>
      <c r="DM124" s="128">
        <v>36.026955613512655</v>
      </c>
      <c r="DN124" s="128">
        <v>-31.094547891292578</v>
      </c>
      <c r="DO124" s="128">
        <v>38701.623752426516</v>
      </c>
      <c r="DP124" s="128">
        <v>54.893942966635223</v>
      </c>
      <c r="DQ124" s="128">
        <v>-241.24095033705635</v>
      </c>
      <c r="DR124" s="128">
        <v>3.6628710115177512</v>
      </c>
      <c r="DS124" s="128">
        <v>-18.256684560694353</v>
      </c>
      <c r="DT124" s="128">
        <v>-88.531445277202081</v>
      </c>
      <c r="DU124" s="128">
        <v>3.848905411882825</v>
      </c>
      <c r="DV124" s="128">
        <v>660.39388370988547</v>
      </c>
      <c r="DW124" s="128">
        <v>119.55764035493419</v>
      </c>
      <c r="DX124" s="128">
        <v>9521.4769436103707</v>
      </c>
      <c r="DY124" s="128">
        <v>10.947847802226317</v>
      </c>
      <c r="DZ124" s="128">
        <v>222.49061430762572</v>
      </c>
      <c r="EA124" s="128">
        <v>339.24098866481052</v>
      </c>
      <c r="EB124" s="128">
        <v>-2.3329996535288333E-2</v>
      </c>
      <c r="EC124" s="128">
        <v>459.44260889971986</v>
      </c>
      <c r="ED124" s="128">
        <v>9.3608854154376857</v>
      </c>
      <c r="EE124" s="138">
        <v>13.436087789602677</v>
      </c>
    </row>
    <row r="125" spans="1:135" ht="16.2" thickBot="1" x14ac:dyDescent="0.35">
      <c r="A125" s="48" t="s">
        <v>59</v>
      </c>
      <c r="B125" s="49" t="s">
        <v>60</v>
      </c>
      <c r="C125" s="49">
        <v>1</v>
      </c>
      <c r="D125" s="113" t="s">
        <v>401</v>
      </c>
      <c r="E125" s="113" t="s">
        <v>300</v>
      </c>
      <c r="F125" s="49" t="s">
        <v>75</v>
      </c>
      <c r="G125" s="49" t="s">
        <v>217</v>
      </c>
      <c r="H125" s="83">
        <v>-27.3</v>
      </c>
      <c r="J125" s="80">
        <v>182.3</v>
      </c>
      <c r="L125" s="119">
        <v>11.2</v>
      </c>
      <c r="M125" s="53" t="s">
        <v>228</v>
      </c>
      <c r="O125" s="173">
        <v>33112.102830833028</v>
      </c>
      <c r="P125" s="173">
        <v>68067.146282973627</v>
      </c>
      <c r="Q125" s="48">
        <v>0</v>
      </c>
      <c r="R125" s="51">
        <v>0</v>
      </c>
      <c r="S125" s="51">
        <v>9463.2509370763473</v>
      </c>
      <c r="T125" s="51">
        <v>0</v>
      </c>
      <c r="U125" s="48">
        <v>0</v>
      </c>
      <c r="V125" s="51">
        <v>0</v>
      </c>
      <c r="W125" s="51">
        <v>0</v>
      </c>
      <c r="X125" s="51">
        <v>0</v>
      </c>
      <c r="Y125" s="48">
        <v>0</v>
      </c>
      <c r="Z125" s="48">
        <v>0</v>
      </c>
      <c r="AA125" s="48">
        <v>73.827118453072003</v>
      </c>
      <c r="AB125" s="48">
        <v>1998.0110138561338</v>
      </c>
      <c r="AC125" s="51">
        <v>0</v>
      </c>
      <c r="AD125" s="48">
        <v>120.8282233576823</v>
      </c>
      <c r="AE125" s="48">
        <v>522.33354256711812</v>
      </c>
      <c r="AF125" s="51">
        <v>0</v>
      </c>
      <c r="AG125" s="48">
        <v>0</v>
      </c>
      <c r="AH125" s="48">
        <v>0</v>
      </c>
      <c r="AI125" s="48">
        <v>0</v>
      </c>
      <c r="AJ125" s="86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G125" s="149"/>
      <c r="BI125" s="48">
        <f t="shared" si="36"/>
        <v>0</v>
      </c>
      <c r="BJ125" s="48">
        <f>BY125/22.9</f>
        <v>0</v>
      </c>
      <c r="BK125" s="48">
        <f t="shared" si="37"/>
        <v>0</v>
      </c>
      <c r="BL125" s="48">
        <f t="shared" si="41"/>
        <v>0</v>
      </c>
      <c r="BM125" s="48"/>
      <c r="BN125" s="48">
        <f t="shared" si="38"/>
        <v>0</v>
      </c>
      <c r="BO125" s="48">
        <f>BZ125/35.4</f>
        <v>0</v>
      </c>
      <c r="BP125" s="48">
        <f t="shared" si="39"/>
        <v>0</v>
      </c>
      <c r="BQ125" s="48">
        <f t="shared" si="40"/>
        <v>0</v>
      </c>
      <c r="BR125" s="48"/>
      <c r="BS125" s="48"/>
      <c r="BT125" s="48"/>
      <c r="BU125" s="48"/>
      <c r="BV125" s="86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S125" s="128">
        <v>611.35302873606338</v>
      </c>
      <c r="CT125" s="128">
        <v>2159.5481730656684</v>
      </c>
      <c r="CU125" s="128">
        <v>2248.789914281489</v>
      </c>
      <c r="CV125" s="128">
        <v>111193.43714623844</v>
      </c>
      <c r="CW125" s="128">
        <v>1253.4582942062052</v>
      </c>
      <c r="CX125" s="128">
        <v>13209.61948083063</v>
      </c>
      <c r="CY125" s="128">
        <v>263.76674192021659</v>
      </c>
      <c r="CZ125" s="128">
        <v>1339.9608427189064</v>
      </c>
      <c r="DA125" s="128">
        <v>466.14809315687421</v>
      </c>
      <c r="DB125" s="128">
        <v>4377.0365297680146</v>
      </c>
      <c r="DC125" s="128">
        <v>51.32097183459306</v>
      </c>
      <c r="DD125" s="128">
        <v>59.397756154438135</v>
      </c>
      <c r="DE125" s="128">
        <v>152.24179167741184</v>
      </c>
      <c r="DF125" s="128">
        <v>51.861793109771163</v>
      </c>
      <c r="DG125" s="128">
        <v>424.73553671982057</v>
      </c>
      <c r="DH125" s="128">
        <v>39.992286273270139</v>
      </c>
      <c r="DI125" s="128">
        <v>83.549511342646824</v>
      </c>
      <c r="DJ125" s="128">
        <v>691.45028001052981</v>
      </c>
      <c r="DK125" s="128">
        <v>193.77697027107885</v>
      </c>
      <c r="DM125" s="128">
        <v>23.507108416934898</v>
      </c>
      <c r="DN125" s="128">
        <v>-85.101720110106683</v>
      </c>
      <c r="DO125" s="128">
        <v>19384.812110914198</v>
      </c>
      <c r="DP125" s="128">
        <v>-74.343345484378432</v>
      </c>
      <c r="DQ125" s="128">
        <v>43.801553414858972</v>
      </c>
      <c r="DR125" s="128">
        <v>49.928071614245141</v>
      </c>
      <c r="DS125" s="128">
        <v>-10.764947955562482</v>
      </c>
      <c r="DT125" s="128">
        <v>28.332433318929475</v>
      </c>
      <c r="DU125" s="128">
        <v>-0.49937214284454257</v>
      </c>
      <c r="DV125" s="128" t="s">
        <v>1508</v>
      </c>
      <c r="DW125" s="128">
        <v>157.30528621891713</v>
      </c>
      <c r="DX125" s="128">
        <v>4979.7979173526855</v>
      </c>
      <c r="DY125" s="128">
        <v>0.37187287233104271</v>
      </c>
      <c r="DZ125" s="128">
        <v>435.0513651121974</v>
      </c>
      <c r="EA125" s="128">
        <v>229.64076821776362</v>
      </c>
      <c r="EB125" s="128">
        <v>-11.29628458372992</v>
      </c>
      <c r="EC125" s="128">
        <v>4.5812067817559203</v>
      </c>
      <c r="ED125" s="128">
        <v>-136.33166076293764</v>
      </c>
      <c r="EE125" s="138">
        <v>21.115703063583716</v>
      </c>
    </row>
    <row r="126" spans="1:135" s="60" customFormat="1" x14ac:dyDescent="0.3">
      <c r="A126" s="56" t="s">
        <v>59</v>
      </c>
      <c r="B126" s="57" t="s">
        <v>60</v>
      </c>
      <c r="C126" s="57">
        <v>1</v>
      </c>
      <c r="D126" s="74" t="s">
        <v>335</v>
      </c>
      <c r="E126" s="112" t="s">
        <v>300</v>
      </c>
      <c r="F126" s="57" t="s">
        <v>75</v>
      </c>
      <c r="G126" s="57" t="s">
        <v>217</v>
      </c>
      <c r="H126" s="84">
        <v>-23.5</v>
      </c>
      <c r="I126" s="81"/>
      <c r="J126" s="81">
        <v>170.1</v>
      </c>
      <c r="K126" s="81"/>
      <c r="L126" s="120">
        <v>13</v>
      </c>
      <c r="M126" s="61" t="s">
        <v>229</v>
      </c>
      <c r="N126" s="62"/>
      <c r="O126" s="174">
        <v>50993.490921548466</v>
      </c>
      <c r="P126" s="174">
        <v>185826.92932839238</v>
      </c>
      <c r="Q126" s="56">
        <v>0</v>
      </c>
      <c r="R126" s="59">
        <v>0</v>
      </c>
      <c r="S126" s="59">
        <v>19284.462031990701</v>
      </c>
      <c r="T126" s="59">
        <v>60265.399294748022</v>
      </c>
      <c r="U126" s="56">
        <v>0</v>
      </c>
      <c r="V126" s="59">
        <v>4017.8537605839369</v>
      </c>
      <c r="W126" s="59">
        <v>87.402206220018087</v>
      </c>
      <c r="X126" s="59">
        <v>0</v>
      </c>
      <c r="Y126" s="56">
        <v>123.79827461931394</v>
      </c>
      <c r="Z126" s="56">
        <v>0</v>
      </c>
      <c r="AA126" s="56">
        <v>109.77961117127469</v>
      </c>
      <c r="AB126" s="56">
        <v>3929.8387585818682</v>
      </c>
      <c r="AC126" s="59">
        <v>0</v>
      </c>
      <c r="AD126" s="56">
        <v>46.355062647486427</v>
      </c>
      <c r="AE126" s="56">
        <v>1598.1983255500579</v>
      </c>
      <c r="AF126" s="59">
        <v>0</v>
      </c>
      <c r="AG126" s="56">
        <v>0</v>
      </c>
      <c r="AH126" s="56">
        <v>0</v>
      </c>
      <c r="AI126" s="56">
        <v>0</v>
      </c>
      <c r="AJ126" s="87"/>
      <c r="AK126" s="56"/>
      <c r="AL126" s="56"/>
      <c r="AM126" s="56">
        <f>AVERAGE(O126:O127)</f>
        <v>28091.689228935571</v>
      </c>
      <c r="AN126" s="56">
        <f>AVERAGE(P126:P127)</f>
        <v>184434.46663723016</v>
      </c>
      <c r="AO126" s="56">
        <v>27378.874410489116</v>
      </c>
      <c r="AP126" s="56">
        <v>59479.806803260159</v>
      </c>
      <c r="AQ126" s="56"/>
      <c r="AR126" s="56">
        <v>4017.8537605839369</v>
      </c>
      <c r="AS126" s="56">
        <v>87.402206220018087</v>
      </c>
      <c r="AT126" s="56"/>
      <c r="AU126" s="56">
        <v>123.79827461931394</v>
      </c>
      <c r="AV126" s="56"/>
      <c r="AW126" s="56">
        <v>75.330234679023604</v>
      </c>
      <c r="AX126" s="56">
        <v>2718.6712879045854</v>
      </c>
      <c r="AY126" s="56"/>
      <c r="AZ126" s="56">
        <v>72.773405657568574</v>
      </c>
      <c r="BA126" s="56">
        <v>958.52039108623558</v>
      </c>
      <c r="BB126" s="56"/>
      <c r="BC126" s="56"/>
      <c r="BD126" s="56"/>
      <c r="BE126" s="56"/>
      <c r="BF126" s="145"/>
      <c r="BG126" s="171">
        <v>0</v>
      </c>
      <c r="BH126" s="172"/>
      <c r="BI126" s="56">
        <f t="shared" si="36"/>
        <v>1226.7113200408546</v>
      </c>
      <c r="BJ126" s="56">
        <f>BY126/22.9</f>
        <v>0</v>
      </c>
      <c r="BK126" s="56">
        <f t="shared" si="37"/>
        <v>19.601589188279437</v>
      </c>
      <c r="BL126" s="56">
        <f t="shared" si="41"/>
        <v>1246.312909229134</v>
      </c>
      <c r="BM126" s="56"/>
      <c r="BN126" s="56">
        <f t="shared" si="38"/>
        <v>5210.0131818426598</v>
      </c>
      <c r="BO126" s="56">
        <f>BZ126/35.4</f>
        <v>62.653519961737395</v>
      </c>
      <c r="BP126" s="56">
        <f t="shared" si="39"/>
        <v>0</v>
      </c>
      <c r="BQ126" s="56">
        <f t="shared" si="40"/>
        <v>0</v>
      </c>
      <c r="BR126" s="56"/>
      <c r="BS126" s="56"/>
      <c r="BT126" s="56"/>
      <c r="BU126" s="56"/>
      <c r="BV126" s="87"/>
      <c r="BW126" s="56">
        <v>0</v>
      </c>
      <c r="BX126" s="56">
        <v>0</v>
      </c>
      <c r="BY126" s="56">
        <v>0</v>
      </c>
      <c r="BZ126" s="56">
        <v>2217.9346066455037</v>
      </c>
      <c r="CA126" s="56">
        <v>11905.587621501547</v>
      </c>
      <c r="CB126" s="56">
        <v>785.5924914878633</v>
      </c>
      <c r="CC126" s="56">
        <v>0</v>
      </c>
      <c r="CD126" s="56">
        <v>2008.9268802919685</v>
      </c>
      <c r="CE126" s="56">
        <v>43.701103110009043</v>
      </c>
      <c r="CF126" s="56">
        <v>0</v>
      </c>
      <c r="CG126" s="56">
        <v>61.899137309656972</v>
      </c>
      <c r="CH126" s="56">
        <v>0</v>
      </c>
      <c r="CI126" s="56">
        <v>34.449376492251091</v>
      </c>
      <c r="CJ126" s="56">
        <v>1211.1674706772831</v>
      </c>
      <c r="CK126" s="56">
        <v>0</v>
      </c>
      <c r="CL126" s="56">
        <v>26.418343010082161</v>
      </c>
      <c r="CM126" s="56">
        <v>639.67793446382223</v>
      </c>
      <c r="CN126" s="56">
        <v>0</v>
      </c>
      <c r="CO126" s="56">
        <v>0</v>
      </c>
      <c r="CP126" s="56">
        <v>0</v>
      </c>
      <c r="CQ126" s="56">
        <v>0</v>
      </c>
      <c r="CR126" s="62"/>
      <c r="CS126" s="129">
        <v>334.77885633347807</v>
      </c>
      <c r="CT126" s="129">
        <v>1060.5384538176777</v>
      </c>
      <c r="CU126" s="129">
        <v>1307.0230544784886</v>
      </c>
      <c r="CV126" s="129">
        <v>67532.128870632936</v>
      </c>
      <c r="CW126" s="129">
        <v>694.93932048801162</v>
      </c>
      <c r="CX126" s="129">
        <v>7254.907288442696</v>
      </c>
      <c r="CY126" s="129">
        <v>129.94554600105579</v>
      </c>
      <c r="CZ126" s="129">
        <v>746.09327913623656</v>
      </c>
      <c r="DA126" s="129">
        <v>200.39702956478828</v>
      </c>
      <c r="DB126" s="129">
        <v>2492.9226385520374</v>
      </c>
      <c r="DC126" s="129">
        <v>34.428792762860802</v>
      </c>
      <c r="DD126" s="129">
        <v>16.389380850208827</v>
      </c>
      <c r="DE126" s="129">
        <v>62.433726621547315</v>
      </c>
      <c r="DF126" s="129">
        <v>11.344993271284713</v>
      </c>
      <c r="DG126" s="129">
        <v>92.912749776366667</v>
      </c>
      <c r="DH126" s="129">
        <v>17.244898749186373</v>
      </c>
      <c r="DI126" s="129">
        <v>41.689801325437408</v>
      </c>
      <c r="DJ126" s="129">
        <v>365.91345941769146</v>
      </c>
      <c r="DK126" s="129">
        <v>87.798431971387203</v>
      </c>
      <c r="DL126" s="131"/>
      <c r="DM126" s="129">
        <v>-128.72926036321672</v>
      </c>
      <c r="DN126" s="129">
        <v>13.447629534786188</v>
      </c>
      <c r="DO126" s="129">
        <v>91497.719990161102</v>
      </c>
      <c r="DP126" s="129">
        <v>217.61156966054733</v>
      </c>
      <c r="DQ126" s="129">
        <v>51.220774302570589</v>
      </c>
      <c r="DR126" s="129">
        <v>130.45966809275231</v>
      </c>
      <c r="DS126" s="129">
        <v>44.77350169717166</v>
      </c>
      <c r="DT126" s="129">
        <v>43.33880369664881</v>
      </c>
      <c r="DU126" s="129">
        <v>39.876741340266648</v>
      </c>
      <c r="DV126" s="129" t="s">
        <v>1509</v>
      </c>
      <c r="DW126" s="129">
        <v>265.96060370814149</v>
      </c>
      <c r="DX126" s="129">
        <v>11136.707040358975</v>
      </c>
      <c r="DY126" s="129">
        <v>5.9506087169788451</v>
      </c>
      <c r="DZ126" s="129">
        <v>189.77436231276079</v>
      </c>
      <c r="EA126" s="129">
        <v>798.91388473798474</v>
      </c>
      <c r="EB126" s="129">
        <v>18.533178315908348</v>
      </c>
      <c r="EC126" s="129">
        <v>31.258497478617858</v>
      </c>
      <c r="ED126" s="129">
        <v>-36.009090053251946</v>
      </c>
      <c r="EE126" s="139">
        <v>-14.959776274716573</v>
      </c>
    </row>
    <row r="127" spans="1:135" ht="16.2" thickBot="1" x14ac:dyDescent="0.35">
      <c r="A127" s="48" t="s">
        <v>59</v>
      </c>
      <c r="B127" s="49" t="s">
        <v>60</v>
      </c>
      <c r="C127" s="49">
        <v>1</v>
      </c>
      <c r="D127" s="73" t="s">
        <v>336</v>
      </c>
      <c r="E127" s="113" t="s">
        <v>300</v>
      </c>
      <c r="F127" s="49" t="s">
        <v>75</v>
      </c>
      <c r="G127" s="49" t="s">
        <v>217</v>
      </c>
      <c r="H127" s="83">
        <v>-23.5</v>
      </c>
      <c r="J127" s="80">
        <v>170.1</v>
      </c>
      <c r="L127" s="119">
        <v>13</v>
      </c>
      <c r="M127" s="53" t="s">
        <v>230</v>
      </c>
      <c r="O127" s="173">
        <v>5189.8875363226762</v>
      </c>
      <c r="P127" s="173">
        <v>183042.00394606794</v>
      </c>
      <c r="Q127" s="48">
        <v>0</v>
      </c>
      <c r="R127" s="51">
        <v>0</v>
      </c>
      <c r="S127" s="51">
        <v>15473.286788987574</v>
      </c>
      <c r="T127" s="51">
        <v>58694.214311772295</v>
      </c>
      <c r="U127" s="48">
        <v>0</v>
      </c>
      <c r="V127" s="51">
        <v>0</v>
      </c>
      <c r="W127" s="51">
        <v>0</v>
      </c>
      <c r="X127" s="51">
        <v>0</v>
      </c>
      <c r="Y127" s="48">
        <v>0</v>
      </c>
      <c r="Z127" s="48">
        <v>0</v>
      </c>
      <c r="AA127" s="48">
        <v>40.880858186772514</v>
      </c>
      <c r="AB127" s="48">
        <v>1507.5038172273025</v>
      </c>
      <c r="AC127" s="51">
        <v>0</v>
      </c>
      <c r="AD127" s="48">
        <v>99.191748667650728</v>
      </c>
      <c r="AE127" s="48">
        <v>318.84245662241324</v>
      </c>
      <c r="AF127" s="51">
        <v>0</v>
      </c>
      <c r="AG127" s="48">
        <v>0</v>
      </c>
      <c r="AH127" s="48">
        <v>0</v>
      </c>
      <c r="AI127" s="48">
        <v>0</v>
      </c>
      <c r="AJ127" s="86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G127" s="149"/>
      <c r="BI127" s="48">
        <f t="shared" si="36"/>
        <v>0</v>
      </c>
      <c r="BJ127" s="48">
        <f>BY127/22.9</f>
        <v>0</v>
      </c>
      <c r="BK127" s="48">
        <f t="shared" si="37"/>
        <v>0</v>
      </c>
      <c r="BL127" s="48">
        <f t="shared" si="41"/>
        <v>0</v>
      </c>
      <c r="BM127" s="48"/>
      <c r="BN127" s="48">
        <f t="shared" si="38"/>
        <v>0</v>
      </c>
      <c r="BO127" s="48">
        <f>BZ127/35.4</f>
        <v>0</v>
      </c>
      <c r="BP127" s="48">
        <f t="shared" si="39"/>
        <v>0</v>
      </c>
      <c r="BQ127" s="48">
        <f t="shared" si="40"/>
        <v>0</v>
      </c>
      <c r="BR127" s="48"/>
      <c r="BS127" s="48"/>
      <c r="BT127" s="48"/>
      <c r="BU127" s="48"/>
      <c r="BV127" s="86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S127" s="128">
        <v>430.48040865240603</v>
      </c>
      <c r="CT127" s="128">
        <v>1375.6866291603508</v>
      </c>
      <c r="CU127" s="128">
        <v>1661.5561972135692</v>
      </c>
      <c r="CV127" s="128">
        <v>86681.935238551305</v>
      </c>
      <c r="CW127" s="128">
        <v>885.99096677949046</v>
      </c>
      <c r="CX127" s="128">
        <v>9315.8922106957107</v>
      </c>
      <c r="CY127" s="128">
        <v>171.86799050552031</v>
      </c>
      <c r="CZ127" s="128">
        <v>962.47364958963226</v>
      </c>
      <c r="DA127" s="128">
        <v>265.38457397529118</v>
      </c>
      <c r="DB127" s="128">
        <v>3174.9056803912445</v>
      </c>
      <c r="DC127" s="128">
        <v>46.638473342782575</v>
      </c>
      <c r="DD127" s="128">
        <v>23.319906419937102</v>
      </c>
      <c r="DE127" s="128">
        <v>83.74480417662933</v>
      </c>
      <c r="DF127" s="128">
        <v>16.142414642698633</v>
      </c>
      <c r="DG127" s="128">
        <v>132.20246998996882</v>
      </c>
      <c r="DH127" s="128">
        <v>23.581083787556018</v>
      </c>
      <c r="DI127" s="128">
        <v>54.635634159726422</v>
      </c>
      <c r="DJ127" s="128">
        <v>490.81406257033927</v>
      </c>
      <c r="DK127" s="128">
        <v>115.6591889264283</v>
      </c>
      <c r="DM127" s="128">
        <v>6.0644677684734347</v>
      </c>
      <c r="DN127" s="128">
        <v>79.915978627050777</v>
      </c>
      <c r="DO127" s="128">
        <v>30956.935096851223</v>
      </c>
      <c r="DP127" s="128">
        <v>182.05187508734639</v>
      </c>
      <c r="DQ127" s="128">
        <v>-92.305085032245643</v>
      </c>
      <c r="DR127" s="128">
        <v>16.41435824054912</v>
      </c>
      <c r="DS127" s="128">
        <v>16.540455083545105</v>
      </c>
      <c r="DT127" s="128">
        <v>-42.30936686606983</v>
      </c>
      <c r="DU127" s="128">
        <v>10.996356426172472</v>
      </c>
      <c r="DV127" s="128" t="s">
        <v>1510</v>
      </c>
      <c r="DW127" s="128">
        <v>85.07491927830246</v>
      </c>
      <c r="DX127" s="128">
        <v>3669.6648666208471</v>
      </c>
      <c r="DY127" s="128">
        <v>5.5096583482663224</v>
      </c>
      <c r="DZ127" s="128">
        <v>348.82036702984544</v>
      </c>
      <c r="EA127" s="128">
        <v>136.90880005940295</v>
      </c>
      <c r="EB127" s="128">
        <v>5.5440987538065807</v>
      </c>
      <c r="EC127" s="128">
        <v>28.208654327126563</v>
      </c>
      <c r="ED127" s="128">
        <v>-53.621114357004892</v>
      </c>
      <c r="EE127" s="138">
        <v>-17.235708341148268</v>
      </c>
    </row>
    <row r="128" spans="1:135" s="60" customFormat="1" x14ac:dyDescent="0.3">
      <c r="A128" s="56" t="s">
        <v>59</v>
      </c>
      <c r="B128" s="57" t="s">
        <v>60</v>
      </c>
      <c r="C128" s="57">
        <v>1</v>
      </c>
      <c r="D128" s="112" t="s">
        <v>402</v>
      </c>
      <c r="E128" s="112" t="s">
        <v>300</v>
      </c>
      <c r="F128" s="57" t="s">
        <v>75</v>
      </c>
      <c r="G128" s="57" t="s">
        <v>217</v>
      </c>
      <c r="H128" s="84">
        <v>-25.7</v>
      </c>
      <c r="I128" s="81"/>
      <c r="J128" s="81">
        <v>172.2</v>
      </c>
      <c r="K128" s="81"/>
      <c r="L128" s="120">
        <v>13.2</v>
      </c>
      <c r="M128" s="61" t="s">
        <v>231</v>
      </c>
      <c r="N128" s="62"/>
      <c r="O128" s="174">
        <v>2396.078543610216</v>
      </c>
      <c r="P128" s="174">
        <v>231569.0071549495</v>
      </c>
      <c r="Q128" s="56">
        <v>0</v>
      </c>
      <c r="R128" s="59">
        <v>0</v>
      </c>
      <c r="S128" s="59">
        <v>5117.675795374761</v>
      </c>
      <c r="T128" s="59">
        <v>85386.185230716423</v>
      </c>
      <c r="U128" s="56">
        <v>0</v>
      </c>
      <c r="V128" s="59">
        <v>0</v>
      </c>
      <c r="W128" s="59">
        <v>0</v>
      </c>
      <c r="X128" s="59">
        <v>0</v>
      </c>
      <c r="Y128" s="56">
        <v>0</v>
      </c>
      <c r="Z128" s="56">
        <v>0</v>
      </c>
      <c r="AA128" s="56">
        <v>0</v>
      </c>
      <c r="AB128" s="56">
        <v>2075.8057099018429</v>
      </c>
      <c r="AC128" s="59">
        <v>0</v>
      </c>
      <c r="AD128" s="56">
        <v>99.893676847288276</v>
      </c>
      <c r="AE128" s="56">
        <v>905.66267975396352</v>
      </c>
      <c r="AF128" s="59">
        <v>0</v>
      </c>
      <c r="AG128" s="56">
        <v>60.956357801276489</v>
      </c>
      <c r="AH128" s="56">
        <v>0</v>
      </c>
      <c r="AI128" s="56">
        <v>0</v>
      </c>
      <c r="AJ128" s="87"/>
      <c r="AK128" s="56">
        <v>149.6228516709711</v>
      </c>
      <c r="AL128" s="56"/>
      <c r="AM128" s="56">
        <f>AVERAGE(O128:O132)</f>
        <v>28685.117081575347</v>
      </c>
      <c r="AN128" s="56">
        <f>AVERAGE(P128:P132)</f>
        <v>123298.70580196691</v>
      </c>
      <c r="AO128" s="56">
        <v>9231.525223580722</v>
      </c>
      <c r="AP128" s="56">
        <v>60756.998545080802</v>
      </c>
      <c r="AQ128" s="56"/>
      <c r="AR128" s="56"/>
      <c r="AS128" s="56"/>
      <c r="AT128" s="56"/>
      <c r="AU128" s="56"/>
      <c r="AV128" s="56"/>
      <c r="AW128" s="56">
        <v>78.722248569710445</v>
      </c>
      <c r="AX128" s="56">
        <v>2454.1802058835424</v>
      </c>
      <c r="AY128" s="56"/>
      <c r="AZ128" s="56">
        <v>107.74505470883032</v>
      </c>
      <c r="BA128" s="56">
        <v>744.16415002235976</v>
      </c>
      <c r="BB128" s="56"/>
      <c r="BC128" s="56">
        <v>37.50142322547196</v>
      </c>
      <c r="BD128" s="56"/>
      <c r="BE128" s="56"/>
      <c r="BF128" s="145"/>
      <c r="BG128" s="171">
        <v>3.1470722994255524E-4</v>
      </c>
      <c r="BH128" s="172"/>
      <c r="BI128" s="56">
        <f t="shared" si="36"/>
        <v>1252.6252000687925</v>
      </c>
      <c r="BJ128" s="56">
        <f>BY128/22.9</f>
        <v>0</v>
      </c>
      <c r="BK128" s="56">
        <f t="shared" si="37"/>
        <v>838.22327402746316</v>
      </c>
      <c r="BL128" s="56">
        <f t="shared" si="41"/>
        <v>2090.8484740962558</v>
      </c>
      <c r="BM128" s="56"/>
      <c r="BN128" s="56">
        <f t="shared" si="38"/>
        <v>3483.0142881911556</v>
      </c>
      <c r="BO128" s="56">
        <f>BZ128/35.4</f>
        <v>184.48080448818394</v>
      </c>
      <c r="BP128" s="56">
        <f t="shared" si="39"/>
        <v>0</v>
      </c>
      <c r="BQ128" s="56">
        <f t="shared" si="40"/>
        <v>0</v>
      </c>
      <c r="BR128" s="56"/>
      <c r="BS128" s="56"/>
      <c r="BT128" s="56"/>
      <c r="BU128" s="56"/>
      <c r="BV128" s="87"/>
      <c r="BW128" s="56">
        <v>59.849140668388443</v>
      </c>
      <c r="BX128" s="56">
        <v>0</v>
      </c>
      <c r="BY128" s="56">
        <v>0</v>
      </c>
      <c r="BZ128" s="56">
        <v>6530.6204788817113</v>
      </c>
      <c r="CA128" s="56">
        <v>3343.7941807481334</v>
      </c>
      <c r="CB128" s="56">
        <v>33594.31237647267</v>
      </c>
      <c r="CC128" s="56">
        <v>0</v>
      </c>
      <c r="CD128" s="56">
        <v>0</v>
      </c>
      <c r="CE128" s="56">
        <v>0</v>
      </c>
      <c r="CF128" s="56">
        <v>0</v>
      </c>
      <c r="CG128" s="56">
        <v>0</v>
      </c>
      <c r="CH128" s="56">
        <v>0</v>
      </c>
      <c r="CI128" s="56">
        <v>38.566561639381902</v>
      </c>
      <c r="CJ128" s="56">
        <v>527.16009021449463</v>
      </c>
      <c r="CK128" s="56">
        <v>0</v>
      </c>
      <c r="CL128" s="56">
        <v>33.446032661888232</v>
      </c>
      <c r="CM128" s="56">
        <v>220.71750530953841</v>
      </c>
      <c r="CN128" s="56">
        <v>0</v>
      </c>
      <c r="CO128" s="56">
        <v>22.504780039160192</v>
      </c>
      <c r="CP128" s="56">
        <v>0</v>
      </c>
      <c r="CQ128" s="56">
        <v>0</v>
      </c>
      <c r="CR128" s="62"/>
      <c r="CS128" s="129">
        <v>240.01053642914383</v>
      </c>
      <c r="CT128" s="129">
        <v>848.81415824297494</v>
      </c>
      <c r="CU128" s="129">
        <v>923.026416554766</v>
      </c>
      <c r="CV128" s="129">
        <v>43656.729538876316</v>
      </c>
      <c r="CW128" s="129">
        <v>490.27959764993659</v>
      </c>
      <c r="CX128" s="129">
        <v>4997.1042932714136</v>
      </c>
      <c r="CY128" s="129">
        <v>86.366236703656597</v>
      </c>
      <c r="CZ128" s="129">
        <v>492.23959827215009</v>
      </c>
      <c r="DA128" s="129">
        <v>159.87162251170375</v>
      </c>
      <c r="DB128" s="129">
        <v>1752.7287117431295</v>
      </c>
      <c r="DC128" s="129">
        <v>20.376232337627808</v>
      </c>
      <c r="DD128" s="129">
        <v>10.517260057274209</v>
      </c>
      <c r="DE128" s="129">
        <v>40.275564219223696</v>
      </c>
      <c r="DF128" s="129">
        <v>12.058107113464596</v>
      </c>
      <c r="DG128" s="129">
        <v>98.752979593710577</v>
      </c>
      <c r="DH128" s="129">
        <v>13.653499671175114</v>
      </c>
      <c r="DI128" s="129">
        <v>25.616445667685984</v>
      </c>
      <c r="DJ128" s="129">
        <v>213.00465807595219</v>
      </c>
      <c r="DK128" s="129">
        <v>54.494817706540346</v>
      </c>
      <c r="DL128" s="131"/>
      <c r="DM128" s="129">
        <v>-193.8463392499321</v>
      </c>
      <c r="DN128" s="129">
        <v>2.4291960353138222</v>
      </c>
      <c r="DO128" s="129">
        <v>20956.811647123312</v>
      </c>
      <c r="DP128" s="129">
        <v>-61.276337973490485</v>
      </c>
      <c r="DQ128" s="129">
        <v>294.77033037369392</v>
      </c>
      <c r="DR128" s="129">
        <v>-7.1185754593490742</v>
      </c>
      <c r="DS128" s="129">
        <v>-9.4945912774120309</v>
      </c>
      <c r="DT128" s="129">
        <v>-2.8954394199035818</v>
      </c>
      <c r="DU128" s="129">
        <v>-20.060391963635102</v>
      </c>
      <c r="DV128" s="129" t="s">
        <v>1511</v>
      </c>
      <c r="DW128" s="129">
        <v>244.30366376804221</v>
      </c>
      <c r="DX128" s="129">
        <v>8253.3600961266184</v>
      </c>
      <c r="DY128" s="129">
        <v>3.8687855337918751</v>
      </c>
      <c r="DZ128" s="129">
        <v>418.54279209001805</v>
      </c>
      <c r="EA128" s="129">
        <v>303.36640132897122</v>
      </c>
      <c r="EB128" s="129">
        <v>3.8612470225504807</v>
      </c>
      <c r="EC128" s="129">
        <v>76.622453391153101</v>
      </c>
      <c r="ED128" s="129">
        <v>1.5518693899844132</v>
      </c>
      <c r="EE128" s="139">
        <v>-4.7059184611816445</v>
      </c>
    </row>
    <row r="129" spans="1:135" x14ac:dyDescent="0.3">
      <c r="A129" s="48" t="s">
        <v>59</v>
      </c>
      <c r="B129" s="49" t="s">
        <v>60</v>
      </c>
      <c r="C129" s="49">
        <v>1</v>
      </c>
      <c r="D129" s="113" t="s">
        <v>403</v>
      </c>
      <c r="E129" s="113" t="s">
        <v>300</v>
      </c>
      <c r="F129" s="49" t="s">
        <v>75</v>
      </c>
      <c r="G129" s="49" t="s">
        <v>217</v>
      </c>
      <c r="H129" s="83">
        <v>-25.7</v>
      </c>
      <c r="J129" s="80">
        <v>172.2</v>
      </c>
      <c r="L129" s="119">
        <v>13.2</v>
      </c>
      <c r="M129" s="53" t="s">
        <v>232</v>
      </c>
      <c r="O129" s="173">
        <v>43325.763831165968</v>
      </c>
      <c r="P129" s="173">
        <v>80221.993833504617</v>
      </c>
      <c r="Q129" s="48">
        <v>0</v>
      </c>
      <c r="R129" s="51">
        <v>0</v>
      </c>
      <c r="S129" s="51">
        <v>6991.6014393692931</v>
      </c>
      <c r="T129" s="51">
        <v>0</v>
      </c>
      <c r="U129" s="48">
        <v>0</v>
      </c>
      <c r="V129" s="51">
        <v>0</v>
      </c>
      <c r="W129" s="51">
        <v>0</v>
      </c>
      <c r="X129" s="51">
        <v>0</v>
      </c>
      <c r="Y129" s="48">
        <v>0</v>
      </c>
      <c r="Z129" s="48">
        <v>0</v>
      </c>
      <c r="AA129" s="48">
        <v>78.356544060795656</v>
      </c>
      <c r="AB129" s="48">
        <v>2263.0265285673295</v>
      </c>
      <c r="AC129" s="51">
        <v>0</v>
      </c>
      <c r="AD129" s="48">
        <v>79.440215501498713</v>
      </c>
      <c r="AE129" s="48">
        <v>471.56232137191546</v>
      </c>
      <c r="AF129" s="51">
        <v>0</v>
      </c>
      <c r="AG129" s="48">
        <v>28.896182418692291</v>
      </c>
      <c r="AH129" s="48">
        <v>0</v>
      </c>
      <c r="AI129" s="48">
        <v>0</v>
      </c>
      <c r="AJ129" s="86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G129" s="149"/>
      <c r="BI129" s="48">
        <f t="shared" si="36"/>
        <v>0</v>
      </c>
      <c r="BJ129" s="48">
        <f>BY129/22.9</f>
        <v>0</v>
      </c>
      <c r="BK129" s="48">
        <f t="shared" si="37"/>
        <v>0</v>
      </c>
      <c r="BL129" s="48">
        <f t="shared" si="41"/>
        <v>0</v>
      </c>
      <c r="BM129" s="48"/>
      <c r="BN129" s="48">
        <f t="shared" si="38"/>
        <v>0</v>
      </c>
      <c r="BO129" s="48">
        <f>BZ129/35.4</f>
        <v>0</v>
      </c>
      <c r="BP129" s="48">
        <f t="shared" si="39"/>
        <v>0</v>
      </c>
      <c r="BQ129" s="48">
        <f t="shared" si="40"/>
        <v>0</v>
      </c>
      <c r="BR129" s="48"/>
      <c r="BS129" s="48"/>
      <c r="BT129" s="48"/>
      <c r="BU129" s="48"/>
      <c r="BV129" s="86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S129" s="128">
        <v>217.16652685479136</v>
      </c>
      <c r="CT129" s="128">
        <v>783.30416750069321</v>
      </c>
      <c r="CU129" s="128">
        <v>806.16050877825944</v>
      </c>
      <c r="CV129" s="128">
        <v>39435.535150036885</v>
      </c>
      <c r="CW129" s="128">
        <v>432.14550134505845</v>
      </c>
      <c r="CX129" s="128">
        <v>4508.9463154145451</v>
      </c>
      <c r="CY129" s="128">
        <v>85.777077441925755</v>
      </c>
      <c r="CZ129" s="128">
        <v>451.73848735679377</v>
      </c>
      <c r="DA129" s="128">
        <v>155.96771403633088</v>
      </c>
      <c r="DB129" s="128">
        <v>1539.7755292068134</v>
      </c>
      <c r="DC129" s="128">
        <v>22.254594822542096</v>
      </c>
      <c r="DD129" s="128">
        <v>13.032471226274223</v>
      </c>
      <c r="DE129" s="128">
        <v>41.960394732714676</v>
      </c>
      <c r="DF129" s="128">
        <v>13.16967159043536</v>
      </c>
      <c r="DG129" s="128">
        <v>107.85642369803547</v>
      </c>
      <c r="DH129" s="128">
        <v>14.481062114805477</v>
      </c>
      <c r="DI129" s="128">
        <v>24.924009412562398</v>
      </c>
      <c r="DJ129" s="128">
        <v>225.91524214504116</v>
      </c>
      <c r="DK129" s="128">
        <v>53.887303893237402</v>
      </c>
      <c r="DM129" s="128">
        <v>363.42530997848593</v>
      </c>
      <c r="DN129" s="128">
        <v>66.741555303707599</v>
      </c>
      <c r="DO129" s="128">
        <v>38799.85029706631</v>
      </c>
      <c r="DP129" s="128">
        <v>251.61459980184938</v>
      </c>
      <c r="DQ129" s="128">
        <v>394.27414296874304</v>
      </c>
      <c r="DR129" s="128">
        <v>45.437263858867965</v>
      </c>
      <c r="DS129" s="128">
        <v>21.499249885781992</v>
      </c>
      <c r="DT129" s="128">
        <v>-31.190540987672648</v>
      </c>
      <c r="DU129" s="128">
        <v>-2.4149492839997073</v>
      </c>
      <c r="DV129" s="128" t="s">
        <v>1512</v>
      </c>
      <c r="DW129" s="128">
        <v>55.43719123465992</v>
      </c>
      <c r="DX129" s="128">
        <v>10851.102944030739</v>
      </c>
      <c r="DY129" s="128">
        <v>2.3529485611140544E-2</v>
      </c>
      <c r="DZ129" s="128">
        <v>565.56573529790421</v>
      </c>
      <c r="EA129" s="128">
        <v>520.99070629858727</v>
      </c>
      <c r="EB129" s="128">
        <v>14.301460609706476</v>
      </c>
      <c r="EC129" s="128">
        <v>90.019811574152413</v>
      </c>
      <c r="ED129" s="128">
        <v>-87.059456154974939</v>
      </c>
      <c r="EE129" s="138">
        <v>4.6965651456157111</v>
      </c>
    </row>
    <row r="130" spans="1:135" x14ac:dyDescent="0.3">
      <c r="A130" s="48" t="s">
        <v>59</v>
      </c>
      <c r="B130" s="49" t="s">
        <v>60</v>
      </c>
      <c r="C130" s="49">
        <v>1</v>
      </c>
      <c r="D130" s="113" t="s">
        <v>404</v>
      </c>
      <c r="E130" s="113" t="s">
        <v>300</v>
      </c>
      <c r="F130" s="49" t="s">
        <v>75</v>
      </c>
      <c r="G130" s="49" t="s">
        <v>217</v>
      </c>
      <c r="H130" s="83">
        <v>-25.7</v>
      </c>
      <c r="J130" s="80">
        <v>172.2</v>
      </c>
      <c r="L130" s="119">
        <v>13.2</v>
      </c>
      <c r="M130" s="53" t="s">
        <v>233</v>
      </c>
      <c r="O130" s="173">
        <v>23617.595232375188</v>
      </c>
      <c r="P130" s="173">
        <v>144258.54035437122</v>
      </c>
      <c r="Q130" s="48">
        <v>149.6228516709711</v>
      </c>
      <c r="R130" s="51">
        <v>0</v>
      </c>
      <c r="S130" s="51">
        <v>8636.9489502260512</v>
      </c>
      <c r="T130" s="51">
        <v>36127.811859445188</v>
      </c>
      <c r="U130" s="48">
        <v>0</v>
      </c>
      <c r="V130" s="51">
        <v>0</v>
      </c>
      <c r="W130" s="51">
        <v>0</v>
      </c>
      <c r="X130" s="51">
        <v>0</v>
      </c>
      <c r="Y130" s="48">
        <v>0</v>
      </c>
      <c r="Z130" s="48">
        <v>0</v>
      </c>
      <c r="AA130" s="48">
        <v>0</v>
      </c>
      <c r="AB130" s="48">
        <v>1985.2334514678744</v>
      </c>
      <c r="AC130" s="51">
        <v>0</v>
      </c>
      <c r="AD130" s="48">
        <v>71.624645606422533</v>
      </c>
      <c r="AE130" s="48">
        <v>540.35657847039431</v>
      </c>
      <c r="AF130" s="51">
        <v>0</v>
      </c>
      <c r="AG130" s="48">
        <v>22.651729456447107</v>
      </c>
      <c r="AH130" s="48">
        <v>0</v>
      </c>
      <c r="AI130" s="48">
        <v>0</v>
      </c>
      <c r="AJ130" s="86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G130" s="149"/>
      <c r="BI130" s="48">
        <f t="shared" ref="BI130:BI193" si="68">AM130/22.9</f>
        <v>0</v>
      </c>
      <c r="BJ130" s="48">
        <f>BY130/22.9</f>
        <v>0</v>
      </c>
      <c r="BK130" s="48">
        <f t="shared" ref="BK130:BK193" si="69">CB130/40.078</f>
        <v>0</v>
      </c>
      <c r="BL130" s="48">
        <f t="shared" si="41"/>
        <v>0</v>
      </c>
      <c r="BM130" s="48"/>
      <c r="BN130" s="48">
        <f t="shared" ref="BN130:BN193" si="70">AN130/35.4</f>
        <v>0</v>
      </c>
      <c r="BO130" s="48">
        <f>BZ130/35.4</f>
        <v>0</v>
      </c>
      <c r="BP130" s="48">
        <f t="shared" ref="BP130:BP193" si="71">AV130/79.9</f>
        <v>0</v>
      </c>
      <c r="BQ130" s="48">
        <f t="shared" ref="BQ130:BQ193" si="72">CH130/79.9</f>
        <v>0</v>
      </c>
      <c r="BR130" s="48"/>
      <c r="BS130" s="48"/>
      <c r="BT130" s="48"/>
      <c r="BU130" s="48"/>
      <c r="BV130" s="86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S130" s="128">
        <v>921.95166246139092</v>
      </c>
      <c r="CT130" s="128">
        <v>3343.6898957075164</v>
      </c>
      <c r="CU130" s="128">
        <v>3387.7444665484277</v>
      </c>
      <c r="CV130" s="128">
        <v>167339.40741687146</v>
      </c>
      <c r="CW130" s="128">
        <v>1820.8972746665304</v>
      </c>
      <c r="CX130" s="128">
        <v>19127.136586957491</v>
      </c>
      <c r="CY130" s="128">
        <v>373.2829018951428</v>
      </c>
      <c r="CZ130" s="128">
        <v>1925.3909606844986</v>
      </c>
      <c r="DA130" s="128">
        <v>675.67136118929443</v>
      </c>
      <c r="DB130" s="128">
        <v>6481.7358508742545</v>
      </c>
      <c r="DC130" s="128">
        <v>99.045413875904785</v>
      </c>
      <c r="DD130" s="128">
        <v>59.533458455983201</v>
      </c>
      <c r="DE130" s="128">
        <v>184.73773449352805</v>
      </c>
      <c r="DF130" s="128">
        <v>58.61241616329805</v>
      </c>
      <c r="DG130" s="128">
        <v>480.02150609932369</v>
      </c>
      <c r="DH130" s="128">
        <v>64.0216789810965</v>
      </c>
      <c r="DI130" s="128">
        <v>107.89965592827772</v>
      </c>
      <c r="DJ130" s="128">
        <v>998.78537878509712</v>
      </c>
      <c r="DK130" s="128">
        <v>234.2487287184141</v>
      </c>
      <c r="DM130" s="128">
        <v>174.62529101904073</v>
      </c>
      <c r="DN130" s="128">
        <v>96.784413266938827</v>
      </c>
      <c r="DO130" s="128">
        <v>17074.046744474075</v>
      </c>
      <c r="DP130" s="128">
        <v>-47.126408859372702</v>
      </c>
      <c r="DQ130" s="128">
        <v>108.29213555689057</v>
      </c>
      <c r="DR130" s="128">
        <v>-100.23367166723349</v>
      </c>
      <c r="DS130" s="128">
        <v>-70.33017387988366</v>
      </c>
      <c r="DT130" s="128">
        <v>-36.831282174849001</v>
      </c>
      <c r="DU130" s="128">
        <v>-1.6521759468235349</v>
      </c>
      <c r="DV130" s="128" t="s">
        <v>1513</v>
      </c>
      <c r="DW130" s="128">
        <v>26.464202881546271</v>
      </c>
      <c r="DX130" s="128">
        <v>3488.1422083680031</v>
      </c>
      <c r="DY130" s="128">
        <v>8.3478659721650068</v>
      </c>
      <c r="DZ130" s="128">
        <v>249.48600529938884</v>
      </c>
      <c r="EA130" s="128">
        <v>182.28618288406059</v>
      </c>
      <c r="EB130" s="128">
        <v>8.343033425936671</v>
      </c>
      <c r="EC130" s="128">
        <v>54.966543219728372</v>
      </c>
      <c r="ED130" s="128">
        <v>-21.958698788765663</v>
      </c>
      <c r="EE130" s="138">
        <v>25.048430503302058</v>
      </c>
    </row>
    <row r="131" spans="1:135" x14ac:dyDescent="0.3">
      <c r="A131" s="48" t="s">
        <v>59</v>
      </c>
      <c r="B131" s="49" t="s">
        <v>60</v>
      </c>
      <c r="C131" s="49">
        <v>1</v>
      </c>
      <c r="D131" s="113" t="s">
        <v>405</v>
      </c>
      <c r="E131" s="113" t="s">
        <v>300</v>
      </c>
      <c r="F131" s="49" t="s">
        <v>75</v>
      </c>
      <c r="G131" s="49" t="s">
        <v>217</v>
      </c>
      <c r="H131" s="83">
        <v>-25.7</v>
      </c>
      <c r="J131" s="80">
        <v>172.2</v>
      </c>
      <c r="L131" s="119">
        <v>13.2</v>
      </c>
      <c r="M131" s="53" t="s">
        <v>234</v>
      </c>
      <c r="O131" s="173">
        <v>35214.887605450909</v>
      </c>
      <c r="P131" s="173">
        <v>80221.993833504617</v>
      </c>
      <c r="Q131" s="48">
        <v>0</v>
      </c>
      <c r="R131" s="51">
        <v>0</v>
      </c>
      <c r="S131" s="51">
        <v>14881.760708489837</v>
      </c>
      <c r="T131" s="51">
        <v>0</v>
      </c>
      <c r="U131" s="48">
        <v>0</v>
      </c>
      <c r="V131" s="51">
        <v>0</v>
      </c>
      <c r="W131" s="51">
        <v>0</v>
      </c>
      <c r="X131" s="51">
        <v>0</v>
      </c>
      <c r="Y131" s="48">
        <v>0</v>
      </c>
      <c r="Z131" s="48">
        <v>0</v>
      </c>
      <c r="AA131" s="48">
        <v>0</v>
      </c>
      <c r="AB131" s="48">
        <v>2498.7305781779014</v>
      </c>
      <c r="AC131" s="51">
        <v>0</v>
      </c>
      <c r="AD131" s="48">
        <v>123.71237193226858</v>
      </c>
      <c r="AE131" s="48">
        <v>740.27275499908581</v>
      </c>
      <c r="AF131" s="51">
        <v>0</v>
      </c>
      <c r="AG131" s="48">
        <v>0</v>
      </c>
      <c r="AH131" s="48">
        <v>0</v>
      </c>
      <c r="AI131" s="48">
        <v>0</v>
      </c>
      <c r="AJ131" s="86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G131" s="149"/>
      <c r="BI131" s="48">
        <f t="shared" si="68"/>
        <v>0</v>
      </c>
      <c r="BJ131" s="48">
        <f>BY131/22.9</f>
        <v>0</v>
      </c>
      <c r="BK131" s="48">
        <f t="shared" si="69"/>
        <v>0</v>
      </c>
      <c r="BL131" s="48">
        <f t="shared" ref="BL131:BL194" si="73">BI131+BK131</f>
        <v>0</v>
      </c>
      <c r="BM131" s="48"/>
      <c r="BN131" s="48">
        <f t="shared" si="70"/>
        <v>0</v>
      </c>
      <c r="BO131" s="48">
        <f>BZ131/35.4</f>
        <v>0</v>
      </c>
      <c r="BP131" s="48">
        <f t="shared" si="71"/>
        <v>0</v>
      </c>
      <c r="BQ131" s="48">
        <f t="shared" si="72"/>
        <v>0</v>
      </c>
      <c r="BR131" s="48"/>
      <c r="BS131" s="48"/>
      <c r="BT131" s="48"/>
      <c r="BU131" s="48"/>
      <c r="BV131" s="86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S131" s="128">
        <v>433.77983305084115</v>
      </c>
      <c r="CT131" s="128">
        <v>1573.2118111935517</v>
      </c>
      <c r="CU131" s="128">
        <v>1593.9395620752819</v>
      </c>
      <c r="CV131" s="128">
        <v>78733.477217583539</v>
      </c>
      <c r="CW131" s="128">
        <v>856.73528013260329</v>
      </c>
      <c r="CX131" s="128">
        <v>8999.350457571858</v>
      </c>
      <c r="CY131" s="128">
        <v>175.6302433822982</v>
      </c>
      <c r="CZ131" s="128">
        <v>905.89973801180304</v>
      </c>
      <c r="DA131" s="128">
        <v>317.9045303432062</v>
      </c>
      <c r="DB131" s="128">
        <v>3049.667796861997</v>
      </c>
      <c r="DC131" s="128">
        <v>46.601036523800033</v>
      </c>
      <c r="DD131" s="128">
        <v>28.010593962193806</v>
      </c>
      <c r="DE131" s="128">
        <v>86.919419845559489</v>
      </c>
      <c r="DF131" s="128">
        <v>27.57724198917704</v>
      </c>
      <c r="DG131" s="128">
        <v>225.85093910527857</v>
      </c>
      <c r="DH131" s="128">
        <v>30.122309390832708</v>
      </c>
      <c r="DI131" s="128">
        <v>50.766972543716811</v>
      </c>
      <c r="DJ131" s="128">
        <v>469.93022791058104</v>
      </c>
      <c r="DK131" s="128">
        <v>110.21442725594163</v>
      </c>
      <c r="DM131" s="128">
        <v>-43.660571012909884</v>
      </c>
      <c r="DN131" s="128">
        <v>-245.74287013164869</v>
      </c>
      <c r="DO131" s="128">
        <v>25676.417861398873</v>
      </c>
      <c r="DP131" s="128">
        <v>161.30363008822152</v>
      </c>
      <c r="DQ131" s="128">
        <v>266.57058400560209</v>
      </c>
      <c r="DR131" s="128">
        <v>50.512852275045475</v>
      </c>
      <c r="DS131" s="128">
        <v>49.845394619789367</v>
      </c>
      <c r="DT131" s="128">
        <v>33.540686271500945</v>
      </c>
      <c r="DU131" s="128">
        <v>8.0921085554070338</v>
      </c>
      <c r="DV131" s="128" t="s">
        <v>1514</v>
      </c>
      <c r="DW131" s="128">
        <v>200.60300712633048</v>
      </c>
      <c r="DX131" s="128">
        <v>10230.432579048793</v>
      </c>
      <c r="DY131" s="128">
        <v>-16.402500084252367</v>
      </c>
      <c r="DZ131" s="128">
        <v>703.1688713882138</v>
      </c>
      <c r="EA131" s="128">
        <v>556.31442682309114</v>
      </c>
      <c r="EB131" s="128">
        <v>8.2989026922572648</v>
      </c>
      <c r="EC131" s="128">
        <v>-23.363256576870164</v>
      </c>
      <c r="ED131" s="128">
        <v>-59.437032241175238</v>
      </c>
      <c r="EE131" s="138">
        <v>-24.224558216779187</v>
      </c>
    </row>
    <row r="132" spans="1:135" ht="16.2" thickBot="1" x14ac:dyDescent="0.35">
      <c r="A132" s="48" t="s">
        <v>59</v>
      </c>
      <c r="B132" s="49" t="s">
        <v>60</v>
      </c>
      <c r="C132" s="49">
        <v>1</v>
      </c>
      <c r="D132" s="113" t="s">
        <v>406</v>
      </c>
      <c r="E132" s="113" t="s">
        <v>300</v>
      </c>
      <c r="F132" s="49" t="s">
        <v>75</v>
      </c>
      <c r="G132" s="49" t="s">
        <v>217</v>
      </c>
      <c r="H132" s="83">
        <v>-25.7</v>
      </c>
      <c r="J132" s="80">
        <v>172.2</v>
      </c>
      <c r="L132" s="119">
        <v>13.2</v>
      </c>
      <c r="M132" s="53" t="s">
        <v>235</v>
      </c>
      <c r="O132" s="173">
        <v>38871.260195274459</v>
      </c>
      <c r="P132" s="173">
        <v>80221.993833504617</v>
      </c>
      <c r="Q132" s="48">
        <v>0</v>
      </c>
      <c r="R132" s="51">
        <v>0</v>
      </c>
      <c r="S132" s="51">
        <v>10529.639224443665</v>
      </c>
      <c r="T132" s="51">
        <v>0</v>
      </c>
      <c r="U132" s="48">
        <v>0</v>
      </c>
      <c r="V132" s="51">
        <v>0</v>
      </c>
      <c r="W132" s="51">
        <v>0</v>
      </c>
      <c r="X132" s="51">
        <v>0</v>
      </c>
      <c r="Y132" s="48">
        <v>0</v>
      </c>
      <c r="Z132" s="48">
        <v>0</v>
      </c>
      <c r="AA132" s="48">
        <v>79.087953078625247</v>
      </c>
      <c r="AB132" s="48">
        <v>3448.104761302764</v>
      </c>
      <c r="AC132" s="51">
        <v>0</v>
      </c>
      <c r="AD132" s="48">
        <v>164.0543636566735</v>
      </c>
      <c r="AE132" s="48">
        <v>1062.9664155164398</v>
      </c>
      <c r="AF132" s="51">
        <v>0</v>
      </c>
      <c r="AG132" s="48">
        <v>0</v>
      </c>
      <c r="AH132" s="48">
        <v>0</v>
      </c>
      <c r="AI132" s="48">
        <v>0</v>
      </c>
      <c r="AJ132" s="86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G132" s="149"/>
      <c r="BI132" s="48">
        <f t="shared" si="68"/>
        <v>0</v>
      </c>
      <c r="BJ132" s="48">
        <f>BY132/22.9</f>
        <v>0</v>
      </c>
      <c r="BK132" s="48">
        <f t="shared" si="69"/>
        <v>0</v>
      </c>
      <c r="BL132" s="48">
        <f t="shared" si="73"/>
        <v>0</v>
      </c>
      <c r="BM132" s="48"/>
      <c r="BN132" s="48">
        <f t="shared" si="70"/>
        <v>0</v>
      </c>
      <c r="BO132" s="48">
        <f>BZ132/35.4</f>
        <v>0</v>
      </c>
      <c r="BP132" s="48">
        <f t="shared" si="71"/>
        <v>0</v>
      </c>
      <c r="BQ132" s="48">
        <f t="shared" si="72"/>
        <v>0</v>
      </c>
      <c r="BR132" s="48"/>
      <c r="BS132" s="48"/>
      <c r="BT132" s="48"/>
      <c r="BU132" s="48"/>
      <c r="BV132" s="86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S132" s="128">
        <v>843.3391713030212</v>
      </c>
      <c r="CT132" s="128">
        <v>3091.9750475736109</v>
      </c>
      <c r="CU132" s="128">
        <v>3035.4723407405331</v>
      </c>
      <c r="CV132" s="128">
        <v>152926.59525567188</v>
      </c>
      <c r="CW132" s="128">
        <v>1640.5670550590937</v>
      </c>
      <c r="CX132" s="128">
        <v>17468.813056161118</v>
      </c>
      <c r="CY132" s="128">
        <v>358.13174892245149</v>
      </c>
      <c r="CZ132" s="128">
        <v>1775.095303829479</v>
      </c>
      <c r="DA132" s="128">
        <v>642.78205686359661</v>
      </c>
      <c r="DB132" s="128">
        <v>5828.2380683581441</v>
      </c>
      <c r="DC132" s="128">
        <v>98.94374079623131</v>
      </c>
      <c r="DD132" s="128">
        <v>62.141899401031765</v>
      </c>
      <c r="DE132" s="128">
        <v>181.04565999442687</v>
      </c>
      <c r="DF132" s="128">
        <v>58.552248765079163</v>
      </c>
      <c r="DG132" s="128">
        <v>479.52874966644362</v>
      </c>
      <c r="DH132" s="128">
        <v>63.211456050156499</v>
      </c>
      <c r="DI132" s="128">
        <v>102.51457590951556</v>
      </c>
      <c r="DJ132" s="128">
        <v>986.14530389393053</v>
      </c>
      <c r="DK132" s="128">
        <v>224.28287024697613</v>
      </c>
      <c r="DM132" s="128">
        <v>-144.55947267863991</v>
      </c>
      <c r="DN132" s="128">
        <v>-194.11403784473663</v>
      </c>
      <c r="DO132" s="128">
        <v>22536.364972532803</v>
      </c>
      <c r="DP132" s="128">
        <v>153.02536281086216</v>
      </c>
      <c r="DQ132" s="128">
        <v>-840.41522001402791</v>
      </c>
      <c r="DR132" s="128">
        <v>-14.332468255814291</v>
      </c>
      <c r="DS132" s="128">
        <v>22.035739234271308</v>
      </c>
      <c r="DT132" s="128">
        <v>97.571281898802383</v>
      </c>
      <c r="DU132" s="128">
        <v>-8.7229979875557468</v>
      </c>
      <c r="DV132" s="128" t="s">
        <v>1515</v>
      </c>
      <c r="DW132" s="128">
        <v>199.96243776933122</v>
      </c>
      <c r="DX132" s="128">
        <v>3453.2528046224725</v>
      </c>
      <c r="DY132" s="128">
        <v>-8.494845837098465</v>
      </c>
      <c r="DZ132" s="128">
        <v>160.08263193602403</v>
      </c>
      <c r="EA132" s="128">
        <v>359.30295515013688</v>
      </c>
      <c r="EB132" s="128">
        <v>11.069675632154365</v>
      </c>
      <c r="EC132" s="128">
        <v>88.18194299942806</v>
      </c>
      <c r="ED132" s="128">
        <v>29.026024149449437</v>
      </c>
      <c r="EE132" s="138">
        <v>24.693439812213825</v>
      </c>
    </row>
    <row r="133" spans="1:135" s="60" customFormat="1" x14ac:dyDescent="0.3">
      <c r="A133" s="56" t="s">
        <v>59</v>
      </c>
      <c r="B133" s="57" t="s">
        <v>60</v>
      </c>
      <c r="C133" s="57">
        <v>1</v>
      </c>
      <c r="D133" s="74" t="s">
        <v>409</v>
      </c>
      <c r="E133" s="112" t="s">
        <v>300</v>
      </c>
      <c r="F133" s="57" t="s">
        <v>75</v>
      </c>
      <c r="G133" s="57" t="s">
        <v>217</v>
      </c>
      <c r="H133" s="84">
        <v>-25.5</v>
      </c>
      <c r="I133" s="81"/>
      <c r="J133" s="81">
        <v>165.3</v>
      </c>
      <c r="K133" s="81"/>
      <c r="L133" s="120">
        <v>13.6</v>
      </c>
      <c r="M133" s="61" t="s">
        <v>236</v>
      </c>
      <c r="N133" s="62"/>
      <c r="O133" s="174">
        <v>36299.396060398372</v>
      </c>
      <c r="P133" s="174">
        <v>82652.963343610827</v>
      </c>
      <c r="Q133" s="56">
        <v>0</v>
      </c>
      <c r="R133" s="59">
        <v>0</v>
      </c>
      <c r="S133" s="59">
        <v>15377.523261672904</v>
      </c>
      <c r="T133" s="59">
        <v>0</v>
      </c>
      <c r="U133" s="56">
        <v>0</v>
      </c>
      <c r="V133" s="59">
        <v>0</v>
      </c>
      <c r="W133" s="59">
        <v>0</v>
      </c>
      <c r="X133" s="59">
        <v>0</v>
      </c>
      <c r="Y133" s="56">
        <v>0</v>
      </c>
      <c r="Z133" s="56">
        <v>0</v>
      </c>
      <c r="AA133" s="56">
        <v>131.17310171576685</v>
      </c>
      <c r="AB133" s="56">
        <v>1936.5927277400779</v>
      </c>
      <c r="AC133" s="59">
        <v>0</v>
      </c>
      <c r="AD133" s="56">
        <v>62.143517905112667</v>
      </c>
      <c r="AE133" s="56">
        <v>1142.3086846133003</v>
      </c>
      <c r="AF133" s="59">
        <v>0</v>
      </c>
      <c r="AG133" s="56">
        <v>68.016636661533369</v>
      </c>
      <c r="AH133" s="56">
        <v>0</v>
      </c>
      <c r="AI133" s="56">
        <v>0</v>
      </c>
      <c r="AJ133" s="87"/>
      <c r="AK133" s="56">
        <v>322.26635233601144</v>
      </c>
      <c r="AL133" s="56"/>
      <c r="AM133" s="56">
        <f>AVERAGE(O133:O135)</f>
        <v>38647.644486745288</v>
      </c>
      <c r="AN133" s="56">
        <f>AVERAGE(P133:P135)</f>
        <v>82652.963343610827</v>
      </c>
      <c r="AO133" s="56">
        <v>12962.228507098263</v>
      </c>
      <c r="AP133" s="56"/>
      <c r="AQ133" s="56"/>
      <c r="AR133" s="56"/>
      <c r="AS133" s="56"/>
      <c r="AT133" s="56"/>
      <c r="AU133" s="56"/>
      <c r="AV133" s="56">
        <v>2082.020047996642</v>
      </c>
      <c r="AW133" s="56">
        <v>108.76373348466852</v>
      </c>
      <c r="AX133" s="56">
        <v>2207.7025169905314</v>
      </c>
      <c r="AY133" s="56"/>
      <c r="AZ133" s="56">
        <v>72.34806996836096</v>
      </c>
      <c r="BA133" s="56">
        <v>831.82772784784845</v>
      </c>
      <c r="BB133" s="56"/>
      <c r="BC133" s="56">
        <v>57.053810061861327</v>
      </c>
      <c r="BD133" s="56">
        <v>2.415505603727</v>
      </c>
      <c r="BE133" s="56"/>
      <c r="BF133" s="145"/>
      <c r="BG133" s="171">
        <v>8.9002546993582779E-4</v>
      </c>
      <c r="BH133" s="172">
        <v>51.910127941931641</v>
      </c>
      <c r="BI133" s="56">
        <f t="shared" si="68"/>
        <v>1687.6700649233751</v>
      </c>
      <c r="BJ133" s="56">
        <f>BY133/22.9</f>
        <v>0</v>
      </c>
      <c r="BK133" s="56">
        <f t="shared" si="69"/>
        <v>0</v>
      </c>
      <c r="BL133" s="56">
        <f t="shared" si="73"/>
        <v>1687.6700649233751</v>
      </c>
      <c r="BM133" s="56">
        <v>257.11046922461895</v>
      </c>
      <c r="BN133" s="56">
        <f t="shared" si="70"/>
        <v>2334.8294729833569</v>
      </c>
      <c r="BO133" s="56">
        <f>BZ133/35.4</f>
        <v>54.258783022448377</v>
      </c>
      <c r="BP133" s="56">
        <f t="shared" si="71"/>
        <v>26.05782287855622</v>
      </c>
      <c r="BQ133" s="56">
        <f t="shared" si="72"/>
        <v>12.283775506923375</v>
      </c>
      <c r="BR133" s="56">
        <f t="shared" ref="BR133" si="74">BI133/BP133</f>
        <v>64.766349544581885</v>
      </c>
      <c r="BS133" s="56">
        <v>0</v>
      </c>
      <c r="BT133" s="56">
        <f t="shared" ref="BT133" si="75">BN133/BP133</f>
        <v>89.601862897946077</v>
      </c>
      <c r="BU133" s="56">
        <v>4.4171096249574955</v>
      </c>
      <c r="BV133" s="87"/>
      <c r="BW133" s="56">
        <v>151.91781539003125</v>
      </c>
      <c r="BX133" s="56">
        <v>0</v>
      </c>
      <c r="BY133" s="56">
        <v>0</v>
      </c>
      <c r="BZ133" s="56">
        <v>1920.7609189946725</v>
      </c>
      <c r="CA133" s="56">
        <v>2129.7537372073607</v>
      </c>
      <c r="CB133" s="56">
        <v>0</v>
      </c>
      <c r="CC133" s="56">
        <v>0</v>
      </c>
      <c r="CD133" s="56">
        <v>0</v>
      </c>
      <c r="CE133" s="56">
        <v>0</v>
      </c>
      <c r="CF133" s="56">
        <v>0</v>
      </c>
      <c r="CG133" s="56">
        <v>0</v>
      </c>
      <c r="CH133" s="56">
        <v>981.47366300317765</v>
      </c>
      <c r="CI133" s="56">
        <v>30.314452428121488</v>
      </c>
      <c r="CJ133" s="56">
        <v>325.81538222285695</v>
      </c>
      <c r="CK133" s="56">
        <v>0</v>
      </c>
      <c r="CL133" s="56">
        <v>44.945675720651792</v>
      </c>
      <c r="CM133" s="56">
        <v>242.13576018587457</v>
      </c>
      <c r="CN133" s="56">
        <v>0</v>
      </c>
      <c r="CO133" s="56">
        <v>28.345832316579443</v>
      </c>
      <c r="CP133" s="56">
        <v>1.1386802615929783</v>
      </c>
      <c r="CQ133" s="56">
        <v>0</v>
      </c>
      <c r="CR133" s="62"/>
      <c r="CS133" s="129">
        <v>399.37401642512083</v>
      </c>
      <c r="CT133" s="129">
        <v>1343.9543597139877</v>
      </c>
      <c r="CU133" s="129">
        <v>1424.5690187277553</v>
      </c>
      <c r="CV133" s="129">
        <v>71352.079684497527</v>
      </c>
      <c r="CW133" s="129">
        <v>793.15985541819327</v>
      </c>
      <c r="CX133" s="129">
        <v>8547.5406290182618</v>
      </c>
      <c r="CY133" s="129">
        <v>173.40831402260764</v>
      </c>
      <c r="CZ133" s="129">
        <v>795.86562627141279</v>
      </c>
      <c r="DA133" s="129">
        <v>289.12589254966349</v>
      </c>
      <c r="DB133" s="129">
        <v>2699.2824321367134</v>
      </c>
      <c r="DC133" s="129">
        <v>53.871216758714034</v>
      </c>
      <c r="DD133" s="129">
        <v>42.71695275395863</v>
      </c>
      <c r="DE133" s="129">
        <v>87.582071867355907</v>
      </c>
      <c r="DF133" s="129">
        <v>29.569405554100165</v>
      </c>
      <c r="DG133" s="129">
        <v>217.50917147470065</v>
      </c>
      <c r="DH133" s="129">
        <v>25.832770773869594</v>
      </c>
      <c r="DI133" s="129">
        <v>51.457265778234664</v>
      </c>
      <c r="DJ133" s="129">
        <v>513.30363625759867</v>
      </c>
      <c r="DK133" s="129">
        <v>102.89636087039931</v>
      </c>
      <c r="DL133" s="131"/>
      <c r="DM133" s="129">
        <v>492.78495505502349</v>
      </c>
      <c r="DN133" s="129">
        <v>62.791327923607795</v>
      </c>
      <c r="DO133" s="129">
        <v>37650.392599553335</v>
      </c>
      <c r="DP133" s="129">
        <v>155.98897431752195</v>
      </c>
      <c r="DQ133" s="129">
        <v>94.924596935058617</v>
      </c>
      <c r="DR133" s="129">
        <v>106.23245385724562</v>
      </c>
      <c r="DS133" s="129">
        <v>12.284119988480557</v>
      </c>
      <c r="DT133" s="129">
        <v>-47.662554124948784</v>
      </c>
      <c r="DU133" s="129">
        <v>-7.8779481454303584</v>
      </c>
      <c r="DV133" s="129" t="s">
        <v>1516</v>
      </c>
      <c r="DW133" s="129">
        <v>380.10089528729122</v>
      </c>
      <c r="DX133" s="129">
        <v>6952.9288040449255</v>
      </c>
      <c r="DY133" s="129">
        <v>10.830615814104929</v>
      </c>
      <c r="DZ133" s="129">
        <v>655.09796532883206</v>
      </c>
      <c r="EA133" s="129">
        <v>486.5982759723563</v>
      </c>
      <c r="EB133" s="129">
        <v>0.20764345348223234</v>
      </c>
      <c r="EC133" s="129">
        <v>61.26743651799358</v>
      </c>
      <c r="ED133" s="129">
        <v>-47.251896038833202</v>
      </c>
      <c r="EE133" s="139">
        <v>11.499205494468054</v>
      </c>
    </row>
    <row r="134" spans="1:135" x14ac:dyDescent="0.3">
      <c r="A134" s="48" t="s">
        <v>59</v>
      </c>
      <c r="B134" s="49" t="s">
        <v>60</v>
      </c>
      <c r="C134" s="49">
        <v>1</v>
      </c>
      <c r="D134" s="73" t="s">
        <v>410</v>
      </c>
      <c r="E134" s="113" t="s">
        <v>300</v>
      </c>
      <c r="F134" s="49" t="s">
        <v>75</v>
      </c>
      <c r="G134" s="49" t="s">
        <v>217</v>
      </c>
      <c r="H134" s="83">
        <v>-25.5</v>
      </c>
      <c r="J134" s="80">
        <v>165.3</v>
      </c>
      <c r="L134" s="119">
        <v>13.6</v>
      </c>
      <c r="M134" s="53" t="s">
        <v>237</v>
      </c>
      <c r="O134" s="173">
        <v>38170.180018647559</v>
      </c>
      <c r="P134" s="173">
        <v>82652.963343610827</v>
      </c>
      <c r="Q134" s="48">
        <v>322.26635233601144</v>
      </c>
      <c r="R134" s="51">
        <v>0</v>
      </c>
      <c r="S134" s="51">
        <v>13312.958461562215</v>
      </c>
      <c r="T134" s="51">
        <v>0</v>
      </c>
      <c r="U134" s="48">
        <v>0</v>
      </c>
      <c r="V134" s="51">
        <v>0</v>
      </c>
      <c r="W134" s="51">
        <v>0</v>
      </c>
      <c r="X134" s="51">
        <v>0</v>
      </c>
      <c r="Y134" s="48">
        <v>0</v>
      </c>
      <c r="Z134" s="48">
        <v>2082.020047996642</v>
      </c>
      <c r="AA134" s="48">
        <v>129.21049800322675</v>
      </c>
      <c r="AB134" s="48">
        <v>2020.5995330989483</v>
      </c>
      <c r="AC134" s="51">
        <v>0</v>
      </c>
      <c r="AD134" s="48">
        <v>131.78331009058414</v>
      </c>
      <c r="AE134" s="48">
        <v>801.67030649401954</v>
      </c>
      <c r="AF134" s="51">
        <v>0</v>
      </c>
      <c r="AG134" s="48">
        <v>0</v>
      </c>
      <c r="AH134" s="48">
        <v>0</v>
      </c>
      <c r="AI134" s="48">
        <v>0</v>
      </c>
      <c r="AJ134" s="86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G134" s="149"/>
      <c r="BI134" s="48">
        <f t="shared" si="68"/>
        <v>0</v>
      </c>
      <c r="BJ134" s="48">
        <f>BY134/22.9</f>
        <v>0</v>
      </c>
      <c r="BK134" s="48">
        <f t="shared" si="69"/>
        <v>0</v>
      </c>
      <c r="BL134" s="48">
        <f t="shared" si="73"/>
        <v>0</v>
      </c>
      <c r="BM134" s="48"/>
      <c r="BN134" s="48">
        <f t="shared" si="70"/>
        <v>0</v>
      </c>
      <c r="BO134" s="48">
        <f>BZ134/35.4</f>
        <v>0</v>
      </c>
      <c r="BP134" s="48">
        <f t="shared" si="71"/>
        <v>0</v>
      </c>
      <c r="BQ134" s="48">
        <f t="shared" si="72"/>
        <v>0</v>
      </c>
      <c r="BR134" s="48"/>
      <c r="BS134" s="48"/>
      <c r="BT134" s="48"/>
      <c r="BU134" s="48"/>
      <c r="BV134" s="86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S134" s="128">
        <v>320.4975655920835</v>
      </c>
      <c r="CT134" s="128">
        <v>1035.6297436616887</v>
      </c>
      <c r="CU134" s="128">
        <v>1211.1074765391695</v>
      </c>
      <c r="CV134" s="128">
        <v>57356.072834771789</v>
      </c>
      <c r="CW134" s="128">
        <v>664.54951112469826</v>
      </c>
      <c r="CX134" s="128">
        <v>6904.4965870570832</v>
      </c>
      <c r="CY134" s="128">
        <v>121.32633886797214</v>
      </c>
      <c r="CZ134" s="128">
        <v>621.15048558522062</v>
      </c>
      <c r="DA134" s="128">
        <v>204.41106916088998</v>
      </c>
      <c r="DB134" s="128">
        <v>2271.8596753189604</v>
      </c>
      <c r="DC134" s="128">
        <v>34.596569778423813</v>
      </c>
      <c r="DD134" s="128">
        <v>26.71078782300788</v>
      </c>
      <c r="DE134" s="128">
        <v>57.337469054349256</v>
      </c>
      <c r="DF134" s="128">
        <v>18.489674409829306</v>
      </c>
      <c r="DG134" s="128">
        <v>130.25360157230156</v>
      </c>
      <c r="DH134" s="128">
        <v>15.469741206839162</v>
      </c>
      <c r="DI134" s="128">
        <v>37.329235876744193</v>
      </c>
      <c r="DJ134" s="128">
        <v>336.0451600640302</v>
      </c>
      <c r="DK134" s="128">
        <v>71.557955993982873</v>
      </c>
      <c r="DM134" s="128">
        <v>-70.120173918048863</v>
      </c>
      <c r="DN134" s="128">
        <v>48.830714700690422</v>
      </c>
      <c r="DO134" s="128">
        <v>22139.839600928837</v>
      </c>
      <c r="DP134" s="128">
        <v>-49.414297222399654</v>
      </c>
      <c r="DQ134" s="128">
        <v>425.11223074252121</v>
      </c>
      <c r="DR134" s="128">
        <v>38.402964965567037</v>
      </c>
      <c r="DS134" s="128">
        <v>11.516520563811001</v>
      </c>
      <c r="DT134" s="128">
        <v>15.431024136420845</v>
      </c>
      <c r="DU134" s="128">
        <v>-12.808905602138935</v>
      </c>
      <c r="DV134" s="128">
        <v>514.91885636176005</v>
      </c>
      <c r="DW134" s="128">
        <v>148.85986638596191</v>
      </c>
      <c r="DX134" s="128">
        <v>7043.2792922024746</v>
      </c>
      <c r="DY134" s="128">
        <v>-7.9961586880283875E-3</v>
      </c>
      <c r="DZ134" s="128">
        <v>88.231876755270804</v>
      </c>
      <c r="EA134" s="128">
        <v>257.0186373993576</v>
      </c>
      <c r="EB134" s="128">
        <v>11.53651096053107</v>
      </c>
      <c r="EC134" s="128">
        <v>88.535811855366092</v>
      </c>
      <c r="ED134" s="128">
        <v>28.725831087382655</v>
      </c>
      <c r="EE134" s="138">
        <v>1.3373957390511393</v>
      </c>
    </row>
    <row r="135" spans="1:135" ht="16.2" thickBot="1" x14ac:dyDescent="0.35">
      <c r="A135" s="48" t="s">
        <v>59</v>
      </c>
      <c r="B135" s="49" t="s">
        <v>60</v>
      </c>
      <c r="C135" s="49">
        <v>1</v>
      </c>
      <c r="D135" s="73" t="s">
        <v>411</v>
      </c>
      <c r="E135" s="113" t="s">
        <v>300</v>
      </c>
      <c r="F135" s="49" t="s">
        <v>75</v>
      </c>
      <c r="G135" s="49" t="s">
        <v>217</v>
      </c>
      <c r="H135" s="83">
        <v>-25.5</v>
      </c>
      <c r="J135" s="80">
        <v>165.3</v>
      </c>
      <c r="L135" s="119">
        <v>13.6</v>
      </c>
      <c r="M135" s="53" t="s">
        <v>238</v>
      </c>
      <c r="O135" s="173">
        <v>41473.35738118994</v>
      </c>
      <c r="P135" s="173">
        <v>82652.963343610827</v>
      </c>
      <c r="Q135" s="48">
        <v>0</v>
      </c>
      <c r="R135" s="51">
        <v>0</v>
      </c>
      <c r="S135" s="51">
        <v>10196.203798059674</v>
      </c>
      <c r="T135" s="51">
        <v>0</v>
      </c>
      <c r="U135" s="48">
        <v>0</v>
      </c>
      <c r="V135" s="51">
        <v>0</v>
      </c>
      <c r="W135" s="51">
        <v>0</v>
      </c>
      <c r="X135" s="51">
        <v>0</v>
      </c>
      <c r="Y135" s="48">
        <v>0</v>
      </c>
      <c r="Z135" s="48">
        <v>0</v>
      </c>
      <c r="AA135" s="48">
        <v>65.907600735011982</v>
      </c>
      <c r="AB135" s="48">
        <v>2665.9152901325683</v>
      </c>
      <c r="AC135" s="51">
        <v>0</v>
      </c>
      <c r="AD135" s="48">
        <v>23.117381909386079</v>
      </c>
      <c r="AE135" s="48">
        <v>551.50419243622514</v>
      </c>
      <c r="AF135" s="51">
        <v>0</v>
      </c>
      <c r="AG135" s="48">
        <v>46.090983462189278</v>
      </c>
      <c r="AH135" s="48">
        <v>2.415505603727</v>
      </c>
      <c r="AI135" s="48">
        <v>0</v>
      </c>
      <c r="AJ135" s="86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G135" s="149"/>
      <c r="BI135" s="48">
        <f t="shared" si="68"/>
        <v>0</v>
      </c>
      <c r="BJ135" s="48">
        <f>BY135/22.9</f>
        <v>0</v>
      </c>
      <c r="BK135" s="48">
        <f t="shared" si="69"/>
        <v>0</v>
      </c>
      <c r="BL135" s="48">
        <f t="shared" si="73"/>
        <v>0</v>
      </c>
      <c r="BM135" s="48"/>
      <c r="BN135" s="48">
        <f t="shared" si="70"/>
        <v>0</v>
      </c>
      <c r="BO135" s="48">
        <f>BZ135/35.4</f>
        <v>0</v>
      </c>
      <c r="BP135" s="48">
        <f t="shared" si="71"/>
        <v>0</v>
      </c>
      <c r="BQ135" s="48">
        <f t="shared" si="72"/>
        <v>0</v>
      </c>
      <c r="BR135" s="48"/>
      <c r="BS135" s="48"/>
      <c r="BT135" s="48"/>
      <c r="BU135" s="48"/>
      <c r="BV135" s="86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S135" s="128">
        <v>866.59486564571</v>
      </c>
      <c r="CT135" s="128">
        <v>2862.6094246525113</v>
      </c>
      <c r="CU135" s="128">
        <v>3176.0080127283904</v>
      </c>
      <c r="CV135" s="128">
        <v>154945.70958276367</v>
      </c>
      <c r="CW135" s="128">
        <v>1756.1110364722667</v>
      </c>
      <c r="CX135" s="128">
        <v>18603.53125304079</v>
      </c>
      <c r="CY135" s="128">
        <v>353.98452501960156</v>
      </c>
      <c r="CZ135" s="128">
        <v>1705.0218643844021</v>
      </c>
      <c r="DA135" s="128">
        <v>592.85543579775538</v>
      </c>
      <c r="DB135" s="128">
        <v>5989.228408500363</v>
      </c>
      <c r="DC135" s="128">
        <v>106.10089439822391</v>
      </c>
      <c r="DD135" s="128">
        <v>83.22927647570998</v>
      </c>
      <c r="DE135" s="128">
        <v>173.85968394503516</v>
      </c>
      <c r="DF135" s="128">
        <v>57.612741766150208</v>
      </c>
      <c r="DG135" s="128">
        <v>416.60016748052868</v>
      </c>
      <c r="DH135" s="128">
        <v>49.47807721916972</v>
      </c>
      <c r="DI135" s="128">
        <v>106.69996045898458</v>
      </c>
      <c r="DJ135" s="128">
        <v>1018.9620554163492</v>
      </c>
      <c r="DK135" s="128">
        <v>209.50325348627982</v>
      </c>
      <c r="DM135" s="128">
        <v>-71.1546879039538</v>
      </c>
      <c r="DN135" s="128">
        <v>66.629610892121789</v>
      </c>
      <c r="DO135" s="128">
        <v>37696.71425569155</v>
      </c>
      <c r="DP135" s="128">
        <v>128.83484745952606</v>
      </c>
      <c r="DQ135" s="128">
        <v>-80.193931010604501</v>
      </c>
      <c r="DR135" s="128">
        <v>-57.820712941917407</v>
      </c>
      <c r="DS135" s="128">
        <v>8.8882555538534245</v>
      </c>
      <c r="DT135" s="128">
        <v>-104.59233576521684</v>
      </c>
      <c r="DU135" s="128">
        <v>13.338994206243241</v>
      </c>
      <c r="DV135" s="128" t="s">
        <v>1517</v>
      </c>
      <c r="DW135" s="128">
        <v>142.1406598241787</v>
      </c>
      <c r="DX135" s="128">
        <v>7104.9472094163912</v>
      </c>
      <c r="DY135" s="128">
        <v>2.2185428787058323</v>
      </c>
      <c r="DZ135" s="128">
        <v>155.44397333843099</v>
      </c>
      <c r="EA135" s="128">
        <v>208.71760731831725</v>
      </c>
      <c r="EB135" s="128">
        <v>2.217249446550007</v>
      </c>
      <c r="EC135" s="128">
        <v>39.960463481759568</v>
      </c>
      <c r="ED135" s="128">
        <v>-84.612194079232637</v>
      </c>
      <c r="EE135" s="138">
        <v>-2.245210520981491</v>
      </c>
    </row>
    <row r="136" spans="1:135" s="60" customFormat="1" ht="16.2" thickBot="1" x14ac:dyDescent="0.35">
      <c r="A136" s="56" t="s">
        <v>59</v>
      </c>
      <c r="B136" s="57" t="s">
        <v>60</v>
      </c>
      <c r="C136" s="57">
        <v>1</v>
      </c>
      <c r="D136" s="112" t="s">
        <v>334</v>
      </c>
      <c r="E136" s="112" t="s">
        <v>300</v>
      </c>
      <c r="F136" s="57" t="s">
        <v>75</v>
      </c>
      <c r="G136" s="57" t="s">
        <v>217</v>
      </c>
      <c r="H136" s="84">
        <v>-23.5</v>
      </c>
      <c r="I136" s="81"/>
      <c r="J136" s="81">
        <v>180.1</v>
      </c>
      <c r="K136" s="81"/>
      <c r="L136" s="120">
        <v>16</v>
      </c>
      <c r="M136" s="61" t="s">
        <v>239</v>
      </c>
      <c r="N136" s="62"/>
      <c r="O136" s="174">
        <v>23567.003293117472</v>
      </c>
      <c r="P136" s="174">
        <v>97238.780404248042</v>
      </c>
      <c r="Q136" s="56">
        <v>0</v>
      </c>
      <c r="R136" s="59">
        <v>0</v>
      </c>
      <c r="S136" s="59">
        <v>35848.263003411448</v>
      </c>
      <c r="T136" s="59">
        <v>0</v>
      </c>
      <c r="U136" s="56">
        <v>0</v>
      </c>
      <c r="V136" s="59">
        <v>0</v>
      </c>
      <c r="W136" s="59">
        <v>0</v>
      </c>
      <c r="X136" s="59">
        <v>0</v>
      </c>
      <c r="Y136" s="56">
        <v>0</v>
      </c>
      <c r="Z136" s="56">
        <v>0</v>
      </c>
      <c r="AA136" s="56">
        <v>129.95015046557276</v>
      </c>
      <c r="AB136" s="56">
        <v>5553.0664844028452</v>
      </c>
      <c r="AC136" s="59">
        <v>0</v>
      </c>
      <c r="AD136" s="56">
        <v>84.098374550223667</v>
      </c>
      <c r="AE136" s="56">
        <v>924.79158902742824</v>
      </c>
      <c r="AF136" s="59">
        <v>0</v>
      </c>
      <c r="AG136" s="56">
        <v>0</v>
      </c>
      <c r="AH136" s="56">
        <v>0</v>
      </c>
      <c r="AI136" s="56">
        <v>0</v>
      </c>
      <c r="AJ136" s="87"/>
      <c r="AK136" s="56"/>
      <c r="AL136" s="56"/>
      <c r="AM136" s="56">
        <f>AVERAGE(O136)</f>
        <v>23567.003293117472</v>
      </c>
      <c r="AN136" s="56">
        <f>AVERAGE(P136)</f>
        <v>97238.780404248042</v>
      </c>
      <c r="AO136" s="56">
        <v>35848.263003411448</v>
      </c>
      <c r="AP136" s="56"/>
      <c r="AQ136" s="56"/>
      <c r="AR136" s="56"/>
      <c r="AS136" s="56"/>
      <c r="AT136" s="56"/>
      <c r="AU136" s="56"/>
      <c r="AV136" s="56"/>
      <c r="AW136" s="56">
        <v>129.95015046557276</v>
      </c>
      <c r="AX136" s="56">
        <v>5553.0664844028452</v>
      </c>
      <c r="AY136" s="56"/>
      <c r="AZ136" s="56">
        <v>84.098374550223667</v>
      </c>
      <c r="BA136" s="56">
        <v>924.79158902742824</v>
      </c>
      <c r="BB136" s="56"/>
      <c r="BC136" s="56"/>
      <c r="BD136" s="56"/>
      <c r="BE136" s="56"/>
      <c r="BF136" s="145"/>
      <c r="BG136" s="171">
        <v>0</v>
      </c>
      <c r="BH136" s="172"/>
      <c r="BI136" s="56">
        <f t="shared" si="68"/>
        <v>1029.1267813588415</v>
      </c>
      <c r="BJ136" s="56">
        <f>BY136/22.9</f>
        <v>0</v>
      </c>
      <c r="BK136" s="56">
        <f t="shared" si="69"/>
        <v>0</v>
      </c>
      <c r="BL136" s="56">
        <f t="shared" si="73"/>
        <v>1029.1267813588415</v>
      </c>
      <c r="BM136" s="56"/>
      <c r="BN136" s="56">
        <f t="shared" si="70"/>
        <v>2746.8582035098316</v>
      </c>
      <c r="BO136" s="56">
        <f>BZ136/35.4</f>
        <v>0</v>
      </c>
      <c r="BP136" s="56">
        <f t="shared" si="71"/>
        <v>0</v>
      </c>
      <c r="BQ136" s="56">
        <f t="shared" si="72"/>
        <v>0</v>
      </c>
      <c r="BR136" s="56"/>
      <c r="BS136" s="56"/>
      <c r="BT136" s="56"/>
      <c r="BU136" s="56"/>
      <c r="BV136" s="87"/>
      <c r="BW136" s="56">
        <v>0</v>
      </c>
      <c r="BX136" s="56">
        <v>0</v>
      </c>
      <c r="BY136" s="56">
        <v>0</v>
      </c>
      <c r="BZ136" s="56">
        <v>0</v>
      </c>
      <c r="CA136" s="56">
        <v>0</v>
      </c>
      <c r="CB136" s="56">
        <v>0</v>
      </c>
      <c r="CC136" s="56">
        <v>0</v>
      </c>
      <c r="CD136" s="56">
        <v>0</v>
      </c>
      <c r="CE136" s="56">
        <v>0</v>
      </c>
      <c r="CF136" s="56">
        <v>0</v>
      </c>
      <c r="CG136" s="56">
        <v>0</v>
      </c>
      <c r="CH136" s="56">
        <v>0</v>
      </c>
      <c r="CI136" s="56">
        <v>0</v>
      </c>
      <c r="CJ136" s="56">
        <v>0</v>
      </c>
      <c r="CK136" s="56">
        <v>0</v>
      </c>
      <c r="CL136" s="56">
        <v>0</v>
      </c>
      <c r="CM136" s="56">
        <v>0</v>
      </c>
      <c r="CN136" s="56">
        <v>0</v>
      </c>
      <c r="CO136" s="56">
        <v>0</v>
      </c>
      <c r="CP136" s="56">
        <v>0</v>
      </c>
      <c r="CQ136" s="56">
        <v>0</v>
      </c>
      <c r="CR136" s="62"/>
      <c r="CS136" s="129">
        <v>597.68532462710277</v>
      </c>
      <c r="CT136" s="129">
        <v>2017.8402816012483</v>
      </c>
      <c r="CU136" s="129">
        <v>2410.2407448102954</v>
      </c>
      <c r="CV136" s="129">
        <v>114637.80532467342</v>
      </c>
      <c r="CW136" s="129">
        <v>1252.3534304905145</v>
      </c>
      <c r="CX136" s="129">
        <v>12137.21218366975</v>
      </c>
      <c r="CY136" s="129">
        <v>204.01268969473975</v>
      </c>
      <c r="CZ136" s="129">
        <v>1336.6646360421812</v>
      </c>
      <c r="DA136" s="129">
        <v>401.99418418200526</v>
      </c>
      <c r="DB136" s="129">
        <v>4423.0860767419117</v>
      </c>
      <c r="DC136" s="129">
        <v>22.414233953164093</v>
      </c>
      <c r="DD136" s="129">
        <v>38.46421361595435</v>
      </c>
      <c r="DE136" s="129">
        <v>94.261070924735122</v>
      </c>
      <c r="DF136" s="129">
        <v>26.625547886557275</v>
      </c>
      <c r="DG136" s="129">
        <v>218.05679468351275</v>
      </c>
      <c r="DH136" s="129">
        <v>25.897797576304008</v>
      </c>
      <c r="DI136" s="129">
        <v>64.587873422219971</v>
      </c>
      <c r="DJ136" s="129">
        <v>488.00657684236364</v>
      </c>
      <c r="DK136" s="129">
        <v>144.94166362017265</v>
      </c>
      <c r="DL136" s="131"/>
      <c r="DM136" s="129">
        <v>337.22162969754999</v>
      </c>
      <c r="DN136" s="129">
        <v>410.04594623360884</v>
      </c>
      <c r="DO136" s="129">
        <v>628326.53019131266</v>
      </c>
      <c r="DP136" s="129">
        <v>52.293333385682757</v>
      </c>
      <c r="DQ136" s="129">
        <v>-137.62554810361644</v>
      </c>
      <c r="DR136" s="129">
        <v>1075.5600682902523</v>
      </c>
      <c r="DS136" s="129">
        <v>0.91143905992323404</v>
      </c>
      <c r="DT136" s="129">
        <v>20277.92446491139</v>
      </c>
      <c r="DU136" s="129">
        <v>480.23506314619669</v>
      </c>
      <c r="DV136" s="129">
        <v>2672.4869685504013</v>
      </c>
      <c r="DW136" s="129">
        <v>1525.2387703351635</v>
      </c>
      <c r="DX136" s="129">
        <v>2506.1250935638495</v>
      </c>
      <c r="DY136" s="129">
        <v>-23.769278311351442</v>
      </c>
      <c r="DZ136" s="129">
        <v>165.43860236940009</v>
      </c>
      <c r="EA136" s="129">
        <v>1712.7604632269163</v>
      </c>
      <c r="EB136" s="129">
        <v>22.26954049395988</v>
      </c>
      <c r="EC136" s="129">
        <v>2072.3487302271442</v>
      </c>
      <c r="ED136" s="129">
        <v>11.657891442976377</v>
      </c>
      <c r="EE136" s="139">
        <v>32.389424073962793</v>
      </c>
    </row>
    <row r="137" spans="1:135" s="60" customFormat="1" x14ac:dyDescent="0.3">
      <c r="A137" s="56" t="s">
        <v>59</v>
      </c>
      <c r="B137" s="57" t="s">
        <v>60</v>
      </c>
      <c r="C137" s="57">
        <v>1</v>
      </c>
      <c r="D137" s="74" t="s">
        <v>362</v>
      </c>
      <c r="E137" s="112" t="s">
        <v>300</v>
      </c>
      <c r="F137" s="57" t="s">
        <v>75</v>
      </c>
      <c r="G137" s="57" t="s">
        <v>217</v>
      </c>
      <c r="H137" s="84">
        <v>-24.7</v>
      </c>
      <c r="I137" s="81"/>
      <c r="J137" s="81">
        <v>183.4</v>
      </c>
      <c r="K137" s="81"/>
      <c r="L137" s="120">
        <v>14.9</v>
      </c>
      <c r="M137" s="61" t="s">
        <v>240</v>
      </c>
      <c r="N137" s="62"/>
      <c r="O137" s="174">
        <v>30832.295897917709</v>
      </c>
      <c r="P137" s="174">
        <v>90553.614251455991</v>
      </c>
      <c r="Q137" s="56">
        <v>264.12197231700077</v>
      </c>
      <c r="R137" s="59">
        <v>436.96882865045387</v>
      </c>
      <c r="S137" s="59">
        <v>23083.284498038225</v>
      </c>
      <c r="T137" s="59">
        <v>0</v>
      </c>
      <c r="U137" s="56">
        <v>0</v>
      </c>
      <c r="V137" s="59">
        <v>4244.1959982599374</v>
      </c>
      <c r="W137" s="59">
        <v>0</v>
      </c>
      <c r="X137" s="59">
        <v>0</v>
      </c>
      <c r="Y137" s="56">
        <v>0</v>
      </c>
      <c r="Z137" s="56">
        <v>0</v>
      </c>
      <c r="AA137" s="56">
        <v>53.218058920090137</v>
      </c>
      <c r="AB137" s="56">
        <v>2583.5203233971401</v>
      </c>
      <c r="AC137" s="59">
        <v>0</v>
      </c>
      <c r="AD137" s="56">
        <v>33.492378910200522</v>
      </c>
      <c r="AE137" s="56">
        <v>721.80448627889962</v>
      </c>
      <c r="AF137" s="59">
        <v>5.5870740498490123</v>
      </c>
      <c r="AG137" s="56">
        <v>17.610783425138653</v>
      </c>
      <c r="AH137" s="56">
        <v>0</v>
      </c>
      <c r="AI137" s="56">
        <v>0</v>
      </c>
      <c r="AJ137" s="87"/>
      <c r="AK137" s="56">
        <v>264.12197231700077</v>
      </c>
      <c r="AL137" s="56">
        <v>436.96882865045387</v>
      </c>
      <c r="AM137" s="56">
        <f>AVERAGE(O137:O138)</f>
        <v>16984.872333257721</v>
      </c>
      <c r="AN137" s="56">
        <f>AVERAGE(P137:P138)</f>
        <v>90553.614251455991</v>
      </c>
      <c r="AO137" s="56">
        <v>37814.144653230731</v>
      </c>
      <c r="AP137" s="56"/>
      <c r="AQ137" s="56"/>
      <c r="AR137" s="56">
        <v>4244.1959982599374</v>
      </c>
      <c r="AS137" s="56"/>
      <c r="AT137" s="56">
        <v>291.25727673044003</v>
      </c>
      <c r="AU137" s="56"/>
      <c r="AV137" s="56"/>
      <c r="AW137" s="56">
        <v>247.32986137866826</v>
      </c>
      <c r="AX137" s="56">
        <v>2656.3520088862624</v>
      </c>
      <c r="AY137" s="56"/>
      <c r="AZ137" s="56">
        <v>85.133178338011433</v>
      </c>
      <c r="BA137" s="56">
        <v>1324.8688689548833</v>
      </c>
      <c r="BB137" s="56">
        <v>5.5870740498490123</v>
      </c>
      <c r="BC137" s="56">
        <v>17.610783425138653</v>
      </c>
      <c r="BD137" s="56">
        <v>1.27447870633</v>
      </c>
      <c r="BE137" s="56"/>
      <c r="BF137" s="145"/>
      <c r="BG137" s="171">
        <v>3.7906766821301642E-3</v>
      </c>
      <c r="BH137" s="172"/>
      <c r="BI137" s="56">
        <f t="shared" si="68"/>
        <v>741.6974818016472</v>
      </c>
      <c r="BJ137" s="56">
        <f>BY137/22.9</f>
        <v>17.178818121224477</v>
      </c>
      <c r="BK137" s="56">
        <f t="shared" si="69"/>
        <v>0</v>
      </c>
      <c r="BL137" s="56">
        <f t="shared" si="73"/>
        <v>741.6974818016472</v>
      </c>
      <c r="BM137" s="56"/>
      <c r="BN137" s="56">
        <f t="shared" si="70"/>
        <v>2558.0117020185307</v>
      </c>
      <c r="BO137" s="56">
        <f>BZ137/35.4</f>
        <v>208.99107065409612</v>
      </c>
      <c r="BP137" s="56">
        <f t="shared" si="71"/>
        <v>0</v>
      </c>
      <c r="BQ137" s="56">
        <f t="shared" si="72"/>
        <v>0</v>
      </c>
      <c r="BR137" s="56"/>
      <c r="BS137" s="56"/>
      <c r="BT137" s="56"/>
      <c r="BU137" s="56"/>
      <c r="BV137" s="87"/>
      <c r="BW137" s="56">
        <v>132.06098615850038</v>
      </c>
      <c r="BX137" s="56">
        <v>218.48441432522694</v>
      </c>
      <c r="BY137" s="56">
        <v>393.39493497604053</v>
      </c>
      <c r="BZ137" s="56">
        <v>7398.2839011550022</v>
      </c>
      <c r="CA137" s="56">
        <v>14730.860155192519</v>
      </c>
      <c r="CB137" s="56">
        <v>0</v>
      </c>
      <c r="CC137" s="56">
        <v>0</v>
      </c>
      <c r="CD137" s="56">
        <v>2122.0979991299687</v>
      </c>
      <c r="CE137" s="56">
        <v>0</v>
      </c>
      <c r="CF137" s="56">
        <v>145.62863836522001</v>
      </c>
      <c r="CG137" s="56">
        <v>0</v>
      </c>
      <c r="CH137" s="56">
        <v>0</v>
      </c>
      <c r="CI137" s="56">
        <v>194.1118024585781</v>
      </c>
      <c r="CJ137" s="56">
        <v>72.831685489122265</v>
      </c>
      <c r="CK137" s="56">
        <v>0</v>
      </c>
      <c r="CL137" s="56">
        <v>51.640799427810904</v>
      </c>
      <c r="CM137" s="56">
        <v>603.06438267598389</v>
      </c>
      <c r="CN137" s="56">
        <v>2.7935370249245062</v>
      </c>
      <c r="CO137" s="56">
        <v>8.8053917125693264</v>
      </c>
      <c r="CP137" s="56">
        <v>0.63723935316500002</v>
      </c>
      <c r="CQ137" s="56">
        <v>0</v>
      </c>
      <c r="CR137" s="62"/>
      <c r="CS137" s="129">
        <v>260.26088591339305</v>
      </c>
      <c r="CT137" s="129">
        <v>840.00906963285115</v>
      </c>
      <c r="CU137" s="129">
        <v>1125.5440960875319</v>
      </c>
      <c r="CV137" s="129">
        <v>52258.849970211289</v>
      </c>
      <c r="CW137" s="129">
        <v>586.95425960141688</v>
      </c>
      <c r="CX137" s="129">
        <v>5868.9107235384354</v>
      </c>
      <c r="CY137" s="129">
        <v>92.376959244191653</v>
      </c>
      <c r="CZ137" s="129">
        <v>536.78860846861255</v>
      </c>
      <c r="DA137" s="129">
        <v>153.7856663477578</v>
      </c>
      <c r="DB137" s="129">
        <v>5871.6120294006578</v>
      </c>
      <c r="DC137" s="129">
        <v>19.587246317963697</v>
      </c>
      <c r="DD137" s="129">
        <v>20.517473912466297</v>
      </c>
      <c r="DE137" s="129">
        <v>46.333345012382139</v>
      </c>
      <c r="DF137" s="129">
        <v>17.895489016093961</v>
      </c>
      <c r="DG137" s="129">
        <v>94.929175516068042</v>
      </c>
      <c r="DH137" s="129">
        <v>11.274385455541115</v>
      </c>
      <c r="DI137" s="129">
        <v>26.948391699744111</v>
      </c>
      <c r="DJ137" s="129">
        <v>80.225586104449505</v>
      </c>
      <c r="DK137" s="129">
        <v>81.491109035718281</v>
      </c>
      <c r="DL137" s="131"/>
      <c r="DM137" s="129">
        <v>305.43527808881663</v>
      </c>
      <c r="DN137" s="129">
        <v>95.755629026755969</v>
      </c>
      <c r="DO137" s="129">
        <v>49370.181644741009</v>
      </c>
      <c r="DP137" s="129">
        <v>61.414925702330123</v>
      </c>
      <c r="DQ137" s="129">
        <v>121.02734118980061</v>
      </c>
      <c r="DR137" s="129">
        <v>126.54798498041364</v>
      </c>
      <c r="DS137" s="129">
        <v>9.5907773487007884</v>
      </c>
      <c r="DT137" s="129">
        <v>8.525858762823276</v>
      </c>
      <c r="DU137" s="129">
        <v>-16.127179040536348</v>
      </c>
      <c r="DV137" s="129" t="s">
        <v>1518</v>
      </c>
      <c r="DW137" s="129">
        <v>118.39471348236022</v>
      </c>
      <c r="DX137" s="129">
        <v>6723.1314869799944</v>
      </c>
      <c r="DY137" s="129">
        <v>-9.4596463361755969</v>
      </c>
      <c r="DZ137" s="129">
        <v>125.91110150450341</v>
      </c>
      <c r="EA137" s="129">
        <v>331.33440453044784</v>
      </c>
      <c r="EB137" s="129">
        <v>10.797114892136282</v>
      </c>
      <c r="EC137" s="129">
        <v>33.320601559870525</v>
      </c>
      <c r="ED137" s="129">
        <v>-12.13106740186285</v>
      </c>
      <c r="EE137" s="139">
        <v>-4.502629635427315</v>
      </c>
    </row>
    <row r="138" spans="1:135" ht="16.2" thickBot="1" x14ac:dyDescent="0.35">
      <c r="A138" s="48" t="s">
        <v>59</v>
      </c>
      <c r="B138" s="49" t="s">
        <v>60</v>
      </c>
      <c r="C138" s="49">
        <v>1</v>
      </c>
      <c r="D138" s="113" t="s">
        <v>361</v>
      </c>
      <c r="E138" s="113" t="s">
        <v>300</v>
      </c>
      <c r="F138" s="49" t="s">
        <v>75</v>
      </c>
      <c r="G138" s="49" t="s">
        <v>217</v>
      </c>
      <c r="H138" s="83">
        <v>-24.7</v>
      </c>
      <c r="J138" s="80">
        <v>183.4</v>
      </c>
      <c r="L138" s="119">
        <v>14.9</v>
      </c>
      <c r="M138" s="53" t="s">
        <v>241</v>
      </c>
      <c r="O138" s="173">
        <v>3137.4487685977292</v>
      </c>
      <c r="P138" s="173">
        <v>90553.614251455991</v>
      </c>
      <c r="Q138" s="48">
        <v>0</v>
      </c>
      <c r="R138" s="51">
        <v>0</v>
      </c>
      <c r="S138" s="51">
        <v>52545.00480842324</v>
      </c>
      <c r="T138" s="51">
        <v>0</v>
      </c>
      <c r="U138" s="48">
        <v>0</v>
      </c>
      <c r="V138" s="51">
        <v>0</v>
      </c>
      <c r="W138" s="51">
        <v>0</v>
      </c>
      <c r="X138" s="51">
        <v>291.25727673044003</v>
      </c>
      <c r="Y138" s="48">
        <v>0</v>
      </c>
      <c r="Z138" s="48">
        <v>0</v>
      </c>
      <c r="AA138" s="48">
        <v>441.44166383724638</v>
      </c>
      <c r="AB138" s="48">
        <v>2729.1836943753847</v>
      </c>
      <c r="AC138" s="51">
        <v>0</v>
      </c>
      <c r="AD138" s="48">
        <v>136.77397776582234</v>
      </c>
      <c r="AE138" s="48">
        <v>1927.9332516308671</v>
      </c>
      <c r="AF138" s="51">
        <v>0</v>
      </c>
      <c r="AG138" s="48">
        <v>0</v>
      </c>
      <c r="AH138" s="48">
        <v>1.27447870633</v>
      </c>
      <c r="AI138" s="48">
        <v>0</v>
      </c>
      <c r="AJ138" s="86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G138" s="149"/>
      <c r="BI138" s="48">
        <f t="shared" si="68"/>
        <v>0</v>
      </c>
      <c r="BJ138" s="48">
        <f>BY138/22.9</f>
        <v>0</v>
      </c>
      <c r="BK138" s="48">
        <f t="shared" si="69"/>
        <v>0</v>
      </c>
      <c r="BL138" s="48">
        <f t="shared" si="73"/>
        <v>0</v>
      </c>
      <c r="BM138" s="48"/>
      <c r="BN138" s="48">
        <f t="shared" si="70"/>
        <v>0</v>
      </c>
      <c r="BO138" s="48">
        <f>BZ138/35.4</f>
        <v>0</v>
      </c>
      <c r="BP138" s="48">
        <f t="shared" si="71"/>
        <v>0</v>
      </c>
      <c r="BQ138" s="48">
        <f t="shared" si="72"/>
        <v>0</v>
      </c>
      <c r="BR138" s="48"/>
      <c r="BS138" s="48"/>
      <c r="BT138" s="48"/>
      <c r="BU138" s="48"/>
      <c r="BV138" s="86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S138" s="128">
        <v>2183.4478890395658</v>
      </c>
      <c r="CT138" s="128">
        <v>7822.72992952397</v>
      </c>
      <c r="CU138" s="128">
        <v>8701.7397558883931</v>
      </c>
      <c r="CV138" s="128">
        <v>402714.89329263062</v>
      </c>
      <c r="CW138" s="128">
        <v>4679.8754801300811</v>
      </c>
      <c r="CX138" s="128">
        <v>47530.595436074938</v>
      </c>
      <c r="CY138" s="128">
        <v>845.49466148868669</v>
      </c>
      <c r="CZ138" s="128">
        <v>4879.7663321399004</v>
      </c>
      <c r="DA138" s="128">
        <v>1344.6351708412747</v>
      </c>
      <c r="DB138" s="128">
        <v>2083.9119276688716</v>
      </c>
      <c r="DC138" s="128">
        <v>282.61722722221117</v>
      </c>
      <c r="DD138" s="128">
        <v>190.27998392960956</v>
      </c>
      <c r="DE138" s="128">
        <v>341.02419496782005</v>
      </c>
      <c r="DF138" s="128">
        <v>131.71486812536168</v>
      </c>
      <c r="DG138" s="128">
        <v>1078.71289927817</v>
      </c>
      <c r="DH138" s="128">
        <v>147.66929313356346</v>
      </c>
      <c r="DI138" s="128">
        <v>263.05267071893633</v>
      </c>
      <c r="DJ138" s="128">
        <v>1998.6848403622612</v>
      </c>
      <c r="DK138" s="128">
        <v>594.26271859772578</v>
      </c>
      <c r="DM138" s="128">
        <v>-40.236369465794212</v>
      </c>
      <c r="DN138" s="128">
        <v>61.418724861186831</v>
      </c>
      <c r="DO138" s="128">
        <v>22626.980332744599</v>
      </c>
      <c r="DP138" s="128">
        <v>-52.408730252829002</v>
      </c>
      <c r="DQ138" s="128">
        <v>-234.08526323863407</v>
      </c>
      <c r="DR138" s="128">
        <v>25.825854159487108</v>
      </c>
      <c r="DS138" s="128">
        <v>5.7385411396303665</v>
      </c>
      <c r="DT138" s="128">
        <v>234.62475452617178</v>
      </c>
      <c r="DU138" s="128">
        <v>-80.89525178177513</v>
      </c>
      <c r="DV138" s="128" t="s">
        <v>1519</v>
      </c>
      <c r="DW138" s="128">
        <v>197.73094559443774</v>
      </c>
      <c r="DX138" s="128">
        <v>1429.9489493842884</v>
      </c>
      <c r="DY138" s="128">
        <v>2.6137433012488165E-2</v>
      </c>
      <c r="DZ138" s="128">
        <v>103.52602696910395</v>
      </c>
      <c r="EA138" s="128">
        <v>178.18329793773592</v>
      </c>
      <c r="EB138" s="128">
        <v>5.227486602497633E-2</v>
      </c>
      <c r="EC138" s="128">
        <v>46.546817803319392</v>
      </c>
      <c r="ED138" s="128">
        <v>34.574463432666207</v>
      </c>
      <c r="EE138" s="138">
        <v>2.8916713827403289</v>
      </c>
    </row>
    <row r="139" spans="1:135" s="60" customFormat="1" x14ac:dyDescent="0.3">
      <c r="A139" s="56" t="s">
        <v>59</v>
      </c>
      <c r="B139" s="57" t="s">
        <v>60</v>
      </c>
      <c r="C139" s="57">
        <v>1</v>
      </c>
      <c r="D139" s="74" t="s">
        <v>407</v>
      </c>
      <c r="E139" s="112" t="s">
        <v>300</v>
      </c>
      <c r="F139" s="57" t="s">
        <v>75</v>
      </c>
      <c r="G139" s="75" t="s">
        <v>217</v>
      </c>
      <c r="H139" s="84">
        <v>-24.7</v>
      </c>
      <c r="I139" s="81"/>
      <c r="J139" s="81">
        <v>194.2</v>
      </c>
      <c r="K139" s="81"/>
      <c r="L139" s="120">
        <v>15.1</v>
      </c>
      <c r="M139" s="61" t="s">
        <v>242</v>
      </c>
      <c r="N139" s="62"/>
      <c r="O139" s="174">
        <v>39014.770394286999</v>
      </c>
      <c r="P139" s="174">
        <v>91769.099006509088</v>
      </c>
      <c r="Q139" s="56">
        <v>0</v>
      </c>
      <c r="R139" s="59">
        <v>0</v>
      </c>
      <c r="S139" s="59">
        <v>18215.762105401987</v>
      </c>
      <c r="T139" s="59">
        <v>0</v>
      </c>
      <c r="U139" s="56">
        <v>0</v>
      </c>
      <c r="V139" s="59">
        <v>0</v>
      </c>
      <c r="W139" s="59">
        <v>0</v>
      </c>
      <c r="X139" s="59">
        <v>572.81032867292004</v>
      </c>
      <c r="Y139" s="56">
        <v>0</v>
      </c>
      <c r="Z139" s="56">
        <v>0</v>
      </c>
      <c r="AA139" s="56">
        <v>0</v>
      </c>
      <c r="AB139" s="56">
        <v>2137.2204239363177</v>
      </c>
      <c r="AC139" s="59">
        <v>0</v>
      </c>
      <c r="AD139" s="56">
        <v>42.340266818819408</v>
      </c>
      <c r="AE139" s="56">
        <v>988.56711851884188</v>
      </c>
      <c r="AF139" s="59">
        <v>0</v>
      </c>
      <c r="AG139" s="56">
        <v>43.549439287674176</v>
      </c>
      <c r="AH139" s="56">
        <v>5.7274949566220004</v>
      </c>
      <c r="AI139" s="56">
        <v>210.52191541268132</v>
      </c>
      <c r="AJ139" s="87"/>
      <c r="AK139" s="56">
        <v>137.28139988298872</v>
      </c>
      <c r="AL139" s="56"/>
      <c r="AM139" s="56">
        <f>AVERAGE(O139:O140)</f>
        <v>35527.183265110078</v>
      </c>
      <c r="AN139" s="56">
        <f>AVERAGE(P139:P140)</f>
        <v>116892.50240852646</v>
      </c>
      <c r="AO139" s="56">
        <v>14934.111102401923</v>
      </c>
      <c r="AP139" s="56">
        <v>28347.98691341875</v>
      </c>
      <c r="AQ139" s="56"/>
      <c r="AR139" s="56"/>
      <c r="AS139" s="56"/>
      <c r="AT139" s="56">
        <v>572.81032867292004</v>
      </c>
      <c r="AU139" s="56"/>
      <c r="AV139" s="56">
        <v>1579.0876548884078</v>
      </c>
      <c r="AW139" s="56">
        <v>48.616465634286698</v>
      </c>
      <c r="AX139" s="56">
        <v>1818.7334302786344</v>
      </c>
      <c r="AY139" s="56"/>
      <c r="AZ139" s="56">
        <v>45.552597675618422</v>
      </c>
      <c r="BA139" s="56">
        <v>890.8041920158264</v>
      </c>
      <c r="BB139" s="56"/>
      <c r="BC139" s="56">
        <v>36.594693149915472</v>
      </c>
      <c r="BD139" s="56">
        <v>5.7274949566220004</v>
      </c>
      <c r="BE139" s="56">
        <v>122.67633761357473</v>
      </c>
      <c r="BF139" s="145"/>
      <c r="BG139" s="171">
        <v>6.7345392308956848E-3</v>
      </c>
      <c r="BH139" s="172">
        <v>61.978182320535453</v>
      </c>
      <c r="BI139" s="56">
        <f t="shared" si="68"/>
        <v>1551.4053827558987</v>
      </c>
      <c r="BJ139" s="56">
        <f>BY139/22.9</f>
        <v>0</v>
      </c>
      <c r="BK139" s="56">
        <f t="shared" si="69"/>
        <v>353.6601990296266</v>
      </c>
      <c r="BL139" s="56">
        <f t="shared" si="73"/>
        <v>1905.0655817855254</v>
      </c>
      <c r="BM139" s="56">
        <v>244.4043653325954</v>
      </c>
      <c r="BN139" s="56">
        <f t="shared" si="70"/>
        <v>3302.0480906363409</v>
      </c>
      <c r="BO139" s="56">
        <f>BZ139/35.4</f>
        <v>63.502332620918104</v>
      </c>
      <c r="BP139" s="56">
        <f t="shared" si="71"/>
        <v>19.763299810868681</v>
      </c>
      <c r="BQ139" s="56">
        <f t="shared" si="72"/>
        <v>9.8816499054343403</v>
      </c>
      <c r="BR139" s="56">
        <f t="shared" ref="BR139" si="76">BI139/BP139</f>
        <v>78.499309204564852</v>
      </c>
      <c r="BS139" s="56">
        <v>0</v>
      </c>
      <c r="BT139" s="56">
        <f t="shared" ref="BT139" si="77">BN139/BP139</f>
        <v>167.07979549145958</v>
      </c>
      <c r="BU139" s="56">
        <v>6.426288446628277</v>
      </c>
      <c r="BV139" s="87"/>
      <c r="BW139" s="56">
        <v>68.640699941494361</v>
      </c>
      <c r="BX139" s="56">
        <v>0</v>
      </c>
      <c r="BY139" s="56">
        <v>0</v>
      </c>
      <c r="BZ139" s="56">
        <v>2247.9825747805007</v>
      </c>
      <c r="CA139" s="56">
        <v>3281.6510030000691</v>
      </c>
      <c r="CB139" s="56">
        <v>14173.993456709375</v>
      </c>
      <c r="CC139" s="56">
        <v>0</v>
      </c>
      <c r="CD139" s="56">
        <v>0</v>
      </c>
      <c r="CE139" s="56">
        <v>0</v>
      </c>
      <c r="CF139" s="56">
        <v>286.40516433646002</v>
      </c>
      <c r="CG139" s="56">
        <v>0</v>
      </c>
      <c r="CH139" s="56">
        <v>789.54382744420388</v>
      </c>
      <c r="CI139" s="56">
        <v>24.308232817143349</v>
      </c>
      <c r="CJ139" s="56">
        <v>318.48699365768312</v>
      </c>
      <c r="CK139" s="56">
        <v>0</v>
      </c>
      <c r="CL139" s="56">
        <v>3.2123308567990136</v>
      </c>
      <c r="CM139" s="56">
        <v>97.76292650301454</v>
      </c>
      <c r="CN139" s="56">
        <v>0</v>
      </c>
      <c r="CO139" s="56">
        <v>6.9547461377587156</v>
      </c>
      <c r="CP139" s="56">
        <v>2.8637474783110002</v>
      </c>
      <c r="CQ139" s="56">
        <v>87.845577799106593</v>
      </c>
      <c r="CR139" s="62"/>
      <c r="CS139" s="129">
        <v>679.83091562581058</v>
      </c>
      <c r="CT139" s="129">
        <v>2374.6728747218203</v>
      </c>
      <c r="CU139" s="129">
        <v>2862.9930484222136</v>
      </c>
      <c r="CV139" s="129">
        <v>130014.65355782259</v>
      </c>
      <c r="CW139" s="129">
        <v>1513.2472080871885</v>
      </c>
      <c r="CX139" s="129">
        <v>15591.069017317688</v>
      </c>
      <c r="CY139" s="129">
        <v>315.50225964423743</v>
      </c>
      <c r="CZ139" s="129">
        <v>1504.1416243112983</v>
      </c>
      <c r="DA139" s="129">
        <v>489.76128205919798</v>
      </c>
      <c r="DB139" s="129">
        <v>16106.430542724533</v>
      </c>
      <c r="DC139" s="129">
        <v>71.452679926946644</v>
      </c>
      <c r="DD139" s="129">
        <v>22.706826524040196</v>
      </c>
      <c r="DE139" s="129">
        <v>120.11780244384732</v>
      </c>
      <c r="DF139" s="129">
        <v>15.718030869005212</v>
      </c>
      <c r="DG139" s="129">
        <v>346.29390388876823</v>
      </c>
      <c r="DH139" s="129">
        <v>30.206931508815444</v>
      </c>
      <c r="DI139" s="129">
        <v>66.152504840506509</v>
      </c>
      <c r="DJ139" s="129">
        <v>758.93283314195537</v>
      </c>
      <c r="DK139" s="129">
        <v>187.58396940456967</v>
      </c>
      <c r="DL139" s="131"/>
      <c r="DM139" s="129">
        <v>-289.37231616421104</v>
      </c>
      <c r="DN139" s="129">
        <v>-56.810528575554969</v>
      </c>
      <c r="DO139" s="129">
        <v>14889.713685766448</v>
      </c>
      <c r="DP139" s="129">
        <v>-8.3379175639240373</v>
      </c>
      <c r="DQ139" s="129">
        <v>-134.29150247439156</v>
      </c>
      <c r="DR139" s="129">
        <v>-42.005257719361026</v>
      </c>
      <c r="DS139" s="129">
        <v>13.010475328537737</v>
      </c>
      <c r="DT139" s="129">
        <v>85.453752535019902</v>
      </c>
      <c r="DU139" s="129">
        <v>-0.25041043781285488</v>
      </c>
      <c r="DV139" s="129" t="s">
        <v>1520</v>
      </c>
      <c r="DW139" s="129">
        <v>-16.564517610660619</v>
      </c>
      <c r="DX139" s="129">
        <v>2125.5969516243085</v>
      </c>
      <c r="DY139" s="129">
        <v>-4.5749070050731362</v>
      </c>
      <c r="DZ139" s="129">
        <v>60.833597220959518</v>
      </c>
      <c r="EA139" s="129">
        <v>173.43030895103217</v>
      </c>
      <c r="EB139" s="129">
        <v>2.1719765282883707</v>
      </c>
      <c r="EC139" s="129">
        <v>31.491156120343746</v>
      </c>
      <c r="ED139" s="129">
        <v>28.013786094152685</v>
      </c>
      <c r="EE139" s="139">
        <v>62.13563477239677</v>
      </c>
    </row>
    <row r="140" spans="1:135" ht="16.2" thickBot="1" x14ac:dyDescent="0.35">
      <c r="A140" s="48" t="s">
        <v>59</v>
      </c>
      <c r="B140" s="49" t="s">
        <v>60</v>
      </c>
      <c r="C140" s="49">
        <v>1</v>
      </c>
      <c r="D140" s="73" t="s">
        <v>408</v>
      </c>
      <c r="E140" s="113" t="s">
        <v>300</v>
      </c>
      <c r="F140" s="49" t="s">
        <v>75</v>
      </c>
      <c r="G140" s="66" t="s">
        <v>217</v>
      </c>
      <c r="H140" s="83">
        <v>-24.7</v>
      </c>
      <c r="J140" s="80">
        <v>194.2</v>
      </c>
      <c r="L140" s="119">
        <v>15.1</v>
      </c>
      <c r="M140" s="53" t="s">
        <v>243</v>
      </c>
      <c r="O140" s="173">
        <v>32039.596135933152</v>
      </c>
      <c r="P140" s="173">
        <v>142015.90581054383</v>
      </c>
      <c r="Q140" s="48">
        <v>137.28139988298872</v>
      </c>
      <c r="R140" s="51">
        <v>0</v>
      </c>
      <c r="S140" s="51">
        <v>11652.460099401858</v>
      </c>
      <c r="T140" s="51">
        <v>28347.98691341875</v>
      </c>
      <c r="U140" s="48">
        <v>0</v>
      </c>
      <c r="V140" s="51">
        <v>0</v>
      </c>
      <c r="W140" s="51">
        <v>0</v>
      </c>
      <c r="X140" s="51">
        <v>0</v>
      </c>
      <c r="Y140" s="48">
        <v>0</v>
      </c>
      <c r="Z140" s="48">
        <v>1579.0876548884078</v>
      </c>
      <c r="AA140" s="48">
        <v>48.616465634286698</v>
      </c>
      <c r="AB140" s="48">
        <v>1500.2464366209508</v>
      </c>
      <c r="AC140" s="51">
        <v>0</v>
      </c>
      <c r="AD140" s="48">
        <v>48.764928532417436</v>
      </c>
      <c r="AE140" s="48">
        <v>793.04126551281081</v>
      </c>
      <c r="AF140" s="51">
        <v>0</v>
      </c>
      <c r="AG140" s="48">
        <v>29.639947012156771</v>
      </c>
      <c r="AH140" s="48">
        <v>0</v>
      </c>
      <c r="AI140" s="48">
        <v>34.830759814468145</v>
      </c>
      <c r="AJ140" s="86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G140" s="149"/>
      <c r="BI140" s="48">
        <f t="shared" si="68"/>
        <v>0</v>
      </c>
      <c r="BJ140" s="48">
        <f>BY140/22.9</f>
        <v>0</v>
      </c>
      <c r="BK140" s="48">
        <f t="shared" si="69"/>
        <v>0</v>
      </c>
      <c r="BL140" s="48">
        <f t="shared" si="73"/>
        <v>0</v>
      </c>
      <c r="BM140" s="48"/>
      <c r="BN140" s="48">
        <f t="shared" si="70"/>
        <v>0</v>
      </c>
      <c r="BO140" s="48">
        <f>BZ140/35.4</f>
        <v>0</v>
      </c>
      <c r="BP140" s="48">
        <f t="shared" si="71"/>
        <v>0</v>
      </c>
      <c r="BQ140" s="48">
        <f t="shared" si="72"/>
        <v>0</v>
      </c>
      <c r="BR140" s="48"/>
      <c r="BS140" s="48"/>
      <c r="BT140" s="48"/>
      <c r="BU140" s="48"/>
      <c r="BV140" s="86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S140" s="128">
        <v>220.70982813056378</v>
      </c>
      <c r="CT140" s="128">
        <v>785.19757633965821</v>
      </c>
      <c r="CU140" s="128">
        <v>900.1633807900522</v>
      </c>
      <c r="CV140" s="128">
        <v>42075.05460002015</v>
      </c>
      <c r="CW140" s="128">
        <v>479.38241101947477</v>
      </c>
      <c r="CX140" s="128">
        <v>5033.4145488391423</v>
      </c>
      <c r="CY140" s="128">
        <v>108.53997190429887</v>
      </c>
      <c r="CZ140" s="128">
        <v>492.8124602629706</v>
      </c>
      <c r="DA140" s="128">
        <v>168.86242492122429</v>
      </c>
      <c r="DB140" s="128">
        <v>5329.9570694319591</v>
      </c>
      <c r="DC140" s="128">
        <v>26.509780598460718</v>
      </c>
      <c r="DD140" s="128">
        <v>10.654509107122903</v>
      </c>
      <c r="DE140" s="128">
        <v>43.946831831017555</v>
      </c>
      <c r="DF140" s="128">
        <v>7.3752227270751893</v>
      </c>
      <c r="DG140" s="128">
        <v>128.47909167383952</v>
      </c>
      <c r="DH140" s="128">
        <v>11.841718072605602</v>
      </c>
      <c r="DI140" s="128">
        <v>23.140370312947574</v>
      </c>
      <c r="DJ140" s="128">
        <v>274.75678874044792</v>
      </c>
      <c r="DK140" s="128">
        <v>64.676168775102283</v>
      </c>
      <c r="DM140" s="128">
        <v>247.83796340160563</v>
      </c>
      <c r="DN140" s="128">
        <v>-3.3983349618745677</v>
      </c>
      <c r="DO140" s="128">
        <v>38906.862710943242</v>
      </c>
      <c r="DP140" s="128">
        <v>146.74229024198451</v>
      </c>
      <c r="DQ140" s="128">
        <v>500.40208114999587</v>
      </c>
      <c r="DR140" s="128">
        <v>-52.441487867519101</v>
      </c>
      <c r="DS140" s="128">
        <v>-14.986047488044321</v>
      </c>
      <c r="DT140" s="128">
        <v>-11.260191910419763</v>
      </c>
      <c r="DU140" s="128">
        <v>-13.468161335985767</v>
      </c>
      <c r="DV140" s="128">
        <v>808.50825810918809</v>
      </c>
      <c r="DW140" s="128">
        <v>168.84885925740116</v>
      </c>
      <c r="DX140" s="128">
        <v>6094.8608350809391</v>
      </c>
      <c r="DY140" s="128">
        <v>-5.8903241089095415</v>
      </c>
      <c r="DZ140" s="128">
        <v>286.19832428427333</v>
      </c>
      <c r="EA140" s="128">
        <v>568.30857637301801</v>
      </c>
      <c r="EB140" s="128">
        <v>-16.01075542183392</v>
      </c>
      <c r="EC140" s="128">
        <v>87.549374430400164</v>
      </c>
      <c r="ED140" s="128">
        <v>10.733952313806519</v>
      </c>
      <c r="EE140" s="138">
        <v>41.992909132037575</v>
      </c>
    </row>
    <row r="141" spans="1:135" s="60" customFormat="1" ht="16.2" thickBot="1" x14ac:dyDescent="0.35">
      <c r="A141" s="56" t="s">
        <v>59</v>
      </c>
      <c r="B141" s="57" t="s">
        <v>60</v>
      </c>
      <c r="C141" s="57">
        <v>1</v>
      </c>
      <c r="D141" s="112" t="s">
        <v>399</v>
      </c>
      <c r="E141" s="112" t="s">
        <v>300</v>
      </c>
      <c r="F141" s="57" t="s">
        <v>75</v>
      </c>
      <c r="G141" s="57" t="s">
        <v>217</v>
      </c>
      <c r="H141" s="84">
        <v>-22.7</v>
      </c>
      <c r="I141" s="81"/>
      <c r="J141" s="81">
        <v>165.4</v>
      </c>
      <c r="K141" s="81"/>
      <c r="L141" s="120">
        <v>19.600000000000001</v>
      </c>
      <c r="M141" s="61" t="s">
        <v>244</v>
      </c>
      <c r="N141" s="62"/>
      <c r="O141" s="174">
        <v>72845.480360078</v>
      </c>
      <c r="P141" s="174">
        <v>119117.50599520384</v>
      </c>
      <c r="Q141" s="56">
        <v>0</v>
      </c>
      <c r="R141" s="59">
        <v>0</v>
      </c>
      <c r="S141" s="59">
        <v>0</v>
      </c>
      <c r="T141" s="59">
        <v>0</v>
      </c>
      <c r="U141" s="56">
        <v>0</v>
      </c>
      <c r="V141" s="59">
        <v>0</v>
      </c>
      <c r="W141" s="59">
        <v>0</v>
      </c>
      <c r="X141" s="59">
        <v>0</v>
      </c>
      <c r="Y141" s="56">
        <v>0</v>
      </c>
      <c r="Z141" s="56">
        <v>0</v>
      </c>
      <c r="AA141" s="56">
        <v>0</v>
      </c>
      <c r="AB141" s="56">
        <v>5532.8753818191644</v>
      </c>
      <c r="AC141" s="59">
        <v>0</v>
      </c>
      <c r="AD141" s="56">
        <v>90.333567812306171</v>
      </c>
      <c r="AE141" s="56">
        <v>2295.6548428606052</v>
      </c>
      <c r="AF141" s="59">
        <v>0</v>
      </c>
      <c r="AG141" s="56">
        <v>153.70030076007939</v>
      </c>
      <c r="AH141" s="56">
        <v>1.4631961841600001</v>
      </c>
      <c r="AI141" s="56">
        <v>0</v>
      </c>
      <c r="AJ141" s="87"/>
      <c r="AK141" s="56"/>
      <c r="AL141" s="56"/>
      <c r="AM141" s="56">
        <f>AVERAGE(O141)</f>
        <v>72845.480360078</v>
      </c>
      <c r="AN141" s="56">
        <f>AVERAGE(P141)</f>
        <v>119117.50599520384</v>
      </c>
      <c r="AO141" s="56"/>
      <c r="AP141" s="56"/>
      <c r="AQ141" s="56"/>
      <c r="AR141" s="56"/>
      <c r="AS141" s="56"/>
      <c r="AT141" s="56"/>
      <c r="AU141" s="56"/>
      <c r="AV141" s="56"/>
      <c r="AW141" s="56"/>
      <c r="AX141" s="56">
        <v>5532.8753818191644</v>
      </c>
      <c r="AY141" s="56"/>
      <c r="AZ141" s="56">
        <v>90.333567812306171</v>
      </c>
      <c r="BA141" s="56">
        <v>2295.6548428606052</v>
      </c>
      <c r="BB141" s="56"/>
      <c r="BC141" s="56">
        <v>153.70030076007939</v>
      </c>
      <c r="BD141" s="56">
        <v>1.4631961841600001</v>
      </c>
      <c r="BE141" s="56"/>
      <c r="BF141" s="145"/>
      <c r="BG141" s="171">
        <v>2.5874323637455499E-3</v>
      </c>
      <c r="BH141" s="172"/>
      <c r="BI141" s="56">
        <f t="shared" si="68"/>
        <v>3181.0253432348472</v>
      </c>
      <c r="BJ141" s="56">
        <f>BY141/22.9</f>
        <v>0</v>
      </c>
      <c r="BK141" s="56">
        <f t="shared" si="69"/>
        <v>0</v>
      </c>
      <c r="BL141" s="56">
        <f t="shared" si="73"/>
        <v>3181.0253432348472</v>
      </c>
      <c r="BM141" s="56"/>
      <c r="BN141" s="56">
        <f t="shared" si="70"/>
        <v>3364.9012992995436</v>
      </c>
      <c r="BO141" s="56">
        <f>BZ141/35.4</f>
        <v>0</v>
      </c>
      <c r="BP141" s="56">
        <f t="shared" si="71"/>
        <v>0</v>
      </c>
      <c r="BQ141" s="56">
        <f t="shared" si="72"/>
        <v>0</v>
      </c>
      <c r="BR141" s="56"/>
      <c r="BS141" s="56"/>
      <c r="BT141" s="56"/>
      <c r="BU141" s="56"/>
      <c r="BV141" s="87"/>
      <c r="BW141" s="56">
        <v>0</v>
      </c>
      <c r="BX141" s="56">
        <v>0</v>
      </c>
      <c r="BY141" s="56">
        <v>0</v>
      </c>
      <c r="BZ141" s="56">
        <v>0</v>
      </c>
      <c r="CA141" s="56">
        <v>0</v>
      </c>
      <c r="CB141" s="56">
        <v>0</v>
      </c>
      <c r="CC141" s="56">
        <v>0</v>
      </c>
      <c r="CD141" s="56">
        <v>0</v>
      </c>
      <c r="CE141" s="56">
        <v>0</v>
      </c>
      <c r="CF141" s="56">
        <v>0</v>
      </c>
      <c r="CG141" s="56">
        <v>0</v>
      </c>
      <c r="CH141" s="56">
        <v>0</v>
      </c>
      <c r="CI141" s="56">
        <v>0</v>
      </c>
      <c r="CJ141" s="56">
        <v>0</v>
      </c>
      <c r="CK141" s="56">
        <v>0</v>
      </c>
      <c r="CL141" s="56">
        <v>0</v>
      </c>
      <c r="CM141" s="56">
        <v>0</v>
      </c>
      <c r="CN141" s="56">
        <v>0</v>
      </c>
      <c r="CO141" s="56">
        <v>0</v>
      </c>
      <c r="CP141" s="56">
        <v>0</v>
      </c>
      <c r="CQ141" s="56">
        <v>0</v>
      </c>
      <c r="CR141" s="62"/>
      <c r="CS141" s="129">
        <v>950.96532372043623</v>
      </c>
      <c r="CT141" s="129">
        <v>3022.0674533771166</v>
      </c>
      <c r="CU141" s="129">
        <v>3370.6700156281418</v>
      </c>
      <c r="CV141" s="129">
        <v>174867.79057190687</v>
      </c>
      <c r="CW141" s="129">
        <v>1787.8983508722845</v>
      </c>
      <c r="CX141" s="129">
        <v>18933.038478756444</v>
      </c>
      <c r="CY141" s="129">
        <v>363.45244666735755</v>
      </c>
      <c r="CZ141" s="129">
        <v>1964.7858861824109</v>
      </c>
      <c r="DA141" s="129">
        <v>699.01014667067295</v>
      </c>
      <c r="DB141" s="129">
        <v>1684.1258453876551</v>
      </c>
      <c r="DC141" s="129">
        <v>105.3868031565254</v>
      </c>
      <c r="DD141" s="129">
        <v>90.094813122794463</v>
      </c>
      <c r="DE141" s="129">
        <v>235.49767145603153</v>
      </c>
      <c r="DF141" s="129">
        <v>62.365080047714748</v>
      </c>
      <c r="DG141" s="129">
        <v>510.75491529138873</v>
      </c>
      <c r="DH141" s="129">
        <v>43.762172860599613</v>
      </c>
      <c r="DI141" s="129">
        <v>121.88565156665139</v>
      </c>
      <c r="DJ141" s="129">
        <v>1328.4725609167865</v>
      </c>
      <c r="DK141" s="129">
        <v>261.97316987660099</v>
      </c>
      <c r="DL141" s="131"/>
      <c r="DM141" s="129">
        <v>-40.755810246105455</v>
      </c>
      <c r="DN141" s="129">
        <v>17.291744311278222</v>
      </c>
      <c r="DO141" s="129">
        <v>-260.80434982996303</v>
      </c>
      <c r="DP141" s="129">
        <v>23.21230865025052</v>
      </c>
      <c r="DQ141" s="129">
        <v>-325.14085879120421</v>
      </c>
      <c r="DR141" s="129">
        <v>-72.869346814056186</v>
      </c>
      <c r="DS141" s="129">
        <v>-54.106719193044938</v>
      </c>
      <c r="DT141" s="129">
        <v>-619.34778212870833</v>
      </c>
      <c r="DU141" s="129">
        <v>-36.779352515260143</v>
      </c>
      <c r="DV141" s="129" t="s">
        <v>1521</v>
      </c>
      <c r="DW141" s="129">
        <v>-2.8143677367229327</v>
      </c>
      <c r="DX141" s="129">
        <v>7027.6256352342361</v>
      </c>
      <c r="DY141" s="129">
        <v>0.18587588173300151</v>
      </c>
      <c r="DZ141" s="129">
        <v>165.75445045363585</v>
      </c>
      <c r="EA141" s="129">
        <v>514.34148591807616</v>
      </c>
      <c r="EB141" s="129">
        <v>0</v>
      </c>
      <c r="EC141" s="129">
        <v>141.94068003077462</v>
      </c>
      <c r="ED141" s="129">
        <v>98.700552686844105</v>
      </c>
      <c r="EE141" s="139">
        <v>-5.3717725404978154</v>
      </c>
    </row>
    <row r="142" spans="1:135" s="60" customFormat="1" x14ac:dyDescent="0.3">
      <c r="A142" s="56" t="s">
        <v>59</v>
      </c>
      <c r="B142" s="57" t="s">
        <v>60</v>
      </c>
      <c r="C142" s="57">
        <v>1</v>
      </c>
      <c r="D142" s="112" t="s">
        <v>412</v>
      </c>
      <c r="E142" s="112" t="s">
        <v>300</v>
      </c>
      <c r="F142" s="57" t="s">
        <v>75</v>
      </c>
      <c r="G142" s="57" t="s">
        <v>217</v>
      </c>
      <c r="H142" s="84">
        <v>-21.5</v>
      </c>
      <c r="I142" s="81"/>
      <c r="J142" s="81">
        <v>157.5</v>
      </c>
      <c r="K142" s="81"/>
      <c r="L142" s="120">
        <v>22.5</v>
      </c>
      <c r="M142" s="61" t="s">
        <v>245</v>
      </c>
      <c r="N142" s="62"/>
      <c r="O142" s="174">
        <v>23271.716990811197</v>
      </c>
      <c r="P142" s="174">
        <v>353414.86586849275</v>
      </c>
      <c r="Q142" s="56">
        <v>0</v>
      </c>
      <c r="R142" s="59">
        <v>0</v>
      </c>
      <c r="S142" s="59">
        <v>0</v>
      </c>
      <c r="T142" s="59">
        <v>122241.37146686541</v>
      </c>
      <c r="U142" s="56">
        <v>0</v>
      </c>
      <c r="V142" s="59">
        <v>0</v>
      </c>
      <c r="W142" s="59">
        <v>0</v>
      </c>
      <c r="X142" s="59">
        <v>587.35796188217</v>
      </c>
      <c r="Y142" s="56">
        <v>0</v>
      </c>
      <c r="Z142" s="56">
        <v>0</v>
      </c>
      <c r="AA142" s="56">
        <v>0</v>
      </c>
      <c r="AB142" s="56">
        <v>6704.6588198298332</v>
      </c>
      <c r="AC142" s="59">
        <v>0</v>
      </c>
      <c r="AD142" s="56">
        <v>94.725602250379978</v>
      </c>
      <c r="AE142" s="56">
        <v>340.9114266672853</v>
      </c>
      <c r="AF142" s="59">
        <v>0</v>
      </c>
      <c r="AG142" s="56">
        <v>0</v>
      </c>
      <c r="AH142" s="56">
        <v>3.4708539349300001</v>
      </c>
      <c r="AI142" s="56">
        <v>0</v>
      </c>
      <c r="AJ142" s="87"/>
      <c r="AK142" s="56"/>
      <c r="AL142" s="56">
        <v>1672.7582478885799</v>
      </c>
      <c r="AM142" s="56">
        <f>AVERAGE(O142:O144)</f>
        <v>61280.788512499268</v>
      </c>
      <c r="AN142" s="56">
        <f>AVERAGE(P142:P144)</f>
        <v>208966.31191848012</v>
      </c>
      <c r="AO142" s="56">
        <v>9641.1369561650154</v>
      </c>
      <c r="AP142" s="56">
        <v>122241.37146686541</v>
      </c>
      <c r="AQ142" s="56"/>
      <c r="AR142" s="56"/>
      <c r="AS142" s="56"/>
      <c r="AT142" s="56">
        <v>550.89049377188508</v>
      </c>
      <c r="AU142" s="56"/>
      <c r="AV142" s="56"/>
      <c r="AW142" s="56">
        <v>28.776126296404232</v>
      </c>
      <c r="AX142" s="56">
        <v>4988.2681837375903</v>
      </c>
      <c r="AY142" s="56"/>
      <c r="AZ142" s="56">
        <v>70.966494737303975</v>
      </c>
      <c r="BA142" s="56">
        <v>297.89553308331438</v>
      </c>
      <c r="BB142" s="56"/>
      <c r="BC142" s="56">
        <v>82.880276536294488</v>
      </c>
      <c r="BD142" s="56">
        <v>3.4824486106300001</v>
      </c>
      <c r="BE142" s="56"/>
      <c r="BF142" s="145"/>
      <c r="BG142" s="171">
        <v>3.3132252634258319E-3</v>
      </c>
      <c r="BH142" s="172"/>
      <c r="BI142" s="56">
        <f t="shared" si="68"/>
        <v>2676.0169656113221</v>
      </c>
      <c r="BJ142" s="56">
        <f>BY142/22.9</f>
        <v>0</v>
      </c>
      <c r="BK142" s="56">
        <f t="shared" si="69"/>
        <v>1437.8246204195866</v>
      </c>
      <c r="BL142" s="56">
        <f t="shared" si="73"/>
        <v>4113.8415860309087</v>
      </c>
      <c r="BM142" s="56"/>
      <c r="BN142" s="56">
        <f t="shared" si="70"/>
        <v>5903.0031615389862</v>
      </c>
      <c r="BO142" s="56">
        <f>BZ142/35.4</f>
        <v>508.67422127253889</v>
      </c>
      <c r="BP142" s="56">
        <f t="shared" si="71"/>
        <v>0</v>
      </c>
      <c r="BQ142" s="56">
        <f t="shared" si="72"/>
        <v>0</v>
      </c>
      <c r="BR142" s="56"/>
      <c r="BS142" s="56"/>
      <c r="BT142" s="56"/>
      <c r="BU142" s="56"/>
      <c r="BV142" s="87"/>
      <c r="BW142" s="56">
        <v>0</v>
      </c>
      <c r="BX142" s="56">
        <v>788.54580024516179</v>
      </c>
      <c r="BY142" s="56">
        <v>0</v>
      </c>
      <c r="BZ142" s="56">
        <v>18007.067433047876</v>
      </c>
      <c r="CA142" s="56">
        <v>4544.8755467016754</v>
      </c>
      <c r="CB142" s="56">
        <v>57625.135137176192</v>
      </c>
      <c r="CC142" s="56">
        <v>0</v>
      </c>
      <c r="CD142" s="56">
        <v>0</v>
      </c>
      <c r="CE142" s="56">
        <v>0</v>
      </c>
      <c r="CF142" s="56">
        <v>261.393685556376</v>
      </c>
      <c r="CG142" s="56">
        <v>0</v>
      </c>
      <c r="CH142" s="56">
        <v>0</v>
      </c>
      <c r="CI142" s="56">
        <v>13.565196026978642</v>
      </c>
      <c r="CJ142" s="56">
        <v>2452.7692961746652</v>
      </c>
      <c r="CK142" s="56">
        <v>0</v>
      </c>
      <c r="CL142" s="56">
        <v>17.813144313941159</v>
      </c>
      <c r="CM142" s="56">
        <v>144.75485018431419</v>
      </c>
      <c r="CN142" s="56">
        <v>0</v>
      </c>
      <c r="CO142" s="56">
        <v>39.070137043620093</v>
      </c>
      <c r="CP142" s="56">
        <v>1.6416693154085287</v>
      </c>
      <c r="CQ142" s="56">
        <v>0</v>
      </c>
      <c r="CR142" s="62"/>
      <c r="CS142" s="129">
        <v>687.55316271218328</v>
      </c>
      <c r="CT142" s="129">
        <v>2208.2320890488941</v>
      </c>
      <c r="CU142" s="129">
        <v>2757.4979897996654</v>
      </c>
      <c r="CV142" s="129">
        <v>135789.98054160559</v>
      </c>
      <c r="CW142" s="129">
        <v>1444.2769965113605</v>
      </c>
      <c r="CX142" s="129">
        <v>15516.756330472866</v>
      </c>
      <c r="CY142" s="129">
        <v>274.16169649555957</v>
      </c>
      <c r="CZ142" s="129">
        <v>1515.9242726266757</v>
      </c>
      <c r="DA142" s="129">
        <v>400.91949443442257</v>
      </c>
      <c r="DB142" s="129">
        <v>6188.8189252031552</v>
      </c>
      <c r="DC142" s="129">
        <v>36.911947957790545</v>
      </c>
      <c r="DD142" s="129">
        <v>31.55589650362726</v>
      </c>
      <c r="DE142" s="129">
        <v>137.27979043292959</v>
      </c>
      <c r="DF142" s="129">
        <v>21.843499566882446</v>
      </c>
      <c r="DG142" s="129">
        <v>359.44893484745569</v>
      </c>
      <c r="DH142" s="129">
        <v>42.690418144014849</v>
      </c>
      <c r="DI142" s="129">
        <v>77.541494622174596</v>
      </c>
      <c r="DJ142" s="129">
        <v>741.18842151795434</v>
      </c>
      <c r="DK142" s="129">
        <v>184.60790998382043</v>
      </c>
      <c r="DL142" s="131"/>
      <c r="DM142" s="129">
        <v>-137.82434254432951</v>
      </c>
      <c r="DN142" s="129">
        <v>113.45106060607394</v>
      </c>
      <c r="DO142" s="129">
        <v>-3920.3088249095199</v>
      </c>
      <c r="DP142" s="129">
        <v>162.99704715578224</v>
      </c>
      <c r="DQ142" s="129">
        <v>-289.82724490828286</v>
      </c>
      <c r="DR142" s="129">
        <v>59.697712891200297</v>
      </c>
      <c r="DS142" s="129">
        <v>12.335868776822128</v>
      </c>
      <c r="DT142" s="129">
        <v>166.5644566407895</v>
      </c>
      <c r="DU142" s="129">
        <v>0.48294595520836303</v>
      </c>
      <c r="DV142" s="129" t="s">
        <v>1522</v>
      </c>
      <c r="DW142" s="129">
        <v>-11.990692956540897</v>
      </c>
      <c r="DX142" s="129">
        <v>7016.2705362107499</v>
      </c>
      <c r="DY142" s="129">
        <v>-20.294198051843832</v>
      </c>
      <c r="DZ142" s="129">
        <v>143.20405752933536</v>
      </c>
      <c r="EA142" s="129">
        <v>62.930102010198198</v>
      </c>
      <c r="EB142" s="129">
        <v>0.25198775221227132</v>
      </c>
      <c r="EC142" s="129">
        <v>-28.357284582071458</v>
      </c>
      <c r="ED142" s="129">
        <v>153.59884399862227</v>
      </c>
      <c r="EE142" s="139">
        <v>29.113167338346777</v>
      </c>
    </row>
    <row r="143" spans="1:135" x14ac:dyDescent="0.3">
      <c r="A143" s="48" t="s">
        <v>59</v>
      </c>
      <c r="B143" s="49" t="s">
        <v>60</v>
      </c>
      <c r="C143" s="49">
        <v>1</v>
      </c>
      <c r="D143" s="113" t="s">
        <v>413</v>
      </c>
      <c r="E143" s="113" t="s">
        <v>300</v>
      </c>
      <c r="F143" s="49" t="s">
        <v>75</v>
      </c>
      <c r="G143" s="49" t="s">
        <v>217</v>
      </c>
      <c r="H143" s="83">
        <v>-21.5</v>
      </c>
      <c r="J143" s="80">
        <v>157.5</v>
      </c>
      <c r="L143" s="119">
        <v>22.5</v>
      </c>
      <c r="M143" s="53" t="s">
        <v>246</v>
      </c>
      <c r="O143" s="173">
        <v>84860.022919958414</v>
      </c>
      <c r="P143" s="173">
        <v>136742.03494347382</v>
      </c>
      <c r="Q143" s="48">
        <v>0</v>
      </c>
      <c r="R143" s="51">
        <v>0</v>
      </c>
      <c r="S143" s="51">
        <v>0</v>
      </c>
      <c r="T143" s="51">
        <v>0</v>
      </c>
      <c r="U143" s="48">
        <v>0</v>
      </c>
      <c r="V143" s="51">
        <v>0</v>
      </c>
      <c r="W143" s="51">
        <v>0</v>
      </c>
      <c r="X143" s="51">
        <v>0</v>
      </c>
      <c r="Y143" s="48">
        <v>0</v>
      </c>
      <c r="Z143" s="48">
        <v>0</v>
      </c>
      <c r="AA143" s="48">
        <v>0</v>
      </c>
      <c r="AB143" s="48">
        <v>6740.5552384794728</v>
      </c>
      <c r="AC143" s="51">
        <v>0</v>
      </c>
      <c r="AD143" s="48">
        <v>51.834991369763941</v>
      </c>
      <c r="AE143" s="48">
        <v>0</v>
      </c>
      <c r="AF143" s="51">
        <v>0</v>
      </c>
      <c r="AG143" s="48">
        <v>0</v>
      </c>
      <c r="AH143" s="48">
        <v>3.4940432863300002</v>
      </c>
      <c r="AI143" s="48">
        <v>0</v>
      </c>
      <c r="AJ143" s="86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G143" s="149"/>
      <c r="BI143" s="48">
        <f t="shared" si="68"/>
        <v>0</v>
      </c>
      <c r="BJ143" s="48">
        <f>BY143/22.9</f>
        <v>0</v>
      </c>
      <c r="BK143" s="48">
        <f t="shared" si="69"/>
        <v>0</v>
      </c>
      <c r="BL143" s="48">
        <f t="shared" si="73"/>
        <v>0</v>
      </c>
      <c r="BM143" s="48"/>
      <c r="BN143" s="48">
        <f t="shared" si="70"/>
        <v>0</v>
      </c>
      <c r="BO143" s="48">
        <f>BZ143/35.4</f>
        <v>0</v>
      </c>
      <c r="BP143" s="48">
        <f t="shared" si="71"/>
        <v>0</v>
      </c>
      <c r="BQ143" s="48">
        <f t="shared" si="72"/>
        <v>0</v>
      </c>
      <c r="BR143" s="48"/>
      <c r="BS143" s="48"/>
      <c r="BT143" s="48"/>
      <c r="BU143" s="48"/>
      <c r="BV143" s="86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S143" s="128">
        <v>1317.6622494013807</v>
      </c>
      <c r="CT143" s="128">
        <v>4326.9100132971216</v>
      </c>
      <c r="CU143" s="128">
        <v>5125.1126102939543</v>
      </c>
      <c r="CV143" s="128">
        <v>259172.21741595431</v>
      </c>
      <c r="CW143" s="128">
        <v>2705.1677895131274</v>
      </c>
      <c r="CX143" s="128">
        <v>29591.122293908782</v>
      </c>
      <c r="CY143" s="128">
        <v>563.5883562118222</v>
      </c>
      <c r="CZ143" s="128">
        <v>2931.3710394586046</v>
      </c>
      <c r="DA143" s="128">
        <v>831.39399290531719</v>
      </c>
      <c r="DB143" s="128">
        <v>4995.339779580675</v>
      </c>
      <c r="DC143" s="128">
        <v>92.16572104216209</v>
      </c>
      <c r="DD143" s="128">
        <v>78.792155800458502</v>
      </c>
      <c r="DE143" s="128">
        <v>290.52107564533554</v>
      </c>
      <c r="DF143" s="128">
        <v>54.541198691763185</v>
      </c>
      <c r="DG143" s="128">
        <v>780.634926810347</v>
      </c>
      <c r="DH143" s="128">
        <v>92.713132318074258</v>
      </c>
      <c r="DI143" s="128">
        <v>157.46766718735336</v>
      </c>
      <c r="DJ143" s="128">
        <v>1585.4577780249545</v>
      </c>
      <c r="DK143" s="128">
        <v>375.86548361252744</v>
      </c>
      <c r="DM143" s="128">
        <v>-191.80820371348682</v>
      </c>
      <c r="DN143" s="128">
        <v>53.21967257391988</v>
      </c>
      <c r="DO143" s="128">
        <v>-1353.8773790073028</v>
      </c>
      <c r="DP143" s="128">
        <v>5.8441745482855367</v>
      </c>
      <c r="DQ143" s="128">
        <v>-336.35257114405022</v>
      </c>
      <c r="DR143" s="128">
        <v>-86.89278841509946</v>
      </c>
      <c r="DS143" s="128">
        <v>26.601119210380791</v>
      </c>
      <c r="DT143" s="128">
        <v>-13.489574285857131</v>
      </c>
      <c r="DU143" s="128">
        <v>13.382284673704861</v>
      </c>
      <c r="DV143" s="128" t="s">
        <v>1523</v>
      </c>
      <c r="DW143" s="128">
        <v>-134.36468583723527</v>
      </c>
      <c r="DX143" s="128">
        <v>4708.3810712705026</v>
      </c>
      <c r="DY143" s="128">
        <v>2.7940194363921478E-2</v>
      </c>
      <c r="DZ143" s="128">
        <v>52.306693587018515</v>
      </c>
      <c r="EA143" s="128">
        <v>25.153184863241449</v>
      </c>
      <c r="EB143" s="128">
        <v>1.3970097181960739E-2</v>
      </c>
      <c r="EC143" s="128">
        <v>46.629311524564507</v>
      </c>
      <c r="ED143" s="128">
        <v>118.35392344133913</v>
      </c>
      <c r="EE143" s="138">
        <v>13.288853025411081</v>
      </c>
    </row>
    <row r="144" spans="1:135" ht="16.2" thickBot="1" x14ac:dyDescent="0.35">
      <c r="A144" s="48" t="s">
        <v>59</v>
      </c>
      <c r="B144" s="49" t="s">
        <v>60</v>
      </c>
      <c r="C144" s="49">
        <v>1</v>
      </c>
      <c r="D144" s="113" t="s">
        <v>414</v>
      </c>
      <c r="E144" s="113" t="s">
        <v>300</v>
      </c>
      <c r="F144" s="49" t="s">
        <v>75</v>
      </c>
      <c r="G144" s="49" t="s">
        <v>217</v>
      </c>
      <c r="H144" s="83">
        <v>-21.5</v>
      </c>
      <c r="J144" s="80">
        <v>157.5</v>
      </c>
      <c r="L144" s="119">
        <v>22.5</v>
      </c>
      <c r="M144" s="53" t="s">
        <v>247</v>
      </c>
      <c r="O144" s="173">
        <v>75710.625626728171</v>
      </c>
      <c r="P144" s="173">
        <v>136742.03494347382</v>
      </c>
      <c r="Q144" s="48">
        <v>0</v>
      </c>
      <c r="R144" s="51">
        <v>1672.7582478885799</v>
      </c>
      <c r="S144" s="51">
        <v>9641.1369561650154</v>
      </c>
      <c r="T144" s="51">
        <v>0</v>
      </c>
      <c r="U144" s="48">
        <v>0</v>
      </c>
      <c r="V144" s="51">
        <v>0</v>
      </c>
      <c r="W144" s="51">
        <v>0</v>
      </c>
      <c r="X144" s="51">
        <v>514.42302566160004</v>
      </c>
      <c r="Y144" s="48">
        <v>0</v>
      </c>
      <c r="Z144" s="48">
        <v>0</v>
      </c>
      <c r="AA144" s="48">
        <v>28.776126296404232</v>
      </c>
      <c r="AB144" s="48">
        <v>1519.5904929034637</v>
      </c>
      <c r="AC144" s="51">
        <v>0</v>
      </c>
      <c r="AD144" s="48">
        <v>66.338890591768006</v>
      </c>
      <c r="AE144" s="48">
        <v>254.87963949934351</v>
      </c>
      <c r="AF144" s="51">
        <v>0</v>
      </c>
      <c r="AG144" s="48">
        <v>82.880276536294488</v>
      </c>
      <c r="AH144" s="48">
        <v>0</v>
      </c>
      <c r="AI144" s="48">
        <v>0</v>
      </c>
      <c r="AJ144" s="86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G144" s="149"/>
      <c r="BI144" s="48">
        <f t="shared" si="68"/>
        <v>0</v>
      </c>
      <c r="BJ144" s="48">
        <f>BY144/22.9</f>
        <v>0</v>
      </c>
      <c r="BK144" s="48">
        <f t="shared" si="69"/>
        <v>0</v>
      </c>
      <c r="BL144" s="48">
        <f t="shared" si="73"/>
        <v>0</v>
      </c>
      <c r="BM144" s="48"/>
      <c r="BN144" s="48">
        <f t="shared" si="70"/>
        <v>0</v>
      </c>
      <c r="BO144" s="48">
        <f>BZ144/35.4</f>
        <v>0</v>
      </c>
      <c r="BP144" s="48">
        <f t="shared" si="71"/>
        <v>0</v>
      </c>
      <c r="BQ144" s="48">
        <f t="shared" si="72"/>
        <v>0</v>
      </c>
      <c r="BR144" s="48"/>
      <c r="BS144" s="48"/>
      <c r="BT144" s="48"/>
      <c r="BU144" s="48"/>
      <c r="BV144" s="86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S144" s="128">
        <v>688.41646780582369</v>
      </c>
      <c r="CT144" s="128">
        <v>2195.2613728142805</v>
      </c>
      <c r="CU144" s="128">
        <v>2787.4090366691044</v>
      </c>
      <c r="CV144" s="128">
        <v>136136.70011929903</v>
      </c>
      <c r="CW144" s="128">
        <v>1456.4907718082732</v>
      </c>
      <c r="CX144" s="128">
        <v>15560.447757898903</v>
      </c>
      <c r="CY144" s="128">
        <v>268.17630371857507</v>
      </c>
      <c r="CZ144" s="128">
        <v>1513.4871204997207</v>
      </c>
      <c r="DA144" s="128">
        <v>390.9674788905034</v>
      </c>
      <c r="DB144" s="128">
        <v>9333.48986037539</v>
      </c>
      <c r="DC144" s="128">
        <v>33.40538673292518</v>
      </c>
      <c r="DD144" s="128">
        <v>28.558149453755572</v>
      </c>
      <c r="DE144" s="128">
        <v>132.90343637219109</v>
      </c>
      <c r="DF144" s="128">
        <v>19.768410799305574</v>
      </c>
      <c r="DG144" s="128">
        <v>344.68283585561113</v>
      </c>
      <c r="DH144" s="128">
        <v>40.936700873114958</v>
      </c>
      <c r="DI144" s="128">
        <v>76.16913186855534</v>
      </c>
      <c r="DJ144" s="128">
        <v>714.75707145096146</v>
      </c>
      <c r="DK144" s="128">
        <v>181.17940710937469</v>
      </c>
      <c r="DM144" s="128">
        <v>38.698826497548907</v>
      </c>
      <c r="DN144" s="128">
        <v>135.73322617317314</v>
      </c>
      <c r="DO144" s="128">
        <v>7635.4477374371636</v>
      </c>
      <c r="DP144" s="128">
        <v>94.804084012987516</v>
      </c>
      <c r="DQ144" s="128">
        <v>-189.03590484878077</v>
      </c>
      <c r="DR144" s="128">
        <v>-20.060946682037127</v>
      </c>
      <c r="DS144" s="128">
        <v>2.5255911289636206</v>
      </c>
      <c r="DT144" s="128">
        <v>78.28788250779813</v>
      </c>
      <c r="DU144" s="128">
        <v>-17.89823481396715</v>
      </c>
      <c r="DV144" s="128" t="s">
        <v>1524</v>
      </c>
      <c r="DW144" s="128">
        <v>23.70526133619893</v>
      </c>
      <c r="DX144" s="128">
        <v>1464.2843686337128</v>
      </c>
      <c r="DY144" s="128">
        <v>-10.633246267400015</v>
      </c>
      <c r="DZ144" s="128">
        <v>92.347547775970639</v>
      </c>
      <c r="EA144" s="128">
        <v>43.323270732002413</v>
      </c>
      <c r="EB144" s="128">
        <v>6.5968738919022538</v>
      </c>
      <c r="EC144" s="128">
        <v>58.066344238499667</v>
      </c>
      <c r="ED144" s="128">
        <v>-58.496342147941135</v>
      </c>
      <c r="EE144" s="138">
        <v>32.42112596893287</v>
      </c>
    </row>
    <row r="145" spans="1:135" s="60" customFormat="1" x14ac:dyDescent="0.3">
      <c r="A145" s="56" t="s">
        <v>59</v>
      </c>
      <c r="B145" s="57" t="s">
        <v>60</v>
      </c>
      <c r="C145" s="57">
        <v>1</v>
      </c>
      <c r="D145" s="74" t="s">
        <v>420</v>
      </c>
      <c r="E145" s="112" t="s">
        <v>300</v>
      </c>
      <c r="F145" s="57" t="s">
        <v>75</v>
      </c>
      <c r="G145" s="57" t="s">
        <v>217</v>
      </c>
      <c r="H145" s="84">
        <v>-23.2</v>
      </c>
      <c r="I145" s="81"/>
      <c r="J145" s="81">
        <v>173.5</v>
      </c>
      <c r="K145" s="81"/>
      <c r="L145" s="120">
        <v>18.100000000000001</v>
      </c>
      <c r="M145" s="61" t="s">
        <v>248</v>
      </c>
      <c r="N145" s="62"/>
      <c r="O145" s="174">
        <v>48579.944918728048</v>
      </c>
      <c r="P145" s="174">
        <v>110001.3703323056</v>
      </c>
      <c r="Q145" s="56">
        <v>600.18579404145169</v>
      </c>
      <c r="R145" s="59">
        <v>0</v>
      </c>
      <c r="S145" s="59">
        <v>20514.618847139031</v>
      </c>
      <c r="T145" s="59">
        <v>0</v>
      </c>
      <c r="U145" s="56">
        <v>0</v>
      </c>
      <c r="V145" s="59">
        <v>0</v>
      </c>
      <c r="W145" s="59">
        <v>0</v>
      </c>
      <c r="X145" s="59">
        <v>498.68716935010099</v>
      </c>
      <c r="Y145" s="56">
        <v>0</v>
      </c>
      <c r="Z145" s="56">
        <v>0</v>
      </c>
      <c r="AA145" s="56">
        <v>89.334673171339801</v>
      </c>
      <c r="AB145" s="56">
        <v>1876.0484728820559</v>
      </c>
      <c r="AC145" s="59">
        <v>0</v>
      </c>
      <c r="AD145" s="56">
        <v>142.33376485950447</v>
      </c>
      <c r="AE145" s="56">
        <v>0</v>
      </c>
      <c r="AF145" s="59">
        <v>0</v>
      </c>
      <c r="AG145" s="56">
        <v>0</v>
      </c>
      <c r="AH145" s="56">
        <v>1.3561353087400001</v>
      </c>
      <c r="AI145" s="56">
        <v>0</v>
      </c>
      <c r="AJ145" s="87"/>
      <c r="AK145" s="56">
        <v>411.92850645974875</v>
      </c>
      <c r="AL145" s="56"/>
      <c r="AM145" s="56">
        <f>AVERAGE(O145:O146)</f>
        <v>52156.994305899352</v>
      </c>
      <c r="AN145" s="56">
        <f>AVERAGE(P145:P146)</f>
        <v>110001.3703323056</v>
      </c>
      <c r="AO145" s="56">
        <v>16988.188934460086</v>
      </c>
      <c r="AP145" s="56"/>
      <c r="AQ145" s="56"/>
      <c r="AR145" s="56"/>
      <c r="AS145" s="56"/>
      <c r="AT145" s="56">
        <v>498.68716935010099</v>
      </c>
      <c r="AU145" s="56"/>
      <c r="AV145" s="56"/>
      <c r="AW145" s="56">
        <v>77.693391982544739</v>
      </c>
      <c r="AX145" s="56">
        <v>2027.6428479474948</v>
      </c>
      <c r="AY145" s="56"/>
      <c r="AZ145" s="56">
        <v>100.56700048712125</v>
      </c>
      <c r="BA145" s="56">
        <v>825.31537902412254</v>
      </c>
      <c r="BB145" s="56"/>
      <c r="BC145" s="56">
        <v>28.906518983551088</v>
      </c>
      <c r="BD145" s="56">
        <v>1.3561353087400001</v>
      </c>
      <c r="BE145" s="56"/>
      <c r="BF145" s="145"/>
      <c r="BG145" s="171">
        <v>6.888768267029062E-3</v>
      </c>
      <c r="BH145" s="172"/>
      <c r="BI145" s="56">
        <f t="shared" si="68"/>
        <v>2277.5980046244258</v>
      </c>
      <c r="BJ145" s="56">
        <f>BY145/22.9</f>
        <v>60.125863424286074</v>
      </c>
      <c r="BK145" s="56">
        <f t="shared" si="69"/>
        <v>0</v>
      </c>
      <c r="BL145" s="56">
        <f t="shared" si="73"/>
        <v>2277.5980046244258</v>
      </c>
      <c r="BM145" s="56"/>
      <c r="BN145" s="56">
        <f t="shared" si="70"/>
        <v>3107.3833427204972</v>
      </c>
      <c r="BO145" s="56">
        <f>BZ145/35.4</f>
        <v>342.27666941085999</v>
      </c>
      <c r="BP145" s="56">
        <f t="shared" si="71"/>
        <v>0</v>
      </c>
      <c r="BQ145" s="56">
        <f t="shared" si="72"/>
        <v>0</v>
      </c>
      <c r="BR145" s="56"/>
      <c r="BS145" s="56"/>
      <c r="BT145" s="56"/>
      <c r="BU145" s="56"/>
      <c r="BV145" s="87"/>
      <c r="BW145" s="56">
        <v>188.25728758170291</v>
      </c>
      <c r="BX145" s="56">
        <v>0</v>
      </c>
      <c r="BY145" s="56">
        <v>1376.882272416151</v>
      </c>
      <c r="BZ145" s="56">
        <v>12116.594097144443</v>
      </c>
      <c r="CA145" s="56">
        <v>3526.4299126789483</v>
      </c>
      <c r="CB145" s="56">
        <v>0</v>
      </c>
      <c r="CC145" s="56">
        <v>0</v>
      </c>
      <c r="CD145" s="56">
        <v>0</v>
      </c>
      <c r="CE145" s="56">
        <v>0</v>
      </c>
      <c r="CF145" s="56">
        <v>249.34358467505049</v>
      </c>
      <c r="CG145" s="56">
        <v>0</v>
      </c>
      <c r="CH145" s="56">
        <v>0</v>
      </c>
      <c r="CI145" s="56">
        <v>11.641281188795062</v>
      </c>
      <c r="CJ145" s="56">
        <v>151.59437506543907</v>
      </c>
      <c r="CK145" s="56">
        <v>0</v>
      </c>
      <c r="CL145" s="56">
        <v>41.7667643723832</v>
      </c>
      <c r="CM145" s="56">
        <v>412.65768951206127</v>
      </c>
      <c r="CN145" s="56">
        <v>0</v>
      </c>
      <c r="CO145" s="56">
        <v>14.453259491775544</v>
      </c>
      <c r="CP145" s="56">
        <v>0.67806765437000005</v>
      </c>
      <c r="CQ145" s="56">
        <v>0</v>
      </c>
      <c r="CR145" s="62"/>
      <c r="CS145" s="129">
        <v>690.61982993739468</v>
      </c>
      <c r="CT145" s="129">
        <v>2253.9462912423887</v>
      </c>
      <c r="CU145" s="129">
        <v>2583.7656162296853</v>
      </c>
      <c r="CV145" s="129">
        <v>133506.70565982745</v>
      </c>
      <c r="CW145" s="129">
        <v>1358.9458192333313</v>
      </c>
      <c r="CX145" s="129">
        <v>14453.033428675422</v>
      </c>
      <c r="CY145" s="129">
        <v>324.58858128485787</v>
      </c>
      <c r="CZ145" s="129">
        <v>1388.2336041390226</v>
      </c>
      <c r="DA145" s="129">
        <v>350.60549204498784</v>
      </c>
      <c r="DB145" s="129">
        <v>5041.3826607631654</v>
      </c>
      <c r="DC145" s="129">
        <v>85.75985618665085</v>
      </c>
      <c r="DD145" s="129">
        <v>44.898127184857373</v>
      </c>
      <c r="DE145" s="129">
        <v>175.75023683528434</v>
      </c>
      <c r="DF145" s="129">
        <v>50.750379893555191</v>
      </c>
      <c r="DG145" s="129">
        <v>368.44760388770925</v>
      </c>
      <c r="DH145" s="129">
        <v>43.759174471609768</v>
      </c>
      <c r="DI145" s="129">
        <v>86.151143862787379</v>
      </c>
      <c r="DJ145" s="129">
        <v>770.10296792791894</v>
      </c>
      <c r="DK145" s="129">
        <v>177.21304785642232</v>
      </c>
      <c r="DL145" s="131"/>
      <c r="DM145" s="129">
        <v>398.13156123559969</v>
      </c>
      <c r="DN145" s="129">
        <v>55.762668430517422</v>
      </c>
      <c r="DO145" s="129">
        <v>25168.469280295667</v>
      </c>
      <c r="DP145" s="129">
        <v>143.45166648319668</v>
      </c>
      <c r="DQ145" s="129">
        <v>419.04885352233941</v>
      </c>
      <c r="DR145" s="129">
        <v>-0.1720136717855496</v>
      </c>
      <c r="DS145" s="129">
        <v>-7.6461099822237202</v>
      </c>
      <c r="DT145" s="129">
        <v>119.39661451365852</v>
      </c>
      <c r="DU145" s="129">
        <v>24.897016247751559</v>
      </c>
      <c r="DV145" s="129" t="s">
        <v>1525</v>
      </c>
      <c r="DW145" s="129">
        <v>114.00386193315063</v>
      </c>
      <c r="DX145" s="129">
        <v>2800.4640882649824</v>
      </c>
      <c r="DY145" s="129">
        <v>-0.24054042293969857</v>
      </c>
      <c r="DZ145" s="129">
        <v>306.93908502273877</v>
      </c>
      <c r="EA145" s="129">
        <v>61.272615471799185</v>
      </c>
      <c r="EB145" s="129">
        <v>-3.4362917562814177E-2</v>
      </c>
      <c r="EC145" s="129">
        <v>36.31771999955096</v>
      </c>
      <c r="ED145" s="129">
        <v>92.469939247956319</v>
      </c>
      <c r="EE145" s="139">
        <v>30.624479148123644</v>
      </c>
    </row>
    <row r="146" spans="1:135" ht="16.2" thickBot="1" x14ac:dyDescent="0.35">
      <c r="A146" s="48" t="s">
        <v>59</v>
      </c>
      <c r="B146" s="49" t="s">
        <v>60</v>
      </c>
      <c r="C146" s="49">
        <v>1</v>
      </c>
      <c r="D146" s="73" t="s">
        <v>421</v>
      </c>
      <c r="E146" s="113" t="s">
        <v>300</v>
      </c>
      <c r="F146" s="49" t="s">
        <v>75</v>
      </c>
      <c r="G146" s="49" t="s">
        <v>217</v>
      </c>
      <c r="H146" s="83">
        <v>-23.2</v>
      </c>
      <c r="J146" s="80">
        <v>173.5</v>
      </c>
      <c r="L146" s="119">
        <v>18.100000000000001</v>
      </c>
      <c r="M146" s="53" t="s">
        <v>249</v>
      </c>
      <c r="O146" s="173">
        <v>55734.043693070664</v>
      </c>
      <c r="P146" s="173">
        <v>110001.3703323056</v>
      </c>
      <c r="Q146" s="48">
        <v>223.67121887804578</v>
      </c>
      <c r="R146" s="51">
        <v>0</v>
      </c>
      <c r="S146" s="51">
        <v>13461.759021781143</v>
      </c>
      <c r="T146" s="51">
        <v>0</v>
      </c>
      <c r="U146" s="48">
        <v>0</v>
      </c>
      <c r="V146" s="51">
        <v>0</v>
      </c>
      <c r="W146" s="51">
        <v>0</v>
      </c>
      <c r="X146" s="51">
        <v>0</v>
      </c>
      <c r="Y146" s="48">
        <v>0</v>
      </c>
      <c r="Z146" s="48">
        <v>0</v>
      </c>
      <c r="AA146" s="48">
        <v>66.052110793749677</v>
      </c>
      <c r="AB146" s="48">
        <v>2179.237223012934</v>
      </c>
      <c r="AC146" s="51">
        <v>0</v>
      </c>
      <c r="AD146" s="48">
        <v>58.800236114738013</v>
      </c>
      <c r="AE146" s="48">
        <v>825.31537902412254</v>
      </c>
      <c r="AF146" s="51">
        <v>0</v>
      </c>
      <c r="AG146" s="48">
        <v>28.906518983551088</v>
      </c>
      <c r="AH146" s="48">
        <v>0</v>
      </c>
      <c r="AI146" s="48">
        <v>0</v>
      </c>
      <c r="AJ146" s="86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G146" s="149"/>
      <c r="BI146" s="48">
        <f t="shared" si="68"/>
        <v>0</v>
      </c>
      <c r="BJ146" s="48">
        <f>BY146/22.9</f>
        <v>0</v>
      </c>
      <c r="BK146" s="48">
        <f t="shared" si="69"/>
        <v>0</v>
      </c>
      <c r="BL146" s="48">
        <f t="shared" si="73"/>
        <v>0</v>
      </c>
      <c r="BM146" s="48"/>
      <c r="BN146" s="48">
        <f t="shared" si="70"/>
        <v>0</v>
      </c>
      <c r="BO146" s="48">
        <f>BZ146/35.4</f>
        <v>0</v>
      </c>
      <c r="BP146" s="48">
        <f t="shared" si="71"/>
        <v>0</v>
      </c>
      <c r="BQ146" s="48">
        <f t="shared" si="72"/>
        <v>0</v>
      </c>
      <c r="BR146" s="48"/>
      <c r="BS146" s="48"/>
      <c r="BT146" s="48"/>
      <c r="BU146" s="48"/>
      <c r="BV146" s="86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S146" s="128">
        <v>190.9571016370777</v>
      </c>
      <c r="CT146" s="128">
        <v>614.64050656368988</v>
      </c>
      <c r="CU146" s="128">
        <v>728.04886935024842</v>
      </c>
      <c r="CV146" s="128">
        <v>36995.413545990108</v>
      </c>
      <c r="CW146" s="128">
        <v>380.99670296156148</v>
      </c>
      <c r="CX146" s="128">
        <v>4002.8204521056277</v>
      </c>
      <c r="CY146" s="128">
        <v>86.514877900567626</v>
      </c>
      <c r="CZ146" s="128">
        <v>380.59263114030801</v>
      </c>
      <c r="DA146" s="128">
        <v>90.777693425634922</v>
      </c>
      <c r="DB146" s="128">
        <v>4779.9314895624102</v>
      </c>
      <c r="DC146" s="128">
        <v>22.027228135054802</v>
      </c>
      <c r="DD146" s="128">
        <v>10.798184077194854</v>
      </c>
      <c r="DE146" s="128">
        <v>46.286308539965511</v>
      </c>
      <c r="DF146" s="128">
        <v>13.035122090492104</v>
      </c>
      <c r="DG146" s="128">
        <v>93.416519122105072</v>
      </c>
      <c r="DH146" s="128">
        <v>11.09473751689772</v>
      </c>
      <c r="DI146" s="128">
        <v>23.050406427516588</v>
      </c>
      <c r="DJ146" s="128">
        <v>197.79921665174732</v>
      </c>
      <c r="DK146" s="128">
        <v>46.903100334565302</v>
      </c>
      <c r="DM146" s="128">
        <v>484.57359470565081</v>
      </c>
      <c r="DN146" s="128">
        <v>-33.029894934259204</v>
      </c>
      <c r="DO146" s="128">
        <v>53939.126364379059</v>
      </c>
      <c r="DP146" s="128">
        <v>111.65217308096175</v>
      </c>
      <c r="DQ146" s="128">
        <v>157.51877948961237</v>
      </c>
      <c r="DR146" s="128">
        <v>98.38018916614908</v>
      </c>
      <c r="DS146" s="128">
        <v>19.67805270939694</v>
      </c>
      <c r="DT146" s="128">
        <v>-68.930393623063992</v>
      </c>
      <c r="DU146" s="128">
        <v>6.4641619712803999</v>
      </c>
      <c r="DV146" s="128">
        <v>730.85535192303541</v>
      </c>
      <c r="DW146" s="128">
        <v>275.29286572515713</v>
      </c>
      <c r="DX146" s="128">
        <v>10624.272620697349</v>
      </c>
      <c r="DY146" s="128">
        <v>6.7496762661742675</v>
      </c>
      <c r="DZ146" s="128">
        <v>414.12559470037871</v>
      </c>
      <c r="EA146" s="128">
        <v>709.74422871343802</v>
      </c>
      <c r="EB146" s="128">
        <v>22.276317317847742</v>
      </c>
      <c r="EC146" s="128">
        <v>102.46249526646517</v>
      </c>
      <c r="ED146" s="128">
        <v>-34.216837047496973</v>
      </c>
      <c r="EE146" s="138">
        <v>10.347242105917669</v>
      </c>
    </row>
    <row r="147" spans="1:135" s="60" customFormat="1" ht="21" customHeight="1" thickBot="1" x14ac:dyDescent="0.35">
      <c r="A147" s="56" t="s">
        <v>59</v>
      </c>
      <c r="B147" s="57" t="s">
        <v>60</v>
      </c>
      <c r="C147" s="57">
        <v>1</v>
      </c>
      <c r="D147" s="112" t="s">
        <v>415</v>
      </c>
      <c r="E147" s="112" t="s">
        <v>300</v>
      </c>
      <c r="F147" s="57" t="s">
        <v>75</v>
      </c>
      <c r="G147" s="57" t="s">
        <v>217</v>
      </c>
      <c r="H147" s="84">
        <v>-23.8</v>
      </c>
      <c r="I147" s="81"/>
      <c r="J147" s="81">
        <v>170.1</v>
      </c>
      <c r="K147" s="81"/>
      <c r="L147" s="120">
        <v>17</v>
      </c>
      <c r="M147" s="61" t="s">
        <v>250</v>
      </c>
      <c r="N147" s="62"/>
      <c r="O147" s="174">
        <v>33495.179263005317</v>
      </c>
      <c r="P147" s="174">
        <v>179908.66167841491</v>
      </c>
      <c r="Q147" s="56">
        <v>318.97391980122194</v>
      </c>
      <c r="R147" s="59">
        <v>0</v>
      </c>
      <c r="S147" s="59">
        <v>9233.6775247503847</v>
      </c>
      <c r="T147" s="59">
        <v>43211.541607278617</v>
      </c>
      <c r="U147" s="56">
        <v>0</v>
      </c>
      <c r="V147" s="59">
        <v>0</v>
      </c>
      <c r="W147" s="59">
        <v>0</v>
      </c>
      <c r="X147" s="59">
        <v>312.40624616880098</v>
      </c>
      <c r="Y147" s="56">
        <v>0</v>
      </c>
      <c r="Z147" s="56">
        <v>0</v>
      </c>
      <c r="AA147" s="56">
        <v>31.116731146958461</v>
      </c>
      <c r="AB147" s="56">
        <v>2916.7548156228613</v>
      </c>
      <c r="AC147" s="59">
        <v>0</v>
      </c>
      <c r="AD147" s="56">
        <v>54.046979246443698</v>
      </c>
      <c r="AE147" s="56">
        <v>662.7052772214048</v>
      </c>
      <c r="AF147" s="59">
        <v>0</v>
      </c>
      <c r="AG147" s="56">
        <v>83.358569173966714</v>
      </c>
      <c r="AH147" s="56">
        <v>0</v>
      </c>
      <c r="AI147" s="56">
        <v>0</v>
      </c>
      <c r="AJ147" s="87"/>
      <c r="AK147" s="56">
        <v>318.97391980122194</v>
      </c>
      <c r="AL147" s="56"/>
      <c r="AM147" s="56">
        <f>AVERAGE(O147)</f>
        <v>33495.179263005317</v>
      </c>
      <c r="AN147" s="56">
        <f>AVERAGE(P147)</f>
        <v>179908.66167841491</v>
      </c>
      <c r="AO147" s="56">
        <v>9233.6775247503847</v>
      </c>
      <c r="AP147" s="56">
        <v>43211.541607278617</v>
      </c>
      <c r="AQ147" s="56"/>
      <c r="AR147" s="56"/>
      <c r="AS147" s="56"/>
      <c r="AT147" s="56">
        <v>312.40624616880098</v>
      </c>
      <c r="AU147" s="56"/>
      <c r="AV147" s="56"/>
      <c r="AW147" s="56">
        <v>31.116731146958461</v>
      </c>
      <c r="AX147" s="56">
        <v>2916.7548156228613</v>
      </c>
      <c r="AY147" s="56"/>
      <c r="AZ147" s="56">
        <v>54.046979246443698</v>
      </c>
      <c r="BA147" s="56">
        <v>662.7052772214048</v>
      </c>
      <c r="BB147" s="56"/>
      <c r="BC147" s="56">
        <v>83.358569173966714</v>
      </c>
      <c r="BD147" s="56"/>
      <c r="BE147" s="56"/>
      <c r="BF147" s="145"/>
      <c r="BG147" s="171">
        <v>3.5761556839545576E-3</v>
      </c>
      <c r="BH147" s="172"/>
      <c r="BI147" s="56">
        <f t="shared" si="68"/>
        <v>1462.6715835373502</v>
      </c>
      <c r="BJ147" s="56">
        <f>BY147/22.9</f>
        <v>0</v>
      </c>
      <c r="BK147" s="56">
        <f t="shared" si="69"/>
        <v>0</v>
      </c>
      <c r="BL147" s="56">
        <f t="shared" si="73"/>
        <v>1462.6715835373502</v>
      </c>
      <c r="BM147" s="56"/>
      <c r="BN147" s="56">
        <f t="shared" si="70"/>
        <v>5082.1655841360143</v>
      </c>
      <c r="BO147" s="56">
        <f>BZ147/35.4</f>
        <v>0</v>
      </c>
      <c r="BP147" s="56">
        <f t="shared" si="71"/>
        <v>0</v>
      </c>
      <c r="BQ147" s="56">
        <f t="shared" si="72"/>
        <v>0</v>
      </c>
      <c r="BR147" s="56"/>
      <c r="BS147" s="56"/>
      <c r="BT147" s="56"/>
      <c r="BU147" s="56"/>
      <c r="BV147" s="87"/>
      <c r="BW147" s="56">
        <v>0</v>
      </c>
      <c r="BX147" s="56">
        <v>0</v>
      </c>
      <c r="BY147" s="56">
        <v>0</v>
      </c>
      <c r="BZ147" s="56">
        <v>0</v>
      </c>
      <c r="CA147" s="56">
        <v>0</v>
      </c>
      <c r="CB147" s="56">
        <v>0</v>
      </c>
      <c r="CC147" s="56">
        <v>0</v>
      </c>
      <c r="CD147" s="56">
        <v>0</v>
      </c>
      <c r="CE147" s="56">
        <v>0</v>
      </c>
      <c r="CF147" s="56">
        <v>0</v>
      </c>
      <c r="CG147" s="56">
        <v>0</v>
      </c>
      <c r="CH147" s="56">
        <v>0</v>
      </c>
      <c r="CI147" s="56">
        <v>0</v>
      </c>
      <c r="CJ147" s="56">
        <v>0</v>
      </c>
      <c r="CK147" s="56">
        <v>0</v>
      </c>
      <c r="CL147" s="56">
        <v>0</v>
      </c>
      <c r="CM147" s="56">
        <v>0</v>
      </c>
      <c r="CN147" s="56">
        <v>0</v>
      </c>
      <c r="CO147" s="56">
        <v>0</v>
      </c>
      <c r="CP147" s="56">
        <v>0</v>
      </c>
      <c r="CQ147" s="56">
        <v>0</v>
      </c>
      <c r="CR147" s="62"/>
      <c r="CS147" s="129">
        <v>226.46023723380745</v>
      </c>
      <c r="CT147" s="129">
        <v>788.1727350654653</v>
      </c>
      <c r="CU147" s="129">
        <v>874.34835259288582</v>
      </c>
      <c r="CV147" s="129">
        <v>42352.187282744671</v>
      </c>
      <c r="CW147" s="129">
        <v>462.98681171805697</v>
      </c>
      <c r="CX147" s="129">
        <v>4671.3777863566793</v>
      </c>
      <c r="CY147" s="129">
        <v>94.262676429909149</v>
      </c>
      <c r="CZ147" s="129">
        <v>471.74030554014968</v>
      </c>
      <c r="DA147" s="129">
        <v>122.30367054036246</v>
      </c>
      <c r="DB147" s="129">
        <v>1342.4181998801471</v>
      </c>
      <c r="DC147" s="129">
        <v>23.102657415819344</v>
      </c>
      <c r="DD147" s="129">
        <v>17.041894245496561</v>
      </c>
      <c r="DE147" s="129">
        <v>35.397014811719643</v>
      </c>
      <c r="DF147" s="129">
        <v>7.2704291260019529</v>
      </c>
      <c r="DG147" s="129">
        <v>59.543055337090735</v>
      </c>
      <c r="DH147" s="129">
        <v>7.0717155202316961</v>
      </c>
      <c r="DI147" s="129">
        <v>26.300704723245961</v>
      </c>
      <c r="DJ147" s="129">
        <v>207.45588712536477</v>
      </c>
      <c r="DK147" s="129">
        <v>61.763089295614073</v>
      </c>
      <c r="DL147" s="131"/>
      <c r="DM147" s="129">
        <v>473.63734025774795</v>
      </c>
      <c r="DN147" s="129">
        <v>79.791629290245112</v>
      </c>
      <c r="DO147" s="129">
        <v>25358.17046714059</v>
      </c>
      <c r="DP147" s="129">
        <v>183.97866173396707</v>
      </c>
      <c r="DQ147" s="129">
        <v>-369.4367735642777</v>
      </c>
      <c r="DR147" s="129">
        <v>-78.69213800368027</v>
      </c>
      <c r="DS147" s="129">
        <v>-3.4973338099945863</v>
      </c>
      <c r="DT147" s="129">
        <v>190.65145495216629</v>
      </c>
      <c r="DU147" s="129">
        <v>5.477426759386244</v>
      </c>
      <c r="DV147" s="129" t="s">
        <v>1526</v>
      </c>
      <c r="DW147" s="129">
        <v>88.888042294846471</v>
      </c>
      <c r="DX147" s="129">
        <v>9746.2094240027764</v>
      </c>
      <c r="DY147" s="129">
        <v>8.7078662170932137</v>
      </c>
      <c r="DZ147" s="129">
        <v>260.89487381810807</v>
      </c>
      <c r="EA147" s="129">
        <v>390.61010890084799</v>
      </c>
      <c r="EB147" s="129">
        <v>4.1666841667400005</v>
      </c>
      <c r="EC147" s="129">
        <v>202.51654126171479</v>
      </c>
      <c r="ED147" s="129">
        <v>-95.857070973946051</v>
      </c>
      <c r="EE147" s="139">
        <v>-2.9354054674983203</v>
      </c>
    </row>
    <row r="148" spans="1:135" s="60" customFormat="1" x14ac:dyDescent="0.3">
      <c r="A148" s="56" t="s">
        <v>59</v>
      </c>
      <c r="B148" s="57" t="s">
        <v>60</v>
      </c>
      <c r="C148" s="57">
        <v>1</v>
      </c>
      <c r="D148" s="74" t="s">
        <v>416</v>
      </c>
      <c r="E148" s="112" t="s">
        <v>300</v>
      </c>
      <c r="F148" s="57" t="s">
        <v>75</v>
      </c>
      <c r="G148" s="57" t="s">
        <v>217</v>
      </c>
      <c r="H148" s="84">
        <v>-24.9</v>
      </c>
      <c r="I148" s="81"/>
      <c r="J148" s="81">
        <v>185</v>
      </c>
      <c r="K148" s="81"/>
      <c r="L148" s="120">
        <v>15.1</v>
      </c>
      <c r="M148" s="61" t="s">
        <v>251</v>
      </c>
      <c r="N148" s="62"/>
      <c r="O148" s="174">
        <v>25306.80515200938</v>
      </c>
      <c r="P148" s="174">
        <v>91769.099006509088</v>
      </c>
      <c r="Q148" s="56">
        <v>1161.8791043949122</v>
      </c>
      <c r="R148" s="59">
        <v>0</v>
      </c>
      <c r="S148" s="59">
        <v>29345.024376205001</v>
      </c>
      <c r="T148" s="59">
        <v>0</v>
      </c>
      <c r="U148" s="56">
        <v>0</v>
      </c>
      <c r="V148" s="59">
        <v>0</v>
      </c>
      <c r="W148" s="59">
        <v>0</v>
      </c>
      <c r="X148" s="59">
        <v>670.21904273400003</v>
      </c>
      <c r="Y148" s="56">
        <v>0</v>
      </c>
      <c r="Z148" s="56">
        <v>0</v>
      </c>
      <c r="AA148" s="56">
        <v>580.88819108315602</v>
      </c>
      <c r="AB148" s="56">
        <v>865.46434841594248</v>
      </c>
      <c r="AC148" s="59">
        <v>0</v>
      </c>
      <c r="AD148" s="56">
        <v>0</v>
      </c>
      <c r="AE148" s="56">
        <v>4210.4121069350622</v>
      </c>
      <c r="AF148" s="59">
        <v>0</v>
      </c>
      <c r="AG148" s="56">
        <v>507.40103259507703</v>
      </c>
      <c r="AH148" s="56">
        <v>0</v>
      </c>
      <c r="AI148" s="56">
        <v>0</v>
      </c>
      <c r="AJ148" s="87"/>
      <c r="AK148" s="56">
        <v>1161.8791043949122</v>
      </c>
      <c r="AL148" s="56">
        <v>294.46415389018182</v>
      </c>
      <c r="AM148" s="56">
        <f>AVERAGE(O148:O150)</f>
        <v>29416.052607437043</v>
      </c>
      <c r="AN148" s="56">
        <f>AVERAGE(P148:P150)</f>
        <v>126467.1940378549</v>
      </c>
      <c r="AO148" s="56">
        <v>43945.509153714149</v>
      </c>
      <c r="AP148" s="56">
        <v>58727.382281544393</v>
      </c>
      <c r="AQ148" s="56"/>
      <c r="AR148" s="56"/>
      <c r="AS148" s="56"/>
      <c r="AT148" s="56">
        <v>670.21904273400003</v>
      </c>
      <c r="AU148" s="56"/>
      <c r="AV148" s="56">
        <v>722.36323865053623</v>
      </c>
      <c r="AW148" s="56">
        <v>237.19070637249908</v>
      </c>
      <c r="AX148" s="56">
        <v>1818.7515665660042</v>
      </c>
      <c r="AY148" s="56"/>
      <c r="AZ148" s="56">
        <v>56.349864284874435</v>
      </c>
      <c r="BA148" s="56">
        <v>2035.6736149024807</v>
      </c>
      <c r="BB148" s="56"/>
      <c r="BC148" s="56">
        <v>259.1000805485117</v>
      </c>
      <c r="BD148" s="56"/>
      <c r="BE148" s="56"/>
      <c r="BF148" s="145"/>
      <c r="BG148" s="171">
        <v>5.8522374171322486E-3</v>
      </c>
      <c r="BH148" s="172">
        <v>148.25816294827197</v>
      </c>
      <c r="BI148" s="56">
        <f t="shared" si="68"/>
        <v>1284.5437819841504</v>
      </c>
      <c r="BJ148" s="56">
        <f>BY148/22.9</f>
        <v>64.78538019353752</v>
      </c>
      <c r="BK148" s="56">
        <f t="shared" si="69"/>
        <v>690.76185193231095</v>
      </c>
      <c r="BL148" s="56">
        <f t="shared" si="73"/>
        <v>1975.3056339164614</v>
      </c>
      <c r="BM148" s="56">
        <v>1042.4715083371284</v>
      </c>
      <c r="BN148" s="56">
        <f t="shared" si="70"/>
        <v>3572.5196055891215</v>
      </c>
      <c r="BO148" s="56">
        <f>BZ148/35.4</f>
        <v>181.83639075610614</v>
      </c>
      <c r="BP148" s="56">
        <f t="shared" si="71"/>
        <v>9.0408415350505162</v>
      </c>
      <c r="BQ148" s="56">
        <f t="shared" si="72"/>
        <v>4.2618935713781436</v>
      </c>
      <c r="BR148" s="56">
        <f t="shared" ref="BR148" si="78">BI148/BP148</f>
        <v>142.08232463804299</v>
      </c>
      <c r="BS148" s="56">
        <v>15.201078841719703</v>
      </c>
      <c r="BT148" s="56">
        <f t="shared" ref="BT148" si="79">BN148/BP148</f>
        <v>395.15343696035256</v>
      </c>
      <c r="BU148" s="56">
        <v>42.665633880976237</v>
      </c>
      <c r="BV148" s="87"/>
      <c r="BW148" s="56">
        <v>547.71506242439671</v>
      </c>
      <c r="BX148" s="56">
        <v>138.81173335473778</v>
      </c>
      <c r="BY148" s="56">
        <v>1483.5852064320093</v>
      </c>
      <c r="BZ148" s="56">
        <v>6437.0082327661576</v>
      </c>
      <c r="CA148" s="56">
        <v>46253.600179480527</v>
      </c>
      <c r="CB148" s="56">
        <v>27684.35350174316</v>
      </c>
      <c r="CC148" s="56">
        <v>0</v>
      </c>
      <c r="CD148" s="56">
        <v>0</v>
      </c>
      <c r="CE148" s="56">
        <v>0</v>
      </c>
      <c r="CF148" s="56">
        <v>315.94428666504524</v>
      </c>
      <c r="CG148" s="56">
        <v>0</v>
      </c>
      <c r="CH148" s="56">
        <v>340.52529635311367</v>
      </c>
      <c r="CI148" s="56">
        <v>243.31057810428803</v>
      </c>
      <c r="CJ148" s="56">
        <v>710.20527854813588</v>
      </c>
      <c r="CK148" s="56">
        <v>0</v>
      </c>
      <c r="CL148" s="56">
        <v>27.544594325978899</v>
      </c>
      <c r="CM148" s="56">
        <v>1542.2406615027169</v>
      </c>
      <c r="CN148" s="56">
        <v>0</v>
      </c>
      <c r="CO148" s="56">
        <v>236.6868254803932</v>
      </c>
      <c r="CP148" s="56">
        <v>0</v>
      </c>
      <c r="CQ148" s="56">
        <v>0</v>
      </c>
      <c r="CR148" s="62"/>
      <c r="CS148" s="129">
        <v>254.89545586995908</v>
      </c>
      <c r="CT148" s="129">
        <v>957.78363863130733</v>
      </c>
      <c r="CU148" s="129">
        <v>1017.7565539104563</v>
      </c>
      <c r="CV148" s="129">
        <v>49603.144645585468</v>
      </c>
      <c r="CW148" s="129">
        <v>541.37631681870562</v>
      </c>
      <c r="CX148" s="129">
        <v>6181.5185784316691</v>
      </c>
      <c r="CY148" s="129">
        <v>123.48743979570861</v>
      </c>
      <c r="CZ148" s="129">
        <v>536.44464623204169</v>
      </c>
      <c r="DA148" s="129">
        <v>160.2314292090071</v>
      </c>
      <c r="DB148" s="129">
        <v>1590.7097700739012</v>
      </c>
      <c r="DC148" s="129">
        <v>30.270956565050572</v>
      </c>
      <c r="DD148" s="129">
        <v>30.895050472393191</v>
      </c>
      <c r="DE148" s="129">
        <v>65.281951744906735</v>
      </c>
      <c r="DF148" s="129">
        <v>17.913503986942288</v>
      </c>
      <c r="DG148" s="129">
        <v>162.13793085924695</v>
      </c>
      <c r="DH148" s="129">
        <v>9.2695605997604869</v>
      </c>
      <c r="DI148" s="129">
        <v>33.749927010870039</v>
      </c>
      <c r="DJ148" s="129">
        <v>271.82535946193656</v>
      </c>
      <c r="DK148" s="129">
        <v>84.411310016857584</v>
      </c>
      <c r="DL148" s="131"/>
      <c r="DM148" s="129">
        <v>26.522797956897307</v>
      </c>
      <c r="DN148" s="129">
        <v>29.821363557719451</v>
      </c>
      <c r="DO148" s="129">
        <v>34616.065112184442</v>
      </c>
      <c r="DP148" s="129">
        <v>86.123413009407017</v>
      </c>
      <c r="DQ148" s="129">
        <v>-31.032557432597059</v>
      </c>
      <c r="DR148" s="129">
        <v>33.236961645335697</v>
      </c>
      <c r="DS148" s="129">
        <v>-4.8773702751900672</v>
      </c>
      <c r="DT148" s="129">
        <v>23.122004910451153</v>
      </c>
      <c r="DU148" s="129">
        <v>-10.352022992973739</v>
      </c>
      <c r="DV148" s="129" t="s">
        <v>1531</v>
      </c>
      <c r="DW148" s="129">
        <v>231.72404243232941</v>
      </c>
      <c r="DX148" s="129">
        <v>6881.2286091876495</v>
      </c>
      <c r="DY148" s="129">
        <v>2.842156105677959</v>
      </c>
      <c r="DZ148" s="129">
        <v>320.984638533603</v>
      </c>
      <c r="EA148" s="129">
        <v>483.1406022754685</v>
      </c>
      <c r="EB148" s="129">
        <v>-7.9309990985590657</v>
      </c>
      <c r="EC148" s="129">
        <v>34.484078366599178</v>
      </c>
      <c r="ED148" s="129">
        <v>-92.524065541093265</v>
      </c>
      <c r="EE148" s="139">
        <v>16.351831268547429</v>
      </c>
    </row>
    <row r="149" spans="1:135" x14ac:dyDescent="0.3">
      <c r="A149" s="48" t="s">
        <v>59</v>
      </c>
      <c r="B149" s="49" t="s">
        <v>60</v>
      </c>
      <c r="C149" s="49">
        <v>1</v>
      </c>
      <c r="D149" s="73" t="s">
        <v>417</v>
      </c>
      <c r="E149" s="113" t="s">
        <v>300</v>
      </c>
      <c r="F149" s="49" t="s">
        <v>75</v>
      </c>
      <c r="G149" s="49" t="s">
        <v>217</v>
      </c>
      <c r="H149" s="83">
        <v>-24.9</v>
      </c>
      <c r="J149" s="80">
        <v>185</v>
      </c>
      <c r="L149" s="119">
        <v>15.1</v>
      </c>
      <c r="M149" s="53" t="s">
        <v>252</v>
      </c>
      <c r="O149" s="173">
        <v>45372.317593977692</v>
      </c>
      <c r="P149" s="173">
        <v>91769.099006509088</v>
      </c>
      <c r="Q149" s="48">
        <v>0</v>
      </c>
      <c r="R149" s="51">
        <v>0</v>
      </c>
      <c r="S149" s="51">
        <v>12373.071746427282</v>
      </c>
      <c r="T149" s="51">
        <v>0</v>
      </c>
      <c r="U149" s="48">
        <v>0</v>
      </c>
      <c r="V149" s="51">
        <v>0</v>
      </c>
      <c r="W149" s="51">
        <v>0</v>
      </c>
      <c r="X149" s="51">
        <v>0</v>
      </c>
      <c r="Y149" s="48">
        <v>0</v>
      </c>
      <c r="Z149" s="48">
        <v>722.36323865053623</v>
      </c>
      <c r="AA149" s="48">
        <v>79.62780941882761</v>
      </c>
      <c r="AB149" s="48">
        <v>2021.4975372791123</v>
      </c>
      <c r="AC149" s="51">
        <v>0</v>
      </c>
      <c r="AD149" s="48">
        <v>65.272939982162612</v>
      </c>
      <c r="AE149" s="48">
        <v>804.62501949179034</v>
      </c>
      <c r="AF149" s="51">
        <v>0</v>
      </c>
      <c r="AG149" s="48">
        <v>0</v>
      </c>
      <c r="AH149" s="48">
        <v>0</v>
      </c>
      <c r="AI149" s="48">
        <v>0</v>
      </c>
      <c r="AJ149" s="86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G149" s="149"/>
      <c r="BI149" s="48">
        <f t="shared" si="68"/>
        <v>0</v>
      </c>
      <c r="BJ149" s="48">
        <f>BY149/22.9</f>
        <v>0</v>
      </c>
      <c r="BK149" s="48">
        <f t="shared" si="69"/>
        <v>0</v>
      </c>
      <c r="BL149" s="48">
        <f t="shared" si="73"/>
        <v>0</v>
      </c>
      <c r="BM149" s="48"/>
      <c r="BN149" s="48">
        <f t="shared" si="70"/>
        <v>0</v>
      </c>
      <c r="BO149" s="48">
        <f>BZ149/35.4</f>
        <v>0</v>
      </c>
      <c r="BP149" s="48">
        <f t="shared" si="71"/>
        <v>0</v>
      </c>
      <c r="BQ149" s="48">
        <f t="shared" si="72"/>
        <v>0</v>
      </c>
      <c r="BR149" s="48"/>
      <c r="BS149" s="48"/>
      <c r="BT149" s="48"/>
      <c r="BU149" s="48"/>
      <c r="BV149" s="86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S149" s="128">
        <v>106.77887191142862</v>
      </c>
      <c r="CT149" s="128">
        <v>397.3744485511773</v>
      </c>
      <c r="CU149" s="128">
        <v>435.10386825119917</v>
      </c>
      <c r="CV149" s="128">
        <v>20830.650119225058</v>
      </c>
      <c r="CW149" s="128">
        <v>230.30798436951554</v>
      </c>
      <c r="CX149" s="128">
        <v>2601.8352381781715</v>
      </c>
      <c r="CY149" s="128">
        <v>49.84222588941838</v>
      </c>
      <c r="CZ149" s="128">
        <v>223.0252831080611</v>
      </c>
      <c r="DA149" s="128">
        <v>63.760369608396203</v>
      </c>
      <c r="DB149" s="128">
        <v>1865.4004268558322</v>
      </c>
      <c r="DC149" s="128">
        <v>11.664013417144595</v>
      </c>
      <c r="DD149" s="128">
        <v>12.122905731458468</v>
      </c>
      <c r="DE149" s="128">
        <v>25.977433968858072</v>
      </c>
      <c r="DF149" s="128">
        <v>6.9024348138855451</v>
      </c>
      <c r="DG149" s="128">
        <v>63.146862897824619</v>
      </c>
      <c r="DH149" s="128">
        <v>3.2167128952402702</v>
      </c>
      <c r="DI149" s="128">
        <v>13.699133491837062</v>
      </c>
      <c r="DJ149" s="128">
        <v>104.73978834359598</v>
      </c>
      <c r="DK149" s="128">
        <v>34.302241623128459</v>
      </c>
      <c r="DM149" s="128">
        <v>88.375480253592684</v>
      </c>
      <c r="DN149" s="128">
        <v>171.16541679296068</v>
      </c>
      <c r="DO149" s="128">
        <v>57405.042336410683</v>
      </c>
      <c r="DP149" s="128">
        <v>516.53764347784272</v>
      </c>
      <c r="DQ149" s="128">
        <v>408.99658853568826</v>
      </c>
      <c r="DR149" s="128">
        <v>-114.24107893433407</v>
      </c>
      <c r="DS149" s="128">
        <v>11.534667331637472</v>
      </c>
      <c r="DT149" s="128">
        <v>5.5796401461573168</v>
      </c>
      <c r="DU149" s="128">
        <v>-22.949978320695667</v>
      </c>
      <c r="DV149" s="128">
        <v>471.7255791343307</v>
      </c>
      <c r="DW149" s="128">
        <v>301.29422560218478</v>
      </c>
      <c r="DX149" s="128">
        <v>17735.484481949519</v>
      </c>
      <c r="DY149" s="128">
        <v>3.6132258818980363</v>
      </c>
      <c r="DZ149" s="128">
        <v>472.94591354898256</v>
      </c>
      <c r="EA149" s="128">
        <v>1329.6362640366376</v>
      </c>
      <c r="EB149" s="128">
        <v>-0.31853668854095751</v>
      </c>
      <c r="EC149" s="128">
        <v>54.199165263355226</v>
      </c>
      <c r="ED149" s="128">
        <v>-118.4169015124386</v>
      </c>
      <c r="EE149" s="138">
        <v>29.897770576990631</v>
      </c>
    </row>
    <row r="150" spans="1:135" ht="16.2" thickBot="1" x14ac:dyDescent="0.35">
      <c r="A150" s="48" t="s">
        <v>59</v>
      </c>
      <c r="B150" s="49" t="s">
        <v>60</v>
      </c>
      <c r="C150" s="49">
        <v>1</v>
      </c>
      <c r="D150" s="73" t="s">
        <v>418</v>
      </c>
      <c r="E150" s="113" t="s">
        <v>300</v>
      </c>
      <c r="F150" s="49" t="s">
        <v>75</v>
      </c>
      <c r="G150" s="49" t="s">
        <v>217</v>
      </c>
      <c r="H150" s="83">
        <v>-24.9</v>
      </c>
      <c r="J150" s="80">
        <v>185</v>
      </c>
      <c r="L150" s="119">
        <v>15.1</v>
      </c>
      <c r="M150" s="53" t="s">
        <v>253</v>
      </c>
      <c r="O150" s="173">
        <v>17569.035076324064</v>
      </c>
      <c r="P150" s="173">
        <v>195863.38410054654</v>
      </c>
      <c r="Q150" s="48">
        <v>0</v>
      </c>
      <c r="R150" s="51">
        <v>294.46415389018182</v>
      </c>
      <c r="S150" s="51">
        <v>10118.431338510181</v>
      </c>
      <c r="T150" s="51">
        <v>58727.382281544393</v>
      </c>
      <c r="U150" s="48">
        <v>0</v>
      </c>
      <c r="V150" s="51">
        <v>0</v>
      </c>
      <c r="W150" s="51">
        <v>0</v>
      </c>
      <c r="X150" s="51">
        <v>0</v>
      </c>
      <c r="Y150" s="48">
        <v>0</v>
      </c>
      <c r="Z150" s="48">
        <v>0</v>
      </c>
      <c r="AA150" s="48">
        <v>51.056118615513533</v>
      </c>
      <c r="AB150" s="48">
        <v>2569.2928140029585</v>
      </c>
      <c r="AC150" s="51">
        <v>0</v>
      </c>
      <c r="AD150" s="48">
        <v>47.426788587586259</v>
      </c>
      <c r="AE150" s="48">
        <v>1091.9837182805895</v>
      </c>
      <c r="AF150" s="51">
        <v>0</v>
      </c>
      <c r="AG150" s="48">
        <v>10.799128501946401</v>
      </c>
      <c r="AH150" s="48">
        <v>0</v>
      </c>
      <c r="AI150" s="48">
        <v>0</v>
      </c>
      <c r="AJ150" s="86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G150" s="149"/>
      <c r="BI150" s="48">
        <f t="shared" si="68"/>
        <v>0</v>
      </c>
      <c r="BJ150" s="48">
        <f>BY150/22.9</f>
        <v>0</v>
      </c>
      <c r="BK150" s="48">
        <f t="shared" si="69"/>
        <v>0</v>
      </c>
      <c r="BL150" s="48">
        <f t="shared" si="73"/>
        <v>0</v>
      </c>
      <c r="BM150" s="48"/>
      <c r="BN150" s="48">
        <f t="shared" si="70"/>
        <v>0</v>
      </c>
      <c r="BO150" s="48">
        <f>BZ150/35.4</f>
        <v>0</v>
      </c>
      <c r="BP150" s="48">
        <f t="shared" si="71"/>
        <v>0</v>
      </c>
      <c r="BQ150" s="48">
        <f t="shared" si="72"/>
        <v>0</v>
      </c>
      <c r="BR150" s="48"/>
      <c r="BS150" s="48"/>
      <c r="BT150" s="48"/>
      <c r="BU150" s="48"/>
      <c r="BV150" s="86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S150" s="128">
        <v>544.21484168694587</v>
      </c>
      <c r="CT150" s="128">
        <v>2055.3707039599576</v>
      </c>
      <c r="CU150" s="128">
        <v>2149.2144956680959</v>
      </c>
      <c r="CV150" s="128">
        <v>105766.13270591128</v>
      </c>
      <c r="CW150" s="128">
        <v>1146.3194787486743</v>
      </c>
      <c r="CX150" s="128">
        <v>13164.432113894905</v>
      </c>
      <c r="CY150" s="128">
        <v>268.7748765455064</v>
      </c>
      <c r="CZ150" s="128">
        <v>1149.9437333411252</v>
      </c>
      <c r="DA150" s="128">
        <v>351.22529338717948</v>
      </c>
      <c r="DB150" s="128">
        <v>794.80307647175709</v>
      </c>
      <c r="DC150" s="128">
        <v>67.38890555725051</v>
      </c>
      <c r="DD150" s="128">
        <v>68.185671092864325</v>
      </c>
      <c r="DE150" s="128">
        <v>143.09722360763709</v>
      </c>
      <c r="DF150" s="128">
        <v>39.878870417915678</v>
      </c>
      <c r="DG150" s="128">
        <v>359.12712025539082</v>
      </c>
      <c r="DH150" s="128">
        <v>21.59905644318474</v>
      </c>
      <c r="DI150" s="128">
        <v>73.249226941305238</v>
      </c>
      <c r="DJ150" s="128">
        <v>605.13503441297109</v>
      </c>
      <c r="DK150" s="128">
        <v>183.09484204067857</v>
      </c>
      <c r="DM150" s="128">
        <v>485.47255232789325</v>
      </c>
      <c r="DN150" s="128">
        <v>36.426310737374308</v>
      </c>
      <c r="DO150" s="128">
        <v>3079.8670311380665</v>
      </c>
      <c r="DP150" s="128">
        <v>94.32511652501907</v>
      </c>
      <c r="DQ150" s="128">
        <v>344.57101677983201</v>
      </c>
      <c r="DR150" s="128">
        <v>-11.290814014001938</v>
      </c>
      <c r="DS150" s="128">
        <v>6.6866827665504118</v>
      </c>
      <c r="DT150" s="128">
        <v>-6.4515052900971881</v>
      </c>
      <c r="DU150" s="128">
        <v>-25.873470957206642</v>
      </c>
      <c r="DV150" s="128" t="s">
        <v>1532</v>
      </c>
      <c r="DW150" s="128">
        <v>11.156543710686378</v>
      </c>
      <c r="DX150" s="128">
        <v>3089.4231304217301</v>
      </c>
      <c r="DY150" s="128">
        <v>18.985358688745549</v>
      </c>
      <c r="DZ150" s="128">
        <v>22.178716507543928</v>
      </c>
      <c r="EA150" s="128">
        <v>321.15046378964627</v>
      </c>
      <c r="EB150" s="128">
        <v>-6.4347653067853869</v>
      </c>
      <c r="EC150" s="128">
        <v>93.398657092897906</v>
      </c>
      <c r="ED150" s="128">
        <v>-13.232569849959379</v>
      </c>
      <c r="EE150" s="138">
        <v>12.55048894427317</v>
      </c>
    </row>
    <row r="151" spans="1:135" s="60" customFormat="1" x14ac:dyDescent="0.3">
      <c r="A151" s="56" t="s">
        <v>59</v>
      </c>
      <c r="B151" s="57" t="s">
        <v>60</v>
      </c>
      <c r="C151" s="57">
        <v>1</v>
      </c>
      <c r="D151" s="112" t="s">
        <v>383</v>
      </c>
      <c r="E151" s="112" t="s">
        <v>300</v>
      </c>
      <c r="F151" s="57" t="s">
        <v>75</v>
      </c>
      <c r="G151" s="57" t="s">
        <v>217</v>
      </c>
      <c r="H151" s="84">
        <v>-22.7</v>
      </c>
      <c r="I151" s="81"/>
      <c r="J151" s="81">
        <v>165.4</v>
      </c>
      <c r="K151" s="81"/>
      <c r="L151" s="120">
        <v>13.6</v>
      </c>
      <c r="M151" s="61" t="s">
        <v>254</v>
      </c>
      <c r="N151" s="62"/>
      <c r="O151" s="174">
        <v>53347.036656389166</v>
      </c>
      <c r="P151" s="174">
        <v>311645.48053932557</v>
      </c>
      <c r="Q151" s="56">
        <v>0</v>
      </c>
      <c r="R151" s="59">
        <v>0</v>
      </c>
      <c r="S151" s="59">
        <v>7659.8522675886315</v>
      </c>
      <c r="T151" s="59">
        <v>129191.82916542438</v>
      </c>
      <c r="U151" s="56">
        <v>0</v>
      </c>
      <c r="V151" s="59">
        <v>0</v>
      </c>
      <c r="W151" s="59">
        <v>0</v>
      </c>
      <c r="X151" s="59">
        <v>568.47269141950005</v>
      </c>
      <c r="Y151" s="56">
        <v>0</v>
      </c>
      <c r="Z151" s="56">
        <v>0</v>
      </c>
      <c r="AA151" s="56">
        <v>100.37755395179246</v>
      </c>
      <c r="AB151" s="56">
        <v>8202.8787792079129</v>
      </c>
      <c r="AC151" s="59">
        <v>0</v>
      </c>
      <c r="AD151" s="56">
        <v>93.250550334652701</v>
      </c>
      <c r="AE151" s="56">
        <v>1203.5646811853644</v>
      </c>
      <c r="AF151" s="59">
        <v>0</v>
      </c>
      <c r="AG151" s="56">
        <v>460.8427329354646</v>
      </c>
      <c r="AH151" s="56">
        <v>0</v>
      </c>
      <c r="AI151" s="56">
        <v>0</v>
      </c>
      <c r="AJ151" s="87"/>
      <c r="AK151" s="56">
        <v>294.51859372519266</v>
      </c>
      <c r="AL151" s="56"/>
      <c r="AM151" s="56">
        <f>AVERAGE(O151:O155)</f>
        <v>34999.19258130659</v>
      </c>
      <c r="AN151" s="56">
        <f>AVERAGE(P151:P155)</f>
        <v>162037.58922821694</v>
      </c>
      <c r="AO151" s="56">
        <v>8782.4537693718576</v>
      </c>
      <c r="AP151" s="56">
        <v>74644.688184867031</v>
      </c>
      <c r="AQ151" s="56">
        <v>264.14028610717276</v>
      </c>
      <c r="AR151" s="56"/>
      <c r="AS151" s="56"/>
      <c r="AT151" s="56">
        <v>555.9839947993446</v>
      </c>
      <c r="AU151" s="56"/>
      <c r="AV151" s="56"/>
      <c r="AW151" s="56">
        <v>73.038236366479538</v>
      </c>
      <c r="AX151" s="56">
        <v>3889.9211641878742</v>
      </c>
      <c r="AY151" s="56"/>
      <c r="AZ151" s="56">
        <v>87.973086964167038</v>
      </c>
      <c r="BA151" s="56">
        <v>827.82156066953451</v>
      </c>
      <c r="BB151" s="56">
        <v>7.4929792231039736</v>
      </c>
      <c r="BC151" s="56">
        <v>175.97080252635632</v>
      </c>
      <c r="BD151" s="56">
        <v>4.7910039084239999</v>
      </c>
      <c r="BE151" s="56"/>
      <c r="BF151" s="145"/>
      <c r="BG151" s="171">
        <v>5.1904266387817035E-3</v>
      </c>
      <c r="BH151" s="172"/>
      <c r="BI151" s="56">
        <f t="shared" si="68"/>
        <v>1528.3490210177551</v>
      </c>
      <c r="BJ151" s="56">
        <f>BY151/22.9</f>
        <v>54.972217987918839</v>
      </c>
      <c r="BK151" s="56">
        <f t="shared" si="69"/>
        <v>1178.6983053121924</v>
      </c>
      <c r="BL151" s="56">
        <f t="shared" si="73"/>
        <v>2707.0473263299473</v>
      </c>
      <c r="BM151" s="56"/>
      <c r="BN151" s="56">
        <f t="shared" si="70"/>
        <v>4577.3330290456761</v>
      </c>
      <c r="BO151" s="56">
        <f>BZ151/35.4</f>
        <v>126.87431374553414</v>
      </c>
      <c r="BP151" s="56">
        <f t="shared" si="71"/>
        <v>0</v>
      </c>
      <c r="BQ151" s="56">
        <f t="shared" si="72"/>
        <v>0</v>
      </c>
      <c r="BR151" s="56"/>
      <c r="BS151" s="56"/>
      <c r="BT151" s="56"/>
      <c r="BU151" s="56"/>
      <c r="BV151" s="87"/>
      <c r="BW151" s="56">
        <v>117.80743749007706</v>
      </c>
      <c r="BX151" s="56">
        <v>0</v>
      </c>
      <c r="BY151" s="56">
        <v>1258.8637919233413</v>
      </c>
      <c r="BZ151" s="56">
        <v>4491.3507065919084</v>
      </c>
      <c r="CA151" s="56">
        <v>5127.2092418741886</v>
      </c>
      <c r="CB151" s="56">
        <v>47239.870680302047</v>
      </c>
      <c r="CC151" s="56">
        <v>105.6561144428691</v>
      </c>
      <c r="CD151" s="56">
        <v>0</v>
      </c>
      <c r="CE151" s="56">
        <v>0</v>
      </c>
      <c r="CF151" s="56">
        <v>272.4899183655005</v>
      </c>
      <c r="CG151" s="56">
        <v>0</v>
      </c>
      <c r="CH151" s="56">
        <v>0</v>
      </c>
      <c r="CI151" s="56">
        <v>39.740098988029921</v>
      </c>
      <c r="CJ151" s="56">
        <v>2196.7814913173943</v>
      </c>
      <c r="CK151" s="56">
        <v>0</v>
      </c>
      <c r="CL151" s="56">
        <v>23.491165269094019</v>
      </c>
      <c r="CM151" s="56">
        <v>350.03553172996732</v>
      </c>
      <c r="CN151" s="56">
        <v>2.9971916892415895</v>
      </c>
      <c r="CO151" s="56">
        <v>166.25742588540999</v>
      </c>
      <c r="CP151" s="56">
        <v>2.4228723798160061</v>
      </c>
      <c r="CQ151" s="56">
        <v>0</v>
      </c>
      <c r="CR151" s="62"/>
      <c r="CS151" s="129">
        <v>469.18745658681109</v>
      </c>
      <c r="CT151" s="129">
        <v>1420.3408136595322</v>
      </c>
      <c r="CU151" s="129">
        <v>1974.9345951619093</v>
      </c>
      <c r="CV151" s="129">
        <v>91770.371602109575</v>
      </c>
      <c r="CW151" s="129">
        <v>1071.7131959184503</v>
      </c>
      <c r="CX151" s="129">
        <v>10644.266935903906</v>
      </c>
      <c r="CY151" s="129">
        <v>174.3045850841832</v>
      </c>
      <c r="CZ151" s="129">
        <v>1084.1715498859364</v>
      </c>
      <c r="DA151" s="129">
        <v>290.86404356717094</v>
      </c>
      <c r="DB151" s="129">
        <v>3946.4683284528378</v>
      </c>
      <c r="DC151" s="129">
        <v>62.395409949150398</v>
      </c>
      <c r="DD151" s="129">
        <v>54.365363152288062</v>
      </c>
      <c r="DE151" s="129">
        <v>84.158711958289246</v>
      </c>
      <c r="DF151" s="129">
        <v>29.013660884675392</v>
      </c>
      <c r="DG151" s="129">
        <v>260.98303758576833</v>
      </c>
      <c r="DH151" s="129">
        <v>24.894011069614759</v>
      </c>
      <c r="DI151" s="129">
        <v>46.69527519528463</v>
      </c>
      <c r="DJ151" s="129">
        <v>554.77737686806586</v>
      </c>
      <c r="DK151" s="129">
        <v>128.77357234748723</v>
      </c>
      <c r="DL151" s="131"/>
      <c r="DM151" s="129">
        <v>-130.65873261716217</v>
      </c>
      <c r="DN151" s="129">
        <v>97.898658847563652</v>
      </c>
      <c r="DO151" s="129">
        <v>11385.82935569913</v>
      </c>
      <c r="DP151" s="129">
        <v>295.31052733147192</v>
      </c>
      <c r="DQ151" s="129">
        <v>-395.45822945255713</v>
      </c>
      <c r="DR151" s="129">
        <v>-1977.1234593362262</v>
      </c>
      <c r="DS151" s="129">
        <v>-49.076537423061843</v>
      </c>
      <c r="DT151" s="129">
        <v>1596.8803085089437</v>
      </c>
      <c r="DU151" s="129">
        <v>36.08007267974277</v>
      </c>
      <c r="DV151" s="129" t="s">
        <v>1533</v>
      </c>
      <c r="DW151" s="129">
        <v>141.9058597005299</v>
      </c>
      <c r="DX151" s="129">
        <v>13309.457795935818</v>
      </c>
      <c r="DY151" s="129">
        <v>1.4506279125204635E-2</v>
      </c>
      <c r="DZ151" s="129">
        <v>249.77736591780857</v>
      </c>
      <c r="EA151" s="129">
        <v>406.79304244847361</v>
      </c>
      <c r="EB151" s="129">
        <v>-14.524091728736934</v>
      </c>
      <c r="EC151" s="129">
        <v>673.1276607145536</v>
      </c>
      <c r="ED151" s="129">
        <v>-71.035315149705369</v>
      </c>
      <c r="EE151" s="139">
        <v>29.600519276815781</v>
      </c>
    </row>
    <row r="152" spans="1:135" x14ac:dyDescent="0.3">
      <c r="A152" s="48" t="s">
        <v>59</v>
      </c>
      <c r="B152" s="49" t="s">
        <v>60</v>
      </c>
      <c r="C152" s="49">
        <v>1</v>
      </c>
      <c r="D152" s="113" t="s">
        <v>384</v>
      </c>
      <c r="E152" s="113" t="s">
        <v>300</v>
      </c>
      <c r="F152" s="49" t="s">
        <v>75</v>
      </c>
      <c r="G152" s="49" t="s">
        <v>217</v>
      </c>
      <c r="H152" s="83">
        <v>-22.7</v>
      </c>
      <c r="J152" s="80">
        <v>165.4</v>
      </c>
      <c r="L152" s="119">
        <v>13.6</v>
      </c>
      <c r="M152" s="53" t="s">
        <v>255</v>
      </c>
      <c r="O152" s="173">
        <v>22551.50185797142</v>
      </c>
      <c r="P152" s="173">
        <v>170324.79893259495</v>
      </c>
      <c r="Q152" s="48">
        <v>0</v>
      </c>
      <c r="R152" s="51">
        <v>0</v>
      </c>
      <c r="S152" s="51">
        <v>4068.4754856750169</v>
      </c>
      <c r="T152" s="51">
        <v>49462.248569243508</v>
      </c>
      <c r="U152" s="48">
        <v>0</v>
      </c>
      <c r="V152" s="51">
        <v>0</v>
      </c>
      <c r="W152" s="51">
        <v>0</v>
      </c>
      <c r="X152" s="51">
        <v>0</v>
      </c>
      <c r="Y152" s="48">
        <v>0</v>
      </c>
      <c r="Z152" s="48">
        <v>0</v>
      </c>
      <c r="AA152" s="48">
        <v>0</v>
      </c>
      <c r="AB152" s="48">
        <v>2925.8168144812457</v>
      </c>
      <c r="AC152" s="51">
        <v>0</v>
      </c>
      <c r="AD152" s="48">
        <v>104.2614846705344</v>
      </c>
      <c r="AE152" s="48">
        <v>961.79175709018773</v>
      </c>
      <c r="AF152" s="51">
        <v>0</v>
      </c>
      <c r="AG152" s="48">
        <v>0</v>
      </c>
      <c r="AH152" s="48">
        <v>0</v>
      </c>
      <c r="AI152" s="48">
        <v>0</v>
      </c>
      <c r="AJ152" s="86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G152" s="149"/>
      <c r="BI152" s="48">
        <f t="shared" si="68"/>
        <v>0</v>
      </c>
      <c r="BJ152" s="48">
        <f>BY152/22.9</f>
        <v>0</v>
      </c>
      <c r="BK152" s="48">
        <f t="shared" si="69"/>
        <v>0</v>
      </c>
      <c r="BL152" s="48">
        <f t="shared" si="73"/>
        <v>0</v>
      </c>
      <c r="BM152" s="48"/>
      <c r="BN152" s="48">
        <f t="shared" si="70"/>
        <v>0</v>
      </c>
      <c r="BO152" s="48">
        <f>BZ152/35.4</f>
        <v>0</v>
      </c>
      <c r="BP152" s="48">
        <f t="shared" si="71"/>
        <v>0</v>
      </c>
      <c r="BQ152" s="48">
        <f t="shared" si="72"/>
        <v>0</v>
      </c>
      <c r="BR152" s="48"/>
      <c r="BS152" s="48"/>
      <c r="BT152" s="48"/>
      <c r="BU152" s="48"/>
      <c r="BV152" s="86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S152" s="128">
        <v>204.31895128532389</v>
      </c>
      <c r="CT152" s="128">
        <v>647.73771977998001</v>
      </c>
      <c r="CU152" s="128">
        <v>773.36677434470801</v>
      </c>
      <c r="CV152" s="128">
        <v>35777.494349335706</v>
      </c>
      <c r="CW152" s="128">
        <v>413.41559930864361</v>
      </c>
      <c r="CX152" s="128">
        <v>4210.3597091128277</v>
      </c>
      <c r="CY152" s="128">
        <v>69.57698935423106</v>
      </c>
      <c r="CZ152" s="128">
        <v>428.89942601292336</v>
      </c>
      <c r="DA152" s="128">
        <v>119.79077803855692</v>
      </c>
      <c r="DB152" s="128">
        <v>3472.9345694639082</v>
      </c>
      <c r="DC152" s="128">
        <v>22.784499828252891</v>
      </c>
      <c r="DD152" s="128">
        <v>19.478390013158709</v>
      </c>
      <c r="DE152" s="128">
        <v>30.839613353073791</v>
      </c>
      <c r="DF152" s="128">
        <v>11.91128148768845</v>
      </c>
      <c r="DG152" s="128">
        <v>110.42459711441964</v>
      </c>
      <c r="DH152" s="128">
        <v>11.585717478705721</v>
      </c>
      <c r="DI152" s="128">
        <v>20.567803913122109</v>
      </c>
      <c r="DJ152" s="128">
        <v>222.90286928763553</v>
      </c>
      <c r="DK152" s="128">
        <v>53.059553054730351</v>
      </c>
      <c r="DM152" s="128">
        <v>-124.38077010993231</v>
      </c>
      <c r="DN152" s="128">
        <v>83.625412439476477</v>
      </c>
      <c r="DO152" s="128">
        <v>15013.204758719028</v>
      </c>
      <c r="DP152" s="128">
        <v>282.96976962274846</v>
      </c>
      <c r="DQ152" s="128">
        <v>40.69861462236122</v>
      </c>
      <c r="DR152" s="128">
        <v>27.424653675681498</v>
      </c>
      <c r="DS152" s="128">
        <v>-0.33012878222257402</v>
      </c>
      <c r="DT152" s="128">
        <v>27.369073626494838</v>
      </c>
      <c r="DU152" s="128">
        <v>-1.4841209396751784</v>
      </c>
      <c r="DV152" s="128" t="s">
        <v>1527</v>
      </c>
      <c r="DW152" s="128">
        <v>-30.88743412749896</v>
      </c>
      <c r="DX152" s="128">
        <v>13136.553460036281</v>
      </c>
      <c r="DY152" s="128">
        <v>-6.3796114549056036</v>
      </c>
      <c r="DZ152" s="128">
        <v>676.26438424504988</v>
      </c>
      <c r="EA152" s="128">
        <v>761.7326845939765</v>
      </c>
      <c r="EB152" s="128">
        <v>18.620546046196278</v>
      </c>
      <c r="EC152" s="128">
        <v>19.686161609867455</v>
      </c>
      <c r="ED152" s="128">
        <v>-81.405290560421761</v>
      </c>
      <c r="EE152" s="138">
        <v>-32.487518220412127</v>
      </c>
    </row>
    <row r="153" spans="1:135" x14ac:dyDescent="0.3">
      <c r="A153" s="48" t="s">
        <v>59</v>
      </c>
      <c r="B153" s="49" t="s">
        <v>60</v>
      </c>
      <c r="C153" s="49">
        <v>1</v>
      </c>
      <c r="D153" s="113" t="s">
        <v>385</v>
      </c>
      <c r="E153" s="113" t="s">
        <v>300</v>
      </c>
      <c r="F153" s="49" t="s">
        <v>75</v>
      </c>
      <c r="G153" s="49" t="s">
        <v>217</v>
      </c>
      <c r="H153" s="83">
        <v>-22.7</v>
      </c>
      <c r="J153" s="80">
        <v>165.4</v>
      </c>
      <c r="L153" s="119">
        <v>13.6</v>
      </c>
      <c r="M153" s="53" t="s">
        <v>256</v>
      </c>
      <c r="O153" s="173">
        <v>20450.056049866835</v>
      </c>
      <c r="P153" s="173">
        <v>162911.73998194246</v>
      </c>
      <c r="Q153" s="48">
        <v>0</v>
      </c>
      <c r="R153" s="51">
        <v>0</v>
      </c>
      <c r="S153" s="51">
        <v>7883.2022415758174</v>
      </c>
      <c r="T153" s="51">
        <v>45279.986819933205</v>
      </c>
      <c r="U153" s="48">
        <v>264.14028610717276</v>
      </c>
      <c r="V153" s="51">
        <v>0</v>
      </c>
      <c r="W153" s="51">
        <v>0</v>
      </c>
      <c r="X153" s="51">
        <v>543.49529817918904</v>
      </c>
      <c r="Y153" s="48">
        <v>0</v>
      </c>
      <c r="Z153" s="48">
        <v>0</v>
      </c>
      <c r="AA153" s="48">
        <v>45.698918781166626</v>
      </c>
      <c r="AB153" s="48">
        <v>2542.0156515651106</v>
      </c>
      <c r="AC153" s="51">
        <v>0</v>
      </c>
      <c r="AD153" s="48">
        <v>104.02790430342269</v>
      </c>
      <c r="AE153" s="48">
        <v>1152.4552359691904</v>
      </c>
      <c r="AF153" s="51">
        <v>7.4929792231039736</v>
      </c>
      <c r="AG153" s="48">
        <v>84.403181949028138</v>
      </c>
      <c r="AH153" s="48">
        <v>3.8404538824559999</v>
      </c>
      <c r="AI153" s="48">
        <v>0</v>
      </c>
      <c r="AJ153" s="86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G153" s="149"/>
      <c r="BI153" s="48">
        <f t="shared" si="68"/>
        <v>0</v>
      </c>
      <c r="BJ153" s="48">
        <f>BY153/22.9</f>
        <v>0</v>
      </c>
      <c r="BK153" s="48">
        <f t="shared" si="69"/>
        <v>0</v>
      </c>
      <c r="BL153" s="48">
        <f t="shared" si="73"/>
        <v>0</v>
      </c>
      <c r="BM153" s="48"/>
      <c r="BN153" s="48">
        <f t="shared" si="70"/>
        <v>0</v>
      </c>
      <c r="BO153" s="48">
        <f>BZ153/35.4</f>
        <v>0</v>
      </c>
      <c r="BP153" s="48">
        <f t="shared" si="71"/>
        <v>0</v>
      </c>
      <c r="BQ153" s="48">
        <f t="shared" si="72"/>
        <v>0</v>
      </c>
      <c r="BR153" s="48"/>
      <c r="BS153" s="48"/>
      <c r="BT153" s="48"/>
      <c r="BU153" s="48"/>
      <c r="BV153" s="86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S153" s="128">
        <v>187.57586640499844</v>
      </c>
      <c r="CT153" s="128">
        <v>591.36741547266104</v>
      </c>
      <c r="CU153" s="128">
        <v>715.06015217238371</v>
      </c>
      <c r="CV153" s="128">
        <v>32846.814464327923</v>
      </c>
      <c r="CW153" s="128">
        <v>381.5485002167448</v>
      </c>
      <c r="CX153" s="128">
        <v>3867.2355937348639</v>
      </c>
      <c r="CY153" s="128">
        <v>62.487464687875054</v>
      </c>
      <c r="CZ153" s="128">
        <v>392.69844365807057</v>
      </c>
      <c r="DA153" s="128">
        <v>107.83690638885423</v>
      </c>
      <c r="DB153" s="128">
        <v>1423.1956796131979</v>
      </c>
      <c r="DC153" s="128">
        <v>20.279679626436426</v>
      </c>
      <c r="DD153" s="128">
        <v>17.337027895421091</v>
      </c>
      <c r="DE153" s="128">
        <v>27.304220221432391</v>
      </c>
      <c r="DF153" s="128">
        <v>10.545795728693761</v>
      </c>
      <c r="DG153" s="128">
        <v>98.285038918515582</v>
      </c>
      <c r="DH153" s="128">
        <v>10.257553421315832</v>
      </c>
      <c r="DI153" s="128">
        <v>18.562266306372699</v>
      </c>
      <c r="DJ153" s="128">
        <v>199.05020402494023</v>
      </c>
      <c r="DK153" s="128">
        <v>47.947727390353094</v>
      </c>
      <c r="DM153" s="128">
        <v>59.760267789885461</v>
      </c>
      <c r="DN153" s="128">
        <v>115.95502416488794</v>
      </c>
      <c r="DO153" s="128">
        <v>29841.654519985848</v>
      </c>
      <c r="DP153" s="128">
        <v>265.73637285847281</v>
      </c>
      <c r="DQ153" s="128">
        <v>734.40998922130802</v>
      </c>
      <c r="DR153" s="128">
        <v>63.436460025589298</v>
      </c>
      <c r="DS153" s="128">
        <v>14.525022701781321</v>
      </c>
      <c r="DT153" s="128">
        <v>348.04000130997338</v>
      </c>
      <c r="DU153" s="128">
        <v>-7.8729826817490567</v>
      </c>
      <c r="DV153" s="128" t="s">
        <v>1528</v>
      </c>
      <c r="DW153" s="128">
        <v>179.9419053136254</v>
      </c>
      <c r="DX153" s="128">
        <v>11708.22478579665</v>
      </c>
      <c r="DY153" s="128">
        <v>5.557042243118266</v>
      </c>
      <c r="DZ153" s="128">
        <v>692.18309076164689</v>
      </c>
      <c r="EA153" s="128">
        <v>936.31963538751813</v>
      </c>
      <c r="EB153" s="128">
        <v>25.628957006729667</v>
      </c>
      <c r="EC153" s="128">
        <v>282.64810992622284</v>
      </c>
      <c r="ED153" s="128">
        <v>75.82406785328719</v>
      </c>
      <c r="EE153" s="138">
        <v>-19.335542463167158</v>
      </c>
    </row>
    <row r="154" spans="1:135" x14ac:dyDescent="0.3">
      <c r="A154" s="48" t="s">
        <v>59</v>
      </c>
      <c r="B154" s="49" t="s">
        <v>60</v>
      </c>
      <c r="C154" s="49">
        <v>1</v>
      </c>
      <c r="D154" s="113" t="s">
        <v>386</v>
      </c>
      <c r="E154" s="113" t="s">
        <v>300</v>
      </c>
      <c r="F154" s="49" t="s">
        <v>75</v>
      </c>
      <c r="G154" s="49" t="s">
        <v>217</v>
      </c>
      <c r="H154" s="83">
        <v>-22.7</v>
      </c>
      <c r="J154" s="80">
        <v>165.4</v>
      </c>
      <c r="L154" s="119">
        <v>13.6</v>
      </c>
      <c r="M154" s="53" t="s">
        <v>257</v>
      </c>
      <c r="O154" s="173">
        <v>45398.541131801088</v>
      </c>
      <c r="P154" s="173">
        <v>82652.963343610827</v>
      </c>
      <c r="Q154" s="48">
        <v>294.51859372519266</v>
      </c>
      <c r="R154" s="51">
        <v>0</v>
      </c>
      <c r="S154" s="51">
        <v>5651.7086944387493</v>
      </c>
      <c r="T154" s="51">
        <v>0</v>
      </c>
      <c r="U154" s="48">
        <v>0</v>
      </c>
      <c r="V154" s="51">
        <v>0</v>
      </c>
      <c r="W154" s="51">
        <v>0</v>
      </c>
      <c r="X154" s="51">
        <v>0</v>
      </c>
      <c r="Y154" s="48">
        <v>0</v>
      </c>
      <c r="Z154" s="48">
        <v>0</v>
      </c>
      <c r="AA154" s="48">
        <v>0</v>
      </c>
      <c r="AB154" s="48">
        <v>3513.706365242746</v>
      </c>
      <c r="AC154" s="51">
        <v>0</v>
      </c>
      <c r="AD154" s="48">
        <v>41.771181289489867</v>
      </c>
      <c r="AE154" s="48">
        <v>415.06317259852437</v>
      </c>
      <c r="AF154" s="51">
        <v>0</v>
      </c>
      <c r="AG154" s="48">
        <v>28.254199783131</v>
      </c>
      <c r="AH154" s="48">
        <v>5.7415539343919999</v>
      </c>
      <c r="AI154" s="48">
        <v>0</v>
      </c>
      <c r="AJ154" s="86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G154" s="149"/>
      <c r="BI154" s="48">
        <f t="shared" si="68"/>
        <v>0</v>
      </c>
      <c r="BJ154" s="48">
        <f>BY154/22.9</f>
        <v>0</v>
      </c>
      <c r="BK154" s="48">
        <f t="shared" si="69"/>
        <v>0</v>
      </c>
      <c r="BL154" s="48">
        <f t="shared" si="73"/>
        <v>0</v>
      </c>
      <c r="BM154" s="48"/>
      <c r="BN154" s="48">
        <f t="shared" si="70"/>
        <v>0</v>
      </c>
      <c r="BO154" s="48">
        <f>BZ154/35.4</f>
        <v>0</v>
      </c>
      <c r="BP154" s="48">
        <f t="shared" si="71"/>
        <v>0</v>
      </c>
      <c r="BQ154" s="48">
        <f t="shared" si="72"/>
        <v>0</v>
      </c>
      <c r="BR154" s="48"/>
      <c r="BS154" s="48"/>
      <c r="BT154" s="48"/>
      <c r="BU154" s="48"/>
      <c r="BV154" s="86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S154" s="128">
        <v>321.58333492751706</v>
      </c>
      <c r="CT154" s="128">
        <v>1009.66418757803</v>
      </c>
      <c r="CU154" s="128">
        <v>1238.4169312271665</v>
      </c>
      <c r="CV154" s="128">
        <v>63097.278160106827</v>
      </c>
      <c r="CW154" s="128">
        <v>656.5285531121109</v>
      </c>
      <c r="CX154" s="128">
        <v>6880.9074031596128</v>
      </c>
      <c r="CY154" s="128">
        <v>119.61575266030043</v>
      </c>
      <c r="CZ154" s="128">
        <v>609.3699667402135</v>
      </c>
      <c r="DA154" s="128">
        <v>190.23123001202984</v>
      </c>
      <c r="DB154" s="128">
        <v>1314.2520868126844</v>
      </c>
      <c r="DC154" s="128">
        <v>31.481456286735877</v>
      </c>
      <c r="DD154" s="128">
        <v>34.177870175534679</v>
      </c>
      <c r="DE154" s="128">
        <v>66.019841602831491</v>
      </c>
      <c r="DF154" s="128">
        <v>23.658471952791484</v>
      </c>
      <c r="DG154" s="128">
        <v>152.57421287463859</v>
      </c>
      <c r="DH154" s="128">
        <v>11.439256147407287</v>
      </c>
      <c r="DI154" s="128">
        <v>42.203078471183538</v>
      </c>
      <c r="DJ154" s="128">
        <v>411.53803561291011</v>
      </c>
      <c r="DK154" s="128">
        <v>72.860695768944353</v>
      </c>
      <c r="DM154" s="128">
        <v>341.49796022386892</v>
      </c>
      <c r="DN154" s="128">
        <v>62.229195682401993</v>
      </c>
      <c r="DO154" s="128">
        <v>12120.13954992166</v>
      </c>
      <c r="DP154" s="128">
        <v>-3.0254335824851353</v>
      </c>
      <c r="DQ154" s="128">
        <v>390.17922421941739</v>
      </c>
      <c r="DR154" s="128">
        <v>52.36836828697173</v>
      </c>
      <c r="DS154" s="128">
        <v>6.9846711054029642</v>
      </c>
      <c r="DT154" s="128">
        <v>-42.758201700585673</v>
      </c>
      <c r="DU154" s="128">
        <v>-3.54195371778117</v>
      </c>
      <c r="DV154" s="128" t="s">
        <v>1529</v>
      </c>
      <c r="DW154" s="128">
        <v>33.376728190015953</v>
      </c>
      <c r="DX154" s="128">
        <v>9168.2388413111657</v>
      </c>
      <c r="DY154" s="128">
        <v>5.0509291168250332</v>
      </c>
      <c r="DZ154" s="128">
        <v>157.45465879380833</v>
      </c>
      <c r="EA154" s="128">
        <v>191.03893506644059</v>
      </c>
      <c r="EB154" s="128">
        <v>10.526360000185264</v>
      </c>
      <c r="EC154" s="128">
        <v>53.601617999900142</v>
      </c>
      <c r="ED154" s="128">
        <v>68.032213059794145</v>
      </c>
      <c r="EE154" s="138">
        <v>-17.238988547299336</v>
      </c>
    </row>
    <row r="155" spans="1:135" ht="16.2" thickBot="1" x14ac:dyDescent="0.35">
      <c r="A155" s="48" t="s">
        <v>59</v>
      </c>
      <c r="B155" s="49" t="s">
        <v>60</v>
      </c>
      <c r="C155" s="49">
        <v>1</v>
      </c>
      <c r="D155" s="113" t="s">
        <v>419</v>
      </c>
      <c r="E155" s="113" t="s">
        <v>300</v>
      </c>
      <c r="F155" s="49" t="s">
        <v>75</v>
      </c>
      <c r="G155" s="49" t="s">
        <v>217</v>
      </c>
      <c r="H155" s="83">
        <v>-22.7</v>
      </c>
      <c r="J155" s="80">
        <v>165.4</v>
      </c>
      <c r="L155" s="119">
        <v>13.6</v>
      </c>
      <c r="M155" s="53" t="s">
        <v>258</v>
      </c>
      <c r="O155" s="173">
        <v>33248.827210504453</v>
      </c>
      <c r="P155" s="173">
        <v>82652.963343610827</v>
      </c>
      <c r="Q155" s="48">
        <v>0</v>
      </c>
      <c r="R155" s="51">
        <v>0</v>
      </c>
      <c r="S155" s="51">
        <v>18649.030157581074</v>
      </c>
      <c r="T155" s="51">
        <v>0</v>
      </c>
      <c r="U155" s="48">
        <v>0</v>
      </c>
      <c r="V155" s="51">
        <v>0</v>
      </c>
      <c r="W155" s="51">
        <v>0</v>
      </c>
      <c r="X155" s="51">
        <v>0</v>
      </c>
      <c r="Y155" s="48">
        <v>0</v>
      </c>
      <c r="Z155" s="48">
        <v>0</v>
      </c>
      <c r="AA155" s="48">
        <v>0</v>
      </c>
      <c r="AB155" s="48">
        <v>2265.188210442353</v>
      </c>
      <c r="AC155" s="51">
        <v>0</v>
      </c>
      <c r="AD155" s="48">
        <v>96.554314222735556</v>
      </c>
      <c r="AE155" s="48">
        <v>406.23295650440474</v>
      </c>
      <c r="AF155" s="51">
        <v>0</v>
      </c>
      <c r="AG155" s="48">
        <v>130.38309543780153</v>
      </c>
      <c r="AH155" s="48">
        <v>0</v>
      </c>
      <c r="AI155" s="48">
        <v>0</v>
      </c>
      <c r="AJ155" s="86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G155" s="149"/>
      <c r="BI155" s="48">
        <f t="shared" si="68"/>
        <v>0</v>
      </c>
      <c r="BJ155" s="48">
        <f>BY155/22.9</f>
        <v>0</v>
      </c>
      <c r="BK155" s="48">
        <f t="shared" si="69"/>
        <v>0</v>
      </c>
      <c r="BL155" s="48">
        <f t="shared" si="73"/>
        <v>0</v>
      </c>
      <c r="BM155" s="48"/>
      <c r="BN155" s="48">
        <f t="shared" si="70"/>
        <v>0</v>
      </c>
      <c r="BO155" s="48">
        <f>BZ155/35.4</f>
        <v>0</v>
      </c>
      <c r="BP155" s="48">
        <f t="shared" si="71"/>
        <v>0</v>
      </c>
      <c r="BQ155" s="48">
        <f t="shared" si="72"/>
        <v>0</v>
      </c>
      <c r="BR155" s="48"/>
      <c r="BS155" s="48"/>
      <c r="BT155" s="48"/>
      <c r="BU155" s="48"/>
      <c r="BV155" s="86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S155" s="128">
        <v>704.51399456985109</v>
      </c>
      <c r="CT155" s="128">
        <v>2285.9388851961339</v>
      </c>
      <c r="CU155" s="128">
        <v>2598.4791949952837</v>
      </c>
      <c r="CV155" s="128">
        <v>137475.65994117019</v>
      </c>
      <c r="CW155" s="128">
        <v>1393.1075698849072</v>
      </c>
      <c r="CX155" s="128">
        <v>15005.052855970533</v>
      </c>
      <c r="CY155" s="128">
        <v>291.72653476916219</v>
      </c>
      <c r="CZ155" s="128">
        <v>1365.4308839337257</v>
      </c>
      <c r="DA155" s="128">
        <v>463.94809421729235</v>
      </c>
      <c r="DB155" s="128">
        <v>2273.2649720917684</v>
      </c>
      <c r="DC155" s="128">
        <v>83.575102843621082</v>
      </c>
      <c r="DD155" s="128">
        <v>86.580792199899022</v>
      </c>
      <c r="DE155" s="128">
        <v>165.09912991332055</v>
      </c>
      <c r="DF155" s="128">
        <v>59.932618193922728</v>
      </c>
      <c r="DG155" s="128">
        <v>405.04497047854238</v>
      </c>
      <c r="DH155" s="128">
        <v>34.187563278914283</v>
      </c>
      <c r="DI155" s="128">
        <v>98.493538659812685</v>
      </c>
      <c r="DJ155" s="128">
        <v>1018.8769899985892</v>
      </c>
      <c r="DK155" s="128">
        <v>177.6973073812056</v>
      </c>
      <c r="DM155" s="128">
        <v>-70.538365068322889</v>
      </c>
      <c r="DN155" s="128">
        <v>95.916464242651372</v>
      </c>
      <c r="DO155" s="128">
        <v>25425.37346304227</v>
      </c>
      <c r="DP155" s="128">
        <v>34.265611770387608</v>
      </c>
      <c r="DQ155" s="128">
        <v>161.63177520108047</v>
      </c>
      <c r="DR155" s="128">
        <v>24.054021554535751</v>
      </c>
      <c r="DS155" s="128">
        <v>9.7755163561113818</v>
      </c>
      <c r="DT155" s="128">
        <v>50.491837364526134</v>
      </c>
      <c r="DU155" s="128">
        <v>19.775642626779099</v>
      </c>
      <c r="DV155" s="128" t="s">
        <v>1530</v>
      </c>
      <c r="DW155" s="128">
        <v>43.08022609033722</v>
      </c>
      <c r="DX155" s="128">
        <v>3757.5778229662137</v>
      </c>
      <c r="DY155" s="128">
        <v>-0.1283002140753724</v>
      </c>
      <c r="DZ155" s="128">
        <v>231.38418920348408</v>
      </c>
      <c r="EA155" s="128">
        <v>118.86830746691523</v>
      </c>
      <c r="EB155" s="128">
        <v>0</v>
      </c>
      <c r="EC155" s="128">
        <v>157.25317158550922</v>
      </c>
      <c r="ED155" s="128">
        <v>-13.338813452175209</v>
      </c>
      <c r="EE155" s="138">
        <v>-6.5457660465730489</v>
      </c>
    </row>
    <row r="156" spans="1:135" s="60" customFormat="1" x14ac:dyDescent="0.3">
      <c r="A156" s="56" t="s">
        <v>59</v>
      </c>
      <c r="B156" s="57" t="s">
        <v>60</v>
      </c>
      <c r="C156" s="57">
        <v>4</v>
      </c>
      <c r="D156" s="112" t="s">
        <v>424</v>
      </c>
      <c r="E156" s="112" t="s">
        <v>300</v>
      </c>
      <c r="F156" s="57" t="s">
        <v>75</v>
      </c>
      <c r="G156" s="57" t="s">
        <v>57</v>
      </c>
      <c r="H156" s="84">
        <v>-24.3</v>
      </c>
      <c r="I156" s="81"/>
      <c r="J156" s="81">
        <v>152.30000000000001</v>
      </c>
      <c r="K156" s="81"/>
      <c r="L156" s="120">
        <v>16.2</v>
      </c>
      <c r="M156" s="61" t="s">
        <v>259</v>
      </c>
      <c r="N156" s="62"/>
      <c r="O156" s="174">
        <v>49732.030960416385</v>
      </c>
      <c r="P156" s="174">
        <v>98454.26515930114</v>
      </c>
      <c r="Q156" s="56">
        <v>0</v>
      </c>
      <c r="R156" s="59">
        <v>0</v>
      </c>
      <c r="S156" s="59">
        <v>10799.645658744019</v>
      </c>
      <c r="T156" s="59">
        <v>0</v>
      </c>
      <c r="U156" s="56">
        <v>0</v>
      </c>
      <c r="V156" s="59">
        <v>0</v>
      </c>
      <c r="W156" s="59">
        <v>0</v>
      </c>
      <c r="X156" s="59">
        <v>0</v>
      </c>
      <c r="Y156" s="56">
        <v>0</v>
      </c>
      <c r="Z156" s="59">
        <v>0</v>
      </c>
      <c r="AA156" s="56">
        <v>0</v>
      </c>
      <c r="AB156" s="56">
        <v>4442.0439208001899</v>
      </c>
      <c r="AC156" s="59">
        <v>0</v>
      </c>
      <c r="AD156" s="56">
        <v>67.124479853684605</v>
      </c>
      <c r="AE156" s="56">
        <v>1518.9480424230464</v>
      </c>
      <c r="AF156" s="59">
        <v>0</v>
      </c>
      <c r="AG156" s="56">
        <v>0</v>
      </c>
      <c r="AH156" s="56">
        <v>0</v>
      </c>
      <c r="AI156" s="56">
        <v>0</v>
      </c>
      <c r="AJ156" s="87"/>
      <c r="AK156" s="56">
        <v>190.87892067197797</v>
      </c>
      <c r="AL156" s="56">
        <v>165.52800079342632</v>
      </c>
      <c r="AM156" s="56">
        <f>AVERAGE(O156:O158)</f>
        <v>38709.55027514675</v>
      </c>
      <c r="AN156" s="56">
        <f>AVERAGE(P156:P158)</f>
        <v>134741.72094744202</v>
      </c>
      <c r="AO156" s="56">
        <v>11359.540822199231</v>
      </c>
      <c r="AP156" s="56">
        <v>61417.414592057939</v>
      </c>
      <c r="AQ156" s="56"/>
      <c r="AR156" s="56"/>
      <c r="AS156" s="56"/>
      <c r="AT156" s="56"/>
      <c r="AU156" s="56"/>
      <c r="AV156" s="56">
        <v>868.10254746050373</v>
      </c>
      <c r="AW156" s="56">
        <v>66.606855307284476</v>
      </c>
      <c r="AX156" s="56">
        <v>5220.9549850888097</v>
      </c>
      <c r="AY156" s="56"/>
      <c r="AZ156" s="56">
        <v>172.22460689928334</v>
      </c>
      <c r="BA156" s="56">
        <v>1238.4229033499535</v>
      </c>
      <c r="BB156" s="56"/>
      <c r="BC156" s="56">
        <v>6.6425871570921506</v>
      </c>
      <c r="BD156" s="56"/>
      <c r="BE156" s="56"/>
      <c r="BF156" s="145"/>
      <c r="BG156" s="171">
        <v>4.8661169946517234E-5</v>
      </c>
      <c r="BH156" s="172">
        <v>118.14272126995787</v>
      </c>
      <c r="BI156" s="56">
        <f t="shared" si="68"/>
        <v>1690.373374460557</v>
      </c>
      <c r="BJ156" s="56">
        <f>BY156/22.9</f>
        <v>0</v>
      </c>
      <c r="BK156" s="56">
        <f t="shared" si="69"/>
        <v>722.40248749920625</v>
      </c>
      <c r="BL156" s="56">
        <f t="shared" si="73"/>
        <v>2412.7758619597635</v>
      </c>
      <c r="BM156" s="56">
        <v>967.90112723901427</v>
      </c>
      <c r="BN156" s="56">
        <f t="shared" si="70"/>
        <v>3806.2633036000575</v>
      </c>
      <c r="BO156" s="56">
        <f>BZ156/35.4</f>
        <v>53.959424297578863</v>
      </c>
      <c r="BP156" s="56">
        <f t="shared" si="71"/>
        <v>10.864862921908681</v>
      </c>
      <c r="BQ156" s="56">
        <f t="shared" si="72"/>
        <v>5.1217454991626106</v>
      </c>
      <c r="BR156" s="56">
        <f t="shared" ref="BR156" si="80">BI156/BP156</f>
        <v>155.58165681519719</v>
      </c>
      <c r="BS156" s="56">
        <v>0</v>
      </c>
      <c r="BT156" s="56">
        <f t="shared" ref="BT156" si="81">BN156/BP156</f>
        <v>350.327779646887</v>
      </c>
      <c r="BU156" s="56">
        <v>10.53535836686947</v>
      </c>
      <c r="BV156" s="87"/>
      <c r="BW156" s="56">
        <v>89.981186128483117</v>
      </c>
      <c r="BX156" s="56">
        <v>78.030647891522634</v>
      </c>
      <c r="BY156" s="56">
        <v>0</v>
      </c>
      <c r="BZ156" s="56">
        <v>1910.1636201342917</v>
      </c>
      <c r="CA156" s="56">
        <v>618.61715208401711</v>
      </c>
      <c r="CB156" s="56">
        <v>28952.44689399319</v>
      </c>
      <c r="CC156" s="56">
        <v>0</v>
      </c>
      <c r="CD156" s="56">
        <v>0</v>
      </c>
      <c r="CE156" s="56">
        <v>0</v>
      </c>
      <c r="CF156" s="56">
        <v>0</v>
      </c>
      <c r="CG156" s="56">
        <v>0</v>
      </c>
      <c r="CH156" s="56">
        <v>409.22746538309258</v>
      </c>
      <c r="CI156" s="56">
        <v>31.398772707528028</v>
      </c>
      <c r="CJ156" s="56">
        <v>555.05324548382669</v>
      </c>
      <c r="CK156" s="56">
        <v>0</v>
      </c>
      <c r="CL156" s="56">
        <v>104.2298275522479</v>
      </c>
      <c r="CM156" s="56">
        <v>627.12294532654107</v>
      </c>
      <c r="CN156" s="56">
        <v>0</v>
      </c>
      <c r="CO156" s="56">
        <v>3.131345615601687</v>
      </c>
      <c r="CP156" s="56">
        <v>0</v>
      </c>
      <c r="CQ156" s="56">
        <v>0</v>
      </c>
      <c r="CR156" s="62"/>
      <c r="CS156" s="129">
        <v>1577.9798959528355</v>
      </c>
      <c r="CT156" s="129">
        <v>5582.4743712894133</v>
      </c>
      <c r="CU156" s="129">
        <v>5442.0380455862105</v>
      </c>
      <c r="CV156" s="129">
        <v>449607.76303901919</v>
      </c>
      <c r="CW156" s="129">
        <v>2866.1693517718145</v>
      </c>
      <c r="CX156" s="129">
        <v>44713.211066513461</v>
      </c>
      <c r="CY156" s="129">
        <v>674.07462444209091</v>
      </c>
      <c r="CZ156" s="129">
        <v>3314.3850228949</v>
      </c>
      <c r="DA156" s="129">
        <v>1740.938510215145</v>
      </c>
      <c r="DB156" s="129">
        <v>16163.51679638249</v>
      </c>
      <c r="DC156" s="129">
        <v>197.30383857995344</v>
      </c>
      <c r="DD156" s="129">
        <v>137.08822580811099</v>
      </c>
      <c r="DE156" s="129">
        <v>532.57429090461494</v>
      </c>
      <c r="DF156" s="129">
        <v>80.621069467376998</v>
      </c>
      <c r="DG156" s="129">
        <v>743.42225697888398</v>
      </c>
      <c r="DH156" s="129">
        <v>120.00204507635944</v>
      </c>
      <c r="DI156" s="129">
        <v>192.21989793747181</v>
      </c>
      <c r="DJ156" s="129">
        <v>1658.4180947096177</v>
      </c>
      <c r="DK156" s="129">
        <v>566.48143425739875</v>
      </c>
      <c r="DL156" s="131"/>
      <c r="DM156" s="129" t="s">
        <v>1534</v>
      </c>
      <c r="DN156" s="129" t="s">
        <v>1535</v>
      </c>
      <c r="DO156" s="129">
        <v>2760.1389714260399</v>
      </c>
      <c r="DP156" s="129" t="s">
        <v>1536</v>
      </c>
      <c r="DQ156" s="129" t="s">
        <v>1537</v>
      </c>
      <c r="DR156" s="129" t="s">
        <v>1538</v>
      </c>
      <c r="DS156" s="129" t="s">
        <v>1539</v>
      </c>
      <c r="DT156" s="129" t="s">
        <v>1540</v>
      </c>
      <c r="DU156" s="129" t="s">
        <v>1541</v>
      </c>
      <c r="DV156" s="129" t="s">
        <v>1766</v>
      </c>
      <c r="DW156" s="129" t="s">
        <v>1542</v>
      </c>
      <c r="DX156" s="129">
        <v>552.0962252672806</v>
      </c>
      <c r="DY156" s="129" t="s">
        <v>1543</v>
      </c>
      <c r="DZ156" s="129">
        <v>50.716476075391967</v>
      </c>
      <c r="EA156" s="129">
        <v>635.22073788860394</v>
      </c>
      <c r="EB156" s="129" t="s">
        <v>1544</v>
      </c>
      <c r="EC156" s="129" t="s">
        <v>1545</v>
      </c>
      <c r="ED156" s="129" t="s">
        <v>1546</v>
      </c>
      <c r="EE156" s="139" t="s">
        <v>1547</v>
      </c>
    </row>
    <row r="157" spans="1:135" x14ac:dyDescent="0.3">
      <c r="A157" s="48" t="s">
        <v>59</v>
      </c>
      <c r="B157" s="49" t="s">
        <v>60</v>
      </c>
      <c r="C157" s="49">
        <v>4</v>
      </c>
      <c r="D157" s="113" t="s">
        <v>425</v>
      </c>
      <c r="E157" s="113" t="s">
        <v>300</v>
      </c>
      <c r="F157" s="49" t="s">
        <v>75</v>
      </c>
      <c r="G157" s="49" t="s">
        <v>57</v>
      </c>
      <c r="H157" s="83">
        <v>-24.3</v>
      </c>
      <c r="J157" s="80">
        <v>152.30000000000001</v>
      </c>
      <c r="L157" s="119">
        <v>16.2</v>
      </c>
      <c r="M157" s="53" t="s">
        <v>260</v>
      </c>
      <c r="O157" s="173">
        <v>48319.60493420963</v>
      </c>
      <c r="P157" s="173">
        <v>98454.26515930114</v>
      </c>
      <c r="Q157" s="48">
        <v>0</v>
      </c>
      <c r="R157" s="51">
        <v>0</v>
      </c>
      <c r="S157" s="51">
        <v>12221.655755925733</v>
      </c>
      <c r="T157" s="51">
        <v>0</v>
      </c>
      <c r="U157" s="48">
        <v>0</v>
      </c>
      <c r="V157" s="51">
        <v>0</v>
      </c>
      <c r="W157" s="51">
        <v>0</v>
      </c>
      <c r="X157" s="51">
        <v>0</v>
      </c>
      <c r="Y157" s="48">
        <v>0</v>
      </c>
      <c r="Z157" s="51">
        <v>0</v>
      </c>
      <c r="AA157" s="48">
        <v>0</v>
      </c>
      <c r="AB157" s="48">
        <v>5694.6680001635732</v>
      </c>
      <c r="AC157" s="51">
        <v>0</v>
      </c>
      <c r="AD157" s="48">
        <v>314.28030096344179</v>
      </c>
      <c r="AE157" s="48">
        <v>0</v>
      </c>
      <c r="AF157" s="51">
        <v>0</v>
      </c>
      <c r="AG157" s="48">
        <v>0</v>
      </c>
      <c r="AH157" s="48">
        <v>0</v>
      </c>
      <c r="AI157" s="48">
        <v>0</v>
      </c>
      <c r="AJ157" s="86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G157" s="149"/>
      <c r="BI157" s="48">
        <f t="shared" si="68"/>
        <v>0</v>
      </c>
      <c r="BJ157" s="48">
        <f>BY157/22.9</f>
        <v>0</v>
      </c>
      <c r="BK157" s="48">
        <f t="shared" si="69"/>
        <v>0</v>
      </c>
      <c r="BL157" s="48">
        <f t="shared" si="73"/>
        <v>0</v>
      </c>
      <c r="BM157" s="48"/>
      <c r="BN157" s="48">
        <f t="shared" si="70"/>
        <v>0</v>
      </c>
      <c r="BO157" s="48">
        <f>BZ157/35.4</f>
        <v>0</v>
      </c>
      <c r="BP157" s="48">
        <f t="shared" si="71"/>
        <v>0</v>
      </c>
      <c r="BQ157" s="48">
        <f t="shared" si="72"/>
        <v>0</v>
      </c>
      <c r="BR157" s="48"/>
      <c r="BS157" s="48"/>
      <c r="BT157" s="48"/>
      <c r="BU157" s="48"/>
      <c r="BV157" s="86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S157" s="128">
        <v>1881.6198274410726</v>
      </c>
      <c r="CT157" s="128">
        <v>6663.1093380399616</v>
      </c>
      <c r="CU157" s="128">
        <v>6431.202173193622</v>
      </c>
      <c r="CV157" s="128">
        <v>558231.20842869102</v>
      </c>
      <c r="CW157" s="128">
        <v>3426.1289310225952</v>
      </c>
      <c r="CX157" s="128">
        <v>55157.46225888488</v>
      </c>
      <c r="CY157" s="128">
        <v>838.71907697039819</v>
      </c>
      <c r="CZ157" s="128">
        <v>4142.6662948217127</v>
      </c>
      <c r="DA157" s="128">
        <v>2368.487210748518</v>
      </c>
      <c r="DB157" s="128">
        <v>19485.889703020075</v>
      </c>
      <c r="DC157" s="128">
        <v>291.39518432404606</v>
      </c>
      <c r="DD157" s="128">
        <v>199.19082713236583</v>
      </c>
      <c r="DE157" s="128">
        <v>784.64284163118214</v>
      </c>
      <c r="DF157" s="128">
        <v>130.78189495805918</v>
      </c>
      <c r="DG157" s="128">
        <v>676.86387587067713</v>
      </c>
      <c r="DH157" s="128">
        <v>194.55030495830974</v>
      </c>
      <c r="DI157" s="128">
        <v>248.75660355788222</v>
      </c>
      <c r="DJ157" s="128">
        <v>2395.0552536342643</v>
      </c>
      <c r="DK157" s="128">
        <v>822.22926708114721</v>
      </c>
      <c r="DM157" s="128" t="s">
        <v>1548</v>
      </c>
      <c r="DN157" s="128" t="s">
        <v>1549</v>
      </c>
      <c r="DO157" s="128">
        <v>3037.1693921790538</v>
      </c>
      <c r="DP157" s="128" t="s">
        <v>1550</v>
      </c>
      <c r="DQ157" s="128" t="s">
        <v>1551</v>
      </c>
      <c r="DR157" s="128" t="s">
        <v>1552</v>
      </c>
      <c r="DS157" s="128" t="s">
        <v>1553</v>
      </c>
      <c r="DT157" s="128" t="s">
        <v>1554</v>
      </c>
      <c r="DU157" s="128" t="s">
        <v>1555</v>
      </c>
      <c r="DV157" s="128" t="s">
        <v>1767</v>
      </c>
      <c r="DW157" s="128" t="s">
        <v>1556</v>
      </c>
      <c r="DX157" s="128">
        <v>843.01207888188753</v>
      </c>
      <c r="DY157" s="128" t="s">
        <v>1557</v>
      </c>
      <c r="DZ157" s="128">
        <v>164.75595936232838</v>
      </c>
      <c r="EA157" s="128" t="s">
        <v>1558</v>
      </c>
      <c r="EB157" s="128" t="s">
        <v>1559</v>
      </c>
      <c r="EC157" s="128" t="s">
        <v>1560</v>
      </c>
      <c r="ED157" s="128" t="s">
        <v>1561</v>
      </c>
      <c r="EE157" s="138" t="s">
        <v>1562</v>
      </c>
    </row>
    <row r="158" spans="1:135" ht="16.2" thickBot="1" x14ac:dyDescent="0.35">
      <c r="A158" s="48" t="s">
        <v>59</v>
      </c>
      <c r="B158" s="49" t="s">
        <v>60</v>
      </c>
      <c r="C158" s="49">
        <v>4</v>
      </c>
      <c r="D158" s="113" t="s">
        <v>426</v>
      </c>
      <c r="E158" s="113" t="s">
        <v>300</v>
      </c>
      <c r="F158" s="49" t="s">
        <v>75</v>
      </c>
      <c r="G158" s="49" t="s">
        <v>57</v>
      </c>
      <c r="H158" s="83">
        <v>-24.3</v>
      </c>
      <c r="J158" s="80">
        <v>152.30000000000001</v>
      </c>
      <c r="L158" s="119">
        <v>16.2</v>
      </c>
      <c r="M158" s="53" t="s">
        <v>261</v>
      </c>
      <c r="O158" s="173">
        <v>18077.014930814235</v>
      </c>
      <c r="P158" s="173">
        <v>207316.63252372382</v>
      </c>
      <c r="Q158" s="48">
        <v>190.87892067197797</v>
      </c>
      <c r="R158" s="51">
        <v>165.52800079342632</v>
      </c>
      <c r="S158" s="51">
        <v>11057.321051927942</v>
      </c>
      <c r="T158" s="51">
        <v>61417.414592057939</v>
      </c>
      <c r="U158" s="48">
        <v>0</v>
      </c>
      <c r="V158" s="51">
        <v>0</v>
      </c>
      <c r="W158" s="51">
        <v>0</v>
      </c>
      <c r="X158" s="51">
        <v>0</v>
      </c>
      <c r="Y158" s="48">
        <v>0</v>
      </c>
      <c r="Z158" s="51">
        <v>868.10254746050373</v>
      </c>
      <c r="AA158" s="48">
        <v>66.606855307284476</v>
      </c>
      <c r="AB158" s="48">
        <v>5526.1530343026661</v>
      </c>
      <c r="AC158" s="51">
        <v>0</v>
      </c>
      <c r="AD158" s="48">
        <v>135.2690398807236</v>
      </c>
      <c r="AE158" s="48">
        <v>957.89776427686036</v>
      </c>
      <c r="AF158" s="51">
        <v>0</v>
      </c>
      <c r="AG158" s="48">
        <v>6.6425871570921506</v>
      </c>
      <c r="AH158" s="48">
        <v>0</v>
      </c>
      <c r="AI158" s="48">
        <v>0</v>
      </c>
      <c r="AJ158" s="86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G158" s="149"/>
      <c r="BI158" s="48">
        <f t="shared" si="68"/>
        <v>0</v>
      </c>
      <c r="BJ158" s="48">
        <f>BY158/22.9</f>
        <v>0</v>
      </c>
      <c r="BK158" s="48">
        <f t="shared" si="69"/>
        <v>0</v>
      </c>
      <c r="BL158" s="48">
        <f t="shared" si="73"/>
        <v>0</v>
      </c>
      <c r="BM158" s="48"/>
      <c r="BN158" s="48">
        <f t="shared" si="70"/>
        <v>0</v>
      </c>
      <c r="BO158" s="48">
        <f>BZ158/35.4</f>
        <v>0</v>
      </c>
      <c r="BP158" s="48">
        <f t="shared" si="71"/>
        <v>0</v>
      </c>
      <c r="BQ158" s="48">
        <f t="shared" si="72"/>
        <v>0</v>
      </c>
      <c r="BR158" s="48"/>
      <c r="BS158" s="48"/>
      <c r="BT158" s="48"/>
      <c r="BU158" s="48"/>
      <c r="BV158" s="86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S158" s="128">
        <v>60.407006850639632</v>
      </c>
      <c r="CT158" s="128">
        <v>213.16407361469155</v>
      </c>
      <c r="CU158" s="128">
        <v>209.44161893197557</v>
      </c>
      <c r="CV158" s="128">
        <v>17172.114297973701</v>
      </c>
      <c r="CW158" s="128">
        <v>110.10604205705764</v>
      </c>
      <c r="CX158" s="128">
        <v>1705.5902793309833</v>
      </c>
      <c r="CY158" s="128">
        <v>25.448458459306899</v>
      </c>
      <c r="CZ158" s="128">
        <v>126.57608850455361</v>
      </c>
      <c r="DA158" s="128">
        <v>65.439051907352322</v>
      </c>
      <c r="DB158" s="128">
        <v>620.88959127998589</v>
      </c>
      <c r="DC158" s="128">
        <v>7.3456964425418798</v>
      </c>
      <c r="DD158" s="128">
        <v>5.0575301695178512</v>
      </c>
      <c r="DE158" s="128">
        <v>19.759850086634451</v>
      </c>
      <c r="DF158" s="128">
        <v>2.9743144513431221</v>
      </c>
      <c r="DG158" s="128">
        <v>27.582842655848527</v>
      </c>
      <c r="DH158" s="128">
        <v>4.3188425988339523</v>
      </c>
      <c r="DI158" s="128">
        <v>7.2845809611917893</v>
      </c>
      <c r="DJ158" s="128">
        <v>61.894811015449136</v>
      </c>
      <c r="DK158" s="128">
        <v>21.214081457720305</v>
      </c>
      <c r="DM158" s="128">
        <v>40.843265964569817</v>
      </c>
      <c r="DN158" s="128" t="s">
        <v>1563</v>
      </c>
      <c r="DO158" s="128">
        <v>186.72252972282445</v>
      </c>
      <c r="DP158" s="128">
        <v>11692.468458244111</v>
      </c>
      <c r="DQ158" s="128" t="s">
        <v>1564</v>
      </c>
      <c r="DR158" s="128" t="s">
        <v>1565</v>
      </c>
      <c r="DS158" s="128" t="s">
        <v>1566</v>
      </c>
      <c r="DT158" s="128" t="s">
        <v>1567</v>
      </c>
      <c r="DU158" s="128" t="s">
        <v>1568</v>
      </c>
      <c r="DV158" s="128">
        <v>324.80847974205028</v>
      </c>
      <c r="DW158" s="128">
        <v>13.060181133021013</v>
      </c>
      <c r="DX158" s="128">
        <v>104.58511247112197</v>
      </c>
      <c r="DY158" s="128" t="s">
        <v>1569</v>
      </c>
      <c r="DZ158" s="128">
        <v>12.723892631948425</v>
      </c>
      <c r="EA158" s="128">
        <v>98.749403885108677</v>
      </c>
      <c r="EB158" s="128" t="s">
        <v>1570</v>
      </c>
      <c r="EC158" s="128">
        <v>4.2133551287795532</v>
      </c>
      <c r="ED158" s="128" t="s">
        <v>1571</v>
      </c>
      <c r="EE158" s="138" t="s">
        <v>1572</v>
      </c>
    </row>
    <row r="159" spans="1:135" s="60" customFormat="1" x14ac:dyDescent="0.3">
      <c r="A159" s="56" t="s">
        <v>59</v>
      </c>
      <c r="B159" s="57" t="s">
        <v>60</v>
      </c>
      <c r="C159" s="57">
        <v>4</v>
      </c>
      <c r="D159" s="74" t="s">
        <v>422</v>
      </c>
      <c r="E159" s="112" t="s">
        <v>300</v>
      </c>
      <c r="F159" s="57" t="s">
        <v>75</v>
      </c>
      <c r="G159" s="57" t="s">
        <v>57</v>
      </c>
      <c r="H159" s="84">
        <v>-21.2</v>
      </c>
      <c r="I159" s="81"/>
      <c r="J159" s="81">
        <v>191.2</v>
      </c>
      <c r="K159" s="81"/>
      <c r="L159" s="120">
        <v>15.2</v>
      </c>
      <c r="M159" s="61" t="s">
        <v>262</v>
      </c>
      <c r="N159" s="62"/>
      <c r="O159" s="174">
        <v>57710.181822323844</v>
      </c>
      <c r="P159" s="174">
        <v>92376.841384035622</v>
      </c>
      <c r="Q159" s="56">
        <v>0</v>
      </c>
      <c r="R159" s="59">
        <v>0</v>
      </c>
      <c r="S159" s="59">
        <v>0</v>
      </c>
      <c r="T159" s="59">
        <v>0</v>
      </c>
      <c r="U159" s="56">
        <v>0</v>
      </c>
      <c r="V159" s="59">
        <v>0</v>
      </c>
      <c r="W159" s="59">
        <v>0</v>
      </c>
      <c r="X159" s="59">
        <v>0</v>
      </c>
      <c r="Y159" s="56">
        <v>0</v>
      </c>
      <c r="Z159" s="59">
        <v>0</v>
      </c>
      <c r="AA159" s="56">
        <v>0</v>
      </c>
      <c r="AB159" s="56">
        <v>3825.9535872810479</v>
      </c>
      <c r="AC159" s="59">
        <v>0</v>
      </c>
      <c r="AD159" s="56">
        <v>0</v>
      </c>
      <c r="AE159" s="56">
        <v>0</v>
      </c>
      <c r="AF159" s="59">
        <v>0</v>
      </c>
      <c r="AG159" s="56">
        <v>0</v>
      </c>
      <c r="AH159" s="56">
        <v>0</v>
      </c>
      <c r="AI159" s="56">
        <v>0</v>
      </c>
      <c r="AJ159" s="87"/>
      <c r="AK159" s="56"/>
      <c r="AL159" s="56"/>
      <c r="AM159" s="56">
        <f>AVERAGE(O159:O160)</f>
        <v>53018.620508717315</v>
      </c>
      <c r="AN159" s="56">
        <f>AVERAGE(P159:P160)</f>
        <v>92376.841384035622</v>
      </c>
      <c r="AO159" s="56">
        <v>11171.234983450297</v>
      </c>
      <c r="AP159" s="56"/>
      <c r="AQ159" s="56"/>
      <c r="AR159" s="56"/>
      <c r="AS159" s="56"/>
      <c r="AT159" s="56"/>
      <c r="AU159" s="56"/>
      <c r="AV159" s="56"/>
      <c r="AW159" s="56"/>
      <c r="AX159" s="56">
        <v>3825.9535872810479</v>
      </c>
      <c r="AY159" s="56"/>
      <c r="AZ159" s="56">
        <v>249.72887480657278</v>
      </c>
      <c r="BA159" s="56"/>
      <c r="BB159" s="56"/>
      <c r="BC159" s="56"/>
      <c r="BD159" s="56"/>
      <c r="BE159" s="56"/>
      <c r="BF159" s="145"/>
      <c r="BG159" s="171">
        <v>0</v>
      </c>
      <c r="BH159" s="172"/>
      <c r="BI159" s="56">
        <f t="shared" si="68"/>
        <v>2315.2236030007562</v>
      </c>
      <c r="BJ159" s="56">
        <f>BY159/22.9</f>
        <v>0</v>
      </c>
      <c r="BK159" s="56">
        <f t="shared" si="69"/>
        <v>0</v>
      </c>
      <c r="BL159" s="56">
        <f t="shared" si="73"/>
        <v>2315.2236030007562</v>
      </c>
      <c r="BM159" s="56"/>
      <c r="BN159" s="56">
        <f t="shared" si="70"/>
        <v>2609.5152933343397</v>
      </c>
      <c r="BO159" s="56">
        <f>BZ159/35.4</f>
        <v>224.7042991294208</v>
      </c>
      <c r="BP159" s="56">
        <f t="shared" si="71"/>
        <v>0</v>
      </c>
      <c r="BQ159" s="56">
        <f t="shared" si="72"/>
        <v>0</v>
      </c>
      <c r="BR159" s="56"/>
      <c r="BS159" s="56"/>
      <c r="BT159" s="56"/>
      <c r="BU159" s="56"/>
      <c r="BV159" s="87"/>
      <c r="BW159" s="56">
        <v>0</v>
      </c>
      <c r="BX159" s="56">
        <v>0</v>
      </c>
      <c r="BY159" s="56">
        <v>0</v>
      </c>
      <c r="BZ159" s="56">
        <v>7954.5321891814965</v>
      </c>
      <c r="CA159" s="56">
        <v>5585.6174917251483</v>
      </c>
      <c r="CB159" s="56">
        <v>0</v>
      </c>
      <c r="CC159" s="56">
        <v>0</v>
      </c>
      <c r="CD159" s="56">
        <v>0</v>
      </c>
      <c r="CE159" s="56">
        <v>0</v>
      </c>
      <c r="CF159" s="56">
        <v>0</v>
      </c>
      <c r="CG159" s="56">
        <v>0</v>
      </c>
      <c r="CH159" s="56">
        <v>0</v>
      </c>
      <c r="CI159" s="56">
        <v>0</v>
      </c>
      <c r="CJ159" s="56">
        <v>1912.976793640524</v>
      </c>
      <c r="CK159" s="56">
        <v>0</v>
      </c>
      <c r="CL159" s="56">
        <v>124.86443740328639</v>
      </c>
      <c r="CM159" s="56">
        <v>0</v>
      </c>
      <c r="CN159" s="56">
        <v>0</v>
      </c>
      <c r="CO159" s="56">
        <v>0</v>
      </c>
      <c r="CP159" s="56">
        <v>0</v>
      </c>
      <c r="CQ159" s="56">
        <v>0</v>
      </c>
      <c r="CR159" s="62"/>
      <c r="CS159" s="129">
        <v>6952.9475596964248</v>
      </c>
      <c r="CT159" s="129">
        <v>24337.264803552847</v>
      </c>
      <c r="CU159" s="129">
        <v>26215.91940657848</v>
      </c>
      <c r="CV159" s="129">
        <v>2068093.4502960837</v>
      </c>
      <c r="CW159" s="129">
        <v>13919.403899061264</v>
      </c>
      <c r="CX159" s="129">
        <v>207623.70388827118</v>
      </c>
      <c r="CY159" s="129">
        <v>2639.0453214339304</v>
      </c>
      <c r="CZ159" s="129">
        <v>15428.46354879938</v>
      </c>
      <c r="DA159" s="129">
        <v>5974.6917332628227</v>
      </c>
      <c r="DB159" s="129">
        <v>75986.267070017639</v>
      </c>
      <c r="DC159" s="129">
        <v>722.23099782986321</v>
      </c>
      <c r="DD159" s="129">
        <v>561.60700484445908</v>
      </c>
      <c r="DE159" s="129">
        <v>2249.1183095095962</v>
      </c>
      <c r="DF159" s="129">
        <v>144.06008314196791</v>
      </c>
      <c r="DG159" s="129">
        <v>2208.7623277761054</v>
      </c>
      <c r="DH159" s="129">
        <v>635.97714373829342</v>
      </c>
      <c r="DI159" s="129">
        <v>813.35784960468789</v>
      </c>
      <c r="DJ159" s="129">
        <v>4189.0146107670735</v>
      </c>
      <c r="DK159" s="129">
        <v>2496.0399030244362</v>
      </c>
      <c r="DL159" s="131"/>
      <c r="DM159" s="129" t="s">
        <v>1573</v>
      </c>
      <c r="DN159" s="129" t="s">
        <v>1574</v>
      </c>
      <c r="DO159" s="129" t="s">
        <v>1575</v>
      </c>
      <c r="DP159" s="129" t="s">
        <v>1576</v>
      </c>
      <c r="DQ159" s="129" t="s">
        <v>1577</v>
      </c>
      <c r="DR159" s="129" t="s">
        <v>1578</v>
      </c>
      <c r="DS159" s="129" t="s">
        <v>1579</v>
      </c>
      <c r="DT159" s="129" t="s">
        <v>1580</v>
      </c>
      <c r="DU159" s="129" t="s">
        <v>1581</v>
      </c>
      <c r="DV159" s="129" t="s">
        <v>1768</v>
      </c>
      <c r="DW159" s="129" t="s">
        <v>1582</v>
      </c>
      <c r="DX159" s="129">
        <v>2166.9541088060782</v>
      </c>
      <c r="DY159" s="129" t="s">
        <v>1583</v>
      </c>
      <c r="DZ159" s="129" t="s">
        <v>1584</v>
      </c>
      <c r="EA159" s="129" t="s">
        <v>1585</v>
      </c>
      <c r="EB159" s="129" t="s">
        <v>1586</v>
      </c>
      <c r="EC159" s="129">
        <v>424.65232466392905</v>
      </c>
      <c r="ED159" s="129" t="s">
        <v>1587</v>
      </c>
      <c r="EE159" s="139" t="s">
        <v>1588</v>
      </c>
    </row>
    <row r="160" spans="1:135" ht="16.2" thickBot="1" x14ac:dyDescent="0.35">
      <c r="A160" s="48" t="s">
        <v>59</v>
      </c>
      <c r="B160" s="49" t="s">
        <v>60</v>
      </c>
      <c r="C160" s="49">
        <v>4</v>
      </c>
      <c r="D160" s="73" t="s">
        <v>423</v>
      </c>
      <c r="E160" s="113" t="s">
        <v>300</v>
      </c>
      <c r="F160" s="49" t="s">
        <v>75</v>
      </c>
      <c r="G160" s="49" t="s">
        <v>57</v>
      </c>
      <c r="H160" s="83">
        <v>-21.2</v>
      </c>
      <c r="J160" s="80">
        <v>191.2</v>
      </c>
      <c r="L160" s="119">
        <v>15.2</v>
      </c>
      <c r="M160" s="53" t="s">
        <v>263</v>
      </c>
      <c r="O160" s="173">
        <v>48327.059195110785</v>
      </c>
      <c r="P160" s="173">
        <v>92376.841384035622</v>
      </c>
      <c r="Q160" s="48">
        <v>0</v>
      </c>
      <c r="R160" s="51">
        <v>0</v>
      </c>
      <c r="S160" s="51">
        <v>11171.234983450297</v>
      </c>
      <c r="T160" s="51">
        <v>0</v>
      </c>
      <c r="U160" s="48">
        <v>0</v>
      </c>
      <c r="V160" s="51">
        <v>0</v>
      </c>
      <c r="W160" s="51">
        <v>0</v>
      </c>
      <c r="X160" s="51">
        <v>0</v>
      </c>
      <c r="Y160" s="48">
        <v>0</v>
      </c>
      <c r="Z160" s="51">
        <v>0</v>
      </c>
      <c r="AA160" s="48">
        <v>0</v>
      </c>
      <c r="AB160" s="48">
        <v>0</v>
      </c>
      <c r="AC160" s="51">
        <v>0</v>
      </c>
      <c r="AD160" s="48">
        <v>249.72887480657278</v>
      </c>
      <c r="AE160" s="48">
        <v>0</v>
      </c>
      <c r="AF160" s="51">
        <v>0</v>
      </c>
      <c r="AG160" s="48">
        <v>0</v>
      </c>
      <c r="AH160" s="48">
        <v>0</v>
      </c>
      <c r="AI160" s="48">
        <v>0</v>
      </c>
      <c r="AJ160" s="86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G160" s="149"/>
      <c r="BI160" s="48">
        <f t="shared" si="68"/>
        <v>0</v>
      </c>
      <c r="BJ160" s="48">
        <f>BY160/22.9</f>
        <v>0</v>
      </c>
      <c r="BK160" s="48">
        <f t="shared" si="69"/>
        <v>0</v>
      </c>
      <c r="BL160" s="48">
        <f t="shared" si="73"/>
        <v>0</v>
      </c>
      <c r="BM160" s="48"/>
      <c r="BN160" s="48">
        <f t="shared" si="70"/>
        <v>0</v>
      </c>
      <c r="BO160" s="48">
        <f>BZ160/35.4</f>
        <v>0</v>
      </c>
      <c r="BP160" s="48">
        <f t="shared" si="71"/>
        <v>0</v>
      </c>
      <c r="BQ160" s="48">
        <f t="shared" si="72"/>
        <v>0</v>
      </c>
      <c r="BR160" s="48"/>
      <c r="BS160" s="48"/>
      <c r="BT160" s="48"/>
      <c r="BU160" s="48"/>
      <c r="BV160" s="86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  <c r="CG160" s="48"/>
      <c r="CH160" s="48"/>
      <c r="CI160" s="48"/>
      <c r="CJ160" s="48"/>
      <c r="CK160" s="48"/>
      <c r="CL160" s="48"/>
      <c r="CM160" s="48"/>
      <c r="CN160" s="48"/>
      <c r="CO160" s="48"/>
      <c r="CP160" s="48"/>
      <c r="CQ160" s="48"/>
      <c r="CS160" s="128">
        <v>5699.3026508611083</v>
      </c>
      <c r="CT160" s="128">
        <v>20415.261595185151</v>
      </c>
      <c r="CU160" s="128">
        <v>20465.84173775094</v>
      </c>
      <c r="CV160" s="128">
        <v>1724139.6517772533</v>
      </c>
      <c r="CW160" s="128">
        <v>11032.141900396709</v>
      </c>
      <c r="CX160" s="128">
        <v>174753.66087309175</v>
      </c>
      <c r="CY160" s="128">
        <v>2471.8372895211573</v>
      </c>
      <c r="CZ160" s="128">
        <v>12861.168449289908</v>
      </c>
      <c r="DA160" s="128">
        <v>5984.0108667498134</v>
      </c>
      <c r="DB160" s="128">
        <v>60307.008368250717</v>
      </c>
      <c r="DC160" s="128">
        <v>770.96280882303438</v>
      </c>
      <c r="DD160" s="128">
        <v>620.39968772254429</v>
      </c>
      <c r="DE160" s="128">
        <v>2369.9534040843273</v>
      </c>
      <c r="DF160" s="128">
        <v>220.64796796454414</v>
      </c>
      <c r="DG160" s="128">
        <v>2584.5006913912994</v>
      </c>
      <c r="DH160" s="128">
        <v>744.16513945383167</v>
      </c>
      <c r="DI160" s="128">
        <v>729.25794667560774</v>
      </c>
      <c r="DJ160" s="128">
        <v>4901.6205577325027</v>
      </c>
      <c r="DK160" s="128">
        <v>2437.324198675688</v>
      </c>
      <c r="DM160" s="128" t="s">
        <v>1589</v>
      </c>
      <c r="DN160" s="128" t="s">
        <v>1590</v>
      </c>
      <c r="DO160" s="128" t="s">
        <v>1591</v>
      </c>
      <c r="DP160" s="128" t="s">
        <v>1592</v>
      </c>
      <c r="DQ160" s="128" t="s">
        <v>1593</v>
      </c>
      <c r="DR160" s="128" t="s">
        <v>1594</v>
      </c>
      <c r="DS160" s="128" t="s">
        <v>1595</v>
      </c>
      <c r="DT160" s="128" t="s">
        <v>1596</v>
      </c>
      <c r="DU160" s="128" t="s">
        <v>1597</v>
      </c>
      <c r="DV160" s="128" t="s">
        <v>1769</v>
      </c>
      <c r="DW160" s="128" t="s">
        <v>1598</v>
      </c>
      <c r="DX160" s="128" t="s">
        <v>1599</v>
      </c>
      <c r="DY160" s="128" t="s">
        <v>1600</v>
      </c>
      <c r="DZ160" s="128">
        <v>266.60591908389193</v>
      </c>
      <c r="EA160" s="128" t="s">
        <v>1601</v>
      </c>
      <c r="EB160" s="128" t="s">
        <v>1602</v>
      </c>
      <c r="EC160" s="128" t="s">
        <v>1603</v>
      </c>
      <c r="ED160" s="128">
        <v>6110.0676808298822</v>
      </c>
      <c r="EE160" s="138" t="s">
        <v>1604</v>
      </c>
    </row>
    <row r="161" spans="1:135" s="60" customFormat="1" ht="16.2" thickBot="1" x14ac:dyDescent="0.35">
      <c r="A161" s="56" t="s">
        <v>59</v>
      </c>
      <c r="B161" s="57" t="s">
        <v>60</v>
      </c>
      <c r="C161" s="57">
        <v>4</v>
      </c>
      <c r="D161" s="112" t="s">
        <v>363</v>
      </c>
      <c r="E161" s="112" t="s">
        <v>300</v>
      </c>
      <c r="F161" s="57" t="s">
        <v>75</v>
      </c>
      <c r="G161" s="57" t="s">
        <v>57</v>
      </c>
      <c r="H161" s="84">
        <v>-24.3</v>
      </c>
      <c r="I161" s="81"/>
      <c r="J161" s="81">
        <v>176.2</v>
      </c>
      <c r="K161" s="81"/>
      <c r="L161" s="120">
        <v>15.6</v>
      </c>
      <c r="M161" s="61" t="s">
        <v>264</v>
      </c>
      <c r="N161" s="62"/>
      <c r="O161" s="174">
        <v>12876.56782283097</v>
      </c>
      <c r="P161" s="174">
        <v>94807.810894141832</v>
      </c>
      <c r="Q161" s="56">
        <v>0</v>
      </c>
      <c r="R161" s="59">
        <v>0</v>
      </c>
      <c r="S161" s="59">
        <v>46413.610864640737</v>
      </c>
      <c r="T161" s="59">
        <v>0</v>
      </c>
      <c r="U161" s="56">
        <v>0</v>
      </c>
      <c r="V161" s="59">
        <v>0</v>
      </c>
      <c r="W161" s="59">
        <v>0</v>
      </c>
      <c r="X161" s="59">
        <v>0</v>
      </c>
      <c r="Y161" s="56">
        <v>0</v>
      </c>
      <c r="Z161" s="59">
        <v>0</v>
      </c>
      <c r="AA161" s="56">
        <v>0</v>
      </c>
      <c r="AB161" s="56">
        <v>0</v>
      </c>
      <c r="AC161" s="59">
        <v>0</v>
      </c>
      <c r="AD161" s="56">
        <v>0</v>
      </c>
      <c r="AE161" s="56">
        <v>3804.0208367729279</v>
      </c>
      <c r="AF161" s="59">
        <v>0</v>
      </c>
      <c r="AG161" s="56">
        <v>0</v>
      </c>
      <c r="AH161" s="56">
        <v>0</v>
      </c>
      <c r="AI161" s="56">
        <v>0</v>
      </c>
      <c r="AJ161" s="87"/>
      <c r="AK161" s="56"/>
      <c r="AL161" s="56"/>
      <c r="AM161" s="56">
        <f>AVERAGE(O161)</f>
        <v>12876.56782283097</v>
      </c>
      <c r="AN161" s="56">
        <f>AVERAGE(P161)</f>
        <v>94807.810894141832</v>
      </c>
      <c r="AO161" s="56">
        <v>46413.610864640737</v>
      </c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>
        <v>3804.0208367729279</v>
      </c>
      <c r="BB161" s="56"/>
      <c r="BC161" s="56"/>
      <c r="BD161" s="56"/>
      <c r="BE161" s="56"/>
      <c r="BF161" s="145"/>
      <c r="BG161" s="171">
        <v>0</v>
      </c>
      <c r="BH161" s="172"/>
      <c r="BI161" s="56">
        <f t="shared" si="68"/>
        <v>562.2955381148895</v>
      </c>
      <c r="BJ161" s="56">
        <f>BY161/22.9</f>
        <v>0</v>
      </c>
      <c r="BK161" s="56">
        <f t="shared" si="69"/>
        <v>0</v>
      </c>
      <c r="BL161" s="56">
        <f t="shared" si="73"/>
        <v>562.2955381148895</v>
      </c>
      <c r="BM161" s="56"/>
      <c r="BN161" s="56">
        <f t="shared" si="70"/>
        <v>2678.1867484220857</v>
      </c>
      <c r="BO161" s="56">
        <f>BZ161/35.4</f>
        <v>0</v>
      </c>
      <c r="BP161" s="56">
        <f t="shared" si="71"/>
        <v>0</v>
      </c>
      <c r="BQ161" s="56">
        <f t="shared" si="72"/>
        <v>0</v>
      </c>
      <c r="BR161" s="56"/>
      <c r="BS161" s="56"/>
      <c r="BT161" s="56"/>
      <c r="BU161" s="56"/>
      <c r="BV161" s="87"/>
      <c r="BW161" s="56">
        <v>0</v>
      </c>
      <c r="BX161" s="56">
        <v>0</v>
      </c>
      <c r="BY161" s="56">
        <v>0</v>
      </c>
      <c r="BZ161" s="56">
        <v>0</v>
      </c>
      <c r="CA161" s="56">
        <v>0</v>
      </c>
      <c r="CB161" s="56">
        <v>0</v>
      </c>
      <c r="CC161" s="56">
        <v>0</v>
      </c>
      <c r="CD161" s="56">
        <v>0</v>
      </c>
      <c r="CE161" s="56">
        <v>0</v>
      </c>
      <c r="CF161" s="56">
        <v>0</v>
      </c>
      <c r="CG161" s="56">
        <v>0</v>
      </c>
      <c r="CH161" s="56">
        <v>0</v>
      </c>
      <c r="CI161" s="56">
        <v>0</v>
      </c>
      <c r="CJ161" s="56">
        <v>0</v>
      </c>
      <c r="CK161" s="56">
        <v>0</v>
      </c>
      <c r="CL161" s="56">
        <v>0</v>
      </c>
      <c r="CM161" s="56">
        <v>0</v>
      </c>
      <c r="CN161" s="56">
        <v>0</v>
      </c>
      <c r="CO161" s="56">
        <v>0</v>
      </c>
      <c r="CP161" s="56">
        <v>0</v>
      </c>
      <c r="CQ161" s="56">
        <v>0</v>
      </c>
      <c r="CR161" s="62"/>
      <c r="CS161" s="129">
        <v>1482.6091772131133</v>
      </c>
      <c r="CT161" s="129">
        <v>5393.1464819524344</v>
      </c>
      <c r="CU161" s="129">
        <v>4755.1792153991764</v>
      </c>
      <c r="CV161" s="129">
        <v>464601.60147706943</v>
      </c>
      <c r="CW161" s="129">
        <v>2617.9809765775908</v>
      </c>
      <c r="CX161" s="129">
        <v>46838.06912003873</v>
      </c>
      <c r="CY161" s="129">
        <v>814.98055938952962</v>
      </c>
      <c r="CZ161" s="129">
        <v>3322.6895820307182</v>
      </c>
      <c r="DA161" s="129">
        <v>2292.221675740177</v>
      </c>
      <c r="DB161" s="129">
        <v>14804.101738371755</v>
      </c>
      <c r="DC161" s="129">
        <v>213.13677714580183</v>
      </c>
      <c r="DD161" s="129">
        <v>226.22663834624046</v>
      </c>
      <c r="DE161" s="129">
        <v>865.17042184959098</v>
      </c>
      <c r="DF161" s="129">
        <v>132.60173442236101</v>
      </c>
      <c r="DG161" s="129">
        <v>1246.7752799981185</v>
      </c>
      <c r="DH161" s="129">
        <v>306.21752951675427</v>
      </c>
      <c r="DI161" s="129">
        <v>233.94124129756901</v>
      </c>
      <c r="DJ161" s="129">
        <v>2533.9694965344279</v>
      </c>
      <c r="DK161" s="129">
        <v>771.45990949119891</v>
      </c>
      <c r="DL161" s="131"/>
      <c r="DM161" s="129" t="s">
        <v>1605</v>
      </c>
      <c r="DN161" s="129" t="s">
        <v>1606</v>
      </c>
      <c r="DO161" s="129">
        <v>2169.6132909908092</v>
      </c>
      <c r="DP161" s="129" t="s">
        <v>1607</v>
      </c>
      <c r="DQ161" s="129" t="s">
        <v>1608</v>
      </c>
      <c r="DR161" s="129" t="s">
        <v>1609</v>
      </c>
      <c r="DS161" s="129">
        <v>1125.9129361038495</v>
      </c>
      <c r="DT161" s="129" t="s">
        <v>1610</v>
      </c>
      <c r="DU161" s="129" t="s">
        <v>1611</v>
      </c>
      <c r="DV161" s="129" t="s">
        <v>1770</v>
      </c>
      <c r="DW161" s="129" t="s">
        <v>1612</v>
      </c>
      <c r="DX161" s="129" t="s">
        <v>1613</v>
      </c>
      <c r="DY161" s="129" t="s">
        <v>1614</v>
      </c>
      <c r="DZ161" s="129" t="s">
        <v>1615</v>
      </c>
      <c r="EA161" s="129">
        <v>646.8954117631514</v>
      </c>
      <c r="EB161" s="129" t="s">
        <v>1616</v>
      </c>
      <c r="EC161" s="129" t="s">
        <v>1617</v>
      </c>
      <c r="ED161" s="129">
        <v>3070.5621934534352</v>
      </c>
      <c r="EE161" s="139" t="s">
        <v>1618</v>
      </c>
    </row>
    <row r="162" spans="1:135" s="60" customFormat="1" x14ac:dyDescent="0.3">
      <c r="A162" s="56" t="s">
        <v>59</v>
      </c>
      <c r="B162" s="57" t="s">
        <v>60</v>
      </c>
      <c r="C162" s="57">
        <v>4</v>
      </c>
      <c r="D162" s="74" t="s">
        <v>448</v>
      </c>
      <c r="E162" s="112" t="s">
        <v>300</v>
      </c>
      <c r="F162" s="57" t="s">
        <v>75</v>
      </c>
      <c r="G162" s="57" t="s">
        <v>57</v>
      </c>
      <c r="H162" s="84">
        <v>-23.9</v>
      </c>
      <c r="I162" s="81"/>
      <c r="J162" s="81">
        <v>175.2</v>
      </c>
      <c r="K162" s="81"/>
      <c r="L162" s="120">
        <v>16.899999999999999</v>
      </c>
      <c r="M162" s="61" t="s">
        <v>265</v>
      </c>
      <c r="N162" s="62"/>
      <c r="O162" s="174">
        <v>54358.308540790269</v>
      </c>
      <c r="P162" s="174">
        <v>102708.461801987</v>
      </c>
      <c r="Q162" s="56">
        <v>0</v>
      </c>
      <c r="R162" s="59">
        <v>0</v>
      </c>
      <c r="S162" s="59">
        <v>9994.8704882185539</v>
      </c>
      <c r="T162" s="59">
        <v>0</v>
      </c>
      <c r="U162" s="56">
        <v>0</v>
      </c>
      <c r="V162" s="59">
        <v>0</v>
      </c>
      <c r="W162" s="59">
        <v>0</v>
      </c>
      <c r="X162" s="59">
        <v>0</v>
      </c>
      <c r="Y162" s="56">
        <v>0</v>
      </c>
      <c r="Z162" s="59">
        <v>0</v>
      </c>
      <c r="AA162" s="56">
        <v>0</v>
      </c>
      <c r="AB162" s="56">
        <v>3781.9676387746645</v>
      </c>
      <c r="AC162" s="59">
        <v>0</v>
      </c>
      <c r="AD162" s="56">
        <v>94.750699233698782</v>
      </c>
      <c r="AE162" s="56">
        <v>0</v>
      </c>
      <c r="AF162" s="59">
        <v>0</v>
      </c>
      <c r="AG162" s="56">
        <v>0</v>
      </c>
      <c r="AH162" s="56">
        <v>0</v>
      </c>
      <c r="AI162" s="56">
        <v>0</v>
      </c>
      <c r="AJ162" s="87"/>
      <c r="AK162" s="56"/>
      <c r="AL162" s="56"/>
      <c r="AM162" s="56">
        <f>AVERAGE(O162:O163)</f>
        <v>51911.856313712306</v>
      </c>
      <c r="AN162" s="56">
        <f>AVERAGE(P162:P163)</f>
        <v>102708.461801987</v>
      </c>
      <c r="AO162" s="56">
        <v>12298.435584489456</v>
      </c>
      <c r="AP162" s="56"/>
      <c r="AQ162" s="56"/>
      <c r="AR162" s="56"/>
      <c r="AS162" s="56"/>
      <c r="AT162" s="56"/>
      <c r="AU162" s="56"/>
      <c r="AV162" s="56"/>
      <c r="AW162" s="56"/>
      <c r="AX162" s="56">
        <v>4070.5134509676855</v>
      </c>
      <c r="AY162" s="56"/>
      <c r="AZ162" s="56">
        <v>91.979148654796973</v>
      </c>
      <c r="BA162" s="56"/>
      <c r="BB162" s="56"/>
      <c r="BC162" s="56"/>
      <c r="BD162" s="56"/>
      <c r="BE162" s="56"/>
      <c r="BF162" s="145"/>
      <c r="BG162" s="171">
        <v>0</v>
      </c>
      <c r="BH162" s="172"/>
      <c r="BI162" s="56">
        <f t="shared" si="68"/>
        <v>2266.8932888083978</v>
      </c>
      <c r="BJ162" s="56">
        <f>BY162/22.9</f>
        <v>0</v>
      </c>
      <c r="BK162" s="56">
        <f t="shared" si="69"/>
        <v>0</v>
      </c>
      <c r="BL162" s="56">
        <f t="shared" si="73"/>
        <v>2266.8932888083978</v>
      </c>
      <c r="BM162" s="56"/>
      <c r="BN162" s="56">
        <f t="shared" si="70"/>
        <v>2901.3689774572599</v>
      </c>
      <c r="BO162" s="56">
        <f>BZ162/35.4</f>
        <v>151.18644067796612</v>
      </c>
      <c r="BP162" s="56">
        <f t="shared" si="71"/>
        <v>0</v>
      </c>
      <c r="BQ162" s="56">
        <f t="shared" si="72"/>
        <v>0</v>
      </c>
      <c r="BR162" s="56"/>
      <c r="BS162" s="56"/>
      <c r="BT162" s="56"/>
      <c r="BU162" s="56"/>
      <c r="BV162" s="87"/>
      <c r="BW162" s="56">
        <v>0</v>
      </c>
      <c r="BX162" s="56">
        <v>0</v>
      </c>
      <c r="BY162" s="56">
        <v>0</v>
      </c>
      <c r="BZ162" s="56">
        <v>5352</v>
      </c>
      <c r="CA162" s="56">
        <v>2303.5650962709051</v>
      </c>
      <c r="CB162" s="56">
        <v>0</v>
      </c>
      <c r="CC162" s="56">
        <v>0</v>
      </c>
      <c r="CD162" s="56">
        <v>0</v>
      </c>
      <c r="CE162" s="56">
        <v>0</v>
      </c>
      <c r="CF162" s="56">
        <v>0</v>
      </c>
      <c r="CG162" s="56">
        <v>0</v>
      </c>
      <c r="CH162" s="56">
        <v>0</v>
      </c>
      <c r="CI162" s="56">
        <v>0</v>
      </c>
      <c r="CJ162" s="56">
        <v>288.54581219302122</v>
      </c>
      <c r="CK162" s="56">
        <v>0</v>
      </c>
      <c r="CL162" s="56">
        <v>2.7715505789018167</v>
      </c>
      <c r="CM162" s="56">
        <v>0</v>
      </c>
      <c r="CN162" s="56">
        <v>0</v>
      </c>
      <c r="CO162" s="56">
        <v>0</v>
      </c>
      <c r="CP162" s="56">
        <v>0</v>
      </c>
      <c r="CQ162" s="56">
        <v>0</v>
      </c>
      <c r="CR162" s="62"/>
      <c r="CS162" s="129">
        <v>245.76716913323034</v>
      </c>
      <c r="CT162" s="129">
        <v>909.12781892745511</v>
      </c>
      <c r="CU162" s="129">
        <v>913.50026899344175</v>
      </c>
      <c r="CV162" s="129">
        <v>70016.436618334905</v>
      </c>
      <c r="CW162" s="129">
        <v>482.72237846980482</v>
      </c>
      <c r="CX162" s="129">
        <v>7038.9235940869685</v>
      </c>
      <c r="CY162" s="129">
        <v>96.790999096071431</v>
      </c>
      <c r="CZ162" s="129">
        <v>571.50048452059991</v>
      </c>
      <c r="DA162" s="129">
        <v>236.41003499977381</v>
      </c>
      <c r="DB162" s="129">
        <v>2656.0015651263702</v>
      </c>
      <c r="DC162" s="129">
        <v>11.093354609734583</v>
      </c>
      <c r="DD162" s="129">
        <v>18.141108677304139</v>
      </c>
      <c r="DE162" s="129">
        <v>67.992502455680963</v>
      </c>
      <c r="DF162" s="129">
        <v>10.615455183617017</v>
      </c>
      <c r="DG162" s="129">
        <v>113.6325727908623</v>
      </c>
      <c r="DH162" s="129">
        <v>21.179343286320844</v>
      </c>
      <c r="DI162" s="129">
        <v>30.208250287362056</v>
      </c>
      <c r="DJ162" s="129">
        <v>237.68142201058464</v>
      </c>
      <c r="DK162" s="129">
        <v>98.834500867473523</v>
      </c>
      <c r="DL162" s="131"/>
      <c r="DM162" s="129" t="s">
        <v>1619</v>
      </c>
      <c r="DN162" s="129" t="s">
        <v>1620</v>
      </c>
      <c r="DO162" s="129">
        <v>795.06826751041717</v>
      </c>
      <c r="DP162" s="129" t="s">
        <v>1621</v>
      </c>
      <c r="DQ162" s="129">
        <v>337.94057122317548</v>
      </c>
      <c r="DR162" s="129" t="s">
        <v>1622</v>
      </c>
      <c r="DS162" s="129" t="s">
        <v>1623</v>
      </c>
      <c r="DT162" s="129" t="s">
        <v>1624</v>
      </c>
      <c r="DU162" s="129" t="s">
        <v>1625</v>
      </c>
      <c r="DV162" s="129" t="s">
        <v>1771</v>
      </c>
      <c r="DW162" s="129" t="s">
        <v>1626</v>
      </c>
      <c r="DX162" s="129">
        <v>213.20181285414597</v>
      </c>
      <c r="DY162" s="129" t="s">
        <v>1627</v>
      </c>
      <c r="DZ162" s="129">
        <v>53.554228424772383</v>
      </c>
      <c r="EA162" s="129">
        <v>359.53774246254216</v>
      </c>
      <c r="EB162" s="129" t="s">
        <v>1628</v>
      </c>
      <c r="EC162" s="129" t="s">
        <v>1629</v>
      </c>
      <c r="ED162" s="129" t="s">
        <v>1630</v>
      </c>
      <c r="EE162" s="139" t="s">
        <v>1631</v>
      </c>
    </row>
    <row r="163" spans="1:135" ht="16.2" thickBot="1" x14ac:dyDescent="0.35">
      <c r="A163" s="48" t="s">
        <v>59</v>
      </c>
      <c r="B163" s="49" t="s">
        <v>60</v>
      </c>
      <c r="C163" s="49">
        <v>4</v>
      </c>
      <c r="D163" s="73" t="s">
        <v>449</v>
      </c>
      <c r="E163" s="113" t="s">
        <v>300</v>
      </c>
      <c r="F163" s="49" t="s">
        <v>75</v>
      </c>
      <c r="G163" s="49" t="s">
        <v>57</v>
      </c>
      <c r="H163" s="83">
        <v>-23.9</v>
      </c>
      <c r="J163" s="80">
        <v>175.2</v>
      </c>
      <c r="L163" s="119">
        <v>16.899999999999999</v>
      </c>
      <c r="M163" s="53" t="s">
        <v>266</v>
      </c>
      <c r="O163" s="173">
        <v>49465.404086634342</v>
      </c>
      <c r="P163" s="173">
        <v>102708.461801987</v>
      </c>
      <c r="Q163" s="48">
        <v>0</v>
      </c>
      <c r="R163" s="51">
        <v>0</v>
      </c>
      <c r="S163" s="51">
        <v>14602.000680760359</v>
      </c>
      <c r="T163" s="51">
        <v>0</v>
      </c>
      <c r="U163" s="48">
        <v>0</v>
      </c>
      <c r="V163" s="51">
        <v>0</v>
      </c>
      <c r="W163" s="51">
        <v>0</v>
      </c>
      <c r="X163" s="51">
        <v>0</v>
      </c>
      <c r="Y163" s="48">
        <v>0</v>
      </c>
      <c r="Z163" s="51">
        <v>0</v>
      </c>
      <c r="AA163" s="48">
        <v>0</v>
      </c>
      <c r="AB163" s="48">
        <v>4359.0592631607069</v>
      </c>
      <c r="AC163" s="51">
        <v>0</v>
      </c>
      <c r="AD163" s="48">
        <v>89.207598075895149</v>
      </c>
      <c r="AE163" s="48">
        <v>0</v>
      </c>
      <c r="AF163" s="51">
        <v>0</v>
      </c>
      <c r="AG163" s="48">
        <v>0</v>
      </c>
      <c r="AH163" s="48">
        <v>0</v>
      </c>
      <c r="AI163" s="48">
        <v>0</v>
      </c>
      <c r="AJ163" s="86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G163" s="149"/>
      <c r="BI163" s="48">
        <f t="shared" si="68"/>
        <v>0</v>
      </c>
      <c r="BJ163" s="48">
        <f>BY163/22.9</f>
        <v>0</v>
      </c>
      <c r="BK163" s="48">
        <f t="shared" si="69"/>
        <v>0</v>
      </c>
      <c r="BL163" s="48">
        <f t="shared" si="73"/>
        <v>0</v>
      </c>
      <c r="BM163" s="48"/>
      <c r="BN163" s="48">
        <f t="shared" si="70"/>
        <v>0</v>
      </c>
      <c r="BO163" s="48">
        <f>BZ163/35.4</f>
        <v>0</v>
      </c>
      <c r="BP163" s="48">
        <f t="shared" si="71"/>
        <v>0</v>
      </c>
      <c r="BQ163" s="48">
        <f t="shared" si="72"/>
        <v>0</v>
      </c>
      <c r="BR163" s="48"/>
      <c r="BS163" s="48"/>
      <c r="BT163" s="48"/>
      <c r="BU163" s="48"/>
      <c r="BV163" s="86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S163" s="128">
        <v>1277.2590314951378</v>
      </c>
      <c r="CT163" s="128">
        <v>4742.6388921491562</v>
      </c>
      <c r="CU163" s="128">
        <v>4704.5422024799291</v>
      </c>
      <c r="CV163" s="128">
        <v>365319.59033273929</v>
      </c>
      <c r="CW163" s="128">
        <v>2493.1738095564588</v>
      </c>
      <c r="CX163" s="128">
        <v>36795.704444695293</v>
      </c>
      <c r="CY163" s="128">
        <v>515.94890560264434</v>
      </c>
      <c r="CZ163" s="128">
        <v>2978.0343707044717</v>
      </c>
      <c r="DA163" s="128">
        <v>1274.6553795544755</v>
      </c>
      <c r="DB163" s="128">
        <v>13720.622904339365</v>
      </c>
      <c r="DC163" s="128">
        <v>66.178863448752082</v>
      </c>
      <c r="DD163" s="128">
        <v>101.2832686275777</v>
      </c>
      <c r="DE163" s="128">
        <v>376.76994787405295</v>
      </c>
      <c r="DF163" s="128">
        <v>59.266939969959424</v>
      </c>
      <c r="DG163" s="128">
        <v>621.68633189980926</v>
      </c>
      <c r="DH163" s="128">
        <v>119.71810333125475</v>
      </c>
      <c r="DI163" s="128">
        <v>159.58377076902514</v>
      </c>
      <c r="DJ163" s="128">
        <v>1293.7012368476469</v>
      </c>
      <c r="DK163" s="128">
        <v>529.92409078059177</v>
      </c>
      <c r="DM163" s="128" t="s">
        <v>1632</v>
      </c>
      <c r="DN163" s="128" t="s">
        <v>1633</v>
      </c>
      <c r="DO163" s="128">
        <v>2677.4432148230567</v>
      </c>
      <c r="DP163" s="128" t="s">
        <v>1634</v>
      </c>
      <c r="DQ163" s="128" t="s">
        <v>1635</v>
      </c>
      <c r="DR163" s="128" t="s">
        <v>1636</v>
      </c>
      <c r="DS163" s="128" t="s">
        <v>1637</v>
      </c>
      <c r="DT163" s="128" t="s">
        <v>1638</v>
      </c>
      <c r="DU163" s="128" t="s">
        <v>1639</v>
      </c>
      <c r="DV163" s="128" t="s">
        <v>1772</v>
      </c>
      <c r="DW163" s="128" t="s">
        <v>1640</v>
      </c>
      <c r="DX163" s="128">
        <v>952.47127942531563</v>
      </c>
      <c r="DY163" s="128" t="s">
        <v>1641</v>
      </c>
      <c r="DZ163" s="128">
        <v>141.45233579697279</v>
      </c>
      <c r="EA163" s="128" t="s">
        <v>1642</v>
      </c>
      <c r="EB163" s="128" t="s">
        <v>1643</v>
      </c>
      <c r="EC163" s="128" t="s">
        <v>1644</v>
      </c>
      <c r="ED163" s="128" t="s">
        <v>1645</v>
      </c>
      <c r="EE163" s="138" t="s">
        <v>1646</v>
      </c>
    </row>
    <row r="164" spans="1:135" s="60" customFormat="1" ht="16.2" thickBot="1" x14ac:dyDescent="0.35">
      <c r="A164" s="56" t="s">
        <v>59</v>
      </c>
      <c r="B164" s="57" t="s">
        <v>60</v>
      </c>
      <c r="C164" s="57">
        <v>4</v>
      </c>
      <c r="D164" s="112" t="s">
        <v>427</v>
      </c>
      <c r="E164" s="112" t="s">
        <v>300</v>
      </c>
      <c r="F164" s="57" t="s">
        <v>75</v>
      </c>
      <c r="G164" s="57" t="s">
        <v>57</v>
      </c>
      <c r="H164" s="84">
        <v>-23.2</v>
      </c>
      <c r="I164" s="81"/>
      <c r="J164" s="81">
        <v>157.9</v>
      </c>
      <c r="K164" s="81"/>
      <c r="L164" s="120">
        <v>18.3</v>
      </c>
      <c r="M164" s="61" t="s">
        <v>267</v>
      </c>
      <c r="N164" s="62"/>
      <c r="O164" s="174">
        <v>62034.114758328215</v>
      </c>
      <c r="P164" s="174">
        <v>111216.85508735869</v>
      </c>
      <c r="Q164" s="56">
        <v>0</v>
      </c>
      <c r="R164" s="59">
        <v>0</v>
      </c>
      <c r="S164" s="59">
        <v>6972.4299548016597</v>
      </c>
      <c r="T164" s="59">
        <v>0</v>
      </c>
      <c r="U164" s="56">
        <v>0</v>
      </c>
      <c r="V164" s="59">
        <v>0</v>
      </c>
      <c r="W164" s="59">
        <v>0</v>
      </c>
      <c r="X164" s="59">
        <v>0</v>
      </c>
      <c r="Y164" s="56">
        <v>0</v>
      </c>
      <c r="Z164" s="59">
        <v>0</v>
      </c>
      <c r="AA164" s="56">
        <v>0</v>
      </c>
      <c r="AB164" s="56">
        <v>3663.3024376651633</v>
      </c>
      <c r="AC164" s="59">
        <v>0</v>
      </c>
      <c r="AD164" s="56">
        <v>0</v>
      </c>
      <c r="AE164" s="56">
        <v>1889.8979613577085</v>
      </c>
      <c r="AF164" s="59">
        <v>0</v>
      </c>
      <c r="AG164" s="56">
        <v>0</v>
      </c>
      <c r="AH164" s="56">
        <v>0</v>
      </c>
      <c r="AI164" s="56">
        <v>0</v>
      </c>
      <c r="AJ164" s="87"/>
      <c r="AK164" s="56"/>
      <c r="AL164" s="56"/>
      <c r="AM164" s="56">
        <f>AVERAGE(O164)</f>
        <v>62034.114758328215</v>
      </c>
      <c r="AN164" s="56">
        <f>AVERAGE(P164)</f>
        <v>111216.85508735869</v>
      </c>
      <c r="AO164" s="56">
        <v>6972.4299548016597</v>
      </c>
      <c r="AP164" s="56"/>
      <c r="AQ164" s="56"/>
      <c r="AR164" s="56"/>
      <c r="AS164" s="56"/>
      <c r="AT164" s="56"/>
      <c r="AU164" s="56"/>
      <c r="AV164" s="56"/>
      <c r="AW164" s="56"/>
      <c r="AX164" s="56">
        <v>3663.3024376651633</v>
      </c>
      <c r="AY164" s="56"/>
      <c r="AZ164" s="56"/>
      <c r="BA164" s="56">
        <v>1889.8979613577085</v>
      </c>
      <c r="BB164" s="56"/>
      <c r="BC164" s="56"/>
      <c r="BD164" s="56"/>
      <c r="BE164" s="56"/>
      <c r="BF164" s="145"/>
      <c r="BG164" s="171">
        <v>0</v>
      </c>
      <c r="BH164" s="172"/>
      <c r="BI164" s="56">
        <f t="shared" si="68"/>
        <v>2708.9133082239396</v>
      </c>
      <c r="BJ164" s="56">
        <f>BY164/22.9</f>
        <v>133.89563609975698</v>
      </c>
      <c r="BK164" s="56">
        <f t="shared" si="69"/>
        <v>0</v>
      </c>
      <c r="BL164" s="56">
        <f t="shared" si="73"/>
        <v>2708.9133082239396</v>
      </c>
      <c r="BM164" s="56"/>
      <c r="BN164" s="56">
        <f t="shared" si="70"/>
        <v>3141.7190702643702</v>
      </c>
      <c r="BO164" s="56">
        <f>BZ164/35.4</f>
        <v>514.71007774922907</v>
      </c>
      <c r="BP164" s="56">
        <f t="shared" si="71"/>
        <v>0</v>
      </c>
      <c r="BQ164" s="56">
        <f t="shared" si="72"/>
        <v>0</v>
      </c>
      <c r="BR164" s="56"/>
      <c r="BS164" s="56"/>
      <c r="BT164" s="56"/>
      <c r="BU164" s="56"/>
      <c r="BV164" s="87"/>
      <c r="BW164" s="56">
        <v>0</v>
      </c>
      <c r="BX164" s="56">
        <v>0</v>
      </c>
      <c r="BY164" s="56">
        <v>3066.2100666844349</v>
      </c>
      <c r="BZ164" s="56">
        <v>18220.736752322708</v>
      </c>
      <c r="CA164" s="56">
        <v>7498.3079642520415</v>
      </c>
      <c r="CB164" s="56">
        <v>0</v>
      </c>
      <c r="CC164" s="56">
        <v>0</v>
      </c>
      <c r="CD164" s="56">
        <v>0</v>
      </c>
      <c r="CE164" s="56">
        <v>0</v>
      </c>
      <c r="CF164" s="56">
        <v>0</v>
      </c>
      <c r="CG164" s="56">
        <v>0</v>
      </c>
      <c r="CH164" s="56">
        <v>0</v>
      </c>
      <c r="CI164" s="56">
        <v>88.435489444314555</v>
      </c>
      <c r="CJ164" s="56">
        <v>625.12519640623793</v>
      </c>
      <c r="CK164" s="56">
        <v>0</v>
      </c>
      <c r="CL164" s="56">
        <v>107.02250456565837</v>
      </c>
      <c r="CM164" s="56">
        <v>445.06275283983348</v>
      </c>
      <c r="CN164" s="56">
        <v>0</v>
      </c>
      <c r="CO164" s="56">
        <v>0</v>
      </c>
      <c r="CP164" s="56">
        <v>0.88980586828352182</v>
      </c>
      <c r="CQ164" s="56">
        <v>0</v>
      </c>
      <c r="CR164" s="62"/>
      <c r="CS164" s="129">
        <v>310.86844554018131</v>
      </c>
      <c r="CT164" s="129">
        <v>1190.8225422492974</v>
      </c>
      <c r="CU164" s="129">
        <v>1149.9876015866353</v>
      </c>
      <c r="CV164" s="129">
        <v>91598.939953261302</v>
      </c>
      <c r="CW164" s="129">
        <v>609.25434856244522</v>
      </c>
      <c r="CX164" s="129">
        <v>9833.719407295348</v>
      </c>
      <c r="CY164" s="129">
        <v>157.5996150194986</v>
      </c>
      <c r="CZ164" s="129">
        <v>740.7651214665749</v>
      </c>
      <c r="DA164" s="129">
        <v>456.21172158970995</v>
      </c>
      <c r="DB164" s="129">
        <v>3376.5168738092179</v>
      </c>
      <c r="DC164" s="129">
        <v>62.16263731722583</v>
      </c>
      <c r="DD164" s="129">
        <v>39.97109219276043</v>
      </c>
      <c r="DE164" s="129">
        <v>168.53567587767094</v>
      </c>
      <c r="DF164" s="129">
        <v>31.50358356482235</v>
      </c>
      <c r="DG164" s="129">
        <v>186.21325786964965</v>
      </c>
      <c r="DH164" s="129">
        <v>80.149457382479866</v>
      </c>
      <c r="DI164" s="129">
        <v>49.129264800158928</v>
      </c>
      <c r="DJ164" s="129">
        <v>672.7992872655675</v>
      </c>
      <c r="DK164" s="129">
        <v>174.93914707867938</v>
      </c>
      <c r="DL164" s="131"/>
      <c r="DM164" s="129">
        <v>405.87988215768377</v>
      </c>
      <c r="DN164" s="129" t="s">
        <v>1647</v>
      </c>
      <c r="DO164" s="129">
        <v>1765.8046143579929</v>
      </c>
      <c r="DP164" s="129">
        <v>131975.26820201002</v>
      </c>
      <c r="DQ164" s="129" t="s">
        <v>1648</v>
      </c>
      <c r="DR164" s="129">
        <v>11122.214292734485</v>
      </c>
      <c r="DS164" s="129" t="s">
        <v>1649</v>
      </c>
      <c r="DT164" s="129">
        <v>1694.7826690984889</v>
      </c>
      <c r="DU164" s="129" t="s">
        <v>1650</v>
      </c>
      <c r="DV164" s="129" t="s">
        <v>1773</v>
      </c>
      <c r="DW164" s="129" t="s">
        <v>1651</v>
      </c>
      <c r="DX164" s="129">
        <v>331.84564661571619</v>
      </c>
      <c r="DY164" s="129" t="s">
        <v>1652</v>
      </c>
      <c r="DZ164" s="129">
        <v>52.262766371597138</v>
      </c>
      <c r="EA164" s="129">
        <v>625.56604902295237</v>
      </c>
      <c r="EB164" s="129" t="s">
        <v>1653</v>
      </c>
      <c r="EC164" s="129" t="s">
        <v>1654</v>
      </c>
      <c r="ED164" s="129" t="s">
        <v>1655</v>
      </c>
      <c r="EE164" s="139">
        <v>116.95542184544952</v>
      </c>
    </row>
    <row r="165" spans="1:135" s="60" customFormat="1" x14ac:dyDescent="0.3">
      <c r="A165" s="56" t="s">
        <v>59</v>
      </c>
      <c r="B165" s="57" t="s">
        <v>60</v>
      </c>
      <c r="C165" s="57">
        <v>4</v>
      </c>
      <c r="D165" s="112" t="s">
        <v>428</v>
      </c>
      <c r="E165" s="112" t="s">
        <v>300</v>
      </c>
      <c r="F165" s="57" t="s">
        <v>75</v>
      </c>
      <c r="G165" s="57" t="s">
        <v>57</v>
      </c>
      <c r="H165" s="84">
        <v>-23.2</v>
      </c>
      <c r="I165" s="81"/>
      <c r="J165" s="81">
        <v>157.9</v>
      </c>
      <c r="K165" s="81"/>
      <c r="L165" s="120">
        <v>18.3</v>
      </c>
      <c r="M165" s="61" t="s">
        <v>268</v>
      </c>
      <c r="N165" s="62"/>
      <c r="O165" s="174">
        <v>52754.70371107856</v>
      </c>
      <c r="P165" s="174">
        <v>111216.85508735869</v>
      </c>
      <c r="Q165" s="56">
        <v>0</v>
      </c>
      <c r="R165" s="59">
        <v>0</v>
      </c>
      <c r="S165" s="59">
        <v>16998.785698374191</v>
      </c>
      <c r="T165" s="59">
        <v>0</v>
      </c>
      <c r="U165" s="56">
        <v>0</v>
      </c>
      <c r="V165" s="59">
        <v>0</v>
      </c>
      <c r="W165" s="59">
        <v>0</v>
      </c>
      <c r="X165" s="59">
        <v>0</v>
      </c>
      <c r="Y165" s="56">
        <v>0</v>
      </c>
      <c r="Z165" s="59">
        <v>0</v>
      </c>
      <c r="AA165" s="56">
        <v>0</v>
      </c>
      <c r="AB165" s="56">
        <v>3138.7995324841909</v>
      </c>
      <c r="AC165" s="59">
        <v>0</v>
      </c>
      <c r="AD165" s="56">
        <v>0</v>
      </c>
      <c r="AE165" s="56">
        <v>918.45655526260975</v>
      </c>
      <c r="AF165" s="59">
        <v>0</v>
      </c>
      <c r="AG165" s="56">
        <v>0</v>
      </c>
      <c r="AH165" s="56">
        <v>2.05491863032</v>
      </c>
      <c r="AI165" s="56">
        <v>0</v>
      </c>
      <c r="AJ165" s="87"/>
      <c r="AK165" s="56"/>
      <c r="AL165" s="56"/>
      <c r="AM165" s="56">
        <f>AVERAGE(O165:O167)</f>
        <v>49317.385350799712</v>
      </c>
      <c r="AN165" s="56">
        <f>AVERAGE(P165:P167)</f>
        <v>111216.85508735869</v>
      </c>
      <c r="AO165" s="56">
        <v>20029.432047065045</v>
      </c>
      <c r="AP165" s="56"/>
      <c r="AQ165" s="56"/>
      <c r="AR165" s="56"/>
      <c r="AS165" s="56"/>
      <c r="AT165" s="56"/>
      <c r="AU165" s="56"/>
      <c r="AV165" s="56"/>
      <c r="AW165" s="56">
        <v>204.23301454636524</v>
      </c>
      <c r="AX165" s="56">
        <v>3831.5746776310939</v>
      </c>
      <c r="AY165" s="56"/>
      <c r="AZ165" s="56">
        <v>160.57986562648315</v>
      </c>
      <c r="BA165" s="56">
        <v>865.26446377878619</v>
      </c>
      <c r="BB165" s="56"/>
      <c r="BC165" s="56"/>
      <c r="BD165" s="56">
        <v>2.05491863032</v>
      </c>
      <c r="BE165" s="56"/>
      <c r="BF165" s="145"/>
      <c r="BG165" s="171">
        <v>0</v>
      </c>
      <c r="BH165" s="172"/>
      <c r="BI165" s="56">
        <f t="shared" si="68"/>
        <v>2153.5976135720398</v>
      </c>
      <c r="BJ165" s="56">
        <f>BY165/22.9</f>
        <v>0</v>
      </c>
      <c r="BK165" s="56">
        <f t="shared" si="69"/>
        <v>0</v>
      </c>
      <c r="BL165" s="56">
        <f t="shared" si="73"/>
        <v>2153.5976135720398</v>
      </c>
      <c r="BM165" s="56"/>
      <c r="BN165" s="56">
        <f t="shared" si="70"/>
        <v>3141.7190702643702</v>
      </c>
      <c r="BO165" s="56">
        <f>BZ165/35.4</f>
        <v>0</v>
      </c>
      <c r="BP165" s="56">
        <f t="shared" si="71"/>
        <v>0</v>
      </c>
      <c r="BQ165" s="56">
        <f t="shared" si="72"/>
        <v>0</v>
      </c>
      <c r="BR165" s="56"/>
      <c r="BS165" s="56"/>
      <c r="BT165" s="56"/>
      <c r="BU165" s="56"/>
      <c r="BV165" s="87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56"/>
      <c r="CK165" s="56"/>
      <c r="CL165" s="56"/>
      <c r="CM165" s="56"/>
      <c r="CN165" s="56"/>
      <c r="CO165" s="56"/>
      <c r="CP165" s="56"/>
      <c r="CQ165" s="56"/>
      <c r="CR165" s="62"/>
      <c r="CS165" s="129">
        <v>1382.9549199996916</v>
      </c>
      <c r="CT165" s="129">
        <v>5430.5046031124357</v>
      </c>
      <c r="CU165" s="129">
        <v>5300.0545912312</v>
      </c>
      <c r="CV165" s="129">
        <v>432200.54352887388</v>
      </c>
      <c r="CW165" s="129">
        <v>2829.8943229041956</v>
      </c>
      <c r="CX165" s="129">
        <v>40199.02673844323</v>
      </c>
      <c r="CY165" s="129">
        <v>478.42604452012631</v>
      </c>
      <c r="CZ165" s="129">
        <v>3179.4304667894444</v>
      </c>
      <c r="DA165" s="129">
        <v>1390.1541362766516</v>
      </c>
      <c r="DB165" s="129">
        <v>15423.728938468646</v>
      </c>
      <c r="DC165" s="129">
        <v>72.205779326952779</v>
      </c>
      <c r="DD165" s="129">
        <v>63.361679875268358</v>
      </c>
      <c r="DE165" s="129">
        <v>423.60601081031729</v>
      </c>
      <c r="DF165" s="129">
        <v>80.480612086117745</v>
      </c>
      <c r="DG165" s="129">
        <v>293.01266386205219</v>
      </c>
      <c r="DH165" s="129">
        <v>167.26215083058034</v>
      </c>
      <c r="DI165" s="129">
        <v>171.91087682983209</v>
      </c>
      <c r="DJ165" s="129">
        <v>1344.9445859851205</v>
      </c>
      <c r="DK165" s="129">
        <v>459.14435227279705</v>
      </c>
      <c r="DL165" s="131"/>
      <c r="DM165" s="129" t="s">
        <v>1656</v>
      </c>
      <c r="DN165" s="129" t="s">
        <v>1657</v>
      </c>
      <c r="DO165" s="129">
        <v>2856.5040527454348</v>
      </c>
      <c r="DP165" s="129" t="s">
        <v>1658</v>
      </c>
      <c r="DQ165" s="129" t="s">
        <v>1659</v>
      </c>
      <c r="DR165" s="129" t="s">
        <v>1660</v>
      </c>
      <c r="DS165" s="129" t="s">
        <v>1661</v>
      </c>
      <c r="DT165" s="129" t="s">
        <v>1662</v>
      </c>
      <c r="DU165" s="129" t="s">
        <v>1663</v>
      </c>
      <c r="DV165" s="129" t="s">
        <v>1774</v>
      </c>
      <c r="DW165" s="129">
        <v>59.578490430707561</v>
      </c>
      <c r="DX165" s="129">
        <v>405.75425995888736</v>
      </c>
      <c r="DY165" s="129" t="s">
        <v>1664</v>
      </c>
      <c r="DZ165" s="129">
        <v>33.348655970802326</v>
      </c>
      <c r="EA165" s="129">
        <v>389.84528305635786</v>
      </c>
      <c r="EB165" s="129" t="s">
        <v>1665</v>
      </c>
      <c r="EC165" s="129" t="s">
        <v>1666</v>
      </c>
      <c r="ED165" s="129">
        <v>1992.2058242172168</v>
      </c>
      <c r="EE165" s="139" t="s">
        <v>1667</v>
      </c>
    </row>
    <row r="166" spans="1:135" x14ac:dyDescent="0.3">
      <c r="A166" s="48" t="s">
        <v>59</v>
      </c>
      <c r="B166" s="49" t="s">
        <v>60</v>
      </c>
      <c r="C166" s="49">
        <v>4</v>
      </c>
      <c r="D166" s="113" t="s">
        <v>429</v>
      </c>
      <c r="E166" s="113" t="s">
        <v>300</v>
      </c>
      <c r="F166" s="49" t="s">
        <v>75</v>
      </c>
      <c r="G166" s="49" t="s">
        <v>57</v>
      </c>
      <c r="H166" s="83">
        <v>-23.2</v>
      </c>
      <c r="J166" s="80">
        <v>157.9</v>
      </c>
      <c r="L166" s="119">
        <v>18.3</v>
      </c>
      <c r="M166" s="53" t="s">
        <v>269</v>
      </c>
      <c r="O166" s="173">
        <v>54481.569072024671</v>
      </c>
      <c r="P166" s="173">
        <v>111216.85508735869</v>
      </c>
      <c r="Q166" s="48">
        <v>0</v>
      </c>
      <c r="R166" s="51">
        <v>0</v>
      </c>
      <c r="S166" s="51">
        <v>15092.728964381422</v>
      </c>
      <c r="T166" s="51">
        <v>0</v>
      </c>
      <c r="U166" s="48">
        <v>0</v>
      </c>
      <c r="V166" s="51">
        <v>0</v>
      </c>
      <c r="W166" s="51">
        <v>0</v>
      </c>
      <c r="X166" s="51">
        <v>0</v>
      </c>
      <c r="Y166" s="48">
        <v>0</v>
      </c>
      <c r="Z166" s="51">
        <v>0</v>
      </c>
      <c r="AA166" s="48">
        <v>0</v>
      </c>
      <c r="AB166" s="48">
        <v>3536.8759525540604</v>
      </c>
      <c r="AC166" s="51">
        <v>0</v>
      </c>
      <c r="AD166" s="48">
        <v>60.50646084427818</v>
      </c>
      <c r="AE166" s="48">
        <v>820.31133907209357</v>
      </c>
      <c r="AF166" s="51">
        <v>0</v>
      </c>
      <c r="AG166" s="48">
        <v>0</v>
      </c>
      <c r="AH166" s="48">
        <v>0</v>
      </c>
      <c r="AI166" s="48">
        <v>0</v>
      </c>
      <c r="AJ166" s="86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G166" s="149"/>
      <c r="BI166" s="48">
        <f t="shared" si="68"/>
        <v>0</v>
      </c>
      <c r="BJ166" s="48">
        <f>BY166/22.9</f>
        <v>0</v>
      </c>
      <c r="BK166" s="48">
        <f t="shared" si="69"/>
        <v>0</v>
      </c>
      <c r="BL166" s="48">
        <f t="shared" si="73"/>
        <v>0</v>
      </c>
      <c r="BM166" s="48"/>
      <c r="BN166" s="48">
        <f t="shared" si="70"/>
        <v>0</v>
      </c>
      <c r="BO166" s="48">
        <f>BZ166/35.4</f>
        <v>0</v>
      </c>
      <c r="BP166" s="48">
        <f t="shared" si="71"/>
        <v>0</v>
      </c>
      <c r="BQ166" s="48">
        <f t="shared" si="72"/>
        <v>0</v>
      </c>
      <c r="BR166" s="48"/>
      <c r="BS166" s="48"/>
      <c r="BT166" s="48"/>
      <c r="BU166" s="48"/>
      <c r="BV166" s="86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S166" s="128">
        <v>1179.4589188249427</v>
      </c>
      <c r="CT166" s="128">
        <v>4661.7365505049538</v>
      </c>
      <c r="CU166" s="128">
        <v>4434.9632939366638</v>
      </c>
      <c r="CV166" s="128">
        <v>370737.315715693</v>
      </c>
      <c r="CW166" s="128">
        <v>2381.7182333151841</v>
      </c>
      <c r="CX166" s="128">
        <v>34690.01578105033</v>
      </c>
      <c r="CY166" s="128">
        <v>433.85885085425281</v>
      </c>
      <c r="CZ166" s="128">
        <v>2728.1425739780075</v>
      </c>
      <c r="DA166" s="128">
        <v>1275.6877149804093</v>
      </c>
      <c r="DB166" s="128">
        <v>12987.150412237375</v>
      </c>
      <c r="DC166" s="128">
        <v>77.945541613919374</v>
      </c>
      <c r="DD166" s="128">
        <v>68.398409399925129</v>
      </c>
      <c r="DE166" s="128">
        <v>406.16995460625918</v>
      </c>
      <c r="DF166" s="128">
        <v>76.16770902724744</v>
      </c>
      <c r="DG166" s="128">
        <v>316.30474731182164</v>
      </c>
      <c r="DH166" s="128">
        <v>160.37744824256876</v>
      </c>
      <c r="DI166" s="128">
        <v>151.54055366497977</v>
      </c>
      <c r="DJ166" s="128">
        <v>1261.1603723522462</v>
      </c>
      <c r="DK166" s="128">
        <v>425.06456799583066</v>
      </c>
      <c r="DM166" s="128" t="s">
        <v>1668</v>
      </c>
      <c r="DN166" s="128" t="s">
        <v>1669</v>
      </c>
      <c r="DO166" s="128">
        <v>2842.4906779038738</v>
      </c>
      <c r="DP166" s="128" t="s">
        <v>1670</v>
      </c>
      <c r="DQ166" s="128" t="s">
        <v>1671</v>
      </c>
      <c r="DR166" s="128" t="s">
        <v>1672</v>
      </c>
      <c r="DS166" s="128" t="s">
        <v>1673</v>
      </c>
      <c r="DT166" s="128" t="s">
        <v>1674</v>
      </c>
      <c r="DU166" s="128" t="s">
        <v>1675</v>
      </c>
      <c r="DV166" s="128" t="s">
        <v>1775</v>
      </c>
      <c r="DW166" s="128">
        <v>49.817787943189266</v>
      </c>
      <c r="DX166" s="128">
        <v>528.35539821366979</v>
      </c>
      <c r="DY166" s="128" t="s">
        <v>1676</v>
      </c>
      <c r="DZ166" s="128">
        <v>38.88000258769916</v>
      </c>
      <c r="EA166" s="128">
        <v>387.11046991108077</v>
      </c>
      <c r="EB166" s="128" t="s">
        <v>1677</v>
      </c>
      <c r="EC166" s="128" t="s">
        <v>1678</v>
      </c>
      <c r="ED166" s="128" t="s">
        <v>1679</v>
      </c>
      <c r="EE166" s="138" t="s">
        <v>1680</v>
      </c>
    </row>
    <row r="167" spans="1:135" ht="16.2" thickBot="1" x14ac:dyDescent="0.35">
      <c r="A167" s="48" t="s">
        <v>59</v>
      </c>
      <c r="B167" s="49" t="s">
        <v>60</v>
      </c>
      <c r="C167" s="49">
        <v>4</v>
      </c>
      <c r="D167" s="113" t="s">
        <v>430</v>
      </c>
      <c r="E167" s="113" t="s">
        <v>300</v>
      </c>
      <c r="F167" s="49" t="s">
        <v>75</v>
      </c>
      <c r="G167" s="49" t="s">
        <v>57</v>
      </c>
      <c r="H167" s="83">
        <v>-23.2</v>
      </c>
      <c r="J167" s="80">
        <v>157.9</v>
      </c>
      <c r="L167" s="119">
        <v>18.3</v>
      </c>
      <c r="M167" s="53" t="s">
        <v>269</v>
      </c>
      <c r="O167" s="173">
        <v>40715.883269295911</v>
      </c>
      <c r="P167" s="173">
        <v>111216.85508735869</v>
      </c>
      <c r="Q167" s="48">
        <v>0</v>
      </c>
      <c r="R167" s="51">
        <v>0</v>
      </c>
      <c r="S167" s="51">
        <v>27996.781478439527</v>
      </c>
      <c r="T167" s="51">
        <v>0</v>
      </c>
      <c r="U167" s="48">
        <v>0</v>
      </c>
      <c r="V167" s="51">
        <v>0</v>
      </c>
      <c r="W167" s="51">
        <v>0</v>
      </c>
      <c r="X167" s="51">
        <v>0</v>
      </c>
      <c r="Y167" s="48">
        <v>0</v>
      </c>
      <c r="Z167" s="51">
        <v>0</v>
      </c>
      <c r="AA167" s="48">
        <v>204.23301454636524</v>
      </c>
      <c r="AB167" s="48">
        <v>4819.0485478550308</v>
      </c>
      <c r="AC167" s="51">
        <v>0</v>
      </c>
      <c r="AD167" s="48">
        <v>260.65327040868812</v>
      </c>
      <c r="AE167" s="48">
        <v>857.02549700165548</v>
      </c>
      <c r="AF167" s="51">
        <v>0</v>
      </c>
      <c r="AG167" s="48">
        <v>0</v>
      </c>
      <c r="AH167" s="48">
        <v>0</v>
      </c>
      <c r="AI167" s="48">
        <v>0</v>
      </c>
      <c r="AJ167" s="86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G167" s="149"/>
      <c r="BI167" s="48">
        <f t="shared" si="68"/>
        <v>0</v>
      </c>
      <c r="BJ167" s="48">
        <f>BY167/22.9</f>
        <v>0</v>
      </c>
      <c r="BK167" s="48">
        <f t="shared" si="69"/>
        <v>0</v>
      </c>
      <c r="BL167" s="48">
        <f t="shared" si="73"/>
        <v>0</v>
      </c>
      <c r="BM167" s="48"/>
      <c r="BN167" s="48">
        <f t="shared" si="70"/>
        <v>0</v>
      </c>
      <c r="BO167" s="48">
        <f>BZ167/35.4</f>
        <v>0</v>
      </c>
      <c r="BP167" s="48">
        <f t="shared" si="71"/>
        <v>0</v>
      </c>
      <c r="BQ167" s="48">
        <f t="shared" si="72"/>
        <v>0</v>
      </c>
      <c r="BR167" s="48"/>
      <c r="BS167" s="48"/>
      <c r="BT167" s="48"/>
      <c r="BU167" s="48"/>
      <c r="BV167" s="86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S167" s="128">
        <v>2107.688163325091</v>
      </c>
      <c r="CT167" s="128">
        <v>8388.2175323046304</v>
      </c>
      <c r="CU167" s="128">
        <v>7762.9986139485063</v>
      </c>
      <c r="CV167" s="128">
        <v>666568.30676827161</v>
      </c>
      <c r="CW167" s="128">
        <v>4195.6243136503781</v>
      </c>
      <c r="CX167" s="128">
        <v>62764.242613469978</v>
      </c>
      <c r="CY167" s="128">
        <v>824.49301815811214</v>
      </c>
      <c r="CZ167" s="128">
        <v>4906.6984195176847</v>
      </c>
      <c r="DA167" s="128">
        <v>2451.2005235717857</v>
      </c>
      <c r="DB167" s="128">
        <v>22889.894298418923</v>
      </c>
      <c r="DC167" s="128">
        <v>170.45054701682182</v>
      </c>
      <c r="DD167" s="128">
        <v>149.57297179414047</v>
      </c>
      <c r="DE167" s="128">
        <v>811.31685944103754</v>
      </c>
      <c r="DF167" s="128">
        <v>150.44939879924215</v>
      </c>
      <c r="DG167" s="128">
        <v>691.69212359016672</v>
      </c>
      <c r="DH167" s="128">
        <v>320.35090562467701</v>
      </c>
      <c r="DI167" s="128">
        <v>280.1819904726691</v>
      </c>
      <c r="DJ167" s="128">
        <v>2470.9990168449494</v>
      </c>
      <c r="DK167" s="128">
        <v>823.34555217348156</v>
      </c>
      <c r="DM167" s="128" t="s">
        <v>1681</v>
      </c>
      <c r="DN167" s="128" t="s">
        <v>1682</v>
      </c>
      <c r="DO167" s="128">
        <v>3417.9854750144996</v>
      </c>
      <c r="DP167" s="128" t="s">
        <v>1683</v>
      </c>
      <c r="DQ167" s="128" t="s">
        <v>1684</v>
      </c>
      <c r="DR167" s="128" t="s">
        <v>1685</v>
      </c>
      <c r="DS167" s="128" t="s">
        <v>1686</v>
      </c>
      <c r="DT167" s="128" t="s">
        <v>1687</v>
      </c>
      <c r="DU167" s="128" t="s">
        <v>1688</v>
      </c>
      <c r="DV167" s="128" t="s">
        <v>1776</v>
      </c>
      <c r="DW167" s="128">
        <v>155.34750966064615</v>
      </c>
      <c r="DX167" s="128">
        <v>694.2524323376432</v>
      </c>
      <c r="DY167" s="128" t="s">
        <v>1689</v>
      </c>
      <c r="DZ167" s="128">
        <v>111.31457011144171</v>
      </c>
      <c r="EA167" s="128">
        <v>570.72955863707159</v>
      </c>
      <c r="EB167" s="128" t="s">
        <v>1690</v>
      </c>
      <c r="EC167" s="128" t="s">
        <v>1691</v>
      </c>
      <c r="ED167" s="128" t="s">
        <v>1692</v>
      </c>
      <c r="EE167" s="138" t="s">
        <v>1693</v>
      </c>
    </row>
    <row r="168" spans="1:135" s="60" customFormat="1" x14ac:dyDescent="0.3">
      <c r="A168" s="56" t="s">
        <v>59</v>
      </c>
      <c r="B168" s="57" t="s">
        <v>60</v>
      </c>
      <c r="C168" s="57">
        <v>4</v>
      </c>
      <c r="D168" s="74" t="s">
        <v>436</v>
      </c>
      <c r="E168" s="112" t="s">
        <v>300</v>
      </c>
      <c r="F168" s="57" t="s">
        <v>75</v>
      </c>
      <c r="G168" s="57" t="s">
        <v>57</v>
      </c>
      <c r="H168" s="84">
        <v>-23.2</v>
      </c>
      <c r="I168" s="81"/>
      <c r="J168" s="81">
        <v>174.5</v>
      </c>
      <c r="K168" s="81"/>
      <c r="L168" s="120">
        <v>18.399999999999999</v>
      </c>
      <c r="M168" s="61" t="s">
        <v>270</v>
      </c>
      <c r="N168" s="62"/>
      <c r="O168" s="174">
        <v>70349.372656739986</v>
      </c>
      <c r="P168" s="174">
        <v>111824.59746488524</v>
      </c>
      <c r="Q168" s="56">
        <v>0</v>
      </c>
      <c r="R168" s="59">
        <v>0</v>
      </c>
      <c r="S168" s="59">
        <v>0</v>
      </c>
      <c r="T168" s="59">
        <v>0</v>
      </c>
      <c r="U168" s="56">
        <v>0</v>
      </c>
      <c r="V168" s="59">
        <v>0</v>
      </c>
      <c r="W168" s="59">
        <v>0</v>
      </c>
      <c r="X168" s="59">
        <v>0</v>
      </c>
      <c r="Y168" s="56">
        <v>0</v>
      </c>
      <c r="Z168" s="59">
        <v>0</v>
      </c>
      <c r="AA168" s="56">
        <v>0</v>
      </c>
      <c r="AB168" s="56">
        <v>3646.9228883327341</v>
      </c>
      <c r="AC168" s="59">
        <v>0</v>
      </c>
      <c r="AD168" s="56">
        <v>0</v>
      </c>
      <c r="AE168" s="56">
        <v>0</v>
      </c>
      <c r="AF168" s="59">
        <v>0</v>
      </c>
      <c r="AG168" s="56">
        <v>0</v>
      </c>
      <c r="AH168" s="56">
        <v>5.1368684168199996</v>
      </c>
      <c r="AI168" s="56">
        <v>0</v>
      </c>
      <c r="AJ168" s="87"/>
      <c r="AK168" s="56">
        <v>340.26610318629389</v>
      </c>
      <c r="AL168" s="56">
        <v>268.72828986949872</v>
      </c>
      <c r="AM168" s="56">
        <v>66483.744010951399</v>
      </c>
      <c r="AN168" s="56">
        <v>66484.744010951399</v>
      </c>
      <c r="AO168" s="56">
        <v>18021.756129561109</v>
      </c>
      <c r="AP168" s="56">
        <v>82996.195364819549</v>
      </c>
      <c r="AQ168" s="56"/>
      <c r="AR168" s="56"/>
      <c r="AS168" s="56"/>
      <c r="AT168" s="56">
        <v>56.626213067924496</v>
      </c>
      <c r="AU168" s="56"/>
      <c r="AV168" s="56">
        <v>315.35504301594494</v>
      </c>
      <c r="AW168" s="56">
        <v>94.283973542150434</v>
      </c>
      <c r="AX168" s="56">
        <v>5364.569374792899</v>
      </c>
      <c r="AY168" s="56"/>
      <c r="AZ168" s="56">
        <v>188.96112414601407</v>
      </c>
      <c r="BA168" s="56">
        <v>1202.9728839522286</v>
      </c>
      <c r="BB168" s="56">
        <v>6.2731107959259829</v>
      </c>
      <c r="BC168" s="56">
        <v>24.025083750796707</v>
      </c>
      <c r="BD168" s="56">
        <v>5.1368684168199996</v>
      </c>
      <c r="BE168" s="56">
        <v>9.4062855113716566</v>
      </c>
      <c r="BF168" s="145"/>
      <c r="BG168" s="171">
        <v>4.6616761047002346E-4</v>
      </c>
      <c r="BH168" s="172">
        <v>347.31006167616812</v>
      </c>
      <c r="BI168" s="56">
        <f t="shared" si="68"/>
        <v>2903.220262486961</v>
      </c>
      <c r="BJ168" s="56">
        <f>BY168/22.9</f>
        <v>0</v>
      </c>
      <c r="BK168" s="56">
        <f t="shared" si="69"/>
        <v>1035.4333470335289</v>
      </c>
      <c r="BL168" s="56">
        <f t="shared" si="73"/>
        <v>3938.6536095204901</v>
      </c>
      <c r="BM168" s="56">
        <v>2117.7061014001647</v>
      </c>
      <c r="BN168" s="56">
        <f t="shared" si="70"/>
        <v>1878.1001133037119</v>
      </c>
      <c r="BO168" s="56">
        <f>BZ168/35.4</f>
        <v>561.3835999931797</v>
      </c>
      <c r="BP168" s="56">
        <f t="shared" si="71"/>
        <v>3.9468716272333531</v>
      </c>
      <c r="BQ168" s="56">
        <f t="shared" si="72"/>
        <v>1.9734358136166765</v>
      </c>
      <c r="BR168" s="56">
        <f t="shared" ref="BR168" si="82">BI168/BP168</f>
        <v>735.57504187741654</v>
      </c>
      <c r="BS168" s="56">
        <v>0</v>
      </c>
      <c r="BT168" s="56">
        <f t="shared" ref="BT168" si="83">BN168/BP168</f>
        <v>475.84524927156235</v>
      </c>
      <c r="BU168" s="56">
        <v>284.47015916081057</v>
      </c>
      <c r="BV168" s="87"/>
      <c r="BW168" s="56">
        <v>170.13305159314694</v>
      </c>
      <c r="BX168" s="56">
        <v>134.36414493474936</v>
      </c>
      <c r="BY168" s="56">
        <v>0</v>
      </c>
      <c r="BZ168" s="56">
        <v>19872.979439758561</v>
      </c>
      <c r="CA168" s="56">
        <v>9010.8780647805543</v>
      </c>
      <c r="CB168" s="56">
        <v>41498.097682409774</v>
      </c>
      <c r="CC168" s="56">
        <v>0</v>
      </c>
      <c r="CD168" s="56">
        <v>0</v>
      </c>
      <c r="CE168" s="56">
        <v>0</v>
      </c>
      <c r="CF168" s="56">
        <v>28.313106533962248</v>
      </c>
      <c r="CG168" s="56">
        <v>0</v>
      </c>
      <c r="CH168" s="56">
        <v>157.67752150797247</v>
      </c>
      <c r="CI168" s="56">
        <v>47.141986771075217</v>
      </c>
      <c r="CJ168" s="56">
        <v>1717.6464864601649</v>
      </c>
      <c r="CK168" s="56">
        <v>0</v>
      </c>
      <c r="CL168" s="56">
        <v>94.480562073007036</v>
      </c>
      <c r="CM168" s="56">
        <v>601.48644197611429</v>
      </c>
      <c r="CN168" s="56">
        <v>3.1365553979629914</v>
      </c>
      <c r="CO168" s="56">
        <v>12.012541875398353</v>
      </c>
      <c r="CP168" s="56">
        <v>2.5684342084099998</v>
      </c>
      <c r="CQ168" s="56">
        <v>4.7031427556858283</v>
      </c>
      <c r="CR168" s="62"/>
      <c r="CS168" s="129">
        <v>6325.910826776455</v>
      </c>
      <c r="CT168" s="129">
        <v>23951.090381538303</v>
      </c>
      <c r="CU168" s="129">
        <v>24478.583556060843</v>
      </c>
      <c r="CV168" s="129">
        <v>1965899.8508220918</v>
      </c>
      <c r="CW168" s="129">
        <v>12672.416566924003</v>
      </c>
      <c r="CX168" s="129">
        <v>199981.47132969499</v>
      </c>
      <c r="CY168" s="129">
        <v>3061.3462749388477</v>
      </c>
      <c r="CZ168" s="129">
        <v>14448.755405981847</v>
      </c>
      <c r="DA168" s="129">
        <v>7242.2118921231813</v>
      </c>
      <c r="DB168" s="129">
        <v>70611.850265954068</v>
      </c>
      <c r="DC168" s="129">
        <v>459.37111079585344</v>
      </c>
      <c r="DD168" s="129">
        <v>798.86773358501205</v>
      </c>
      <c r="DE168" s="129">
        <v>2325.7409896782983</v>
      </c>
      <c r="DF168" s="129">
        <v>349.3053768073097</v>
      </c>
      <c r="DG168" s="129">
        <v>2769.2210054224761</v>
      </c>
      <c r="DH168" s="129">
        <v>728.24981895134727</v>
      </c>
      <c r="DI168" s="129">
        <v>915.04961861931008</v>
      </c>
      <c r="DJ168" s="129">
        <v>3623.5062221544154</v>
      </c>
      <c r="DK168" s="129">
        <v>2870.9831425092289</v>
      </c>
      <c r="DL168" s="131"/>
      <c r="DM168" s="129" t="s">
        <v>1694</v>
      </c>
      <c r="DN168" s="129" t="s">
        <v>1695</v>
      </c>
      <c r="DO168" s="129" t="s">
        <v>1696</v>
      </c>
      <c r="DP168" s="129" t="s">
        <v>1697</v>
      </c>
      <c r="DQ168" s="129" t="s">
        <v>1698</v>
      </c>
      <c r="DR168" s="129" t="s">
        <v>1699</v>
      </c>
      <c r="DS168" s="129" t="s">
        <v>1700</v>
      </c>
      <c r="DT168" s="129" t="s">
        <v>1701</v>
      </c>
      <c r="DU168" s="129" t="s">
        <v>1702</v>
      </c>
      <c r="DV168" s="129" t="s">
        <v>1777</v>
      </c>
      <c r="DW168" s="129" t="s">
        <v>1703</v>
      </c>
      <c r="DX168" s="129">
        <v>1278.6859097706813</v>
      </c>
      <c r="DY168" s="129" t="s">
        <v>1704</v>
      </c>
      <c r="DZ168" s="129">
        <v>193.36549325145054</v>
      </c>
      <c r="EA168" s="129" t="s">
        <v>1705</v>
      </c>
      <c r="EB168" s="129" t="s">
        <v>1706</v>
      </c>
      <c r="EC168" s="129" t="s">
        <v>1707</v>
      </c>
      <c r="ED168" s="129" t="s">
        <v>1708</v>
      </c>
      <c r="EE168" s="139" t="s">
        <v>1709</v>
      </c>
    </row>
    <row r="169" spans="1:135" ht="16.2" thickBot="1" x14ac:dyDescent="0.35">
      <c r="A169" s="48" t="s">
        <v>59</v>
      </c>
      <c r="B169" s="49" t="s">
        <v>60</v>
      </c>
      <c r="C169" s="49">
        <v>4</v>
      </c>
      <c r="D169" s="73" t="s">
        <v>437</v>
      </c>
      <c r="E169" s="113" t="s">
        <v>300</v>
      </c>
      <c r="F169" s="49" t="s">
        <v>75</v>
      </c>
      <c r="G169" s="49" t="s">
        <v>57</v>
      </c>
      <c r="H169" s="83">
        <v>-23.2</v>
      </c>
      <c r="J169" s="80">
        <v>174.5</v>
      </c>
      <c r="L169" s="119">
        <v>18.399999999999999</v>
      </c>
      <c r="M169" s="53" t="s">
        <v>271</v>
      </c>
      <c r="O169" s="173">
        <v>7714.1720620783526</v>
      </c>
      <c r="P169" s="173">
        <v>258935.35374902791</v>
      </c>
      <c r="Q169" s="48">
        <v>340.26610318629389</v>
      </c>
      <c r="R169" s="51">
        <v>268.72828986949872</v>
      </c>
      <c r="S169" s="51">
        <v>18021.756129561109</v>
      </c>
      <c r="T169" s="51">
        <v>82996.195364819549</v>
      </c>
      <c r="U169" s="48">
        <v>0</v>
      </c>
      <c r="V169" s="51">
        <v>0</v>
      </c>
      <c r="W169" s="51">
        <v>0</v>
      </c>
      <c r="X169" s="51">
        <v>56.626213067924496</v>
      </c>
      <c r="Y169" s="48">
        <v>0</v>
      </c>
      <c r="Z169" s="51">
        <v>315.35504301594494</v>
      </c>
      <c r="AA169" s="48">
        <v>94.283973542150434</v>
      </c>
      <c r="AB169" s="48">
        <v>7082.2158612530638</v>
      </c>
      <c r="AC169" s="51">
        <v>0</v>
      </c>
      <c r="AD169" s="48">
        <v>188.96112414601407</v>
      </c>
      <c r="AE169" s="48">
        <v>1202.9728839522286</v>
      </c>
      <c r="AF169" s="51">
        <v>6.2731107959259829</v>
      </c>
      <c r="AG169" s="48">
        <v>24.025083750796707</v>
      </c>
      <c r="AH169" s="48">
        <v>0</v>
      </c>
      <c r="AI169" s="48">
        <v>9.4062855113716566</v>
      </c>
      <c r="AJ169" s="86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G169" s="149"/>
      <c r="BI169" s="48">
        <f t="shared" si="68"/>
        <v>0</v>
      </c>
      <c r="BJ169" s="48">
        <f>BY169/22.9</f>
        <v>0</v>
      </c>
      <c r="BK169" s="48">
        <f t="shared" si="69"/>
        <v>0</v>
      </c>
      <c r="BL169" s="48">
        <f t="shared" si="73"/>
        <v>0</v>
      </c>
      <c r="BM169" s="48"/>
      <c r="BN169" s="48">
        <f t="shared" si="70"/>
        <v>0</v>
      </c>
      <c r="BO169" s="48">
        <f>BZ169/35.4</f>
        <v>0</v>
      </c>
      <c r="BP169" s="48">
        <f t="shared" si="71"/>
        <v>0</v>
      </c>
      <c r="BQ169" s="48">
        <f t="shared" si="72"/>
        <v>0</v>
      </c>
      <c r="BR169" s="48"/>
      <c r="BS169" s="48"/>
      <c r="BT169" s="48"/>
      <c r="BU169" s="48"/>
      <c r="BV169" s="86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  <c r="CG169" s="48"/>
      <c r="CH169" s="48"/>
      <c r="CI169" s="48"/>
      <c r="CJ169" s="48"/>
      <c r="CK169" s="48"/>
      <c r="CL169" s="48"/>
      <c r="CM169" s="48"/>
      <c r="CN169" s="48"/>
      <c r="CO169" s="48"/>
      <c r="CP169" s="48"/>
      <c r="CQ169" s="48"/>
      <c r="CS169" s="128">
        <v>28.137242218049099</v>
      </c>
      <c r="CT169" s="128">
        <v>101.39351480846332</v>
      </c>
      <c r="CU169" s="128">
        <v>112.97173536558243</v>
      </c>
      <c r="CV169" s="128">
        <v>8536.6788048139952</v>
      </c>
      <c r="CW169" s="128">
        <v>57.71317368204982</v>
      </c>
      <c r="CX169" s="128">
        <v>859.7656256783248</v>
      </c>
      <c r="CY169" s="128">
        <v>12.309065451304068</v>
      </c>
      <c r="CZ169" s="128">
        <v>62.530572104777555</v>
      </c>
      <c r="DA169" s="128">
        <v>26.714014474819866</v>
      </c>
      <c r="DB169" s="128">
        <v>322.02676070924139</v>
      </c>
      <c r="DC169" s="128">
        <v>1.0631264358658308</v>
      </c>
      <c r="DD169" s="128">
        <v>2.5889904162344801</v>
      </c>
      <c r="DE169" s="128">
        <v>7.7814449031153812</v>
      </c>
      <c r="DF169" s="128">
        <v>1.0979034605623057</v>
      </c>
      <c r="DG169" s="128">
        <v>8.7039522629287536</v>
      </c>
      <c r="DH169" s="128">
        <v>2.1577105662855511</v>
      </c>
      <c r="DI169" s="128">
        <v>3.7768154578803683</v>
      </c>
      <c r="DJ169" s="128">
        <v>8.385911009124472</v>
      </c>
      <c r="DK169" s="128">
        <v>10.301850129073337</v>
      </c>
      <c r="DM169" s="128">
        <v>35.043396667104901</v>
      </c>
      <c r="DN169" s="128">
        <v>99.757246019607436</v>
      </c>
      <c r="DO169" s="128">
        <v>138.48722514696567</v>
      </c>
      <c r="DP169" s="128">
        <v>8475.43797816386</v>
      </c>
      <c r="DQ169" s="128" t="s">
        <v>1710</v>
      </c>
      <c r="DR169" s="128" t="s">
        <v>1711</v>
      </c>
      <c r="DS169" s="128" t="s">
        <v>1712</v>
      </c>
      <c r="DT169" s="128">
        <v>43.397215144527649</v>
      </c>
      <c r="DU169" s="128" t="s">
        <v>1713</v>
      </c>
      <c r="DV169" s="128">
        <v>287.95940265808241</v>
      </c>
      <c r="DW169" s="128">
        <v>6.818166089247284</v>
      </c>
      <c r="DX169" s="128">
        <v>57.931867994208297</v>
      </c>
      <c r="DY169" s="128" t="s">
        <v>1714</v>
      </c>
      <c r="DZ169" s="128">
        <v>7.0398988500104815</v>
      </c>
      <c r="EA169" s="128">
        <v>52.63330978694875</v>
      </c>
      <c r="EB169" s="128">
        <v>1.847723942927731</v>
      </c>
      <c r="EC169" s="128">
        <v>3.8193002714990261</v>
      </c>
      <c r="ED169" s="128">
        <v>46.085081398018758</v>
      </c>
      <c r="EE169" s="138" t="s">
        <v>1715</v>
      </c>
    </row>
    <row r="170" spans="1:135" s="60" customFormat="1" ht="16.2" thickBot="1" x14ac:dyDescent="0.35">
      <c r="A170" s="56" t="s">
        <v>59</v>
      </c>
      <c r="B170" s="57" t="s">
        <v>60</v>
      </c>
      <c r="C170" s="57">
        <v>4</v>
      </c>
      <c r="D170" s="112" t="s">
        <v>431</v>
      </c>
      <c r="E170" s="112" t="s">
        <v>300</v>
      </c>
      <c r="F170" s="57" t="s">
        <v>75</v>
      </c>
      <c r="G170" s="57" t="s">
        <v>57</v>
      </c>
      <c r="H170" s="84">
        <v>-22.1</v>
      </c>
      <c r="I170" s="81"/>
      <c r="J170" s="81">
        <v>184.2</v>
      </c>
      <c r="K170" s="81"/>
      <c r="L170" s="120">
        <v>17.899999999999999</v>
      </c>
      <c r="M170" s="61" t="s">
        <v>272</v>
      </c>
      <c r="N170" s="62"/>
      <c r="O170" s="174">
        <v>21830.999718647428</v>
      </c>
      <c r="P170" s="174">
        <v>186320.30174702074</v>
      </c>
      <c r="Q170" s="56">
        <v>0</v>
      </c>
      <c r="R170" s="59">
        <v>0</v>
      </c>
      <c r="S170" s="59">
        <v>22835.848998242098</v>
      </c>
      <c r="T170" s="59">
        <v>43742.97104077191</v>
      </c>
      <c r="U170" s="56">
        <v>0</v>
      </c>
      <c r="V170" s="59">
        <v>0</v>
      </c>
      <c r="W170" s="59">
        <v>0</v>
      </c>
      <c r="X170" s="59">
        <v>0</v>
      </c>
      <c r="Y170" s="56">
        <v>0</v>
      </c>
      <c r="Z170" s="59">
        <v>1795.4309975845308</v>
      </c>
      <c r="AA170" s="56">
        <v>113.5632250907978</v>
      </c>
      <c r="AB170" s="56">
        <v>5780.158486559576</v>
      </c>
      <c r="AC170" s="59">
        <v>0</v>
      </c>
      <c r="AD170" s="56">
        <v>143.95084329679776</v>
      </c>
      <c r="AE170" s="56">
        <v>1261.7207016624398</v>
      </c>
      <c r="AF170" s="59">
        <v>0</v>
      </c>
      <c r="AG170" s="56">
        <v>52.167114334424653</v>
      </c>
      <c r="AH170" s="56">
        <v>0</v>
      </c>
      <c r="AI170" s="56">
        <v>0</v>
      </c>
      <c r="AJ170" s="87"/>
      <c r="AK170" s="56"/>
      <c r="AL170" s="56"/>
      <c r="AM170" s="56">
        <f>AVERAGE(O170)</f>
        <v>21830.999718647428</v>
      </c>
      <c r="AN170" s="56">
        <f>AVERAGE(P170)</f>
        <v>186320.30174702074</v>
      </c>
      <c r="AO170" s="56">
        <v>22835.848998242098</v>
      </c>
      <c r="AP170" s="56">
        <v>43742.97104077191</v>
      </c>
      <c r="AQ170" s="56"/>
      <c r="AR170" s="56"/>
      <c r="AS170" s="56"/>
      <c r="AT170" s="56"/>
      <c r="AU170" s="56"/>
      <c r="AV170" s="56">
        <v>1795.4309975845308</v>
      </c>
      <c r="AW170" s="56">
        <v>113.5632250907978</v>
      </c>
      <c r="AX170" s="56">
        <v>5780.158486559576</v>
      </c>
      <c r="AY170" s="56"/>
      <c r="AZ170" s="56">
        <v>143.95084329679776</v>
      </c>
      <c r="BA170" s="56">
        <v>1261.7207016624398</v>
      </c>
      <c r="BB170" s="56"/>
      <c r="BC170" s="56">
        <v>52.167114334424653</v>
      </c>
      <c r="BD170" s="56"/>
      <c r="BE170" s="56"/>
      <c r="BF170" s="145"/>
      <c r="BG170" s="171">
        <v>3.7970120925721814E-4</v>
      </c>
      <c r="BH170" s="172">
        <v>61.127319888305465</v>
      </c>
      <c r="BI170" s="56">
        <f t="shared" si="68"/>
        <v>953.31876500643796</v>
      </c>
      <c r="BJ170" s="56">
        <f>BY170/22.9</f>
        <v>0</v>
      </c>
      <c r="BK170" s="56">
        <f t="shared" si="69"/>
        <v>0</v>
      </c>
      <c r="BL170" s="56">
        <f t="shared" si="73"/>
        <v>953.31876500643796</v>
      </c>
      <c r="BM170" s="56">
        <v>137.60805207877132</v>
      </c>
      <c r="BN170" s="56">
        <f t="shared" si="70"/>
        <v>5263.2853600853323</v>
      </c>
      <c r="BO170" s="56">
        <f>BZ170/35.4</f>
        <v>0</v>
      </c>
      <c r="BP170" s="56">
        <f t="shared" si="71"/>
        <v>22.47097619004419</v>
      </c>
      <c r="BQ170" s="56">
        <f t="shared" si="72"/>
        <v>0</v>
      </c>
      <c r="BR170" s="56">
        <f t="shared" ref="BR170:BR171" si="84">BI170/BP170</f>
        <v>42.424448183466446</v>
      </c>
      <c r="BS170" s="56"/>
      <c r="BT170" s="56">
        <f t="shared" ref="BT170:BT171" si="85">BN170/BP170</f>
        <v>234.225932846533</v>
      </c>
      <c r="BU170" s="56"/>
      <c r="BV170" s="87"/>
      <c r="BW170" s="56">
        <v>0</v>
      </c>
      <c r="BX170" s="56">
        <v>0</v>
      </c>
      <c r="BY170" s="56">
        <v>0</v>
      </c>
      <c r="BZ170" s="56">
        <v>0</v>
      </c>
      <c r="CA170" s="56">
        <v>0</v>
      </c>
      <c r="CB170" s="56">
        <v>0</v>
      </c>
      <c r="CC170" s="56">
        <v>0</v>
      </c>
      <c r="CD170" s="56">
        <v>0</v>
      </c>
      <c r="CE170" s="56">
        <v>0</v>
      </c>
      <c r="CF170" s="56">
        <v>0</v>
      </c>
      <c r="CG170" s="56">
        <v>0</v>
      </c>
      <c r="CH170" s="56">
        <v>0</v>
      </c>
      <c r="CI170" s="56">
        <v>0</v>
      </c>
      <c r="CJ170" s="56">
        <v>0</v>
      </c>
      <c r="CK170" s="56">
        <v>0</v>
      </c>
      <c r="CL170" s="56">
        <v>0</v>
      </c>
      <c r="CM170" s="56">
        <v>0</v>
      </c>
      <c r="CN170" s="56">
        <v>0</v>
      </c>
      <c r="CO170" s="56">
        <v>0</v>
      </c>
      <c r="CP170" s="56">
        <v>0</v>
      </c>
      <c r="CQ170" s="56">
        <v>0</v>
      </c>
      <c r="CR170" s="62"/>
      <c r="CS170" s="129">
        <v>88.399777412050298</v>
      </c>
      <c r="CT170" s="129">
        <v>359.17508208258954</v>
      </c>
      <c r="CU170" s="129">
        <v>350.47068966199009</v>
      </c>
      <c r="CV170" s="129">
        <v>27757.113526001365</v>
      </c>
      <c r="CW170" s="129">
        <v>182.2095748117807</v>
      </c>
      <c r="CX170" s="129">
        <v>2953.9008482165568</v>
      </c>
      <c r="CY170" s="129">
        <v>31.774443949593156</v>
      </c>
      <c r="CZ170" s="129">
        <v>207.61824855401298</v>
      </c>
      <c r="DA170" s="129">
        <v>99.106966652952266</v>
      </c>
      <c r="DB170" s="129">
        <v>1002.8678426215957</v>
      </c>
      <c r="DC170" s="129">
        <v>5.0262976281278045</v>
      </c>
      <c r="DD170" s="129">
        <v>7.1650017444037992</v>
      </c>
      <c r="DE170" s="129">
        <v>32.584131592082102</v>
      </c>
      <c r="DF170" s="129">
        <v>4.1566412511389501</v>
      </c>
      <c r="DG170" s="129">
        <v>38.117998765990038</v>
      </c>
      <c r="DH170" s="129">
        <v>5.9068405427052753</v>
      </c>
      <c r="DI170" s="129">
        <v>11.831631992281368</v>
      </c>
      <c r="DJ170" s="129">
        <v>82.566390819942171</v>
      </c>
      <c r="DK170" s="129">
        <v>33.022962972859879</v>
      </c>
      <c r="DL170" s="131"/>
      <c r="DM170" s="129" t="s">
        <v>1716</v>
      </c>
      <c r="DN170" s="129">
        <v>244.91680093345553</v>
      </c>
      <c r="DO170" s="129">
        <v>345.51556596150044</v>
      </c>
      <c r="DP170" s="129">
        <v>19971.586585750039</v>
      </c>
      <c r="DQ170" s="129">
        <v>129.0088892983693</v>
      </c>
      <c r="DR170" s="129" t="s">
        <v>1717</v>
      </c>
      <c r="DS170" s="129">
        <v>24.834763117901645</v>
      </c>
      <c r="DT170" s="129">
        <v>154.89191745109804</v>
      </c>
      <c r="DU170" s="129">
        <v>103.40185995324373</v>
      </c>
      <c r="DV170" s="129" t="s">
        <v>1778</v>
      </c>
      <c r="DW170" s="129">
        <v>16.999204015475158</v>
      </c>
      <c r="DX170" s="129">
        <v>107.53427052478715</v>
      </c>
      <c r="DY170" s="129" t="s">
        <v>1718</v>
      </c>
      <c r="DZ170" s="129">
        <v>15.295214904704778</v>
      </c>
      <c r="EA170" s="129">
        <v>131.65529953747804</v>
      </c>
      <c r="EB170" s="129" t="s">
        <v>1719</v>
      </c>
      <c r="EC170" s="129">
        <v>14.912659884223652</v>
      </c>
      <c r="ED170" s="129">
        <v>317.96046168947254</v>
      </c>
      <c r="EE170" s="139">
        <v>28.334930354361024</v>
      </c>
    </row>
    <row r="171" spans="1:135" s="60" customFormat="1" x14ac:dyDescent="0.3">
      <c r="A171" s="56" t="s">
        <v>59</v>
      </c>
      <c r="B171" s="57" t="s">
        <v>60</v>
      </c>
      <c r="C171" s="57">
        <v>4</v>
      </c>
      <c r="D171" s="74" t="s">
        <v>434</v>
      </c>
      <c r="E171" s="112" t="s">
        <v>300</v>
      </c>
      <c r="F171" s="57" t="s">
        <v>75</v>
      </c>
      <c r="G171" s="57" t="s">
        <v>57</v>
      </c>
      <c r="H171" s="84">
        <v>-22.7</v>
      </c>
      <c r="I171" s="81"/>
      <c r="J171" s="81">
        <v>175.2</v>
      </c>
      <c r="K171" s="81"/>
      <c r="L171" s="120">
        <v>19.2</v>
      </c>
      <c r="M171" s="61" t="s">
        <v>273</v>
      </c>
      <c r="N171" s="62"/>
      <c r="O171" s="174">
        <v>54564.147350956489</v>
      </c>
      <c r="P171" s="174">
        <v>116686.53648509763</v>
      </c>
      <c r="Q171" s="56">
        <v>0</v>
      </c>
      <c r="R171" s="59">
        <v>0</v>
      </c>
      <c r="S171" s="59">
        <v>17691.611439775545</v>
      </c>
      <c r="T171" s="59">
        <v>0</v>
      </c>
      <c r="U171" s="56">
        <v>0</v>
      </c>
      <c r="V171" s="59">
        <v>0</v>
      </c>
      <c r="W171" s="59">
        <v>0</v>
      </c>
      <c r="X171" s="59">
        <v>0</v>
      </c>
      <c r="Y171" s="56">
        <v>0</v>
      </c>
      <c r="Z171" s="59">
        <v>0</v>
      </c>
      <c r="AA171" s="56">
        <v>89.070230480902339</v>
      </c>
      <c r="AB171" s="56">
        <v>4667.0564791029647</v>
      </c>
      <c r="AC171" s="59">
        <v>0</v>
      </c>
      <c r="AD171" s="56">
        <v>121.69452156080152</v>
      </c>
      <c r="AE171" s="56">
        <v>1150.0962932157106</v>
      </c>
      <c r="AF171" s="59">
        <v>0</v>
      </c>
      <c r="AG171" s="56">
        <v>85.263329143269601</v>
      </c>
      <c r="AH171" s="56">
        <v>2.228594837013</v>
      </c>
      <c r="AI171" s="56">
        <v>0</v>
      </c>
      <c r="AJ171" s="87"/>
      <c r="AK171" s="56">
        <v>186.52599721665388</v>
      </c>
      <c r="AL171" s="56"/>
      <c r="AM171" s="56">
        <f>AVERAGE(O171:O172)</f>
        <v>57138.942239851196</v>
      </c>
      <c r="AN171" s="56">
        <f>AVERAGE(P171:P172)</f>
        <v>116686.53648509763</v>
      </c>
      <c r="AO171" s="56">
        <v>15621.535820484856</v>
      </c>
      <c r="AP171" s="56"/>
      <c r="AQ171" s="56"/>
      <c r="AR171" s="56"/>
      <c r="AS171" s="56"/>
      <c r="AT171" s="56"/>
      <c r="AU171" s="56"/>
      <c r="AV171" s="56">
        <v>2083.7945700872901</v>
      </c>
      <c r="AW171" s="56">
        <v>81.144424928192507</v>
      </c>
      <c r="AX171" s="56">
        <v>3756.2194849403077</v>
      </c>
      <c r="AY171" s="56"/>
      <c r="AZ171" s="56">
        <v>118.95095272060189</v>
      </c>
      <c r="BA171" s="56">
        <v>871.53417378202653</v>
      </c>
      <c r="BB171" s="56"/>
      <c r="BC171" s="56">
        <v>90.481578126345994</v>
      </c>
      <c r="BD171" s="56">
        <v>2.228594837013</v>
      </c>
      <c r="BE171" s="56"/>
      <c r="BF171" s="145"/>
      <c r="BG171" s="171">
        <v>1.0374018121784231E-3</v>
      </c>
      <c r="BH171" s="172">
        <v>59.782331342910801</v>
      </c>
      <c r="BI171" s="56">
        <f t="shared" si="68"/>
        <v>2495.1503161507076</v>
      </c>
      <c r="BJ171" s="56">
        <f>BY171/22.9</f>
        <v>0</v>
      </c>
      <c r="BK171" s="56">
        <f t="shared" si="69"/>
        <v>0</v>
      </c>
      <c r="BL171" s="56">
        <f t="shared" si="73"/>
        <v>2495.1503161507076</v>
      </c>
      <c r="BM171" s="56">
        <v>239.76541732207278</v>
      </c>
      <c r="BN171" s="56">
        <f t="shared" si="70"/>
        <v>3296.2298442117976</v>
      </c>
      <c r="BO171" s="56">
        <f>BZ171/35.4</f>
        <v>72.819260251066027</v>
      </c>
      <c r="BP171" s="56">
        <f t="shared" si="71"/>
        <v>26.080032166298999</v>
      </c>
      <c r="BQ171" s="56">
        <f t="shared" si="72"/>
        <v>13.040016083149499</v>
      </c>
      <c r="BR171" s="56">
        <f t="shared" si="84"/>
        <v>95.672823570170962</v>
      </c>
      <c r="BS171" s="56">
        <v>0</v>
      </c>
      <c r="BT171" s="56">
        <f t="shared" si="85"/>
        <v>126.38902525861276</v>
      </c>
      <c r="BU171" s="56">
        <v>5.5842922115076332</v>
      </c>
      <c r="BV171" s="87"/>
      <c r="BW171" s="56">
        <v>93.262998608326939</v>
      </c>
      <c r="BX171" s="56">
        <v>0</v>
      </c>
      <c r="BY171" s="56">
        <v>0</v>
      </c>
      <c r="BZ171" s="56">
        <v>2577.8018128877375</v>
      </c>
      <c r="CA171" s="56">
        <v>2070.0756192906861</v>
      </c>
      <c r="CB171" s="56">
        <v>0</v>
      </c>
      <c r="CC171" s="56">
        <v>0</v>
      </c>
      <c r="CD171" s="56">
        <v>0</v>
      </c>
      <c r="CE171" s="56">
        <v>0</v>
      </c>
      <c r="CF171" s="56">
        <v>0</v>
      </c>
      <c r="CG171" s="56">
        <v>0</v>
      </c>
      <c r="CH171" s="56">
        <v>1041.8972850436451</v>
      </c>
      <c r="CI171" s="56">
        <v>7.925805552709825</v>
      </c>
      <c r="CJ171" s="56">
        <v>910.83699416265745</v>
      </c>
      <c r="CK171" s="56">
        <v>0</v>
      </c>
      <c r="CL171" s="56">
        <v>2.7435688401996359</v>
      </c>
      <c r="CM171" s="56">
        <v>278.5621194336843</v>
      </c>
      <c r="CN171" s="56">
        <v>0</v>
      </c>
      <c r="CO171" s="56">
        <v>5.2182489830763856</v>
      </c>
      <c r="CP171" s="56">
        <v>1.1142974185065</v>
      </c>
      <c r="CQ171" s="56">
        <v>0</v>
      </c>
      <c r="CR171" s="62"/>
      <c r="CS171" s="129">
        <v>3410.2209814124512</v>
      </c>
      <c r="CT171" s="129">
        <v>12447.825395586256</v>
      </c>
      <c r="CU171" s="129">
        <v>13370.860996294336</v>
      </c>
      <c r="CV171" s="129">
        <v>1059339.8602886514</v>
      </c>
      <c r="CW171" s="129">
        <v>6910.696423334176</v>
      </c>
      <c r="CX171" s="129">
        <v>111683.93412300925</v>
      </c>
      <c r="CY171" s="129">
        <v>1502.5376665187609</v>
      </c>
      <c r="CZ171" s="129">
        <v>7692.160307083288</v>
      </c>
      <c r="DA171" s="129">
        <v>4668.1182402800114</v>
      </c>
      <c r="DB171" s="129">
        <v>38427.292971314127</v>
      </c>
      <c r="DC171" s="129">
        <v>359.59127886273274</v>
      </c>
      <c r="DD171" s="129">
        <v>206.86286690789279</v>
      </c>
      <c r="DE171" s="129">
        <v>1449.3624079623974</v>
      </c>
      <c r="DF171" s="129">
        <v>209.08277400847115</v>
      </c>
      <c r="DG171" s="129">
        <v>945.9199006831343</v>
      </c>
      <c r="DH171" s="129">
        <v>379.26420355312803</v>
      </c>
      <c r="DI171" s="129">
        <v>495.94160217273526</v>
      </c>
      <c r="DJ171" s="129">
        <v>2844.4183928911229</v>
      </c>
      <c r="DK171" s="129">
        <v>1251.3651946028062</v>
      </c>
      <c r="DL171" s="131"/>
      <c r="DM171" s="129" t="s">
        <v>1720</v>
      </c>
      <c r="DN171" s="129">
        <v>4678.0117498586997</v>
      </c>
      <c r="DO171" s="129">
        <v>7997.8478973382453</v>
      </c>
      <c r="DP171" s="129" t="s">
        <v>1721</v>
      </c>
      <c r="DQ171" s="129" t="s">
        <v>1722</v>
      </c>
      <c r="DR171" s="129" t="s">
        <v>1723</v>
      </c>
      <c r="DS171" s="129">
        <v>870.54158832278574</v>
      </c>
      <c r="DT171" s="129" t="s">
        <v>1724</v>
      </c>
      <c r="DU171" s="129" t="s">
        <v>1725</v>
      </c>
      <c r="DV171" s="129" t="s">
        <v>1779</v>
      </c>
      <c r="DW171" s="129" t="s">
        <v>1726</v>
      </c>
      <c r="DX171" s="129">
        <v>1298.5406634964268</v>
      </c>
      <c r="DY171" s="129" t="s">
        <v>1727</v>
      </c>
      <c r="DZ171" s="129">
        <v>270.0725612621988</v>
      </c>
      <c r="EA171" s="129">
        <v>2219.4663690711345</v>
      </c>
      <c r="EB171" s="129" t="s">
        <v>1728</v>
      </c>
      <c r="EC171" s="129">
        <v>252.12396989512575</v>
      </c>
      <c r="ED171" s="129">
        <v>8552.8878803228326</v>
      </c>
      <c r="EE171" s="139" t="s">
        <v>1729</v>
      </c>
    </row>
    <row r="172" spans="1:135" ht="16.2" thickBot="1" x14ac:dyDescent="0.35">
      <c r="A172" s="48" t="s">
        <v>59</v>
      </c>
      <c r="B172" s="49" t="s">
        <v>60</v>
      </c>
      <c r="C172" s="49">
        <v>4</v>
      </c>
      <c r="D172" s="73" t="s">
        <v>435</v>
      </c>
      <c r="E172" s="113" t="s">
        <v>300</v>
      </c>
      <c r="F172" s="49" t="s">
        <v>75</v>
      </c>
      <c r="G172" s="49" t="s">
        <v>57</v>
      </c>
      <c r="H172" s="83">
        <v>-22.7</v>
      </c>
      <c r="J172" s="80">
        <v>175.2</v>
      </c>
      <c r="L172" s="119">
        <v>19.2</v>
      </c>
      <c r="M172" s="53" t="s">
        <v>274</v>
      </c>
      <c r="O172" s="173">
        <v>59713.737128745895</v>
      </c>
      <c r="P172" s="173">
        <v>116686.53648509763</v>
      </c>
      <c r="Q172" s="48">
        <v>186.52599721665388</v>
      </c>
      <c r="R172" s="51">
        <v>0</v>
      </c>
      <c r="S172" s="51">
        <v>13551.460201194166</v>
      </c>
      <c r="T172" s="51">
        <v>0</v>
      </c>
      <c r="U172" s="48">
        <v>0</v>
      </c>
      <c r="V172" s="51">
        <v>0</v>
      </c>
      <c r="W172" s="51">
        <v>0</v>
      </c>
      <c r="X172" s="51">
        <v>0</v>
      </c>
      <c r="Y172" s="48">
        <v>0</v>
      </c>
      <c r="Z172" s="51">
        <v>2083.7945700872901</v>
      </c>
      <c r="AA172" s="48">
        <v>73.218619375482689</v>
      </c>
      <c r="AB172" s="48">
        <v>2845.3824907776511</v>
      </c>
      <c r="AC172" s="51">
        <v>0</v>
      </c>
      <c r="AD172" s="48">
        <v>116.20738388040225</v>
      </c>
      <c r="AE172" s="48">
        <v>592.97205434834257</v>
      </c>
      <c r="AF172" s="51">
        <v>0</v>
      </c>
      <c r="AG172" s="48">
        <v>95.699827109422372</v>
      </c>
      <c r="AH172" s="48">
        <v>0</v>
      </c>
      <c r="AI172" s="48">
        <v>0</v>
      </c>
      <c r="AJ172" s="86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G172" s="149"/>
      <c r="BI172" s="48">
        <f t="shared" si="68"/>
        <v>0</v>
      </c>
      <c r="BJ172" s="48">
        <f>BY172/22.9</f>
        <v>0</v>
      </c>
      <c r="BK172" s="48">
        <f t="shared" si="69"/>
        <v>0</v>
      </c>
      <c r="BL172" s="48">
        <f t="shared" si="73"/>
        <v>0</v>
      </c>
      <c r="BM172" s="48"/>
      <c r="BN172" s="48">
        <f t="shared" si="70"/>
        <v>0</v>
      </c>
      <c r="BO172" s="48">
        <f>BZ172/35.4</f>
        <v>0</v>
      </c>
      <c r="BP172" s="48">
        <f t="shared" si="71"/>
        <v>0</v>
      </c>
      <c r="BQ172" s="48">
        <f t="shared" si="72"/>
        <v>0</v>
      </c>
      <c r="BR172" s="48"/>
      <c r="BS172" s="48"/>
      <c r="BT172" s="48"/>
      <c r="BU172" s="48"/>
      <c r="BV172" s="86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  <c r="CG172" s="48"/>
      <c r="CH172" s="48"/>
      <c r="CI172" s="48"/>
      <c r="CJ172" s="48"/>
      <c r="CK172" s="48"/>
      <c r="CL172" s="48"/>
      <c r="CM172" s="48"/>
      <c r="CN172" s="48"/>
      <c r="CO172" s="48"/>
      <c r="CP172" s="48"/>
      <c r="CQ172" s="48"/>
      <c r="CS172" s="128">
        <v>264.19108772668687</v>
      </c>
      <c r="CT172" s="128">
        <v>950.73872832843142</v>
      </c>
      <c r="CU172" s="128">
        <v>1065.7730139059515</v>
      </c>
      <c r="CV172" s="128">
        <v>81285.863708312099</v>
      </c>
      <c r="CW172" s="128">
        <v>546.0063690247664</v>
      </c>
      <c r="CX172" s="128">
        <v>8543.9831615803178</v>
      </c>
      <c r="CY172" s="128">
        <v>108.47829664445835</v>
      </c>
      <c r="CZ172" s="128">
        <v>589.62459620605341</v>
      </c>
      <c r="DA172" s="128">
        <v>332.97668973880809</v>
      </c>
      <c r="DB172" s="128">
        <v>3035.0258523792909</v>
      </c>
      <c r="DC172" s="128">
        <v>22.66030135663889</v>
      </c>
      <c r="DD172" s="128">
        <v>11.171699045575124</v>
      </c>
      <c r="DE172" s="128">
        <v>97.692774929572437</v>
      </c>
      <c r="DF172" s="128">
        <v>13.622890243251128</v>
      </c>
      <c r="DG172" s="128">
        <v>51.084723950758921</v>
      </c>
      <c r="DH172" s="128">
        <v>23.170762590809321</v>
      </c>
      <c r="DI172" s="128">
        <v>36.925567625874969</v>
      </c>
      <c r="DJ172" s="128">
        <v>179.24618610161301</v>
      </c>
      <c r="DK172" s="128">
        <v>85.641248276372139</v>
      </c>
      <c r="DM172" s="128" t="s">
        <v>1730</v>
      </c>
      <c r="DN172" s="128" t="s">
        <v>1731</v>
      </c>
      <c r="DO172" s="128">
        <v>956.37869921005529</v>
      </c>
      <c r="DP172" s="128">
        <v>61510.65796181091</v>
      </c>
      <c r="DQ172" s="128">
        <v>391.40856624469995</v>
      </c>
      <c r="DR172" s="128" t="s">
        <v>1732</v>
      </c>
      <c r="DS172" s="128">
        <v>43.711360729029302</v>
      </c>
      <c r="DT172" s="128">
        <v>665.77419173585281</v>
      </c>
      <c r="DU172" s="128" t="s">
        <v>1733</v>
      </c>
      <c r="DV172" s="128" t="s">
        <v>1780</v>
      </c>
      <c r="DW172" s="128">
        <v>37.04443047416509</v>
      </c>
      <c r="DX172" s="128">
        <v>190.28112691299</v>
      </c>
      <c r="DY172" s="128" t="s">
        <v>1734</v>
      </c>
      <c r="DZ172" s="128">
        <v>38.23757252684139</v>
      </c>
      <c r="EA172" s="128">
        <v>233.6345443504261</v>
      </c>
      <c r="EB172" s="128" t="s">
        <v>1735</v>
      </c>
      <c r="EC172" s="128">
        <v>44.5691096346319</v>
      </c>
      <c r="ED172" s="128">
        <v>1056.7413179299788</v>
      </c>
      <c r="EE172" s="138" t="s">
        <v>1736</v>
      </c>
    </row>
    <row r="173" spans="1:135" s="60" customFormat="1" ht="17.399999999999999" customHeight="1" x14ac:dyDescent="0.3">
      <c r="A173" s="56" t="s">
        <v>59</v>
      </c>
      <c r="B173" s="57" t="s">
        <v>60</v>
      </c>
      <c r="C173" s="57">
        <v>4</v>
      </c>
      <c r="D173" s="112" t="s">
        <v>371</v>
      </c>
      <c r="E173" s="112" t="s">
        <v>300</v>
      </c>
      <c r="F173" s="57" t="s">
        <v>75</v>
      </c>
      <c r="G173" s="57" t="s">
        <v>57</v>
      </c>
      <c r="H173" s="84">
        <v>-24.3</v>
      </c>
      <c r="I173" s="81"/>
      <c r="J173" s="81">
        <v>175.3</v>
      </c>
      <c r="K173" s="81"/>
      <c r="L173" s="120">
        <v>15.9</v>
      </c>
      <c r="M173" s="61" t="s">
        <v>275</v>
      </c>
      <c r="N173" s="62"/>
      <c r="O173" s="174">
        <v>15942.103167846661</v>
      </c>
      <c r="P173" s="174">
        <v>198841.12620373396</v>
      </c>
      <c r="Q173" s="56">
        <v>213.47893203830412</v>
      </c>
      <c r="R173" s="59">
        <v>498.70817503765511</v>
      </c>
      <c r="S173" s="59">
        <v>14256.352028934209</v>
      </c>
      <c r="T173" s="59">
        <v>57664.365685197452</v>
      </c>
      <c r="U173" s="56">
        <v>0</v>
      </c>
      <c r="V173" s="59">
        <v>0</v>
      </c>
      <c r="W173" s="59">
        <v>0</v>
      </c>
      <c r="X173" s="59">
        <v>0</v>
      </c>
      <c r="Y173" s="56">
        <v>0</v>
      </c>
      <c r="Z173" s="59">
        <v>0</v>
      </c>
      <c r="AA173" s="56">
        <v>64.052222287051407</v>
      </c>
      <c r="AB173" s="56">
        <v>4260.1459704078961</v>
      </c>
      <c r="AC173" s="59">
        <v>0</v>
      </c>
      <c r="AD173" s="56">
        <v>63.02722996288</v>
      </c>
      <c r="AE173" s="56">
        <v>837.1438822715503</v>
      </c>
      <c r="AF173" s="59">
        <v>0</v>
      </c>
      <c r="AG173" s="56">
        <v>18.628864357026799</v>
      </c>
      <c r="AH173" s="56">
        <v>9.2754843594857999</v>
      </c>
      <c r="AI173" s="56">
        <v>0</v>
      </c>
      <c r="AJ173" s="87"/>
      <c r="AK173" s="56">
        <v>205.91526847596253</v>
      </c>
      <c r="AL173" s="56">
        <v>407.57809280473464</v>
      </c>
      <c r="AM173" s="56">
        <f>AVERAGE(O173:O174)</f>
        <v>22660.04237605993</v>
      </c>
      <c r="AN173" s="56">
        <f>AVERAGE(P173:P174)</f>
        <v>180765.57045748888</v>
      </c>
      <c r="AO173" s="56">
        <v>12980.593841472273</v>
      </c>
      <c r="AP173" s="56">
        <v>47466.590934142398</v>
      </c>
      <c r="AQ173" s="56">
        <v>133.09326597132491</v>
      </c>
      <c r="AR173" s="56"/>
      <c r="AS173" s="56"/>
      <c r="AT173" s="56"/>
      <c r="AU173" s="56"/>
      <c r="AV173" s="56">
        <v>1547.8541476507894</v>
      </c>
      <c r="AW173" s="56">
        <v>62.233753354026902</v>
      </c>
      <c r="AX173" s="56">
        <v>3766.584488067836</v>
      </c>
      <c r="AY173" s="56"/>
      <c r="AZ173" s="56">
        <v>108.59231703120902</v>
      </c>
      <c r="BA173" s="56">
        <v>736.08216686286221</v>
      </c>
      <c r="BB173" s="56">
        <v>5.2461354147255124</v>
      </c>
      <c r="BC173" s="56">
        <v>15.207982971586071</v>
      </c>
      <c r="BD173" s="56">
        <v>5.2034458082709003</v>
      </c>
      <c r="BE173" s="56"/>
      <c r="BF173" s="145"/>
      <c r="BG173" s="171">
        <v>1.2730987863384118E-4</v>
      </c>
      <c r="BH173" s="172">
        <v>65.015702310028999</v>
      </c>
      <c r="BI173" s="56">
        <f t="shared" si="68"/>
        <v>989.52150113798825</v>
      </c>
      <c r="BJ173" s="56">
        <f>BY173/22.9</f>
        <v>0</v>
      </c>
      <c r="BK173" s="56">
        <f t="shared" si="69"/>
        <v>254.44819479652338</v>
      </c>
      <c r="BL173" s="56">
        <f t="shared" si="73"/>
        <v>1243.9696959345117</v>
      </c>
      <c r="BM173" s="56">
        <v>292.2995636125741</v>
      </c>
      <c r="BN173" s="56">
        <f t="shared" si="70"/>
        <v>5106.3720468217198</v>
      </c>
      <c r="BO173" s="56">
        <f>BZ173/35.4</f>
        <v>156.34655954329372</v>
      </c>
      <c r="BP173" s="56">
        <f t="shared" si="71"/>
        <v>19.372392336054936</v>
      </c>
      <c r="BQ173" s="56">
        <f t="shared" si="72"/>
        <v>9.6861961680274682</v>
      </c>
      <c r="BR173" s="56">
        <f t="shared" ref="BR173" si="86">BI173/BP173</f>
        <v>51.078952148637825</v>
      </c>
      <c r="BS173" s="56">
        <v>0</v>
      </c>
      <c r="BT173" s="56">
        <f t="shared" ref="BT173" si="87">BN173/BP173</f>
        <v>263.59016265213631</v>
      </c>
      <c r="BU173" s="56">
        <v>16.141172120730722</v>
      </c>
      <c r="BV173" s="87"/>
      <c r="BW173" s="56">
        <v>7.5636635623416026</v>
      </c>
      <c r="BX173" s="56">
        <v>91.130082232920444</v>
      </c>
      <c r="BY173" s="56">
        <v>0</v>
      </c>
      <c r="BZ173" s="56">
        <v>5534.6682078325975</v>
      </c>
      <c r="CA173" s="56">
        <v>1275.7581874619354</v>
      </c>
      <c r="CB173" s="56">
        <v>10197.774751055065</v>
      </c>
      <c r="CC173" s="56">
        <v>66.546632985662455</v>
      </c>
      <c r="CD173" s="56">
        <v>0</v>
      </c>
      <c r="CE173" s="56">
        <v>0</v>
      </c>
      <c r="CF173" s="56">
        <v>0</v>
      </c>
      <c r="CG173" s="56">
        <v>0</v>
      </c>
      <c r="CH173" s="56">
        <v>773.9270738253947</v>
      </c>
      <c r="CI173" s="56">
        <v>1.8184689330245085</v>
      </c>
      <c r="CJ173" s="56">
        <v>493.56148234005781</v>
      </c>
      <c r="CK173" s="56">
        <v>0</v>
      </c>
      <c r="CL173" s="56">
        <v>45.565087068329021</v>
      </c>
      <c r="CM173" s="56">
        <v>101.06171540868863</v>
      </c>
      <c r="CN173" s="56">
        <v>2.6230677073627562</v>
      </c>
      <c r="CO173" s="56">
        <v>3.4208813854407309</v>
      </c>
      <c r="CP173" s="56">
        <v>4.0720385512148995</v>
      </c>
      <c r="CQ173" s="56">
        <v>0</v>
      </c>
      <c r="CR173" s="62"/>
      <c r="CS173" s="129">
        <v>97.30515642552588</v>
      </c>
      <c r="CT173" s="129">
        <v>352.11203943375261</v>
      </c>
      <c r="CU173" s="129">
        <v>361.9726359756101</v>
      </c>
      <c r="CV173" s="129">
        <v>28341.07225866814</v>
      </c>
      <c r="CW173" s="129">
        <v>190.44070108179781</v>
      </c>
      <c r="CX173" s="129">
        <v>2752.2922752456725</v>
      </c>
      <c r="CY173" s="129">
        <v>35.238337398361089</v>
      </c>
      <c r="CZ173" s="129">
        <v>191.11775483755565</v>
      </c>
      <c r="DA173" s="129">
        <v>90.258293168345702</v>
      </c>
      <c r="DB173" s="129">
        <v>1031.1531660965677</v>
      </c>
      <c r="DC173" s="129">
        <v>3.6526459376840057</v>
      </c>
      <c r="DD173" s="129">
        <v>3.2098717668038086</v>
      </c>
      <c r="DE173" s="129">
        <v>31.147041516111617</v>
      </c>
      <c r="DF173" s="129">
        <v>3.5647818820100698</v>
      </c>
      <c r="DG173" s="129">
        <v>14.62204934757278</v>
      </c>
      <c r="DH173" s="129">
        <v>4.278839610606143</v>
      </c>
      <c r="DI173" s="129">
        <v>12.901124242535023</v>
      </c>
      <c r="DJ173" s="129">
        <v>28.934246617651727</v>
      </c>
      <c r="DK173" s="129">
        <v>23.627894355173119</v>
      </c>
      <c r="DL173" s="131"/>
      <c r="DM173" s="129">
        <v>121.13370612220493</v>
      </c>
      <c r="DN173" s="129">
        <v>270.26723752101447</v>
      </c>
      <c r="DO173" s="129">
        <v>400.77536739417212</v>
      </c>
      <c r="DP173" s="129">
        <v>24824.077798063801</v>
      </c>
      <c r="DQ173" s="129">
        <v>146.80849140445628</v>
      </c>
      <c r="DR173" s="129" t="s">
        <v>1737</v>
      </c>
      <c r="DS173" s="129" t="s">
        <v>1738</v>
      </c>
      <c r="DT173" s="129" t="s">
        <v>1739</v>
      </c>
      <c r="DU173" s="129" t="s">
        <v>1740</v>
      </c>
      <c r="DV173" s="129" t="s">
        <v>1781</v>
      </c>
      <c r="DW173" s="129">
        <v>21.051332247239614</v>
      </c>
      <c r="DX173" s="129">
        <v>137.31988426468399</v>
      </c>
      <c r="DY173" s="129" t="s">
        <v>1741</v>
      </c>
      <c r="DZ173" s="129">
        <v>17.733900430150218</v>
      </c>
      <c r="EA173" s="129">
        <v>142.47043370264532</v>
      </c>
      <c r="EB173" s="129" t="s">
        <v>1742</v>
      </c>
      <c r="EC173" s="129">
        <v>12.299618907227135</v>
      </c>
      <c r="ED173" s="129" t="s">
        <v>1743</v>
      </c>
      <c r="EE173" s="139">
        <v>26.169203045748699</v>
      </c>
    </row>
    <row r="174" spans="1:135" ht="16.2" thickBot="1" x14ac:dyDescent="0.35">
      <c r="A174" s="48" t="s">
        <v>59</v>
      </c>
      <c r="B174" s="49" t="s">
        <v>60</v>
      </c>
      <c r="C174" s="49">
        <v>4</v>
      </c>
      <c r="D174" s="113" t="s">
        <v>372</v>
      </c>
      <c r="E174" s="113" t="s">
        <v>300</v>
      </c>
      <c r="F174" s="49" t="s">
        <v>75</v>
      </c>
      <c r="G174" s="49" t="s">
        <v>57</v>
      </c>
      <c r="H174" s="83">
        <v>-24.3</v>
      </c>
      <c r="J174" s="80">
        <v>175.3</v>
      </c>
      <c r="L174" s="119">
        <v>15.9</v>
      </c>
      <c r="M174" s="53" t="s">
        <v>276</v>
      </c>
      <c r="O174" s="173">
        <v>29377.981584273199</v>
      </c>
      <c r="P174" s="173">
        <v>162690.0147112438</v>
      </c>
      <c r="Q174" s="48">
        <v>198.35160491362092</v>
      </c>
      <c r="R174" s="51">
        <v>316.44801057181422</v>
      </c>
      <c r="S174" s="51">
        <v>11704.835654010338</v>
      </c>
      <c r="T174" s="51">
        <v>37268.816183087351</v>
      </c>
      <c r="U174" s="48">
        <v>133.09326597132491</v>
      </c>
      <c r="V174" s="51">
        <v>0</v>
      </c>
      <c r="W174" s="51">
        <v>0</v>
      </c>
      <c r="X174" s="51">
        <v>0</v>
      </c>
      <c r="Y174" s="48">
        <v>0</v>
      </c>
      <c r="Z174" s="51">
        <v>1547.8541476507894</v>
      </c>
      <c r="AA174" s="48">
        <v>60.41528442100239</v>
      </c>
      <c r="AB174" s="48">
        <v>3273.0230057277754</v>
      </c>
      <c r="AC174" s="51">
        <v>0</v>
      </c>
      <c r="AD174" s="48">
        <v>154.15740409953804</v>
      </c>
      <c r="AE174" s="48">
        <v>635.02045145417412</v>
      </c>
      <c r="AF174" s="51">
        <v>5.2461354147255124</v>
      </c>
      <c r="AG174" s="48">
        <v>11.787101586145344</v>
      </c>
      <c r="AH174" s="48">
        <v>1.1314072570560001</v>
      </c>
      <c r="AI174" s="48">
        <v>0</v>
      </c>
      <c r="AJ174" s="86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G174" s="149"/>
      <c r="BI174" s="48">
        <f t="shared" si="68"/>
        <v>0</v>
      </c>
      <c r="BJ174" s="48">
        <f>BY174/22.9</f>
        <v>0</v>
      </c>
      <c r="BK174" s="48">
        <f t="shared" si="69"/>
        <v>0</v>
      </c>
      <c r="BL174" s="48">
        <f t="shared" si="73"/>
        <v>0</v>
      </c>
      <c r="BM174" s="48"/>
      <c r="BN174" s="48">
        <f t="shared" si="70"/>
        <v>0</v>
      </c>
      <c r="BO174" s="48">
        <f>BZ174/35.4</f>
        <v>0</v>
      </c>
      <c r="BP174" s="48">
        <f t="shared" si="71"/>
        <v>0</v>
      </c>
      <c r="BQ174" s="48">
        <f t="shared" si="72"/>
        <v>0</v>
      </c>
      <c r="BR174" s="48"/>
      <c r="BS174" s="48"/>
      <c r="BT174" s="48"/>
      <c r="BU174" s="48"/>
      <c r="BV174" s="86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  <c r="CG174" s="48"/>
      <c r="CH174" s="48"/>
      <c r="CI174" s="48"/>
      <c r="CJ174" s="48"/>
      <c r="CK174" s="48"/>
      <c r="CL174" s="48"/>
      <c r="CM174" s="48"/>
      <c r="CN174" s="48"/>
      <c r="CO174" s="48"/>
      <c r="CP174" s="48"/>
      <c r="CQ174" s="48"/>
      <c r="CS174" s="128">
        <v>98.11691863056447</v>
      </c>
      <c r="CT174" s="128">
        <v>357.11700826702292</v>
      </c>
      <c r="CU174" s="128">
        <v>360.88113132274026</v>
      </c>
      <c r="CV174" s="128">
        <v>28719.122008425678</v>
      </c>
      <c r="CW174" s="128">
        <v>190.56868043166267</v>
      </c>
      <c r="CX174" s="128">
        <v>2797.0944107471119</v>
      </c>
      <c r="CY174" s="128">
        <v>36.791908041385561</v>
      </c>
      <c r="CZ174" s="128">
        <v>194.02853792253717</v>
      </c>
      <c r="DA174" s="128">
        <v>95.843078255088329</v>
      </c>
      <c r="DB174" s="128">
        <v>1032.1575131200116</v>
      </c>
      <c r="DC174" s="128">
        <v>4.5368384160681021</v>
      </c>
      <c r="DD174" s="128">
        <v>3.9868823287924564</v>
      </c>
      <c r="DE174" s="128">
        <v>33.694324950810781</v>
      </c>
      <c r="DF174" s="128">
        <v>4.0050267986692152</v>
      </c>
      <c r="DG174" s="128">
        <v>18.161594727074441</v>
      </c>
      <c r="DH174" s="128">
        <v>5.3146141872980026</v>
      </c>
      <c r="DI174" s="128">
        <v>13.244420608542381</v>
      </c>
      <c r="DJ174" s="128">
        <v>35.938331783174114</v>
      </c>
      <c r="DK174" s="128">
        <v>25.650058824728326</v>
      </c>
      <c r="DM174" s="128">
        <v>89.790369673845277</v>
      </c>
      <c r="DN174" s="128">
        <v>239.60069321525708</v>
      </c>
      <c r="DO174" s="128">
        <v>333.22190985563685</v>
      </c>
      <c r="DP174" s="128">
        <v>19224.9917501337</v>
      </c>
      <c r="DQ174" s="128">
        <v>122.20975229335816</v>
      </c>
      <c r="DR174" s="128" t="s">
        <v>1744</v>
      </c>
      <c r="DS174" s="128" t="s">
        <v>1745</v>
      </c>
      <c r="DT174" s="128" t="s">
        <v>1746</v>
      </c>
      <c r="DU174" s="128" t="s">
        <v>1747</v>
      </c>
      <c r="DV174" s="128">
        <v>743.87887805388766</v>
      </c>
      <c r="DW174" s="128">
        <v>20.226167936687901</v>
      </c>
      <c r="DX174" s="128">
        <v>122.45039873907722</v>
      </c>
      <c r="DY174" s="128" t="s">
        <v>1748</v>
      </c>
      <c r="DZ174" s="128">
        <v>18.862958743196639</v>
      </c>
      <c r="EA174" s="128">
        <v>124.46896617694902</v>
      </c>
      <c r="EB174" s="128">
        <v>4.1601618645686793</v>
      </c>
      <c r="EC174" s="128" t="s">
        <v>1749</v>
      </c>
      <c r="ED174" s="128">
        <v>280.64160301906782</v>
      </c>
      <c r="EE174" s="138" t="s">
        <v>1750</v>
      </c>
    </row>
    <row r="175" spans="1:135" s="60" customFormat="1" x14ac:dyDescent="0.3">
      <c r="A175" s="56" t="s">
        <v>59</v>
      </c>
      <c r="B175" s="57" t="s">
        <v>60</v>
      </c>
      <c r="C175" s="57">
        <v>4</v>
      </c>
      <c r="D175" s="74" t="s">
        <v>432</v>
      </c>
      <c r="E175" s="112" t="s">
        <v>300</v>
      </c>
      <c r="F175" s="57" t="s">
        <v>75</v>
      </c>
      <c r="G175" s="57" t="s">
        <v>57</v>
      </c>
      <c r="H175" s="84">
        <v>-22.4</v>
      </c>
      <c r="I175" s="81"/>
      <c r="J175" s="81">
        <v>163.80000000000001</v>
      </c>
      <c r="K175" s="81"/>
      <c r="L175" s="120">
        <v>17</v>
      </c>
      <c r="M175" s="61" t="s">
        <v>277</v>
      </c>
      <c r="N175" s="62"/>
      <c r="O175" s="174">
        <v>-736.24024647776969</v>
      </c>
      <c r="P175" s="174">
        <v>279450.87655177212</v>
      </c>
      <c r="Q175" s="56">
        <v>147.57788850175251</v>
      </c>
      <c r="R175" s="59">
        <v>53.989441514328085</v>
      </c>
      <c r="S175" s="59">
        <v>11240.463071420978</v>
      </c>
      <c r="T175" s="59">
        <v>99370.760153601426</v>
      </c>
      <c r="U175" s="56">
        <v>21.352958472751151</v>
      </c>
      <c r="V175" s="59">
        <v>0</v>
      </c>
      <c r="W175" s="59">
        <v>0</v>
      </c>
      <c r="X175" s="59">
        <v>61.36239828770227</v>
      </c>
      <c r="Y175" s="56">
        <v>0</v>
      </c>
      <c r="Z175" s="59">
        <v>928.97389131840475</v>
      </c>
      <c r="AA175" s="56">
        <v>59.326859319089017</v>
      </c>
      <c r="AB175" s="56">
        <v>9862.8469597374242</v>
      </c>
      <c r="AC175" s="59">
        <v>0</v>
      </c>
      <c r="AD175" s="56">
        <v>119.79435543120965</v>
      </c>
      <c r="AE175" s="56">
        <v>2437.6330449796992</v>
      </c>
      <c r="AF175" s="59">
        <v>3.936975699550771</v>
      </c>
      <c r="AG175" s="56">
        <v>17.385391748564611</v>
      </c>
      <c r="AH175" s="56">
        <v>1.6122337768877999</v>
      </c>
      <c r="AI175" s="56">
        <v>0</v>
      </c>
      <c r="AJ175" s="87"/>
      <c r="AK175" s="56">
        <v>147.57788850175251</v>
      </c>
      <c r="AL175" s="56">
        <v>53.989441514328085</v>
      </c>
      <c r="AM175" s="56">
        <f>AVERAGE(O175:O176)</f>
        <v>22413.234854410439</v>
      </c>
      <c r="AN175" s="56">
        <f>AVERAGE(P175:P176)</f>
        <v>191383.54036564284</v>
      </c>
      <c r="AO175" s="56">
        <v>14162.590935357386</v>
      </c>
      <c r="AP175" s="56">
        <v>99370.760153601426</v>
      </c>
      <c r="AQ175" s="56">
        <v>21.352958472751151</v>
      </c>
      <c r="AR175" s="56"/>
      <c r="AS175" s="56"/>
      <c r="AT175" s="56">
        <v>43.181199143851131</v>
      </c>
      <c r="AU175" s="56"/>
      <c r="AV175" s="56">
        <v>928.97389131840475</v>
      </c>
      <c r="AW175" s="56">
        <v>59.326859319089017</v>
      </c>
      <c r="AX175" s="56">
        <v>8042.9753438067473</v>
      </c>
      <c r="AY175" s="56"/>
      <c r="AZ175" s="56">
        <v>140.07969499968328</v>
      </c>
      <c r="BA175" s="56">
        <v>1887.9986457350842</v>
      </c>
      <c r="BB175" s="56">
        <v>3.936975699550771</v>
      </c>
      <c r="BC175" s="56">
        <v>171.64325730094811</v>
      </c>
      <c r="BD175" s="56">
        <v>1.6122337768877999</v>
      </c>
      <c r="BE175" s="56"/>
      <c r="BF175" s="145"/>
      <c r="BG175" s="171">
        <v>1.1779111897770296E-3</v>
      </c>
      <c r="BH175" s="172">
        <v>111.93729302059269</v>
      </c>
      <c r="BI175" s="56">
        <f t="shared" si="68"/>
        <v>978.74388010525945</v>
      </c>
      <c r="BJ175" s="56">
        <f>BY175/22.9</f>
        <v>0</v>
      </c>
      <c r="BK175" s="56">
        <f t="shared" si="69"/>
        <v>1239.7170536653703</v>
      </c>
      <c r="BL175" s="56">
        <f t="shared" si="73"/>
        <v>2218.4609337706297</v>
      </c>
      <c r="BM175" s="56">
        <v>730.3891317901564</v>
      </c>
      <c r="BN175" s="56">
        <f t="shared" si="70"/>
        <v>5406.3146995944307</v>
      </c>
      <c r="BO175" s="56">
        <f>BZ175/35.4</f>
        <v>38.184034260805056</v>
      </c>
      <c r="BP175" s="56">
        <f t="shared" si="71"/>
        <v>11.626707025261636</v>
      </c>
      <c r="BQ175" s="56">
        <f t="shared" si="72"/>
        <v>5.813353512630818</v>
      </c>
      <c r="BR175" s="56">
        <f t="shared" ref="BR175" si="88">BI175/BP175</f>
        <v>84.180660782001155</v>
      </c>
      <c r="BS175" s="56">
        <v>0</v>
      </c>
      <c r="BT175" s="56">
        <f t="shared" ref="BT175" si="89">BN175/BP175</f>
        <v>464.99104930123343</v>
      </c>
      <c r="BU175" s="56">
        <v>6.5683317172853251</v>
      </c>
      <c r="BV175" s="87"/>
      <c r="BW175" s="56">
        <v>73.788944250876256</v>
      </c>
      <c r="BX175" s="56">
        <v>26.994720757164043</v>
      </c>
      <c r="BY175" s="56">
        <v>0</v>
      </c>
      <c r="BZ175" s="56">
        <v>1351.7148128324989</v>
      </c>
      <c r="CA175" s="56">
        <v>2922.1278639364086</v>
      </c>
      <c r="CB175" s="56">
        <v>49685.380076800713</v>
      </c>
      <c r="CC175" s="56">
        <v>10.676479236375576</v>
      </c>
      <c r="CD175" s="56">
        <v>0</v>
      </c>
      <c r="CE175" s="56">
        <v>0</v>
      </c>
      <c r="CF175" s="56">
        <v>18.181199143851138</v>
      </c>
      <c r="CG175" s="56">
        <v>0</v>
      </c>
      <c r="CH175" s="56">
        <v>464.48694565920238</v>
      </c>
      <c r="CI175" s="56">
        <v>29.663429659544509</v>
      </c>
      <c r="CJ175" s="56">
        <v>1819.8716159306803</v>
      </c>
      <c r="CK175" s="56">
        <v>0</v>
      </c>
      <c r="CL175" s="56">
        <v>20.285339568473553</v>
      </c>
      <c r="CM175" s="56">
        <v>549.63439924461511</v>
      </c>
      <c r="CN175" s="56">
        <v>1.9684878497753855</v>
      </c>
      <c r="CO175" s="56">
        <v>154.25786555238352</v>
      </c>
      <c r="CP175" s="56">
        <v>0.80611688844389995</v>
      </c>
      <c r="CQ175" s="56">
        <v>0</v>
      </c>
      <c r="CR175" s="62"/>
      <c r="CS175" s="129">
        <v>16.076252950720818</v>
      </c>
      <c r="CT175" s="129">
        <v>64.672777874540486</v>
      </c>
      <c r="CU175" s="129">
        <v>63.154213848294155</v>
      </c>
      <c r="CV175" s="129">
        <v>5046.1367153130213</v>
      </c>
      <c r="CW175" s="129">
        <v>32.934463929767901</v>
      </c>
      <c r="CX175" s="129">
        <v>456.72595091049993</v>
      </c>
      <c r="CY175" s="129">
        <v>6.5243206742945832</v>
      </c>
      <c r="CZ175" s="129">
        <v>35.349849908416772</v>
      </c>
      <c r="DA175" s="129">
        <v>12.571132909918344</v>
      </c>
      <c r="DB175" s="129">
        <v>179.33809248043949</v>
      </c>
      <c r="DC175" s="129">
        <v>1.2167339472725043</v>
      </c>
      <c r="DD175" s="129">
        <v>1.069636180319893</v>
      </c>
      <c r="DE175" s="129">
        <v>5.9919054265667206</v>
      </c>
      <c r="DF175" s="129">
        <v>0.73873719251854886</v>
      </c>
      <c r="DG175" s="129">
        <v>4.8539376955695408</v>
      </c>
      <c r="DH175" s="129">
        <v>1.4230190626517922</v>
      </c>
      <c r="DI175" s="129">
        <v>2.0257576801114872</v>
      </c>
      <c r="DJ175" s="129">
        <v>9.6522103701155082</v>
      </c>
      <c r="DK175" s="129">
        <v>4.8787092806074366</v>
      </c>
      <c r="DL175" s="131"/>
      <c r="DM175" s="129">
        <v>14.81179823086647</v>
      </c>
      <c r="DN175" s="129">
        <v>38.568255392203739</v>
      </c>
      <c r="DO175" s="129">
        <v>71.095691624121855</v>
      </c>
      <c r="DP175" s="129">
        <v>5385.0210324369955</v>
      </c>
      <c r="DQ175" s="129">
        <v>20.1494691544213</v>
      </c>
      <c r="DR175" s="129" t="s">
        <v>1751</v>
      </c>
      <c r="DS175" s="129" t="s">
        <v>1752</v>
      </c>
      <c r="DT175" s="129">
        <v>21.769111204976628</v>
      </c>
      <c r="DU175" s="129" t="s">
        <v>1753</v>
      </c>
      <c r="DV175" s="129">
        <v>125.99671986064951</v>
      </c>
      <c r="DW175" s="129">
        <v>4.5782074661444732</v>
      </c>
      <c r="DX175" s="129">
        <v>55.321514121957222</v>
      </c>
      <c r="DY175" s="129" t="s">
        <v>1754</v>
      </c>
      <c r="DZ175" s="129">
        <v>4.4838659220254078</v>
      </c>
      <c r="EA175" s="129">
        <v>57.766830574997513</v>
      </c>
      <c r="EB175" s="129">
        <v>1.1688461916390893</v>
      </c>
      <c r="EC175" s="129">
        <v>2.0240648039530718</v>
      </c>
      <c r="ED175" s="129">
        <v>47.415150143272136</v>
      </c>
      <c r="EE175" s="139" t="s">
        <v>1755</v>
      </c>
    </row>
    <row r="176" spans="1:135" ht="16.2" thickBot="1" x14ac:dyDescent="0.35">
      <c r="A176" s="48" t="s">
        <v>59</v>
      </c>
      <c r="B176" s="49" t="s">
        <v>60</v>
      </c>
      <c r="C176" s="49">
        <v>4</v>
      </c>
      <c r="D176" s="73" t="s">
        <v>433</v>
      </c>
      <c r="E176" s="113" t="s">
        <v>300</v>
      </c>
      <c r="F176" s="49" t="s">
        <v>75</v>
      </c>
      <c r="G176" s="49" t="s">
        <v>57</v>
      </c>
      <c r="H176" s="83">
        <v>-22.4</v>
      </c>
      <c r="J176" s="80">
        <v>163.80000000000001</v>
      </c>
      <c r="L176" s="119">
        <v>17</v>
      </c>
      <c r="M176" s="53" t="s">
        <v>296</v>
      </c>
      <c r="O176" s="173">
        <v>45562.709955298647</v>
      </c>
      <c r="P176" s="173">
        <v>103316.20417951354</v>
      </c>
      <c r="Q176" s="48">
        <v>0</v>
      </c>
      <c r="R176" s="51">
        <v>0</v>
      </c>
      <c r="S176" s="51">
        <v>17084.718799293794</v>
      </c>
      <c r="T176" s="51">
        <v>0</v>
      </c>
      <c r="U176" s="48">
        <v>0</v>
      </c>
      <c r="V176" s="51">
        <v>0</v>
      </c>
      <c r="W176" s="51">
        <v>0</v>
      </c>
      <c r="X176" s="51">
        <v>25</v>
      </c>
      <c r="Y176" s="48">
        <v>0</v>
      </c>
      <c r="Z176" s="51">
        <v>0</v>
      </c>
      <c r="AA176" s="48">
        <v>0</v>
      </c>
      <c r="AB176" s="48">
        <v>6223.1037278760714</v>
      </c>
      <c r="AC176" s="51">
        <v>0</v>
      </c>
      <c r="AD176" s="48">
        <v>160.36503456815689</v>
      </c>
      <c r="AE176" s="48">
        <v>1338.364246490469</v>
      </c>
      <c r="AF176" s="51">
        <v>0</v>
      </c>
      <c r="AG176" s="48">
        <v>325.90112285333163</v>
      </c>
      <c r="AH176" s="48">
        <v>0</v>
      </c>
      <c r="AI176" s="48">
        <v>0</v>
      </c>
      <c r="AJ176" s="86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G176" s="149"/>
      <c r="BI176" s="48">
        <f t="shared" si="68"/>
        <v>0</v>
      </c>
      <c r="BJ176" s="48">
        <f>BY176/22.9</f>
        <v>0</v>
      </c>
      <c r="BK176" s="48">
        <f t="shared" si="69"/>
        <v>0</v>
      </c>
      <c r="BL176" s="48">
        <f t="shared" si="73"/>
        <v>0</v>
      </c>
      <c r="BM176" s="48"/>
      <c r="BN176" s="48">
        <f t="shared" si="70"/>
        <v>0</v>
      </c>
      <c r="BO176" s="48">
        <f>BZ176/35.4</f>
        <v>0</v>
      </c>
      <c r="BP176" s="48">
        <f t="shared" si="71"/>
        <v>0</v>
      </c>
      <c r="BQ176" s="48">
        <f t="shared" si="72"/>
        <v>0</v>
      </c>
      <c r="BR176" s="48"/>
      <c r="BS176" s="48"/>
      <c r="BT176" s="48"/>
      <c r="BU176" s="48"/>
      <c r="BV176" s="86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S176" s="128">
        <v>231.01297981966039</v>
      </c>
      <c r="CT176" s="128">
        <v>931.48200349663057</v>
      </c>
      <c r="CU176" s="128">
        <v>932.8623389779433</v>
      </c>
      <c r="CV176" s="128">
        <v>71791.375501504721</v>
      </c>
      <c r="CW176" s="128">
        <v>495.21889247692121</v>
      </c>
      <c r="CX176" s="128">
        <v>6851.9974696594882</v>
      </c>
      <c r="CY176" s="128">
        <v>71.695137285845078</v>
      </c>
      <c r="CZ176" s="128">
        <v>486.15319968463461</v>
      </c>
      <c r="DA176" s="128">
        <v>182.68791928118276</v>
      </c>
      <c r="DB176" s="128">
        <v>10287.405086715815</v>
      </c>
      <c r="DC176" s="128">
        <v>3.9559176939564948</v>
      </c>
      <c r="DD176" s="128">
        <v>3.4789622173535655</v>
      </c>
      <c r="DE176" s="128">
        <v>75.55040318968922</v>
      </c>
      <c r="DF176" s="128">
        <v>6.574977983156578</v>
      </c>
      <c r="DG176" s="128">
        <v>15.726571754578549</v>
      </c>
      <c r="DH176" s="128">
        <v>4.6190646536405922</v>
      </c>
      <c r="DI176" s="128">
        <v>27.831113505699584</v>
      </c>
      <c r="DJ176" s="128">
        <v>103.12142622669771</v>
      </c>
      <c r="DK176" s="128">
        <v>54.807336319146742</v>
      </c>
      <c r="DM176" s="128">
        <v>294118.340851549</v>
      </c>
      <c r="DN176" s="128" t="s">
        <v>1756</v>
      </c>
      <c r="DO176" s="128">
        <v>1118959.4978178497</v>
      </c>
      <c r="DP176" s="128">
        <v>117588000.17434008</v>
      </c>
      <c r="DQ176" s="128" t="s">
        <v>1757</v>
      </c>
      <c r="DR176" s="128" t="s">
        <v>1758</v>
      </c>
      <c r="DS176" s="128" t="s">
        <v>1759</v>
      </c>
      <c r="DT176" s="128">
        <v>713832.53874595114</v>
      </c>
      <c r="DU176" s="128" t="s">
        <v>1760</v>
      </c>
      <c r="DV176" s="128">
        <v>13160.948004252114</v>
      </c>
      <c r="DW176" s="128">
        <v>56.519543553643985</v>
      </c>
      <c r="DX176" s="128">
        <v>899.17782090307571</v>
      </c>
      <c r="DY176" s="128" t="s">
        <v>1761</v>
      </c>
      <c r="DZ176" s="128" t="s">
        <v>1762</v>
      </c>
      <c r="EA176" s="128">
        <v>803.07518699570107</v>
      </c>
      <c r="EB176" s="128">
        <v>8.6070861745760716</v>
      </c>
      <c r="EC176" s="128" t="s">
        <v>1763</v>
      </c>
      <c r="ED176" s="128" t="s">
        <v>1764</v>
      </c>
      <c r="EE176" s="138" t="s">
        <v>1765</v>
      </c>
    </row>
    <row r="177" spans="1:135" s="60" customFormat="1" ht="12.45" customHeight="1" x14ac:dyDescent="0.3">
      <c r="A177" s="56" t="s">
        <v>59</v>
      </c>
      <c r="B177" s="57" t="s">
        <v>60</v>
      </c>
      <c r="C177" s="57">
        <v>1</v>
      </c>
      <c r="D177" s="112" t="s">
        <v>438</v>
      </c>
      <c r="E177" s="112" t="s">
        <v>300</v>
      </c>
      <c r="F177" s="57" t="s">
        <v>75</v>
      </c>
      <c r="G177" s="57" t="s">
        <v>217</v>
      </c>
      <c r="H177" s="84">
        <v>-23.5</v>
      </c>
      <c r="I177" s="81"/>
      <c r="J177" s="81">
        <v>172.5</v>
      </c>
      <c r="K177" s="81"/>
      <c r="L177" s="120">
        <v>15.3</v>
      </c>
      <c r="M177" s="61" t="s">
        <v>278</v>
      </c>
      <c r="N177" s="62"/>
      <c r="O177" s="174">
        <v>20190.628019762902</v>
      </c>
      <c r="P177" s="174">
        <v>182121.27355552436</v>
      </c>
      <c r="Q177" s="56">
        <v>130.54122825289596</v>
      </c>
      <c r="R177" s="59">
        <v>208.44819749108797</v>
      </c>
      <c r="S177" s="59">
        <v>11743.064988747403</v>
      </c>
      <c r="T177" s="59">
        <v>50288.682535380634</v>
      </c>
      <c r="U177" s="56">
        <v>0</v>
      </c>
      <c r="V177" s="59">
        <v>0</v>
      </c>
      <c r="W177" s="59">
        <v>3.7114011097213413</v>
      </c>
      <c r="X177" s="59">
        <v>0</v>
      </c>
      <c r="Y177" s="56">
        <v>0</v>
      </c>
      <c r="Z177" s="60">
        <v>188.82999360859145</v>
      </c>
      <c r="AA177" s="56">
        <v>55.86670663125075</v>
      </c>
      <c r="AB177" s="56">
        <v>3995.397932869696</v>
      </c>
      <c r="AC177" s="59">
        <v>3.7541694852651681</v>
      </c>
      <c r="AD177" s="56">
        <v>53.908794671724202</v>
      </c>
      <c r="AE177" s="56">
        <v>1072.046922703579</v>
      </c>
      <c r="AF177" s="59">
        <v>1.4706170275021384</v>
      </c>
      <c r="AG177" s="56">
        <v>4.5184793723523935</v>
      </c>
      <c r="AH177" s="56">
        <v>0</v>
      </c>
      <c r="AI177" s="56">
        <v>6.1100491153435392</v>
      </c>
      <c r="AJ177" s="87"/>
      <c r="AK177" s="56">
        <v>146.79128986666012</v>
      </c>
      <c r="AL177" s="56">
        <v>208.44819749108797</v>
      </c>
      <c r="AM177" s="56">
        <f>AVERAGE(O177:O178)</f>
        <v>21976.994018338413</v>
      </c>
      <c r="AN177" s="56">
        <f>AVERAGE(P177:P178)</f>
        <v>170841.49864069716</v>
      </c>
      <c r="AO177" s="56">
        <v>13241.24898810274</v>
      </c>
      <c r="AP177" s="56">
        <v>43924.916716014093</v>
      </c>
      <c r="AQ177" s="56"/>
      <c r="AR177" s="56"/>
      <c r="AS177" s="56">
        <v>3.7114011097213413</v>
      </c>
      <c r="AT177" s="56"/>
      <c r="AU177" s="56"/>
      <c r="AV177" s="56">
        <v>598.97236024539222</v>
      </c>
      <c r="AW177" s="56">
        <v>58.834852249111911</v>
      </c>
      <c r="AX177" s="56">
        <v>3879.0139543755813</v>
      </c>
      <c r="AY177" s="56">
        <v>3.7541694852651681</v>
      </c>
      <c r="AZ177" s="56">
        <v>56.688480044799533</v>
      </c>
      <c r="BA177" s="56">
        <v>1139.9686543332409</v>
      </c>
      <c r="BB177" s="56">
        <v>3.0935447776292495</v>
      </c>
      <c r="BC177" s="56">
        <v>23.011675119304929</v>
      </c>
      <c r="BD177" s="56"/>
      <c r="BE177" s="56">
        <v>6.1100491153435392</v>
      </c>
      <c r="BF177" s="145"/>
      <c r="BG177" s="171">
        <v>2.0288610563301443E-4</v>
      </c>
      <c r="BH177" s="172">
        <v>173.15958690742673</v>
      </c>
      <c r="BI177" s="56">
        <f t="shared" si="68"/>
        <v>959.69406193617533</v>
      </c>
      <c r="BJ177" s="56">
        <f>BY177/22.9</f>
        <v>0</v>
      </c>
      <c r="BK177" s="56">
        <f t="shared" si="69"/>
        <v>158.78451567859048</v>
      </c>
      <c r="BL177" s="56">
        <f t="shared" si="73"/>
        <v>1118.4785776147658</v>
      </c>
      <c r="BM177" s="56">
        <v>348.87570592536889</v>
      </c>
      <c r="BN177" s="56">
        <f t="shared" si="70"/>
        <v>4826.0310350479422</v>
      </c>
      <c r="BO177" s="56">
        <f>BZ177/35.4</f>
        <v>24.292879492160946</v>
      </c>
      <c r="BP177" s="56">
        <f t="shared" si="71"/>
        <v>7.4965251595167981</v>
      </c>
      <c r="BQ177" s="56">
        <f t="shared" si="72"/>
        <v>5.1331960780575834</v>
      </c>
      <c r="BR177" s="56">
        <f t="shared" ref="BR177" si="90">BI177/BP177</f>
        <v>128.01852078330572</v>
      </c>
      <c r="BS177" s="56">
        <v>0</v>
      </c>
      <c r="BT177" s="56">
        <f t="shared" ref="BT177" si="91">BN177/BP177</f>
        <v>643.76907065019611</v>
      </c>
      <c r="BU177" s="56">
        <v>4.7325056597786235</v>
      </c>
      <c r="BV177" s="87"/>
      <c r="BW177" s="56">
        <v>16.250061613764185</v>
      </c>
      <c r="BX177" s="56">
        <v>104.22409874554398</v>
      </c>
      <c r="BY177" s="56">
        <v>0</v>
      </c>
      <c r="BZ177" s="56">
        <v>859.9679340224975</v>
      </c>
      <c r="CA177" s="56">
        <v>1498.1839993553315</v>
      </c>
      <c r="CB177" s="56">
        <v>6363.7658193665502</v>
      </c>
      <c r="CC177" s="56">
        <v>0</v>
      </c>
      <c r="CD177" s="56">
        <v>0</v>
      </c>
      <c r="CE177" s="56">
        <v>1.8557005548606706</v>
      </c>
      <c r="CF177" s="56">
        <v>0</v>
      </c>
      <c r="CG177" s="56">
        <v>0</v>
      </c>
      <c r="CH177" s="56">
        <v>410.14236663680094</v>
      </c>
      <c r="CI177" s="56">
        <v>2.9681456178611612</v>
      </c>
      <c r="CJ177" s="56">
        <v>116.3839784941149</v>
      </c>
      <c r="CK177" s="56">
        <v>1.8770847426325841</v>
      </c>
      <c r="CL177" s="56">
        <v>2.7796853730753348</v>
      </c>
      <c r="CM177" s="56">
        <v>67.921731629661963</v>
      </c>
      <c r="CN177" s="56">
        <v>1.6229277501271115</v>
      </c>
      <c r="CO177" s="56">
        <v>18.493195746952537</v>
      </c>
      <c r="CP177" s="56">
        <v>0</v>
      </c>
      <c r="CQ177" s="56">
        <v>3.0550245576717696</v>
      </c>
      <c r="CR177" s="62"/>
      <c r="CS177" s="129">
        <v>11.115974138590628</v>
      </c>
      <c r="CT177" s="129">
        <v>44.767339709885455</v>
      </c>
      <c r="CU177" s="129">
        <v>42.165986103506768</v>
      </c>
      <c r="CV177" s="129">
        <v>4351.5234880518256</v>
      </c>
      <c r="CW177" s="129">
        <v>20.40054826030353</v>
      </c>
      <c r="CX177" s="129">
        <v>327.49267232601335</v>
      </c>
      <c r="CY177" s="129">
        <v>4.7649627505926961</v>
      </c>
      <c r="CZ177" s="129">
        <v>29.726536616482285</v>
      </c>
      <c r="DA177" s="129">
        <v>11.885976614885292</v>
      </c>
      <c r="DB177" s="129">
        <v>98.680815619729671</v>
      </c>
      <c r="DC177" s="129">
        <v>1.3849677982537651</v>
      </c>
      <c r="DD177" s="129">
        <v>0.69435868506962717</v>
      </c>
      <c r="DE177" s="129">
        <v>3.1403224626817989</v>
      </c>
      <c r="DF177" s="129">
        <v>0.55446139636361003</v>
      </c>
      <c r="DG177" s="129">
        <v>4.4932442984647478</v>
      </c>
      <c r="DH177" s="129">
        <v>1.1349113288602091</v>
      </c>
      <c r="DI177" s="129">
        <v>1.4517677044634016</v>
      </c>
      <c r="DJ177" s="129">
        <v>14.496863155807743</v>
      </c>
      <c r="DK177" s="129">
        <v>4.2023005822699249</v>
      </c>
      <c r="DL177" s="131"/>
      <c r="DM177" s="129">
        <v>10.031814546420442</v>
      </c>
      <c r="DN177" s="129">
        <v>30.841620860407978</v>
      </c>
      <c r="DO177" s="129">
        <v>59.136096506828217</v>
      </c>
      <c r="DP177" s="129">
        <v>3586.5023191236173</v>
      </c>
      <c r="DQ177" s="129" t="s">
        <v>518</v>
      </c>
      <c r="DR177" s="129" t="s">
        <v>519</v>
      </c>
      <c r="DS177" s="129">
        <v>2.0163701689377187</v>
      </c>
      <c r="DT177" s="129" t="s">
        <v>520</v>
      </c>
      <c r="DU177" s="129" t="s">
        <v>521</v>
      </c>
      <c r="DV177" s="129">
        <v>52.351718057552262</v>
      </c>
      <c r="DW177" s="129">
        <v>4.188184107981459</v>
      </c>
      <c r="DX177" s="129">
        <v>32.297757352292884</v>
      </c>
      <c r="DY177" s="129">
        <v>2.8222273970541458</v>
      </c>
      <c r="DZ177" s="129">
        <v>2.9250336630568756</v>
      </c>
      <c r="EA177" s="129">
        <v>36.079170106879559</v>
      </c>
      <c r="EB177" s="129">
        <v>0.80881888380792166</v>
      </c>
      <c r="EC177" s="129">
        <v>1.3769067958938064</v>
      </c>
      <c r="ED177" s="129" t="s">
        <v>522</v>
      </c>
      <c r="EE177" s="139">
        <v>2.8365381001423864</v>
      </c>
    </row>
    <row r="178" spans="1:135" ht="16.8" customHeight="1" thickBot="1" x14ac:dyDescent="0.35">
      <c r="A178" s="48" t="s">
        <v>59</v>
      </c>
      <c r="B178" s="49" t="s">
        <v>60</v>
      </c>
      <c r="C178" s="49">
        <v>1</v>
      </c>
      <c r="D178" s="113" t="s">
        <v>439</v>
      </c>
      <c r="E178" s="113" t="s">
        <v>300</v>
      </c>
      <c r="F178" s="49" t="s">
        <v>75</v>
      </c>
      <c r="G178" s="49" t="s">
        <v>217</v>
      </c>
      <c r="H178" s="83">
        <v>-23.5</v>
      </c>
      <c r="J178" s="80">
        <v>172.5</v>
      </c>
      <c r="L178" s="119">
        <v>15.3</v>
      </c>
      <c r="M178" s="53" t="s">
        <v>279</v>
      </c>
      <c r="O178" s="173">
        <v>23763.360016913924</v>
      </c>
      <c r="P178" s="173">
        <v>159561.72372586996</v>
      </c>
      <c r="Q178" s="48">
        <v>163.04135148042428</v>
      </c>
      <c r="R178" s="51">
        <v>0</v>
      </c>
      <c r="S178" s="51">
        <v>14739.432987458076</v>
      </c>
      <c r="T178" s="51">
        <v>37561.150896647552</v>
      </c>
      <c r="U178" s="48">
        <v>0</v>
      </c>
      <c r="V178" s="51">
        <v>0</v>
      </c>
      <c r="W178" s="51">
        <v>0</v>
      </c>
      <c r="X178" s="51">
        <v>0</v>
      </c>
      <c r="Y178" s="48">
        <v>0</v>
      </c>
      <c r="Z178" s="52">
        <v>1009.1147268821931</v>
      </c>
      <c r="AA178" s="48">
        <v>61.802997866973072</v>
      </c>
      <c r="AB178" s="48">
        <v>3762.6299758814662</v>
      </c>
      <c r="AC178" s="51">
        <v>0</v>
      </c>
      <c r="AD178" s="48">
        <v>59.468165417874872</v>
      </c>
      <c r="AE178" s="48">
        <v>1207.8903859629029</v>
      </c>
      <c r="AF178" s="51">
        <v>4.7164725277563608</v>
      </c>
      <c r="AG178" s="48">
        <v>41.504870866257463</v>
      </c>
      <c r="AH178" s="48">
        <v>0</v>
      </c>
      <c r="AI178" s="48">
        <v>0</v>
      </c>
      <c r="AJ178" s="86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G178" s="149"/>
      <c r="BI178" s="48">
        <f t="shared" si="68"/>
        <v>0</v>
      </c>
      <c r="BJ178" s="48">
        <f>BY178/22.9</f>
        <v>0</v>
      </c>
      <c r="BK178" s="48">
        <f t="shared" si="69"/>
        <v>0</v>
      </c>
      <c r="BL178" s="48">
        <f t="shared" si="73"/>
        <v>0</v>
      </c>
      <c r="BM178" s="48"/>
      <c r="BN178" s="48">
        <f t="shared" si="70"/>
        <v>0</v>
      </c>
      <c r="BO178" s="48">
        <f>BZ178/35.4</f>
        <v>0</v>
      </c>
      <c r="BP178" s="48">
        <f t="shared" si="71"/>
        <v>0</v>
      </c>
      <c r="BQ178" s="48">
        <f t="shared" si="72"/>
        <v>0</v>
      </c>
      <c r="BR178" s="48"/>
      <c r="BS178" s="48"/>
      <c r="BT178" s="48"/>
      <c r="BU178" s="48"/>
      <c r="BV178" s="86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  <c r="CG178" s="48"/>
      <c r="CH178" s="48"/>
      <c r="CI178" s="48"/>
      <c r="CJ178" s="48"/>
      <c r="CK178" s="48"/>
      <c r="CL178" s="48"/>
      <c r="CM178" s="48"/>
      <c r="CN178" s="48"/>
      <c r="CO178" s="48"/>
      <c r="CP178" s="48"/>
      <c r="CQ178" s="48"/>
      <c r="CS178" s="128">
        <v>33.415022689719379</v>
      </c>
      <c r="CT178" s="128">
        <v>133.97033555605842</v>
      </c>
      <c r="CU178" s="128">
        <v>127.82520139324602</v>
      </c>
      <c r="CV178" s="128">
        <v>13079.374593201075</v>
      </c>
      <c r="CW178" s="128">
        <v>61.656662678753506</v>
      </c>
      <c r="CX178" s="128">
        <v>979.10603680018244</v>
      </c>
      <c r="CY178" s="128">
        <v>13.959909159400009</v>
      </c>
      <c r="CZ178" s="128">
        <v>89.060719154432334</v>
      </c>
      <c r="DA178" s="128">
        <v>34.268700435085073</v>
      </c>
      <c r="DB178" s="128">
        <v>298.57363805388093</v>
      </c>
      <c r="DC178" s="128">
        <v>3.9602054976288952</v>
      </c>
      <c r="DD178" s="128">
        <v>1.9010041474202779</v>
      </c>
      <c r="DE178" s="128">
        <v>8.751505568491547</v>
      </c>
      <c r="DF178" s="128">
        <v>1.5606647501837645</v>
      </c>
      <c r="DG178" s="128">
        <v>12.733144177289125</v>
      </c>
      <c r="DH178" s="128">
        <v>3.2161590209096067</v>
      </c>
      <c r="DI178" s="128">
        <v>4.3062477229932234</v>
      </c>
      <c r="DJ178" s="128">
        <v>41.955063282616301</v>
      </c>
      <c r="DK178" s="128">
        <v>12.140193646089742</v>
      </c>
      <c r="DM178" s="128">
        <v>27.937114035984003</v>
      </c>
      <c r="DN178" s="128">
        <v>84.264908372423605</v>
      </c>
      <c r="DO178" s="128">
        <v>139.04675118671091</v>
      </c>
      <c r="DP178" s="128">
        <v>9056.4833784598268</v>
      </c>
      <c r="DQ178" s="128">
        <v>37.019215702663985</v>
      </c>
      <c r="DR178" s="128" t="s">
        <v>523</v>
      </c>
      <c r="DS178" s="128" t="s">
        <v>524</v>
      </c>
      <c r="DT178" s="128">
        <v>135.88347425194144</v>
      </c>
      <c r="DU178" s="128">
        <v>16.560212480723422</v>
      </c>
      <c r="DV178" s="128">
        <v>168.39032321318231</v>
      </c>
      <c r="DW178" s="128">
        <v>8.7347839394636253</v>
      </c>
      <c r="DX178" s="128">
        <v>53.614588853456674</v>
      </c>
      <c r="DY178" s="128" t="s">
        <v>525</v>
      </c>
      <c r="DZ178" s="128">
        <v>5.0503944716222735</v>
      </c>
      <c r="EA178" s="128">
        <v>67.349166682062346</v>
      </c>
      <c r="EB178" s="128">
        <v>1.2783194723143849</v>
      </c>
      <c r="EC178" s="128">
        <v>4.8549309016829536</v>
      </c>
      <c r="ED178" s="128">
        <v>101.93054972152083</v>
      </c>
      <c r="EE178" s="138">
        <v>8.5611595699964411</v>
      </c>
    </row>
    <row r="179" spans="1:135" s="60" customFormat="1" ht="16.2" thickBot="1" x14ac:dyDescent="0.35">
      <c r="A179" s="56" t="s">
        <v>59</v>
      </c>
      <c r="B179" s="57" t="s">
        <v>60</v>
      </c>
      <c r="C179" s="57">
        <v>1</v>
      </c>
      <c r="D179" s="74" t="s">
        <v>56</v>
      </c>
      <c r="E179" s="112" t="s">
        <v>300</v>
      </c>
      <c r="F179" s="57" t="s">
        <v>75</v>
      </c>
      <c r="G179" s="57" t="s">
        <v>217</v>
      </c>
      <c r="H179" s="84">
        <v>-21.5</v>
      </c>
      <c r="I179" s="81"/>
      <c r="J179" s="81">
        <v>157.5</v>
      </c>
      <c r="K179" s="81"/>
      <c r="L179" s="120">
        <v>14.6</v>
      </c>
      <c r="M179" s="61" t="s">
        <v>280</v>
      </c>
      <c r="N179" s="62"/>
      <c r="O179" s="174">
        <v>26224.557358757771</v>
      </c>
      <c r="P179" s="174">
        <v>158646.69091251458</v>
      </c>
      <c r="Q179" s="56">
        <v>112.35862553864995</v>
      </c>
      <c r="R179" s="59">
        <v>153.70564016603274</v>
      </c>
      <c r="S179" s="59">
        <v>8874.6982222127499</v>
      </c>
      <c r="T179" s="59">
        <v>39445.023296833977</v>
      </c>
      <c r="U179" s="56">
        <v>36.351230344474651</v>
      </c>
      <c r="V179" s="59">
        <v>0</v>
      </c>
      <c r="W179" s="59">
        <v>0</v>
      </c>
      <c r="X179" s="59">
        <v>0</v>
      </c>
      <c r="Y179" s="56">
        <v>0</v>
      </c>
      <c r="Z179" s="60">
        <v>429.64746624904564</v>
      </c>
      <c r="AA179" s="56">
        <v>43.39235466827396</v>
      </c>
      <c r="AB179" s="56">
        <v>3223.2518733066149</v>
      </c>
      <c r="AC179" s="59">
        <v>0</v>
      </c>
      <c r="AD179" s="56">
        <v>45.185797071732786</v>
      </c>
      <c r="AE179" s="56">
        <v>997.73606155885761</v>
      </c>
      <c r="AF179" s="59">
        <v>2.6278577431765631</v>
      </c>
      <c r="AG179" s="56">
        <v>11.944830231283859</v>
      </c>
      <c r="AH179" s="56">
        <v>3.0727671385518001</v>
      </c>
      <c r="AI179" s="56">
        <v>0</v>
      </c>
      <c r="AJ179" s="87"/>
      <c r="AK179" s="56">
        <v>112.35862553864995</v>
      </c>
      <c r="AL179" s="56">
        <v>153.70564016603274</v>
      </c>
      <c r="AM179" s="56">
        <f>AVERAGE(O179)</f>
        <v>26224.557358757771</v>
      </c>
      <c r="AN179" s="56">
        <f>AVERAGE(P179)</f>
        <v>158646.69091251458</v>
      </c>
      <c r="AO179" s="56">
        <v>8874.6982222127499</v>
      </c>
      <c r="AP179" s="56">
        <v>39445.023296833977</v>
      </c>
      <c r="AQ179" s="56">
        <v>36.351230344474651</v>
      </c>
      <c r="AR179" s="56"/>
      <c r="AS179" s="56"/>
      <c r="AT179" s="56"/>
      <c r="AU179" s="56"/>
      <c r="AV179" s="56">
        <v>429.64746624904564</v>
      </c>
      <c r="AW179" s="56">
        <v>43.39235466827396</v>
      </c>
      <c r="AX179" s="56">
        <v>3223.2518733066149</v>
      </c>
      <c r="AY179" s="56"/>
      <c r="AZ179" s="56">
        <v>45.185797071732786</v>
      </c>
      <c r="BA179" s="56">
        <v>997.73606155885761</v>
      </c>
      <c r="BB179" s="56">
        <v>2.6278577431765631</v>
      </c>
      <c r="BC179" s="56">
        <v>11.944830231283859</v>
      </c>
      <c r="BD179" s="56">
        <v>3.0727671385518001</v>
      </c>
      <c r="BE179" s="56"/>
      <c r="BF179" s="145"/>
      <c r="BG179" s="171">
        <v>1.1294772901863418E-4</v>
      </c>
      <c r="BH179" s="172">
        <v>196.90530510076741</v>
      </c>
      <c r="BI179" s="56">
        <f t="shared" si="68"/>
        <v>1145.1771772383306</v>
      </c>
      <c r="BJ179" s="56">
        <f>BY179/22.9</f>
        <v>0</v>
      </c>
      <c r="BK179" s="56">
        <f t="shared" si="69"/>
        <v>0</v>
      </c>
      <c r="BL179" s="56">
        <f t="shared" si="73"/>
        <v>1145.1771772383306</v>
      </c>
      <c r="BM179" s="56">
        <v>466.42375587797113</v>
      </c>
      <c r="BN179" s="56">
        <f t="shared" si="70"/>
        <v>4481.544941031485</v>
      </c>
      <c r="BO179" s="56">
        <f>BZ179/35.4</f>
        <v>0</v>
      </c>
      <c r="BP179" s="56">
        <f t="shared" si="71"/>
        <v>5.3773149718278548</v>
      </c>
      <c r="BQ179" s="56">
        <f t="shared" si="72"/>
        <v>0</v>
      </c>
      <c r="BR179" s="56">
        <f t="shared" ref="BR179:BR180" si="92">BI179/BP179</f>
        <v>212.96449682378611</v>
      </c>
      <c r="BS179" s="56"/>
      <c r="BT179" s="56">
        <f t="shared" ref="BT179:BT180" si="93">BN179/BP179</f>
        <v>833.41685664883414</v>
      </c>
      <c r="BU179" s="56"/>
      <c r="BV179" s="87"/>
      <c r="BW179" s="56">
        <v>0</v>
      </c>
      <c r="BX179" s="56">
        <v>0</v>
      </c>
      <c r="BY179" s="56">
        <v>0</v>
      </c>
      <c r="BZ179" s="56">
        <v>0</v>
      </c>
      <c r="CA179" s="56">
        <v>0</v>
      </c>
      <c r="CB179" s="56">
        <v>0</v>
      </c>
      <c r="CC179" s="56">
        <v>0</v>
      </c>
      <c r="CD179" s="56">
        <v>0</v>
      </c>
      <c r="CE179" s="56">
        <v>0</v>
      </c>
      <c r="CF179" s="56">
        <v>0</v>
      </c>
      <c r="CG179" s="56">
        <v>0</v>
      </c>
      <c r="CH179" s="56">
        <v>0</v>
      </c>
      <c r="CI179" s="56">
        <v>0</v>
      </c>
      <c r="CJ179" s="56">
        <v>0</v>
      </c>
      <c r="CK179" s="56">
        <v>0</v>
      </c>
      <c r="CL179" s="56">
        <v>0</v>
      </c>
      <c r="CM179" s="56">
        <v>0</v>
      </c>
      <c r="CN179" s="56">
        <v>0</v>
      </c>
      <c r="CO179" s="56">
        <v>0</v>
      </c>
      <c r="CP179" s="56">
        <v>0</v>
      </c>
      <c r="CQ179" s="56">
        <v>0</v>
      </c>
      <c r="CR179" s="62"/>
      <c r="CS179" s="129">
        <v>494.28225901494818</v>
      </c>
      <c r="CT179" s="129">
        <v>1854.8109366592168</v>
      </c>
      <c r="CU179" s="129">
        <v>1791.0800740468649</v>
      </c>
      <c r="CV179" s="129">
        <v>180910.33011758077</v>
      </c>
      <c r="CW179" s="129">
        <v>829.18228039847338</v>
      </c>
      <c r="CX179" s="129">
        <v>13886.683571798754</v>
      </c>
      <c r="CY179" s="129">
        <v>223.31841755100959</v>
      </c>
      <c r="CZ179" s="129">
        <v>1295.7136681243117</v>
      </c>
      <c r="DA179" s="129">
        <v>461.34118847188603</v>
      </c>
      <c r="DB179" s="129">
        <v>3974.3755376266004</v>
      </c>
      <c r="DC179" s="129">
        <v>62.237860270559281</v>
      </c>
      <c r="DD179" s="129">
        <v>33.553932083456679</v>
      </c>
      <c r="DE179" s="129">
        <v>163.54743438235812</v>
      </c>
      <c r="DF179" s="129">
        <v>19.856702352100378</v>
      </c>
      <c r="DG179" s="129">
        <v>205.02797272667954</v>
      </c>
      <c r="DH179" s="129">
        <v>36.655938482128093</v>
      </c>
      <c r="DI179" s="129">
        <v>65.545047735875812</v>
      </c>
      <c r="DJ179" s="129">
        <v>655.40719148268136</v>
      </c>
      <c r="DK179" s="129">
        <v>202.44528278360713</v>
      </c>
      <c r="DL179" s="131"/>
      <c r="DM179" s="129">
        <v>411.65117058301405</v>
      </c>
      <c r="DN179" s="129" t="s">
        <v>526</v>
      </c>
      <c r="DO179" s="129">
        <v>1487.1518556123328</v>
      </c>
      <c r="DP179" s="129" t="s">
        <v>527</v>
      </c>
      <c r="DQ179" s="129" t="s">
        <v>528</v>
      </c>
      <c r="DR179" s="129">
        <v>5019.5726018320702</v>
      </c>
      <c r="DS179" s="129" t="s">
        <v>529</v>
      </c>
      <c r="DT179" s="129" t="s">
        <v>530</v>
      </c>
      <c r="DU179" s="129" t="s">
        <v>531</v>
      </c>
      <c r="DV179" s="129">
        <v>174.37549999999999</v>
      </c>
      <c r="DW179" s="129">
        <v>76.515575842271858</v>
      </c>
      <c r="DX179" s="129">
        <v>419.65321233579891</v>
      </c>
      <c r="DY179" s="129" t="s">
        <v>532</v>
      </c>
      <c r="DZ179" s="129">
        <v>37.993798707305572</v>
      </c>
      <c r="EA179" s="129">
        <v>515.6733248625344</v>
      </c>
      <c r="EB179" s="129" t="s">
        <v>533</v>
      </c>
      <c r="EC179" s="129" t="s">
        <v>534</v>
      </c>
      <c r="ED179" s="129" t="s">
        <v>535</v>
      </c>
      <c r="EE179" s="139" t="s">
        <v>536</v>
      </c>
    </row>
    <row r="180" spans="1:135" s="60" customFormat="1" x14ac:dyDescent="0.3">
      <c r="A180" s="56" t="s">
        <v>59</v>
      </c>
      <c r="B180" s="57" t="s">
        <v>60</v>
      </c>
      <c r="C180" s="57">
        <v>1</v>
      </c>
      <c r="D180" s="112" t="s">
        <v>383</v>
      </c>
      <c r="E180" s="112" t="s">
        <v>300</v>
      </c>
      <c r="F180" s="57" t="s">
        <v>75</v>
      </c>
      <c r="G180" s="57" t="s">
        <v>217</v>
      </c>
      <c r="H180" s="84">
        <v>-23.1</v>
      </c>
      <c r="I180" s="81"/>
      <c r="J180" s="81">
        <v>183.5</v>
      </c>
      <c r="K180" s="81"/>
      <c r="L180" s="120">
        <v>13.6</v>
      </c>
      <c r="M180" s="61" t="s">
        <v>281</v>
      </c>
      <c r="N180" s="62"/>
      <c r="O180" s="174">
        <v>16290.532188735117</v>
      </c>
      <c r="P180" s="174">
        <v>152943.55604620441</v>
      </c>
      <c r="Q180" s="56">
        <v>195.06273050079534</v>
      </c>
      <c r="R180" s="59">
        <v>206.21142302362125</v>
      </c>
      <c r="S180" s="59">
        <v>14422.6390776058</v>
      </c>
      <c r="T180" s="59">
        <v>39656.187702450537</v>
      </c>
      <c r="U180" s="56">
        <v>65.493587097356198</v>
      </c>
      <c r="V180" s="59">
        <v>0</v>
      </c>
      <c r="W180" s="59">
        <v>0</v>
      </c>
      <c r="X180" s="59">
        <v>0</v>
      </c>
      <c r="Y180" s="56">
        <v>0</v>
      </c>
      <c r="Z180" s="60">
        <v>496.23087346677153</v>
      </c>
      <c r="AA180" s="56">
        <v>60.057025149713809</v>
      </c>
      <c r="AB180" s="56">
        <v>3408.2133132942845</v>
      </c>
      <c r="AC180" s="59">
        <v>0</v>
      </c>
      <c r="AD180" s="56">
        <v>71.815988151975205</v>
      </c>
      <c r="AE180" s="56">
        <v>1150.3580102263782</v>
      </c>
      <c r="AF180" s="59">
        <v>0</v>
      </c>
      <c r="AG180" s="56">
        <v>29.758567389276667</v>
      </c>
      <c r="AH180" s="56">
        <v>3.3500010365869999</v>
      </c>
      <c r="AI180" s="56">
        <v>19.948278251562531</v>
      </c>
      <c r="AJ180" s="87"/>
      <c r="AK180" s="56">
        <v>273.34674594748554</v>
      </c>
      <c r="AL180" s="56">
        <v>206.21142302362125</v>
      </c>
      <c r="AM180" s="56">
        <f>AVERAGE(O180:O183)</f>
        <v>30280.723013054747</v>
      </c>
      <c r="AN180" s="56">
        <f>AVERAGE(P180:P183)</f>
        <v>120676.32546265105</v>
      </c>
      <c r="AO180" s="56">
        <v>9585.346881956033</v>
      </c>
      <c r="AP180" s="56">
        <v>42903.652602584167</v>
      </c>
      <c r="AQ180" s="56">
        <v>65.493587097356198</v>
      </c>
      <c r="AR180" s="56"/>
      <c r="AS180" s="56"/>
      <c r="AT180" s="56"/>
      <c r="AU180" s="56"/>
      <c r="AV180" s="56">
        <v>496.23087346677153</v>
      </c>
      <c r="AW180" s="56">
        <v>52.777234657767501</v>
      </c>
      <c r="AX180" s="56">
        <v>3681.9951691993047</v>
      </c>
      <c r="AY180" s="56"/>
      <c r="AZ180" s="56">
        <v>43.250847104654127</v>
      </c>
      <c r="BA180" s="56">
        <v>1182.1895570209517</v>
      </c>
      <c r="BB180" s="56"/>
      <c r="BC180" s="56">
        <v>54.630516857521776</v>
      </c>
      <c r="BD180" s="56">
        <v>2.5743338948735</v>
      </c>
      <c r="BE180" s="56">
        <v>19.948278251562531</v>
      </c>
      <c r="BF180" s="145"/>
      <c r="BG180" s="171">
        <v>5.0237510240426009E-4</v>
      </c>
      <c r="BH180" s="172">
        <v>195.24257698408019</v>
      </c>
      <c r="BI180" s="56">
        <f t="shared" si="68"/>
        <v>1322.3023149805567</v>
      </c>
      <c r="BJ180" s="56">
        <f>BY180/22.9</f>
        <v>0</v>
      </c>
      <c r="BK180" s="56">
        <f t="shared" si="69"/>
        <v>538.3097920902544</v>
      </c>
      <c r="BL180" s="56">
        <f t="shared" si="73"/>
        <v>1860.6121070708111</v>
      </c>
      <c r="BM180" s="56">
        <v>1928.8680925791762</v>
      </c>
      <c r="BN180" s="56">
        <f t="shared" si="70"/>
        <v>3408.9357475325155</v>
      </c>
      <c r="BO180" s="56">
        <f>BZ180/35.4</f>
        <v>227.67085515891529</v>
      </c>
      <c r="BP180" s="56">
        <f t="shared" si="71"/>
        <v>6.2106492298719838</v>
      </c>
      <c r="BQ180" s="56">
        <f t="shared" si="72"/>
        <v>2.6892900035316987</v>
      </c>
      <c r="BR180" s="56">
        <f t="shared" si="92"/>
        <v>212.90887088270037</v>
      </c>
      <c r="BS180" s="56">
        <v>0</v>
      </c>
      <c r="BT180" s="56">
        <f t="shared" si="93"/>
        <v>548.8855707928592</v>
      </c>
      <c r="BU180" s="56">
        <v>84.6583502931731</v>
      </c>
      <c r="BV180" s="87"/>
      <c r="BW180" s="56">
        <v>206.08060793584764</v>
      </c>
      <c r="BX180" s="56">
        <v>89.292165444497641</v>
      </c>
      <c r="BY180" s="56">
        <v>0</v>
      </c>
      <c r="BZ180" s="56">
        <v>8059.5482726256005</v>
      </c>
      <c r="CA180" s="56">
        <v>4580.1221817193637</v>
      </c>
      <c r="CB180" s="56">
        <v>21574.379847393218</v>
      </c>
      <c r="CC180" s="56">
        <v>28.3595551056396</v>
      </c>
      <c r="CD180" s="56">
        <v>0</v>
      </c>
      <c r="CE180" s="56">
        <v>0</v>
      </c>
      <c r="CF180" s="56">
        <v>0</v>
      </c>
      <c r="CG180" s="56">
        <v>0</v>
      </c>
      <c r="CH180" s="56">
        <v>214.87427128218275</v>
      </c>
      <c r="CI180" s="56">
        <v>24.383422075676506</v>
      </c>
      <c r="CJ180" s="56">
        <v>606.97770354627266</v>
      </c>
      <c r="CK180" s="56">
        <v>0</v>
      </c>
      <c r="CL180" s="56">
        <v>17.448676570633086</v>
      </c>
      <c r="CM180" s="56">
        <v>111.52384549035408</v>
      </c>
      <c r="CN180" s="56">
        <v>0</v>
      </c>
      <c r="CO180" s="56">
        <v>32.487386447750175</v>
      </c>
      <c r="CP180" s="56">
        <v>1.399152782200942</v>
      </c>
      <c r="CQ180" s="56">
        <v>8.6378578638068877</v>
      </c>
      <c r="CR180" s="62"/>
      <c r="CS180" s="129">
        <v>54.700083044064215</v>
      </c>
      <c r="CT180" s="129">
        <v>217.01150003800373</v>
      </c>
      <c r="CU180" s="129">
        <v>193.24879847300414</v>
      </c>
      <c r="CV180" s="129">
        <v>20566.416367200018</v>
      </c>
      <c r="CW180" s="129">
        <v>94.20006993911845</v>
      </c>
      <c r="CX180" s="129">
        <v>1490.6290422501158</v>
      </c>
      <c r="CY180" s="129">
        <v>23.430670784179377</v>
      </c>
      <c r="CZ180" s="129">
        <v>135.3783553617026</v>
      </c>
      <c r="DA180" s="129">
        <v>50.024963320560275</v>
      </c>
      <c r="DB180" s="129">
        <v>437.53335663703916</v>
      </c>
      <c r="DC180" s="129">
        <v>5.8605381703728456</v>
      </c>
      <c r="DD180" s="129">
        <v>4.9645694299913563</v>
      </c>
      <c r="DE180" s="129">
        <v>16.97466105296504</v>
      </c>
      <c r="DF180" s="129">
        <v>2.27541611627028</v>
      </c>
      <c r="DG180" s="129">
        <v>19.630764411462152</v>
      </c>
      <c r="DH180" s="129">
        <v>4.1466336707204121</v>
      </c>
      <c r="DI180" s="129">
        <v>6.8913353735077347</v>
      </c>
      <c r="DJ180" s="129">
        <v>65.589962605573533</v>
      </c>
      <c r="DK180" s="129">
        <v>18.879412384809253</v>
      </c>
      <c r="DL180" s="131"/>
      <c r="DM180" s="129">
        <v>42.548442951514673</v>
      </c>
      <c r="DN180" s="129">
        <v>127.9008634272267</v>
      </c>
      <c r="DO180" s="129">
        <v>203.79219355487513</v>
      </c>
      <c r="DP180" s="129">
        <v>12416.48872247392</v>
      </c>
      <c r="DQ180" s="129">
        <v>48.787685357712007</v>
      </c>
      <c r="DR180" s="129" t="s">
        <v>543</v>
      </c>
      <c r="DS180" s="129" t="s">
        <v>544</v>
      </c>
      <c r="DT180" s="129" t="s">
        <v>545</v>
      </c>
      <c r="DU180" s="129" t="s">
        <v>546</v>
      </c>
      <c r="DV180" s="129">
        <v>137.5334</v>
      </c>
      <c r="DW180" s="129">
        <v>13.196347179787763</v>
      </c>
      <c r="DX180" s="129">
        <v>88.972837761486801</v>
      </c>
      <c r="DY180" s="129" t="s">
        <v>547</v>
      </c>
      <c r="DZ180" s="129">
        <v>11.679995191448787</v>
      </c>
      <c r="EA180" s="129">
        <v>110.15195487305735</v>
      </c>
      <c r="EB180" s="129" t="s">
        <v>548</v>
      </c>
      <c r="EC180" s="129">
        <v>6.8236915544449275</v>
      </c>
      <c r="ED180" s="129">
        <v>141.63712331683851</v>
      </c>
      <c r="EE180" s="139">
        <v>9.8854255497287653</v>
      </c>
    </row>
    <row r="181" spans="1:135" x14ac:dyDescent="0.3">
      <c r="A181" s="48" t="s">
        <v>59</v>
      </c>
      <c r="B181" s="49" t="s">
        <v>60</v>
      </c>
      <c r="C181" s="49">
        <v>1</v>
      </c>
      <c r="D181" s="113" t="s">
        <v>384</v>
      </c>
      <c r="E181" s="113" t="s">
        <v>300</v>
      </c>
      <c r="F181" s="49" t="s">
        <v>75</v>
      </c>
      <c r="G181" s="49" t="s">
        <v>217</v>
      </c>
      <c r="H181" s="83">
        <v>-23.1</v>
      </c>
      <c r="J181" s="80">
        <v>183.5</v>
      </c>
      <c r="L181" s="119">
        <v>13.6</v>
      </c>
      <c r="M181" s="53" t="s">
        <v>282</v>
      </c>
      <c r="O181" s="173">
        <v>40849.917443205733</v>
      </c>
      <c r="P181" s="173">
        <v>82652.963343610827</v>
      </c>
      <c r="Q181" s="48">
        <v>541.23037058507771</v>
      </c>
      <c r="R181" s="51">
        <v>0</v>
      </c>
      <c r="S181" s="51">
        <v>9615.1244418375372</v>
      </c>
      <c r="T181" s="51">
        <v>0</v>
      </c>
      <c r="U181" s="48">
        <v>0</v>
      </c>
      <c r="V181" s="51">
        <v>0</v>
      </c>
      <c r="W181" s="51">
        <v>0</v>
      </c>
      <c r="X181" s="51">
        <v>0</v>
      </c>
      <c r="Y181" s="48">
        <v>0</v>
      </c>
      <c r="Z181" s="52">
        <v>0</v>
      </c>
      <c r="AA181" s="48">
        <v>38.899305164888986</v>
      </c>
      <c r="AB181" s="48">
        <v>3158.0991604389992</v>
      </c>
      <c r="AC181" s="51">
        <v>0</v>
      </c>
      <c r="AD181" s="48">
        <v>32.925410095266095</v>
      </c>
      <c r="AE181" s="48">
        <v>1370.3037927435587</v>
      </c>
      <c r="AF181" s="51">
        <v>0</v>
      </c>
      <c r="AG181" s="48">
        <v>79.502466325766889</v>
      </c>
      <c r="AH181" s="48">
        <v>1.79866675316</v>
      </c>
      <c r="AI181" s="48">
        <v>0</v>
      </c>
      <c r="AJ181" s="86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G181" s="149"/>
      <c r="BI181" s="48">
        <f t="shared" si="68"/>
        <v>0</v>
      </c>
      <c r="BJ181" s="48">
        <f>BY181/22.9</f>
        <v>0</v>
      </c>
      <c r="BK181" s="48">
        <f t="shared" si="69"/>
        <v>0</v>
      </c>
      <c r="BL181" s="48">
        <f t="shared" si="73"/>
        <v>0</v>
      </c>
      <c r="BM181" s="48"/>
      <c r="BN181" s="48">
        <f t="shared" si="70"/>
        <v>0</v>
      </c>
      <c r="BO181" s="48">
        <f>BZ181/35.4</f>
        <v>0</v>
      </c>
      <c r="BP181" s="48">
        <f t="shared" si="71"/>
        <v>0</v>
      </c>
      <c r="BQ181" s="48">
        <f t="shared" si="72"/>
        <v>0</v>
      </c>
      <c r="BR181" s="48"/>
      <c r="BS181" s="48"/>
      <c r="BT181" s="48"/>
      <c r="BU181" s="48"/>
      <c r="BV181" s="86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  <c r="CG181" s="48"/>
      <c r="CH181" s="48"/>
      <c r="CI181" s="48"/>
      <c r="CJ181" s="48"/>
      <c r="CK181" s="48"/>
      <c r="CL181" s="48"/>
      <c r="CM181" s="48"/>
      <c r="CN181" s="48"/>
      <c r="CO181" s="48"/>
      <c r="CP181" s="48"/>
      <c r="CQ181" s="48"/>
      <c r="CS181" s="128">
        <v>54.700083044064215</v>
      </c>
      <c r="CT181" s="128">
        <v>217.01150003800373</v>
      </c>
      <c r="CU181" s="128">
        <v>193.24879847300414</v>
      </c>
      <c r="CV181" s="128">
        <v>20566.416367200018</v>
      </c>
      <c r="CW181" s="128">
        <v>94.20006993911845</v>
      </c>
      <c r="CX181" s="128">
        <v>1490.6290422501158</v>
      </c>
      <c r="CY181" s="128">
        <v>23.430670784179377</v>
      </c>
      <c r="CZ181" s="128">
        <v>135.3783553617026</v>
      </c>
      <c r="DA181" s="128">
        <v>50.024963320560275</v>
      </c>
      <c r="DB181" s="128">
        <v>437.53335663703916</v>
      </c>
      <c r="DC181" s="128">
        <v>5.8605381703728456</v>
      </c>
      <c r="DD181" s="128">
        <v>4.9645694299913563</v>
      </c>
      <c r="DE181" s="128">
        <v>16.97466105296504</v>
      </c>
      <c r="DF181" s="128">
        <v>2.27541611627028</v>
      </c>
      <c r="DG181" s="128">
        <v>19.630764411462152</v>
      </c>
      <c r="DH181" s="128">
        <v>4.1466336707204121</v>
      </c>
      <c r="DI181" s="128">
        <v>6.8913353735077347</v>
      </c>
      <c r="DJ181" s="128">
        <v>65.589962605573533</v>
      </c>
      <c r="DK181" s="128">
        <v>18.879412384809253</v>
      </c>
      <c r="DM181" s="128">
        <v>42.548442951514673</v>
      </c>
      <c r="DN181" s="128">
        <v>127.9008634272267</v>
      </c>
      <c r="DO181" s="128">
        <v>203.79219355487513</v>
      </c>
      <c r="DP181" s="128">
        <v>12416.48872247392</v>
      </c>
      <c r="DQ181" s="128">
        <v>48.787685357712007</v>
      </c>
      <c r="DR181" s="128" t="s">
        <v>543</v>
      </c>
      <c r="DS181" s="128" t="s">
        <v>544</v>
      </c>
      <c r="DT181" s="128" t="s">
        <v>545</v>
      </c>
      <c r="DU181" s="128" t="s">
        <v>546</v>
      </c>
      <c r="DV181" s="128" t="s">
        <v>709</v>
      </c>
      <c r="DW181" s="128">
        <v>13.196347179787763</v>
      </c>
      <c r="DX181" s="128">
        <v>88.972837761486801</v>
      </c>
      <c r="DY181" s="128" t="s">
        <v>547</v>
      </c>
      <c r="DZ181" s="128">
        <v>11.679995191448787</v>
      </c>
      <c r="EA181" s="128">
        <v>110.15195487305735</v>
      </c>
      <c r="EB181" s="128" t="s">
        <v>548</v>
      </c>
      <c r="EC181" s="128">
        <v>6.8236915544449275</v>
      </c>
      <c r="ED181" s="128">
        <v>141.63712331683851</v>
      </c>
      <c r="EE181" s="138">
        <v>9.8854255497287653</v>
      </c>
    </row>
    <row r="182" spans="1:135" x14ac:dyDescent="0.3">
      <c r="A182" s="48" t="s">
        <v>59</v>
      </c>
      <c r="B182" s="49" t="s">
        <v>60</v>
      </c>
      <c r="C182" s="49">
        <v>1</v>
      </c>
      <c r="D182" s="113" t="s">
        <v>385</v>
      </c>
      <c r="E182" s="113" t="s">
        <v>300</v>
      </c>
      <c r="F182" s="49" t="s">
        <v>75</v>
      </c>
      <c r="G182" s="49" t="s">
        <v>217</v>
      </c>
      <c r="H182" s="83">
        <v>-23.1</v>
      </c>
      <c r="J182" s="80">
        <v>183.5</v>
      </c>
      <c r="L182" s="119">
        <v>13.6</v>
      </c>
      <c r="M182" s="53" t="s">
        <v>283</v>
      </c>
      <c r="O182" s="173">
        <v>15765.389496765303</v>
      </c>
      <c r="P182" s="173">
        <v>164455.81911717815</v>
      </c>
      <c r="Q182" s="48">
        <v>83.747136756583572</v>
      </c>
      <c r="R182" s="51">
        <v>0</v>
      </c>
      <c r="S182" s="51">
        <v>12084.641329544193</v>
      </c>
      <c r="T182" s="51">
        <v>46151.117502717796</v>
      </c>
      <c r="U182" s="48">
        <v>0</v>
      </c>
      <c r="V182" s="51">
        <v>0</v>
      </c>
      <c r="W182" s="51">
        <v>0</v>
      </c>
      <c r="X182" s="51">
        <v>0</v>
      </c>
      <c r="Y182" s="48">
        <v>0</v>
      </c>
      <c r="Z182" s="52">
        <v>0</v>
      </c>
      <c r="AA182" s="48">
        <v>59.375373658699708</v>
      </c>
      <c r="AB182" s="48">
        <v>3445.9643472110724</v>
      </c>
      <c r="AC182" s="51">
        <v>0</v>
      </c>
      <c r="AD182" s="48">
        <v>42.159068393846894</v>
      </c>
      <c r="AE182" s="48">
        <v>1127.9010946647804</v>
      </c>
      <c r="AF182" s="51">
        <v>0</v>
      </c>
      <c r="AG182" s="48">
        <v>0</v>
      </c>
      <c r="AH182" s="48">
        <v>0</v>
      </c>
      <c r="AI182" s="48">
        <v>0</v>
      </c>
      <c r="AJ182" s="86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G182" s="149"/>
      <c r="BI182" s="48">
        <f t="shared" si="68"/>
        <v>0</v>
      </c>
      <c r="BJ182" s="48">
        <f>BY182/22.9</f>
        <v>0</v>
      </c>
      <c r="BK182" s="48">
        <f t="shared" si="69"/>
        <v>0</v>
      </c>
      <c r="BL182" s="48">
        <f t="shared" si="73"/>
        <v>0</v>
      </c>
      <c r="BM182" s="48"/>
      <c r="BN182" s="48">
        <f t="shared" si="70"/>
        <v>0</v>
      </c>
      <c r="BO182" s="48">
        <f>BZ182/35.4</f>
        <v>0</v>
      </c>
      <c r="BP182" s="48">
        <f t="shared" si="71"/>
        <v>0</v>
      </c>
      <c r="BQ182" s="48">
        <f t="shared" si="72"/>
        <v>0</v>
      </c>
      <c r="BR182" s="48"/>
      <c r="BS182" s="48"/>
      <c r="BT182" s="48"/>
      <c r="BU182" s="48"/>
      <c r="BV182" s="86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S182" s="128">
        <v>1512.9602811856453</v>
      </c>
      <c r="CT182" s="128">
        <v>6056.1570015232319</v>
      </c>
      <c r="CU182" s="128">
        <v>5619.6723026397149</v>
      </c>
      <c r="CV182" s="128">
        <v>597345.73361946642</v>
      </c>
      <c r="CW182" s="128">
        <v>2695.3376287629744</v>
      </c>
      <c r="CX182" s="128">
        <v>42403.889557510185</v>
      </c>
      <c r="CY182" s="128">
        <v>635.55521017259332</v>
      </c>
      <c r="CZ182" s="128">
        <v>3838.5353862668617</v>
      </c>
      <c r="DA182" s="128">
        <v>1273.15789108842</v>
      </c>
      <c r="DB182" s="128">
        <v>12559.768240411218</v>
      </c>
      <c r="DC182" s="128">
        <v>172.64347076709643</v>
      </c>
      <c r="DD182" s="128">
        <v>135.63127130441944</v>
      </c>
      <c r="DE182" s="128">
        <v>622.9730730509209</v>
      </c>
      <c r="DF182" s="128">
        <v>62.80358616761432</v>
      </c>
      <c r="DG182" s="128">
        <v>640.52223345011691</v>
      </c>
      <c r="DH182" s="128">
        <v>113.00452346384465</v>
      </c>
      <c r="DI182" s="128">
        <v>198.39826760604467</v>
      </c>
      <c r="DJ182" s="128">
        <v>1960.7542457923116</v>
      </c>
      <c r="DK182" s="128">
        <v>531.43871799766589</v>
      </c>
      <c r="DM182" s="128" t="s">
        <v>549</v>
      </c>
      <c r="DN182" s="128">
        <v>2737.0923312237014</v>
      </c>
      <c r="DO182" s="128">
        <v>3665.9252995601978</v>
      </c>
      <c r="DP182" s="128" t="s">
        <v>550</v>
      </c>
      <c r="DQ182" s="128" t="s">
        <v>551</v>
      </c>
      <c r="DR182" s="128" t="s">
        <v>552</v>
      </c>
      <c r="DS182" s="128" t="s">
        <v>553</v>
      </c>
      <c r="DT182" s="128" t="s">
        <v>554</v>
      </c>
      <c r="DU182" s="128" t="s">
        <v>555</v>
      </c>
      <c r="DV182" s="128" t="s">
        <v>710</v>
      </c>
      <c r="DW182" s="128">
        <v>142.52660708900623</v>
      </c>
      <c r="DX182" s="128">
        <v>665.97743121854023</v>
      </c>
      <c r="DY182" s="128" t="s">
        <v>556</v>
      </c>
      <c r="DZ182" s="128">
        <v>68.27439103399891</v>
      </c>
      <c r="EA182" s="128">
        <v>887.70578234147558</v>
      </c>
      <c r="EB182" s="128" t="s">
        <v>557</v>
      </c>
      <c r="EC182" s="128" t="s">
        <v>558</v>
      </c>
      <c r="ED182" s="128" t="s">
        <v>559</v>
      </c>
      <c r="EE182" s="138" t="s">
        <v>560</v>
      </c>
    </row>
    <row r="183" spans="1:135" ht="16.2" thickBot="1" x14ac:dyDescent="0.35">
      <c r="A183" s="48" t="s">
        <v>59</v>
      </c>
      <c r="B183" s="49" t="s">
        <v>60</v>
      </c>
      <c r="C183" s="49">
        <v>1</v>
      </c>
      <c r="D183" s="113" t="s">
        <v>419</v>
      </c>
      <c r="E183" s="113" t="s">
        <v>300</v>
      </c>
      <c r="F183" s="49" t="s">
        <v>75</v>
      </c>
      <c r="G183" s="49" t="s">
        <v>217</v>
      </c>
      <c r="H183" s="83">
        <v>-23.1</v>
      </c>
      <c r="J183" s="80">
        <v>183.5</v>
      </c>
      <c r="L183" s="119">
        <v>13.6</v>
      </c>
      <c r="M183" s="53" t="s">
        <v>284</v>
      </c>
      <c r="O183" s="173">
        <v>48217.052923512827</v>
      </c>
      <c r="P183" s="173">
        <v>82652.963343610827</v>
      </c>
      <c r="Q183" s="48">
        <v>0</v>
      </c>
      <c r="R183" s="51">
        <v>0</v>
      </c>
      <c r="S183" s="51">
        <v>2218.9826788366067</v>
      </c>
      <c r="T183" s="51">
        <v>0</v>
      </c>
      <c r="U183" s="48">
        <v>0</v>
      </c>
      <c r="V183" s="51">
        <v>0</v>
      </c>
      <c r="W183" s="51">
        <v>0</v>
      </c>
      <c r="X183" s="51">
        <v>0</v>
      </c>
      <c r="Y183" s="48">
        <v>0</v>
      </c>
      <c r="Z183" s="52">
        <v>0</v>
      </c>
      <c r="AA183" s="48">
        <v>0</v>
      </c>
      <c r="AB183" s="48">
        <v>4715.7038558528611</v>
      </c>
      <c r="AC183" s="51">
        <v>0</v>
      </c>
      <c r="AD183" s="48">
        <v>26.102921777528305</v>
      </c>
      <c r="AE183" s="48">
        <v>1080.1953304490894</v>
      </c>
      <c r="AF183" s="51">
        <v>0</v>
      </c>
      <c r="AG183" s="48">
        <v>0</v>
      </c>
      <c r="AH183" s="48">
        <v>0</v>
      </c>
      <c r="AI183" s="48">
        <v>0</v>
      </c>
      <c r="AJ183" s="86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G183" s="149"/>
      <c r="BI183" s="48">
        <f t="shared" si="68"/>
        <v>0</v>
      </c>
      <c r="BJ183" s="48">
        <f>BY183/22.9</f>
        <v>0</v>
      </c>
      <c r="BK183" s="48">
        <f t="shared" si="69"/>
        <v>0</v>
      </c>
      <c r="BL183" s="48">
        <f t="shared" si="73"/>
        <v>0</v>
      </c>
      <c r="BM183" s="48"/>
      <c r="BN183" s="48">
        <f t="shared" si="70"/>
        <v>0</v>
      </c>
      <c r="BO183" s="48">
        <f>BZ183/35.4</f>
        <v>0</v>
      </c>
      <c r="BP183" s="48">
        <f t="shared" si="71"/>
        <v>0</v>
      </c>
      <c r="BQ183" s="48">
        <f t="shared" si="72"/>
        <v>0</v>
      </c>
      <c r="BR183" s="48"/>
      <c r="BS183" s="48"/>
      <c r="BT183" s="48"/>
      <c r="BU183" s="48"/>
      <c r="BV183" s="86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  <c r="CG183" s="48"/>
      <c r="CH183" s="48"/>
      <c r="CI183" s="48"/>
      <c r="CJ183" s="48"/>
      <c r="CK183" s="48"/>
      <c r="CL183" s="48"/>
      <c r="CM183" s="48"/>
      <c r="CN183" s="48"/>
      <c r="CO183" s="48"/>
      <c r="CP183" s="48"/>
      <c r="CQ183" s="48"/>
      <c r="CS183" s="128">
        <v>1512.9602811856453</v>
      </c>
      <c r="CT183" s="128">
        <v>6056.1570015232319</v>
      </c>
      <c r="CU183" s="128">
        <v>5619.6723026397149</v>
      </c>
      <c r="CV183" s="128">
        <v>597345.73361946642</v>
      </c>
      <c r="CW183" s="128">
        <v>2695.3376287629744</v>
      </c>
      <c r="CX183" s="128">
        <v>42403.889557510185</v>
      </c>
      <c r="CY183" s="128">
        <v>635.55521017259332</v>
      </c>
      <c r="CZ183" s="128">
        <v>3838.5353862668617</v>
      </c>
      <c r="DA183" s="128">
        <v>1273.15789108842</v>
      </c>
      <c r="DB183" s="128">
        <v>12559.768240411218</v>
      </c>
      <c r="DC183" s="128">
        <v>172.64347076709643</v>
      </c>
      <c r="DD183" s="128">
        <v>135.63127130441944</v>
      </c>
      <c r="DE183" s="128">
        <v>622.9730730509209</v>
      </c>
      <c r="DF183" s="128">
        <v>62.80358616761432</v>
      </c>
      <c r="DG183" s="128">
        <v>640.52223345011691</v>
      </c>
      <c r="DH183" s="128">
        <v>113.00452346384465</v>
      </c>
      <c r="DI183" s="128">
        <v>198.39826760604467</v>
      </c>
      <c r="DJ183" s="128">
        <v>1960.7542457923116</v>
      </c>
      <c r="DK183" s="128">
        <v>531.43871799766589</v>
      </c>
      <c r="DM183" s="128" t="s">
        <v>549</v>
      </c>
      <c r="DN183" s="128">
        <v>2737.0923312237014</v>
      </c>
      <c r="DO183" s="128">
        <v>3665.9252995601978</v>
      </c>
      <c r="DP183" s="128" t="s">
        <v>550</v>
      </c>
      <c r="DQ183" s="128" t="s">
        <v>551</v>
      </c>
      <c r="DR183" s="128" t="s">
        <v>552</v>
      </c>
      <c r="DS183" s="128" t="s">
        <v>553</v>
      </c>
      <c r="DT183" s="128" t="s">
        <v>554</v>
      </c>
      <c r="DU183" s="128" t="s">
        <v>555</v>
      </c>
      <c r="DV183" s="128" t="s">
        <v>710</v>
      </c>
      <c r="DW183" s="128">
        <v>142.52660708900623</v>
      </c>
      <c r="DX183" s="128">
        <v>665.97743121854023</v>
      </c>
      <c r="DY183" s="128" t="s">
        <v>556</v>
      </c>
      <c r="DZ183" s="128">
        <v>68.27439103399891</v>
      </c>
      <c r="EA183" s="128">
        <v>887.70578234147558</v>
      </c>
      <c r="EB183" s="128" t="s">
        <v>557</v>
      </c>
      <c r="EC183" s="128" t="s">
        <v>558</v>
      </c>
      <c r="ED183" s="128" t="s">
        <v>559</v>
      </c>
      <c r="EE183" s="138" t="s">
        <v>560</v>
      </c>
    </row>
    <row r="184" spans="1:135" s="60" customFormat="1" x14ac:dyDescent="0.3">
      <c r="A184" s="56" t="s">
        <v>59</v>
      </c>
      <c r="B184" s="57" t="s">
        <v>60</v>
      </c>
      <c r="C184" s="57">
        <v>1</v>
      </c>
      <c r="D184" s="74" t="s">
        <v>377</v>
      </c>
      <c r="E184" s="112" t="s">
        <v>300</v>
      </c>
      <c r="F184" s="57" t="s">
        <v>75</v>
      </c>
      <c r="G184" s="57" t="s">
        <v>217</v>
      </c>
      <c r="H184" s="84">
        <v>-25.8</v>
      </c>
      <c r="I184" s="81"/>
      <c r="J184" s="81">
        <v>173.2</v>
      </c>
      <c r="K184" s="81"/>
      <c r="L184" s="120">
        <v>13.1</v>
      </c>
      <c r="M184" s="61" t="s">
        <v>285</v>
      </c>
      <c r="N184" s="62"/>
      <c r="O184" s="174">
        <v>37551.10520062859</v>
      </c>
      <c r="P184" s="174">
        <v>79614.251455978083</v>
      </c>
      <c r="Q184" s="56">
        <v>0</v>
      </c>
      <c r="R184" s="59">
        <v>0</v>
      </c>
      <c r="S184" s="59">
        <v>11098.002512551582</v>
      </c>
      <c r="T184" s="59">
        <v>0</v>
      </c>
      <c r="U184" s="56">
        <v>0</v>
      </c>
      <c r="V184" s="59">
        <v>0</v>
      </c>
      <c r="W184" s="59">
        <v>0</v>
      </c>
      <c r="X184" s="59">
        <v>0</v>
      </c>
      <c r="Y184" s="56">
        <v>0</v>
      </c>
      <c r="Z184" s="60">
        <v>0</v>
      </c>
      <c r="AA184" s="56">
        <v>0</v>
      </c>
      <c r="AB184" s="56">
        <v>3957.0538786651287</v>
      </c>
      <c r="AC184" s="59">
        <v>0</v>
      </c>
      <c r="AD184" s="56">
        <v>55.722961267621614</v>
      </c>
      <c r="AE184" s="56">
        <v>1341.7521752732316</v>
      </c>
      <c r="AF184" s="59">
        <v>0</v>
      </c>
      <c r="AG184" s="56">
        <v>117.08900679754879</v>
      </c>
      <c r="AH184" s="56">
        <v>1.66363967997</v>
      </c>
      <c r="AI184" s="56">
        <v>0</v>
      </c>
      <c r="AJ184" s="87"/>
      <c r="AK184" s="56">
        <v>140.1660991483636</v>
      </c>
      <c r="AL184" s="56">
        <v>293.15147789270031</v>
      </c>
      <c r="AM184" s="56">
        <f>AVERAGE(O184:O187)</f>
        <v>21552.619241090615</v>
      </c>
      <c r="AN184" s="56">
        <f>AVERAGE(P184:P187)</f>
        <v>128413.84389240875</v>
      </c>
      <c r="AO184" s="56">
        <v>13322.013998749377</v>
      </c>
      <c r="AP184" s="56">
        <v>55063.009801332213</v>
      </c>
      <c r="AQ184" s="56">
        <v>120.21947989711516</v>
      </c>
      <c r="AR184" s="56"/>
      <c r="AS184" s="56"/>
      <c r="AT184" s="56">
        <v>33.84369118819729</v>
      </c>
      <c r="AU184" s="56"/>
      <c r="AV184" s="56">
        <v>484.60321984456198</v>
      </c>
      <c r="AW184" s="56">
        <v>64.29758865085202</v>
      </c>
      <c r="AX184" s="56">
        <v>3839.3381019359413</v>
      </c>
      <c r="AY184" s="56"/>
      <c r="AZ184" s="56">
        <v>67.618264494243135</v>
      </c>
      <c r="BA184" s="56">
        <v>1020.3094270206855</v>
      </c>
      <c r="BB184" s="56">
        <v>3.5190602662888155</v>
      </c>
      <c r="BC184" s="56">
        <v>53.044792197332249</v>
      </c>
      <c r="BD184" s="56">
        <v>1.66363967997</v>
      </c>
      <c r="BE184" s="56">
        <v>5.7772749808953696</v>
      </c>
      <c r="BF184" s="145"/>
      <c r="BG184" s="171">
        <v>6.971127661789836E-4</v>
      </c>
      <c r="BH184" s="172">
        <v>213.80271986222991</v>
      </c>
      <c r="BI184" s="56">
        <f t="shared" si="68"/>
        <v>941.16241227469936</v>
      </c>
      <c r="BJ184" s="56">
        <f>BY184/22.9</f>
        <v>0</v>
      </c>
      <c r="BK184" s="56">
        <f t="shared" si="69"/>
        <v>694.27477593966455</v>
      </c>
      <c r="BL184" s="56">
        <f t="shared" si="73"/>
        <v>1635.4371882143639</v>
      </c>
      <c r="BM184" s="56">
        <v>1039.0049694098434</v>
      </c>
      <c r="BN184" s="56">
        <f t="shared" si="70"/>
        <v>3627.5097144748238</v>
      </c>
      <c r="BO184" s="56">
        <f>BZ184/35.4</f>
        <v>118.49198128696872</v>
      </c>
      <c r="BP184" s="56">
        <f t="shared" si="71"/>
        <v>6.0651216501196741</v>
      </c>
      <c r="BQ184" s="56">
        <f t="shared" si="72"/>
        <v>3.6295094213170973</v>
      </c>
      <c r="BR184" s="56">
        <f t="shared" ref="BR184" si="94">BI184/BP184</f>
        <v>155.17618055626778</v>
      </c>
      <c r="BS184" s="56">
        <v>0</v>
      </c>
      <c r="BT184" s="56">
        <f t="shared" ref="BT184" si="95">BN184/BP184</f>
        <v>598.09348002166575</v>
      </c>
      <c r="BU184" s="56">
        <v>32.646831164298142</v>
      </c>
      <c r="BV184" s="87"/>
      <c r="BW184" s="56">
        <v>80.796680596567668</v>
      </c>
      <c r="BX184" s="56">
        <v>160.57645020339353</v>
      </c>
      <c r="BY184" s="56">
        <v>0</v>
      </c>
      <c r="BZ184" s="56">
        <v>4194.6161375586926</v>
      </c>
      <c r="CA184" s="56">
        <v>1862.7229219919152</v>
      </c>
      <c r="CB184" s="56">
        <v>27825.144470109877</v>
      </c>
      <c r="CC184" s="56">
        <v>52.056561810327182</v>
      </c>
      <c r="CD184" s="56">
        <v>0</v>
      </c>
      <c r="CE184" s="56">
        <v>0</v>
      </c>
      <c r="CF184" s="56">
        <v>14.654748163407204</v>
      </c>
      <c r="CG184" s="56">
        <v>0</v>
      </c>
      <c r="CH184" s="56">
        <v>289.99780276323611</v>
      </c>
      <c r="CI184" s="56">
        <v>30.753394934140282</v>
      </c>
      <c r="CJ184" s="56">
        <v>1310.6529134371319</v>
      </c>
      <c r="CK184" s="56">
        <v>0</v>
      </c>
      <c r="CL184" s="56">
        <v>17.766296097847679</v>
      </c>
      <c r="CM184" s="56">
        <v>346.54347687163528</v>
      </c>
      <c r="CN184" s="56">
        <v>1.9833978939301642</v>
      </c>
      <c r="CO184" s="56">
        <v>46.048352584587825</v>
      </c>
      <c r="CP184" s="56">
        <v>0.72037711279891681</v>
      </c>
      <c r="CQ184" s="56">
        <v>2.5016334490518242</v>
      </c>
      <c r="CR184" s="62"/>
      <c r="CS184" s="129">
        <v>770.31716654187289</v>
      </c>
      <c r="CT184" s="129">
        <v>3424.6022496401974</v>
      </c>
      <c r="CU184" s="129">
        <v>2783.5465193066857</v>
      </c>
      <c r="CV184" s="129">
        <v>298074.32971352874</v>
      </c>
      <c r="CW184" s="129">
        <v>1380.072633763406</v>
      </c>
      <c r="CX184" s="129">
        <v>23995.759648031821</v>
      </c>
      <c r="CY184" s="129">
        <v>452.46138933536889</v>
      </c>
      <c r="CZ184" s="129">
        <v>2064.9271476961317</v>
      </c>
      <c r="DA184" s="129">
        <v>1286.50637830035</v>
      </c>
      <c r="DB184" s="129">
        <v>6180.0133013623554</v>
      </c>
      <c r="DC184" s="129">
        <v>139.687769854886</v>
      </c>
      <c r="DD184" s="129">
        <v>69.694880259805885</v>
      </c>
      <c r="DE184" s="129">
        <v>483.68368371271202</v>
      </c>
      <c r="DF184" s="129">
        <v>59.243007169958886</v>
      </c>
      <c r="DG184" s="129">
        <v>439.7087287640075</v>
      </c>
      <c r="DH184" s="129">
        <v>72.98037371104266</v>
      </c>
      <c r="DI184" s="129">
        <v>121.20246576137926</v>
      </c>
      <c r="DJ184" s="129">
        <v>1056.6134069258062</v>
      </c>
      <c r="DK184" s="129">
        <v>399.20821199033253</v>
      </c>
      <c r="DL184" s="131"/>
      <c r="DM184" s="129">
        <v>494.65284205061113</v>
      </c>
      <c r="DN184" s="129" t="s">
        <v>575</v>
      </c>
      <c r="DO184" s="129">
        <v>1919.6324369741403</v>
      </c>
      <c r="DP184" s="129" t="s">
        <v>576</v>
      </c>
      <c r="DQ184" s="129" t="s">
        <v>577</v>
      </c>
      <c r="DR184" s="129" t="s">
        <v>578</v>
      </c>
      <c r="DS184" s="129" t="s">
        <v>579</v>
      </c>
      <c r="DT184" s="129" t="s">
        <v>580</v>
      </c>
      <c r="DU184" s="129" t="s">
        <v>581</v>
      </c>
      <c r="DV184" s="129">
        <v>180.01329999999999</v>
      </c>
      <c r="DW184" s="129">
        <v>80.304837583087149</v>
      </c>
      <c r="DX184" s="129">
        <v>308.78363757539313</v>
      </c>
      <c r="DY184" s="129" t="s">
        <v>582</v>
      </c>
      <c r="DZ184" s="129">
        <v>53.012284394092404</v>
      </c>
      <c r="EA184" s="129" t="s">
        <v>583</v>
      </c>
      <c r="EB184" s="129" t="s">
        <v>584</v>
      </c>
      <c r="EC184" s="129">
        <v>67.000578080552486</v>
      </c>
      <c r="ED184" s="129">
        <v>1496.0672173541391</v>
      </c>
      <c r="EE184" s="139" t="s">
        <v>585</v>
      </c>
    </row>
    <row r="185" spans="1:135" x14ac:dyDescent="0.3">
      <c r="A185" s="48" t="s">
        <v>59</v>
      </c>
      <c r="B185" s="49" t="s">
        <v>60</v>
      </c>
      <c r="C185" s="49">
        <v>1</v>
      </c>
      <c r="D185" s="73" t="s">
        <v>379</v>
      </c>
      <c r="E185" s="113" t="s">
        <v>300</v>
      </c>
      <c r="F185" s="49" t="s">
        <v>75</v>
      </c>
      <c r="G185" s="49" t="s">
        <v>217</v>
      </c>
      <c r="H185" s="83">
        <v>-25.8</v>
      </c>
      <c r="J185" s="80">
        <v>173.2</v>
      </c>
      <c r="L185" s="119">
        <v>13.1</v>
      </c>
      <c r="M185" s="53" t="s">
        <v>286</v>
      </c>
      <c r="O185" s="173">
        <v>1981.531872734442</v>
      </c>
      <c r="P185" s="173">
        <v>187319.76524791677</v>
      </c>
      <c r="Q185" s="48">
        <v>197.02504317314393</v>
      </c>
      <c r="R185" s="51">
        <v>385.8914273455045</v>
      </c>
      <c r="S185" s="51">
        <v>15181.108941249186</v>
      </c>
      <c r="T185" s="51">
        <v>60764.746850176969</v>
      </c>
      <c r="U185" s="48">
        <v>120.21947989711516</v>
      </c>
      <c r="V185" s="51">
        <v>0</v>
      </c>
      <c r="W185" s="51">
        <v>0</v>
      </c>
      <c r="X185" s="51">
        <v>0</v>
      </c>
      <c r="Y185" s="48">
        <v>0</v>
      </c>
      <c r="Z185" s="52">
        <v>709.94143425381651</v>
      </c>
      <c r="AA185" s="48">
        <v>66.233216896160485</v>
      </c>
      <c r="AB185" s="48">
        <v>5126.7892561367344</v>
      </c>
      <c r="AC185" s="51">
        <v>0</v>
      </c>
      <c r="AD185" s="48">
        <v>45.088983872836643</v>
      </c>
      <c r="AE185" s="48">
        <v>1121.0042552739289</v>
      </c>
      <c r="AF185" s="51">
        <v>4.8136033642221632</v>
      </c>
      <c r="AG185" s="48">
        <v>31.486873421341844</v>
      </c>
      <c r="AH185" s="48">
        <v>0</v>
      </c>
      <c r="AI185" s="48">
        <v>0</v>
      </c>
      <c r="AJ185" s="86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G185" s="149"/>
      <c r="BI185" s="48">
        <f t="shared" si="68"/>
        <v>0</v>
      </c>
      <c r="BJ185" s="48">
        <f>BY185/22.9</f>
        <v>0</v>
      </c>
      <c r="BK185" s="48">
        <f t="shared" si="69"/>
        <v>0</v>
      </c>
      <c r="BL185" s="48">
        <f t="shared" si="73"/>
        <v>0</v>
      </c>
      <c r="BM185" s="48"/>
      <c r="BN185" s="48">
        <f t="shared" si="70"/>
        <v>0</v>
      </c>
      <c r="BO185" s="48">
        <f>BZ185/35.4</f>
        <v>0</v>
      </c>
      <c r="BP185" s="48">
        <f t="shared" si="71"/>
        <v>0</v>
      </c>
      <c r="BQ185" s="48">
        <f t="shared" si="72"/>
        <v>0</v>
      </c>
      <c r="BR185" s="48"/>
      <c r="BS185" s="48"/>
      <c r="BT185" s="48"/>
      <c r="BU185" s="48"/>
      <c r="BV185" s="86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S185" s="128">
        <v>770.31716654187289</v>
      </c>
      <c r="CT185" s="128">
        <v>3424.6022496401974</v>
      </c>
      <c r="CU185" s="128">
        <v>2783.5465193066857</v>
      </c>
      <c r="CV185" s="128">
        <v>298074.32971352874</v>
      </c>
      <c r="CW185" s="128">
        <v>1380.072633763406</v>
      </c>
      <c r="CX185" s="128">
        <v>23995.759648031821</v>
      </c>
      <c r="CY185" s="128">
        <v>452.46138933536889</v>
      </c>
      <c r="CZ185" s="128">
        <v>2064.9271476961317</v>
      </c>
      <c r="DA185" s="128">
        <v>1286.50637830035</v>
      </c>
      <c r="DB185" s="128">
        <v>6180.0133013623554</v>
      </c>
      <c r="DC185" s="128">
        <v>139.687769854886</v>
      </c>
      <c r="DD185" s="128">
        <v>69.694880259805885</v>
      </c>
      <c r="DE185" s="128">
        <v>483.68368371271202</v>
      </c>
      <c r="DF185" s="128">
        <v>59.243007169958886</v>
      </c>
      <c r="DG185" s="128">
        <v>439.7087287640075</v>
      </c>
      <c r="DH185" s="128">
        <v>72.98037371104266</v>
      </c>
      <c r="DI185" s="128">
        <v>121.20246576137926</v>
      </c>
      <c r="DJ185" s="128">
        <v>1056.6134069258062</v>
      </c>
      <c r="DK185" s="128">
        <v>399.20821199033253</v>
      </c>
      <c r="DM185" s="128">
        <v>494.65284205061113</v>
      </c>
      <c r="DN185" s="128" t="s">
        <v>575</v>
      </c>
      <c r="DO185" s="128">
        <v>1919.6324369741403</v>
      </c>
      <c r="DP185" s="128" t="s">
        <v>576</v>
      </c>
      <c r="DQ185" s="128" t="s">
        <v>577</v>
      </c>
      <c r="DR185" s="128" t="s">
        <v>578</v>
      </c>
      <c r="DS185" s="128" t="s">
        <v>579</v>
      </c>
      <c r="DT185" s="128" t="s">
        <v>580</v>
      </c>
      <c r="DU185" s="128" t="s">
        <v>581</v>
      </c>
      <c r="DV185" s="128">
        <v>172.24529999999999</v>
      </c>
      <c r="DW185" s="128">
        <v>80.304837583087149</v>
      </c>
      <c r="DX185" s="128">
        <v>308.78363757539313</v>
      </c>
      <c r="DY185" s="128" t="s">
        <v>582</v>
      </c>
      <c r="DZ185" s="128">
        <v>53.012284394092404</v>
      </c>
      <c r="EA185" s="128" t="s">
        <v>583</v>
      </c>
      <c r="EB185" s="128" t="s">
        <v>584</v>
      </c>
      <c r="EC185" s="128">
        <v>67.000578080552486</v>
      </c>
      <c r="ED185" s="128">
        <v>1496.0672173541391</v>
      </c>
      <c r="EE185" s="138" t="s">
        <v>585</v>
      </c>
    </row>
    <row r="186" spans="1:135" x14ac:dyDescent="0.3">
      <c r="A186" s="48" t="s">
        <v>59</v>
      </c>
      <c r="B186" s="49" t="s">
        <v>60</v>
      </c>
      <c r="C186" s="49">
        <v>1</v>
      </c>
      <c r="D186" s="73" t="s">
        <v>378</v>
      </c>
      <c r="E186" s="113" t="s">
        <v>300</v>
      </c>
      <c r="F186" s="49" t="s">
        <v>75</v>
      </c>
      <c r="G186" s="49" t="s">
        <v>217</v>
      </c>
      <c r="H186" s="83">
        <v>-25.8</v>
      </c>
      <c r="J186" s="80">
        <v>173.2</v>
      </c>
      <c r="L186" s="119">
        <v>13.1</v>
      </c>
      <c r="M186" s="53" t="s">
        <v>286</v>
      </c>
      <c r="O186" s="173">
        <v>8279.3850452636325</v>
      </c>
      <c r="P186" s="173">
        <v>167107.1074097621</v>
      </c>
      <c r="Q186" s="48">
        <v>83.307155123583257</v>
      </c>
      <c r="R186" s="51">
        <v>200.41152843989607</v>
      </c>
      <c r="S186" s="51">
        <v>15149.14603742207</v>
      </c>
      <c r="T186" s="51">
        <v>49361.272752487457</v>
      </c>
      <c r="U186" s="48">
        <v>0</v>
      </c>
      <c r="V186" s="51">
        <v>0</v>
      </c>
      <c r="W186" s="51">
        <v>0</v>
      </c>
      <c r="X186" s="51">
        <v>33.84369118819729</v>
      </c>
      <c r="Y186" s="48">
        <v>0</v>
      </c>
      <c r="Z186" s="52">
        <v>259.26500543530744</v>
      </c>
      <c r="AA186" s="48">
        <v>81.725837763427407</v>
      </c>
      <c r="AB186" s="48">
        <v>4588.0660619705695</v>
      </c>
      <c r="AC186" s="51">
        <v>0</v>
      </c>
      <c r="AD186" s="48">
        <v>81.592316354636395</v>
      </c>
      <c r="AE186" s="48">
        <v>1181.9366072588221</v>
      </c>
      <c r="AF186" s="51">
        <v>2.2245171683554674</v>
      </c>
      <c r="AG186" s="48">
        <v>10.558496373106134</v>
      </c>
      <c r="AH186" s="48">
        <v>0</v>
      </c>
      <c r="AI186" s="48">
        <v>5.7772749808953696</v>
      </c>
      <c r="AJ186" s="86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G186" s="149"/>
      <c r="BI186" s="48">
        <f t="shared" si="68"/>
        <v>0</v>
      </c>
      <c r="BJ186" s="48">
        <f>BY186/22.9</f>
        <v>0</v>
      </c>
      <c r="BK186" s="48">
        <f t="shared" si="69"/>
        <v>0</v>
      </c>
      <c r="BL186" s="48">
        <f t="shared" si="73"/>
        <v>0</v>
      </c>
      <c r="BM186" s="48"/>
      <c r="BN186" s="48">
        <f t="shared" si="70"/>
        <v>0</v>
      </c>
      <c r="BO186" s="48">
        <f>BZ186/35.4</f>
        <v>0</v>
      </c>
      <c r="BP186" s="48">
        <f t="shared" si="71"/>
        <v>0</v>
      </c>
      <c r="BQ186" s="48">
        <f t="shared" si="72"/>
        <v>0</v>
      </c>
      <c r="BR186" s="48"/>
      <c r="BS186" s="48"/>
      <c r="BT186" s="48"/>
      <c r="BU186" s="48"/>
      <c r="BV186" s="86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  <c r="CG186" s="48"/>
      <c r="CH186" s="48"/>
      <c r="CI186" s="48"/>
      <c r="CJ186" s="48"/>
      <c r="CK186" s="48"/>
      <c r="CL186" s="48"/>
      <c r="CM186" s="48"/>
      <c r="CN186" s="48"/>
      <c r="CO186" s="48"/>
      <c r="CP186" s="48"/>
      <c r="CQ186" s="48"/>
      <c r="CS186" s="128">
        <v>438.56250487834978</v>
      </c>
      <c r="CT186" s="128">
        <v>1943.7433122496436</v>
      </c>
      <c r="CU186" s="128">
        <v>1598.0619412295703</v>
      </c>
      <c r="CV186" s="128">
        <v>169657.16616310223</v>
      </c>
      <c r="CW186" s="128">
        <v>789.87501688581688</v>
      </c>
      <c r="CX186" s="128">
        <v>13599.673789022063</v>
      </c>
      <c r="CY186" s="128">
        <v>253.55485186068111</v>
      </c>
      <c r="CZ186" s="128">
        <v>1171.4830207228783</v>
      </c>
      <c r="DA186" s="128">
        <v>716.00739833123998</v>
      </c>
      <c r="DB186" s="128">
        <v>3540.4651325618906</v>
      </c>
      <c r="DC186" s="128">
        <v>77.091703798289444</v>
      </c>
      <c r="DD186" s="128">
        <v>37.333732211979473</v>
      </c>
      <c r="DE186" s="128">
        <v>267.72423614450031</v>
      </c>
      <c r="DF186" s="128">
        <v>32.450648690931672</v>
      </c>
      <c r="DG186" s="128">
        <v>240.85261982940747</v>
      </c>
      <c r="DH186" s="128">
        <v>39.093685485956563</v>
      </c>
      <c r="DI186" s="128">
        <v>68.365242445075992</v>
      </c>
      <c r="DJ186" s="128">
        <v>580.6258175036711</v>
      </c>
      <c r="DK186" s="128">
        <v>221.45794866904316</v>
      </c>
      <c r="DM186" s="128" t="s">
        <v>586</v>
      </c>
      <c r="DN186" s="128" t="s">
        <v>587</v>
      </c>
      <c r="DO186" s="128">
        <v>1025.0555584039448</v>
      </c>
      <c r="DP186" s="128" t="s">
        <v>588</v>
      </c>
      <c r="DQ186" s="128" t="s">
        <v>589</v>
      </c>
      <c r="DR186" s="128" t="s">
        <v>590</v>
      </c>
      <c r="DS186" s="128" t="s">
        <v>591</v>
      </c>
      <c r="DT186" s="128" t="s">
        <v>592</v>
      </c>
      <c r="DU186" s="128" t="s">
        <v>593</v>
      </c>
      <c r="DV186" s="128" t="s">
        <v>713</v>
      </c>
      <c r="DW186" s="128">
        <v>57.980805987431523</v>
      </c>
      <c r="DX186" s="128">
        <v>273.97849121347542</v>
      </c>
      <c r="DY186" s="128" t="s">
        <v>594</v>
      </c>
      <c r="DZ186" s="128" t="s">
        <v>595</v>
      </c>
      <c r="EA186" s="128">
        <v>354.86146499585453</v>
      </c>
      <c r="EB186" s="128" t="s">
        <v>596</v>
      </c>
      <c r="EC186" s="128">
        <v>34.909393786094476</v>
      </c>
      <c r="ED186" s="128">
        <v>1172.5950381751527</v>
      </c>
      <c r="EE186" s="138" t="s">
        <v>597</v>
      </c>
    </row>
    <row r="187" spans="1:135" ht="16.2" thickBot="1" x14ac:dyDescent="0.35">
      <c r="A187" s="48" t="s">
        <v>59</v>
      </c>
      <c r="B187" s="49" t="s">
        <v>60</v>
      </c>
      <c r="C187" s="49">
        <v>1</v>
      </c>
      <c r="D187" s="73" t="s">
        <v>380</v>
      </c>
      <c r="E187" s="113" t="s">
        <v>300</v>
      </c>
      <c r="F187" s="49" t="s">
        <v>75</v>
      </c>
      <c r="G187" s="49" t="s">
        <v>217</v>
      </c>
      <c r="H187" s="83">
        <v>-25.8</v>
      </c>
      <c r="J187" s="80">
        <v>173.2</v>
      </c>
      <c r="L187" s="119">
        <v>13.1</v>
      </c>
      <c r="M187" s="53" t="s">
        <v>286</v>
      </c>
      <c r="O187" s="173">
        <v>38398.454845735789</v>
      </c>
      <c r="P187" s="173">
        <v>79614.251455978083</v>
      </c>
      <c r="Q187" s="48">
        <v>0</v>
      </c>
      <c r="R187" s="51">
        <v>0</v>
      </c>
      <c r="S187" s="51">
        <v>11859.798503774668</v>
      </c>
      <c r="T187" s="51">
        <v>0</v>
      </c>
      <c r="U187" s="48">
        <v>0</v>
      </c>
      <c r="V187" s="51">
        <v>0</v>
      </c>
      <c r="W187" s="51">
        <v>0</v>
      </c>
      <c r="X187" s="51">
        <v>0</v>
      </c>
      <c r="Y187" s="48">
        <v>0</v>
      </c>
      <c r="Z187" s="52">
        <v>0</v>
      </c>
      <c r="AA187" s="48">
        <v>44.933711292968191</v>
      </c>
      <c r="AB187" s="48">
        <v>1685.4432109713314</v>
      </c>
      <c r="AC187" s="51">
        <v>0</v>
      </c>
      <c r="AD187" s="48">
        <v>88.068796481877911</v>
      </c>
      <c r="AE187" s="48">
        <v>436.54467027675963</v>
      </c>
      <c r="AF187" s="51">
        <v>0</v>
      </c>
      <c r="AG187" s="48">
        <v>0</v>
      </c>
      <c r="AH187" s="48">
        <v>0</v>
      </c>
      <c r="AI187" s="48">
        <v>0</v>
      </c>
      <c r="AJ187" s="86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G187" s="149"/>
      <c r="BI187" s="48">
        <f t="shared" si="68"/>
        <v>0</v>
      </c>
      <c r="BJ187" s="48">
        <f>BY187/22.9</f>
        <v>0</v>
      </c>
      <c r="BK187" s="48">
        <f t="shared" si="69"/>
        <v>0</v>
      </c>
      <c r="BL187" s="48">
        <f t="shared" si="73"/>
        <v>0</v>
      </c>
      <c r="BM187" s="48"/>
      <c r="BN187" s="48">
        <f t="shared" si="70"/>
        <v>0</v>
      </c>
      <c r="BO187" s="48">
        <f>BZ187/35.4</f>
        <v>0</v>
      </c>
      <c r="BP187" s="48">
        <f t="shared" si="71"/>
        <v>0</v>
      </c>
      <c r="BQ187" s="48">
        <f t="shared" si="72"/>
        <v>0</v>
      </c>
      <c r="BR187" s="48"/>
      <c r="BS187" s="48"/>
      <c r="BT187" s="48"/>
      <c r="BU187" s="48"/>
      <c r="BV187" s="86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  <c r="CG187" s="48"/>
      <c r="CH187" s="48"/>
      <c r="CI187" s="48"/>
      <c r="CJ187" s="48"/>
      <c r="CK187" s="48"/>
      <c r="CL187" s="48"/>
      <c r="CM187" s="48"/>
      <c r="CN187" s="48"/>
      <c r="CO187" s="48"/>
      <c r="CP187" s="48"/>
      <c r="CQ187" s="48"/>
      <c r="CS187" s="128">
        <v>91.85419477927455</v>
      </c>
      <c r="CT187" s="128">
        <v>401.43823428990714</v>
      </c>
      <c r="CU187" s="128">
        <v>347.32873897458541</v>
      </c>
      <c r="CV187" s="128">
        <v>35491.29703070016</v>
      </c>
      <c r="CW187" s="128">
        <v>169.38127328509663</v>
      </c>
      <c r="CX187" s="128">
        <v>2789.7976183527394</v>
      </c>
      <c r="CY187" s="128">
        <v>49.270940686412416</v>
      </c>
      <c r="CZ187" s="128">
        <v>241.43765535584859</v>
      </c>
      <c r="DA187" s="128">
        <v>134.37781100089785</v>
      </c>
      <c r="DB187" s="128">
        <v>762.40520509088731</v>
      </c>
      <c r="DC187" s="128">
        <v>13.836061764266384</v>
      </c>
      <c r="DD187" s="128">
        <v>5.5951835672098102</v>
      </c>
      <c r="DE187" s="128">
        <v>48.818856616466313</v>
      </c>
      <c r="DF187" s="128">
        <v>5.5846881812833056</v>
      </c>
      <c r="DG187" s="128">
        <v>41.450227765964428</v>
      </c>
      <c r="DH187" s="128">
        <v>5.8589466858206514</v>
      </c>
      <c r="DI187" s="128">
        <v>13.713092939012943</v>
      </c>
      <c r="DJ187" s="128">
        <v>101.75834557713324</v>
      </c>
      <c r="DK187" s="128">
        <v>40.862013909857147</v>
      </c>
      <c r="DM187" s="128">
        <v>64.913819056932383</v>
      </c>
      <c r="DN187" s="128">
        <v>234.33368163002794</v>
      </c>
      <c r="DO187" s="128">
        <v>337.16226065187914</v>
      </c>
      <c r="DP187" s="128">
        <v>22771.430487312406</v>
      </c>
      <c r="DQ187" s="128">
        <v>93.94136448315696</v>
      </c>
      <c r="DR187" s="128" t="s">
        <v>598</v>
      </c>
      <c r="DS187" s="128" t="s">
        <v>599</v>
      </c>
      <c r="DT187" s="128">
        <v>109.28704305159636</v>
      </c>
      <c r="DU187" s="128" t="s">
        <v>600</v>
      </c>
      <c r="DV187" s="128">
        <v>387.22490263355007</v>
      </c>
      <c r="DW187" s="128">
        <v>22.092978022312042</v>
      </c>
      <c r="DX187" s="128">
        <v>153.16634235415532</v>
      </c>
      <c r="DY187" s="128" t="s">
        <v>601</v>
      </c>
      <c r="DZ187" s="128">
        <v>10.639835395444688</v>
      </c>
      <c r="EA187" s="128">
        <v>160.47853462372893</v>
      </c>
      <c r="EB187" s="128" t="s">
        <v>602</v>
      </c>
      <c r="EC187" s="128">
        <v>10.019672238473987</v>
      </c>
      <c r="ED187" s="128" t="s">
        <v>603</v>
      </c>
      <c r="EE187" s="138" t="s">
        <v>604</v>
      </c>
    </row>
    <row r="188" spans="1:135" s="60" customFormat="1" ht="16.2" thickBot="1" x14ac:dyDescent="0.35">
      <c r="A188" s="56" t="s">
        <v>59</v>
      </c>
      <c r="B188" s="57" t="s">
        <v>60</v>
      </c>
      <c r="C188" s="57">
        <v>1</v>
      </c>
      <c r="D188" s="112" t="s">
        <v>415</v>
      </c>
      <c r="E188" s="112" t="s">
        <v>300</v>
      </c>
      <c r="F188" s="57" t="s">
        <v>75</v>
      </c>
      <c r="G188" s="57" t="s">
        <v>217</v>
      </c>
      <c r="H188" s="84">
        <v>-23.8</v>
      </c>
      <c r="I188" s="81"/>
      <c r="J188" s="81">
        <v>170.1</v>
      </c>
      <c r="K188" s="81"/>
      <c r="L188" s="120">
        <v>17</v>
      </c>
      <c r="M188" s="61" t="s">
        <v>287</v>
      </c>
      <c r="N188" s="62"/>
      <c r="O188" s="174">
        <v>50147.844294998431</v>
      </c>
      <c r="P188" s="174">
        <v>103316.20417951354</v>
      </c>
      <c r="Q188" s="56">
        <v>0</v>
      </c>
      <c r="R188" s="59">
        <v>0</v>
      </c>
      <c r="S188" s="59">
        <v>14206.376217803787</v>
      </c>
      <c r="T188" s="59">
        <v>0</v>
      </c>
      <c r="U188" s="56">
        <v>0</v>
      </c>
      <c r="V188" s="59">
        <v>0</v>
      </c>
      <c r="W188" s="59">
        <v>0</v>
      </c>
      <c r="X188" s="59">
        <v>0</v>
      </c>
      <c r="Y188" s="56">
        <v>0</v>
      </c>
      <c r="Z188" s="60">
        <v>0</v>
      </c>
      <c r="AA188" s="56">
        <v>83.170925208274795</v>
      </c>
      <c r="AB188" s="56">
        <v>3239.9664409970364</v>
      </c>
      <c r="AC188" s="59">
        <v>0</v>
      </c>
      <c r="AD188" s="56">
        <v>40.575736365178436</v>
      </c>
      <c r="AE188" s="56">
        <v>1263.272335586418</v>
      </c>
      <c r="AF188" s="59">
        <v>0</v>
      </c>
      <c r="AG188" s="56">
        <v>32.165177211565606</v>
      </c>
      <c r="AH188" s="56">
        <v>0</v>
      </c>
      <c r="AI188" s="56">
        <v>0</v>
      </c>
      <c r="AJ188" s="87"/>
      <c r="AK188" s="56"/>
      <c r="AL188" s="56"/>
      <c r="AM188" s="56">
        <f>AVERAGE(O188)</f>
        <v>50147.844294998431</v>
      </c>
      <c r="AN188" s="56">
        <f>AVERAGE(P188)</f>
        <v>103316.20417951354</v>
      </c>
      <c r="AO188" s="56">
        <v>14206.376217803787</v>
      </c>
      <c r="AP188" s="56"/>
      <c r="AQ188" s="56"/>
      <c r="AR188" s="56"/>
      <c r="AS188" s="56"/>
      <c r="AT188" s="56"/>
      <c r="AU188" s="56"/>
      <c r="AV188" s="56"/>
      <c r="AW188" s="56">
        <v>83.170925208274795</v>
      </c>
      <c r="AX188" s="56">
        <v>3239.9664409970364</v>
      </c>
      <c r="AY188" s="56"/>
      <c r="AZ188" s="56">
        <v>40.575736365178436</v>
      </c>
      <c r="BA188" s="56">
        <v>1263.272335586418</v>
      </c>
      <c r="BB188" s="56"/>
      <c r="BC188" s="56">
        <v>32.165177211565606</v>
      </c>
      <c r="BD188" s="56"/>
      <c r="BE188" s="56"/>
      <c r="BF188" s="145"/>
      <c r="BG188" s="171">
        <v>4.4409358433697822E-4</v>
      </c>
      <c r="BH188" s="172"/>
      <c r="BI188" s="56">
        <f t="shared" si="68"/>
        <v>2189.8621962881411</v>
      </c>
      <c r="BJ188" s="56">
        <f>BY188/22.9</f>
        <v>0</v>
      </c>
      <c r="BK188" s="56">
        <f t="shared" si="69"/>
        <v>0</v>
      </c>
      <c r="BL188" s="56">
        <f t="shared" si="73"/>
        <v>2189.8621962881411</v>
      </c>
      <c r="BM188" s="56"/>
      <c r="BN188" s="56">
        <f t="shared" si="70"/>
        <v>2918.5368412291964</v>
      </c>
      <c r="BO188" s="56">
        <f>BZ188/35.4</f>
        <v>0</v>
      </c>
      <c r="BP188" s="56">
        <f t="shared" si="71"/>
        <v>0</v>
      </c>
      <c r="BQ188" s="56">
        <f t="shared" si="72"/>
        <v>0</v>
      </c>
      <c r="BR188" s="56"/>
      <c r="BS188" s="56"/>
      <c r="BT188" s="56"/>
      <c r="BU188" s="56"/>
      <c r="BV188" s="87"/>
      <c r="BW188" s="56">
        <v>0</v>
      </c>
      <c r="BX188" s="56">
        <v>0</v>
      </c>
      <c r="BY188" s="56">
        <v>0</v>
      </c>
      <c r="BZ188" s="56">
        <v>0</v>
      </c>
      <c r="CA188" s="56">
        <v>0</v>
      </c>
      <c r="CB188" s="56">
        <v>0</v>
      </c>
      <c r="CC188" s="56">
        <v>0</v>
      </c>
      <c r="CD188" s="56">
        <v>0</v>
      </c>
      <c r="CE188" s="56">
        <v>0</v>
      </c>
      <c r="CF188" s="56">
        <v>0</v>
      </c>
      <c r="CG188" s="56">
        <v>0</v>
      </c>
      <c r="CH188" s="56">
        <v>0</v>
      </c>
      <c r="CI188" s="56">
        <v>0</v>
      </c>
      <c r="CJ188" s="56">
        <v>0</v>
      </c>
      <c r="CK188" s="56">
        <v>0</v>
      </c>
      <c r="CL188" s="56">
        <v>0</v>
      </c>
      <c r="CM188" s="56">
        <v>0</v>
      </c>
      <c r="CN188" s="56">
        <v>0</v>
      </c>
      <c r="CO188" s="56">
        <v>0</v>
      </c>
      <c r="CP188" s="56">
        <v>0</v>
      </c>
      <c r="CQ188" s="56">
        <v>0</v>
      </c>
      <c r="CR188" s="62"/>
      <c r="CS188" s="129">
        <v>211.30661801381152</v>
      </c>
      <c r="CT188" s="129">
        <v>859.42377676394449</v>
      </c>
      <c r="CU188" s="129">
        <v>787.55447249580789</v>
      </c>
      <c r="CV188" s="129">
        <v>77968.225461191818</v>
      </c>
      <c r="CW188" s="129">
        <v>383.53223206106247</v>
      </c>
      <c r="CX188" s="129">
        <v>6556.8965439626727</v>
      </c>
      <c r="CY188" s="129">
        <v>92.914872346806632</v>
      </c>
      <c r="CZ188" s="129">
        <v>553.10671527138015</v>
      </c>
      <c r="DA188" s="129">
        <v>284.97545656598436</v>
      </c>
      <c r="DB188" s="129">
        <v>1736.5600437285614</v>
      </c>
      <c r="DC188" s="129">
        <v>19.014815873757737</v>
      </c>
      <c r="DD188" s="129">
        <v>20.857873623406665</v>
      </c>
      <c r="DE188" s="129">
        <v>71.491249744018916</v>
      </c>
      <c r="DF188" s="129">
        <v>14.189304340804444</v>
      </c>
      <c r="DG188" s="129">
        <v>42.287203931015462</v>
      </c>
      <c r="DH188" s="129">
        <v>21.542477583093159</v>
      </c>
      <c r="DI188" s="129">
        <v>27.03253793632555</v>
      </c>
      <c r="DJ188" s="129">
        <v>284.77262983520239</v>
      </c>
      <c r="DK188" s="129">
        <v>75.11386990272635</v>
      </c>
      <c r="DL188" s="131"/>
      <c r="DM188" s="129">
        <v>209.46698786061407</v>
      </c>
      <c r="DN188" s="129">
        <v>472.50010172955757</v>
      </c>
      <c r="DO188" s="129">
        <v>840.33979753376707</v>
      </c>
      <c r="DP188" s="129">
        <v>50637.969316249662</v>
      </c>
      <c r="DQ188" s="129">
        <v>234.28832053398276</v>
      </c>
      <c r="DR188" s="129" t="s">
        <v>610</v>
      </c>
      <c r="DS188" s="129">
        <v>72.966577644690346</v>
      </c>
      <c r="DT188" s="129">
        <v>813.84429761755007</v>
      </c>
      <c r="DU188" s="129" t="s">
        <v>611</v>
      </c>
      <c r="DV188" s="129" t="s">
        <v>715</v>
      </c>
      <c r="DW188" s="129">
        <v>50.520942465164154</v>
      </c>
      <c r="DX188" s="129">
        <v>191.65689959786741</v>
      </c>
      <c r="DY188" s="129" t="s">
        <v>612</v>
      </c>
      <c r="DZ188" s="129">
        <v>30.193561797586643</v>
      </c>
      <c r="EA188" s="129">
        <v>271.56142317153694</v>
      </c>
      <c r="EB188" s="129" t="s">
        <v>613</v>
      </c>
      <c r="EC188" s="129">
        <v>39.805067993550985</v>
      </c>
      <c r="ED188" s="129">
        <v>1071.6943357873799</v>
      </c>
      <c r="EE188" s="139" t="s">
        <v>614</v>
      </c>
    </row>
    <row r="189" spans="1:135" s="60" customFormat="1" x14ac:dyDescent="0.3">
      <c r="A189" s="56" t="s">
        <v>59</v>
      </c>
      <c r="B189" s="57" t="s">
        <v>60</v>
      </c>
      <c r="C189" s="57">
        <v>1</v>
      </c>
      <c r="D189" s="74" t="s">
        <v>440</v>
      </c>
      <c r="E189" s="112" t="s">
        <v>300</v>
      </c>
      <c r="F189" s="57" t="s">
        <v>75</v>
      </c>
      <c r="G189" s="57" t="s">
        <v>217</v>
      </c>
      <c r="H189" s="84">
        <v>-24.5</v>
      </c>
      <c r="I189" s="81"/>
      <c r="J189" s="81">
        <v>183.2</v>
      </c>
      <c r="K189" s="81"/>
      <c r="L189" s="120">
        <v>15.3</v>
      </c>
      <c r="M189" s="61" t="s">
        <v>288</v>
      </c>
      <c r="N189" s="62"/>
      <c r="O189" s="174">
        <v>53046.562105380945</v>
      </c>
      <c r="P189" s="174">
        <v>92984.583761562186</v>
      </c>
      <c r="Q189" s="56">
        <v>0</v>
      </c>
      <c r="R189" s="59">
        <v>0</v>
      </c>
      <c r="S189" s="59">
        <v>5188.3752117533331</v>
      </c>
      <c r="T189" s="59">
        <v>0</v>
      </c>
      <c r="U189" s="56">
        <v>337.75562032906981</v>
      </c>
      <c r="V189" s="59">
        <v>0</v>
      </c>
      <c r="W189" s="59">
        <v>0</v>
      </c>
      <c r="X189" s="59">
        <v>0</v>
      </c>
      <c r="Y189" s="56">
        <v>0</v>
      </c>
      <c r="Z189" s="60">
        <v>0</v>
      </c>
      <c r="AA189" s="56">
        <v>52.239497863074384</v>
      </c>
      <c r="AB189" s="56">
        <v>2391.1094878161712</v>
      </c>
      <c r="AC189" s="59">
        <v>0</v>
      </c>
      <c r="AD189" s="56">
        <v>43.910813983934212</v>
      </c>
      <c r="AE189" s="56">
        <v>729.71713799139968</v>
      </c>
      <c r="AF189" s="59">
        <v>0</v>
      </c>
      <c r="AG189" s="56">
        <v>0</v>
      </c>
      <c r="AH189" s="56">
        <v>6.2252846234410004</v>
      </c>
      <c r="AI189" s="56">
        <v>0</v>
      </c>
      <c r="AJ189" s="87"/>
      <c r="AK189" s="56">
        <v>186.53590388813046</v>
      </c>
      <c r="AL189" s="56">
        <v>161.14568668995938</v>
      </c>
      <c r="AM189" s="56">
        <f>AVERAGE(O189:O192)</f>
        <v>29553.792181825982</v>
      </c>
      <c r="AN189" s="56">
        <f>AVERAGE(P189:P192)</f>
        <v>151990.22782247959</v>
      </c>
      <c r="AO189" s="56">
        <v>11435.914130128027</v>
      </c>
      <c r="AP189" s="56">
        <v>44386.003995048348</v>
      </c>
      <c r="AQ189" s="56">
        <v>172.65543349545999</v>
      </c>
      <c r="AR189" s="56"/>
      <c r="AS189" s="56"/>
      <c r="AT189" s="56">
        <v>70.461086783724426</v>
      </c>
      <c r="AU189" s="56"/>
      <c r="AV189" s="56">
        <v>476.71651788083597</v>
      </c>
      <c r="AW189" s="56">
        <v>62.219108665880142</v>
      </c>
      <c r="AX189" s="56">
        <v>3363.3071428740459</v>
      </c>
      <c r="AY189" s="56"/>
      <c r="AZ189" s="56">
        <v>65.105074927006385</v>
      </c>
      <c r="BA189" s="56">
        <v>811.66006121403211</v>
      </c>
      <c r="BB189" s="56">
        <v>2.8460292036647488</v>
      </c>
      <c r="BC189" s="56">
        <v>19.469198622714408</v>
      </c>
      <c r="BD189" s="56">
        <v>3.9748205275067998</v>
      </c>
      <c r="BE189" s="56">
        <v>28.734762491863805</v>
      </c>
      <c r="BF189" s="145"/>
      <c r="BG189" s="171">
        <v>7.940332690574124E-4</v>
      </c>
      <c r="BH189" s="172">
        <v>229.39686455974805</v>
      </c>
      <c r="BI189" s="56">
        <f t="shared" si="68"/>
        <v>1290.5586105600867</v>
      </c>
      <c r="BJ189" s="56">
        <f>BY189/22.9</f>
        <v>0</v>
      </c>
      <c r="BK189" s="56">
        <f t="shared" si="69"/>
        <v>480.5111718245825</v>
      </c>
      <c r="BL189" s="56">
        <f t="shared" si="73"/>
        <v>1771.0697823846692</v>
      </c>
      <c r="BM189" s="56">
        <v>2003.6278885541612</v>
      </c>
      <c r="BN189" s="56">
        <f t="shared" si="70"/>
        <v>4293.5092605220225</v>
      </c>
      <c r="BO189" s="56">
        <f>BZ189/35.4</f>
        <v>147.08131406019709</v>
      </c>
      <c r="BP189" s="56">
        <f t="shared" si="71"/>
        <v>5.9664144916249802</v>
      </c>
      <c r="BQ189" s="56">
        <f t="shared" si="72"/>
        <v>2.583533259627425</v>
      </c>
      <c r="BR189" s="56">
        <f t="shared" ref="BR189" si="96">BI189/BP189</f>
        <v>216.30388106150451</v>
      </c>
      <c r="BS189" s="56">
        <v>0</v>
      </c>
      <c r="BT189" s="56">
        <f t="shared" ref="BT189" si="97">BN189/BP189</f>
        <v>719.61297133291623</v>
      </c>
      <c r="BU189" s="56">
        <v>56.930296334333974</v>
      </c>
      <c r="BV189" s="87"/>
      <c r="BW189" s="56">
        <v>95.944318814958606</v>
      </c>
      <c r="BX189" s="56">
        <v>69.778129191896355</v>
      </c>
      <c r="BY189" s="56">
        <v>0</v>
      </c>
      <c r="BZ189" s="56">
        <v>5206.6785177309766</v>
      </c>
      <c r="CA189" s="56">
        <v>4304.5341966054802</v>
      </c>
      <c r="CB189" s="56">
        <v>19257.926744385619</v>
      </c>
      <c r="CC189" s="56">
        <v>132.08345622305617</v>
      </c>
      <c r="CD189" s="56">
        <v>0</v>
      </c>
      <c r="CE189" s="56">
        <v>0</v>
      </c>
      <c r="CF189" s="56">
        <v>42.082487791153376</v>
      </c>
      <c r="CG189" s="56">
        <v>0</v>
      </c>
      <c r="CH189" s="56">
        <v>206.42430744423126</v>
      </c>
      <c r="CI189" s="56">
        <v>9.3735114814548126</v>
      </c>
      <c r="CJ189" s="56">
        <v>627.15606631355433</v>
      </c>
      <c r="CK189" s="56">
        <v>0</v>
      </c>
      <c r="CL189" s="56">
        <v>24.510278484707232</v>
      </c>
      <c r="CM189" s="56">
        <v>203.54148353403218</v>
      </c>
      <c r="CN189" s="56">
        <v>1.2323667951430342</v>
      </c>
      <c r="CO189" s="56">
        <v>10.69623673420103</v>
      </c>
      <c r="CP189" s="56">
        <v>2.2832874488492894</v>
      </c>
      <c r="CQ189" s="56">
        <v>20.589686413666122</v>
      </c>
      <c r="CR189" s="62"/>
      <c r="CS189" s="129">
        <v>7.3426417107254354</v>
      </c>
      <c r="CT189" s="129">
        <v>28.736721412221598</v>
      </c>
      <c r="CU189" s="129">
        <v>26.183460076955413</v>
      </c>
      <c r="CV189" s="129">
        <v>2582.6076324461783</v>
      </c>
      <c r="CW189" s="129">
        <v>12.812002990285482</v>
      </c>
      <c r="CX189" s="129">
        <v>206.40421086834394</v>
      </c>
      <c r="CY189" s="129">
        <v>4.2402851106823354</v>
      </c>
      <c r="CZ189" s="129">
        <v>19.89024823632311</v>
      </c>
      <c r="DA189" s="129">
        <v>8.9800545200736792</v>
      </c>
      <c r="DB189" s="129">
        <v>57.323178767997327</v>
      </c>
      <c r="DC189" s="129">
        <v>1.3383511280437554</v>
      </c>
      <c r="DD189" s="129">
        <v>1.1210860775587983</v>
      </c>
      <c r="DE189" s="129">
        <v>4.6433702580575549</v>
      </c>
      <c r="DF189" s="129">
        <v>0.49615061709476604</v>
      </c>
      <c r="DG189" s="129">
        <v>5.0872214323270715</v>
      </c>
      <c r="DH189" s="129">
        <v>1.415769034392528</v>
      </c>
      <c r="DI189" s="129">
        <v>1.104759721341207</v>
      </c>
      <c r="DJ189" s="129">
        <v>13.586355136547695</v>
      </c>
      <c r="DK189" s="129">
        <v>3.1577819257250792</v>
      </c>
      <c r="DL189" s="131"/>
      <c r="DM189" s="129">
        <v>18.950208332296008</v>
      </c>
      <c r="DN189" s="129">
        <v>58.282127354664105</v>
      </c>
      <c r="DO189" s="129">
        <v>74.965305754580299</v>
      </c>
      <c r="DP189" s="129">
        <v>3855.3702658562447</v>
      </c>
      <c r="DQ189" s="129">
        <v>24.579494511560508</v>
      </c>
      <c r="DR189" s="129">
        <v>445.08364081518801</v>
      </c>
      <c r="DS189" s="129">
        <v>8.6549384845871895</v>
      </c>
      <c r="DT189" s="129">
        <v>133.78833957842383</v>
      </c>
      <c r="DU189" s="129">
        <v>19.553091827464815</v>
      </c>
      <c r="DV189" s="129">
        <v>52.55189203553082</v>
      </c>
      <c r="DW189" s="129">
        <v>4.1227642542623473</v>
      </c>
      <c r="DX189" s="129">
        <v>23.367389721173193</v>
      </c>
      <c r="DY189" s="129">
        <v>3.29626541747069</v>
      </c>
      <c r="DZ189" s="129">
        <v>2.4976380543636547</v>
      </c>
      <c r="EA189" s="129">
        <v>30.419152890137692</v>
      </c>
      <c r="EB189" s="129" t="s">
        <v>628</v>
      </c>
      <c r="EC189" s="129">
        <v>5.644933795887737</v>
      </c>
      <c r="ED189" s="129" t="s">
        <v>629</v>
      </c>
      <c r="EE189" s="139">
        <v>4.0049043293404711</v>
      </c>
    </row>
    <row r="190" spans="1:135" x14ac:dyDescent="0.3">
      <c r="A190" s="48" t="s">
        <v>59</v>
      </c>
      <c r="B190" s="49" t="s">
        <v>60</v>
      </c>
      <c r="C190" s="49">
        <v>1</v>
      </c>
      <c r="D190" s="73" t="s">
        <v>441</v>
      </c>
      <c r="E190" s="113" t="s">
        <v>300</v>
      </c>
      <c r="F190" s="49" t="s">
        <v>75</v>
      </c>
      <c r="G190" s="49" t="s">
        <v>217</v>
      </c>
      <c r="H190" s="83">
        <v>-24.5</v>
      </c>
      <c r="J190" s="80">
        <v>183.2</v>
      </c>
      <c r="L190" s="119">
        <v>15.3</v>
      </c>
      <c r="M190" s="53" t="s">
        <v>289</v>
      </c>
      <c r="O190" s="173">
        <v>26405.068267736417</v>
      </c>
      <c r="P190" s="173">
        <v>168305.72070729313</v>
      </c>
      <c r="Q190" s="48">
        <v>154.7113393812605</v>
      </c>
      <c r="R190" s="51">
        <v>0</v>
      </c>
      <c r="S190" s="51">
        <v>9690.3818898865466</v>
      </c>
      <c r="T190" s="51">
        <v>42494.294468677537</v>
      </c>
      <c r="U190" s="48">
        <v>147.28761904663503</v>
      </c>
      <c r="V190" s="51">
        <v>0</v>
      </c>
      <c r="W190" s="51">
        <v>0</v>
      </c>
      <c r="X190" s="51">
        <v>103.010882205714</v>
      </c>
      <c r="Y190" s="48">
        <v>0</v>
      </c>
      <c r="Z190" s="52">
        <v>0</v>
      </c>
      <c r="AA190" s="48">
        <v>54.487839572079352</v>
      </c>
      <c r="AB190" s="48">
        <v>4030.79903359836</v>
      </c>
      <c r="AC190" s="51">
        <v>0</v>
      </c>
      <c r="AD190" s="48">
        <v>104.58883227690669</v>
      </c>
      <c r="AE190" s="48">
        <v>580.82936787718222</v>
      </c>
      <c r="AF190" s="51">
        <v>0</v>
      </c>
      <c r="AG190" s="48">
        <v>13.200696964200567</v>
      </c>
      <c r="AH190" s="48">
        <v>2.0107426485789999</v>
      </c>
      <c r="AI190" s="48">
        <v>0</v>
      </c>
      <c r="AJ190" s="86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G190" s="149"/>
      <c r="BI190" s="48">
        <f t="shared" si="68"/>
        <v>0</v>
      </c>
      <c r="BJ190" s="48">
        <f>BY190/22.9</f>
        <v>0</v>
      </c>
      <c r="BK190" s="48">
        <f t="shared" si="69"/>
        <v>0</v>
      </c>
      <c r="BL190" s="48">
        <f t="shared" si="73"/>
        <v>0</v>
      </c>
      <c r="BM190" s="48"/>
      <c r="BN190" s="48">
        <f t="shared" si="70"/>
        <v>0</v>
      </c>
      <c r="BO190" s="48">
        <f>BZ190/35.4</f>
        <v>0</v>
      </c>
      <c r="BP190" s="48">
        <f t="shared" si="71"/>
        <v>0</v>
      </c>
      <c r="BQ190" s="48">
        <f t="shared" si="72"/>
        <v>0</v>
      </c>
      <c r="BR190" s="48"/>
      <c r="BS190" s="48"/>
      <c r="BT190" s="48"/>
      <c r="BU190" s="48"/>
      <c r="BV190" s="86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S190" s="128">
        <v>118.31160751155481</v>
      </c>
      <c r="CT190" s="128">
        <v>467.95483275740321</v>
      </c>
      <c r="CU190" s="128">
        <v>415.26931738342699</v>
      </c>
      <c r="CV190" s="128">
        <v>43892.240333012422</v>
      </c>
      <c r="CW190" s="128">
        <v>203.55560177499888</v>
      </c>
      <c r="CX190" s="128">
        <v>3309.4215248950823</v>
      </c>
      <c r="CY190" s="128">
        <v>54.886776361792109</v>
      </c>
      <c r="CZ190" s="128">
        <v>298.05536326661502</v>
      </c>
      <c r="DA190" s="128">
        <v>137.25747271646415</v>
      </c>
      <c r="DB190" s="128">
        <v>890.01063412773829</v>
      </c>
      <c r="DC190" s="128">
        <v>15.958000610216351</v>
      </c>
      <c r="DD190" s="128">
        <v>6.4779587463854407</v>
      </c>
      <c r="DE190" s="128">
        <v>56.577488400760849</v>
      </c>
      <c r="DF190" s="128">
        <v>6.4270214356302606</v>
      </c>
      <c r="DG190" s="128">
        <v>42.067630971182716</v>
      </c>
      <c r="DH190" s="128">
        <v>12.020523401728916</v>
      </c>
      <c r="DI190" s="128">
        <v>15.706809000211045</v>
      </c>
      <c r="DJ190" s="128">
        <v>160.70510577919418</v>
      </c>
      <c r="DK190" s="128">
        <v>45.215311748264241</v>
      </c>
      <c r="DM190" s="128">
        <v>89.491630004627879</v>
      </c>
      <c r="DN190" s="128" t="s">
        <v>644</v>
      </c>
      <c r="DO190" s="128">
        <v>427.46596469982507</v>
      </c>
      <c r="DP190" s="128">
        <v>23659.20167371133</v>
      </c>
      <c r="DQ190" s="128" t="s">
        <v>645</v>
      </c>
      <c r="DR190" s="128" t="s">
        <v>646</v>
      </c>
      <c r="DS190" s="128" t="s">
        <v>647</v>
      </c>
      <c r="DT190" s="128" t="s">
        <v>648</v>
      </c>
      <c r="DU190" s="128" t="s">
        <v>649</v>
      </c>
      <c r="DV190" s="128" t="s">
        <v>718</v>
      </c>
      <c r="DW190" s="128">
        <v>27.870188364143075</v>
      </c>
      <c r="DX190" s="128">
        <v>176.25575985288756</v>
      </c>
      <c r="DY190" s="128" t="s">
        <v>650</v>
      </c>
      <c r="DZ190" s="128">
        <v>19.578035560658037</v>
      </c>
      <c r="EA190" s="128">
        <v>184.62527458479963</v>
      </c>
      <c r="EB190" s="128" t="s">
        <v>651</v>
      </c>
      <c r="EC190" s="128">
        <v>12.982015236137778</v>
      </c>
      <c r="ED190" s="128">
        <v>473.82677728187247</v>
      </c>
      <c r="EE190" s="138" t="s">
        <v>652</v>
      </c>
    </row>
    <row r="191" spans="1:135" x14ac:dyDescent="0.3">
      <c r="A191" s="48" t="s">
        <v>59</v>
      </c>
      <c r="B191" s="49" t="s">
        <v>60</v>
      </c>
      <c r="C191" s="49">
        <v>1</v>
      </c>
      <c r="D191" s="73" t="s">
        <v>442</v>
      </c>
      <c r="E191" s="113" t="s">
        <v>300</v>
      </c>
      <c r="F191" s="49" t="s">
        <v>75</v>
      </c>
      <c r="G191" s="49" t="s">
        <v>217</v>
      </c>
      <c r="H191" s="83">
        <v>-24.5</v>
      </c>
      <c r="J191" s="80">
        <v>183.2</v>
      </c>
      <c r="L191" s="119">
        <v>15.3</v>
      </c>
      <c r="M191" s="53" t="s">
        <v>290</v>
      </c>
      <c r="O191" s="173">
        <v>19766.536133432688</v>
      </c>
      <c r="P191" s="173">
        <v>174234.84461433778</v>
      </c>
      <c r="Q191" s="48">
        <v>0</v>
      </c>
      <c r="R191" s="51">
        <v>0</v>
      </c>
      <c r="S191" s="51">
        <v>15216.996713049186</v>
      </c>
      <c r="T191" s="51">
        <v>45839.357321735173</v>
      </c>
      <c r="U191" s="48">
        <v>0</v>
      </c>
      <c r="V191" s="51">
        <v>0</v>
      </c>
      <c r="W191" s="51">
        <v>0</v>
      </c>
      <c r="X191" s="51">
        <v>0</v>
      </c>
      <c r="Y191" s="48">
        <v>0</v>
      </c>
      <c r="Z191" s="52">
        <v>0</v>
      </c>
      <c r="AA191" s="48">
        <v>75.272648365238211</v>
      </c>
      <c r="AB191" s="48">
        <v>3254.7362622634978</v>
      </c>
      <c r="AC191" s="51">
        <v>0</v>
      </c>
      <c r="AD191" s="48">
        <v>45.292656528205754</v>
      </c>
      <c r="AE191" s="48">
        <v>799.51582959837492</v>
      </c>
      <c r="AF191" s="51">
        <v>0</v>
      </c>
      <c r="AG191" s="48">
        <v>0</v>
      </c>
      <c r="AH191" s="48">
        <v>0</v>
      </c>
      <c r="AI191" s="48">
        <v>49.59206542139674</v>
      </c>
      <c r="AJ191" s="86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G191" s="149"/>
      <c r="BI191" s="48">
        <f t="shared" si="68"/>
        <v>0</v>
      </c>
      <c r="BJ191" s="48">
        <f>BY191/22.9</f>
        <v>0</v>
      </c>
      <c r="BK191" s="48">
        <f t="shared" si="69"/>
        <v>0</v>
      </c>
      <c r="BL191" s="48">
        <f t="shared" si="73"/>
        <v>0</v>
      </c>
      <c r="BM191" s="48"/>
      <c r="BN191" s="48">
        <f t="shared" si="70"/>
        <v>0</v>
      </c>
      <c r="BO191" s="48">
        <f>BZ191/35.4</f>
        <v>0</v>
      </c>
      <c r="BP191" s="48">
        <f t="shared" si="71"/>
        <v>0</v>
      </c>
      <c r="BQ191" s="48">
        <f t="shared" si="72"/>
        <v>0</v>
      </c>
      <c r="BR191" s="48"/>
      <c r="BS191" s="48"/>
      <c r="BT191" s="48"/>
      <c r="BU191" s="48"/>
      <c r="BV191" s="86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S191" s="128">
        <v>118.31160751155481</v>
      </c>
      <c r="CT191" s="128">
        <v>467.95483275740321</v>
      </c>
      <c r="CU191" s="128">
        <v>415.26931738342699</v>
      </c>
      <c r="CV191" s="128">
        <v>43892.240333012422</v>
      </c>
      <c r="CW191" s="128">
        <v>203.55560177499888</v>
      </c>
      <c r="CX191" s="128">
        <v>3309.4215248950823</v>
      </c>
      <c r="CY191" s="128">
        <v>54.886776361792109</v>
      </c>
      <c r="CZ191" s="128">
        <v>298.05536326661502</v>
      </c>
      <c r="DA191" s="128">
        <v>137.25747271646415</v>
      </c>
      <c r="DB191" s="128">
        <v>890.01063412773829</v>
      </c>
      <c r="DC191" s="128">
        <v>15.958000610216351</v>
      </c>
      <c r="DD191" s="128">
        <v>6.4779587463854407</v>
      </c>
      <c r="DE191" s="128">
        <v>56.577488400760849</v>
      </c>
      <c r="DF191" s="128">
        <v>6.4270214356302606</v>
      </c>
      <c r="DG191" s="128">
        <v>42.067630971182716</v>
      </c>
      <c r="DH191" s="128">
        <v>12.020523401728916</v>
      </c>
      <c r="DI191" s="128">
        <v>15.706809000211045</v>
      </c>
      <c r="DJ191" s="128">
        <v>160.70510577919418</v>
      </c>
      <c r="DK191" s="128">
        <v>45.215311748264241</v>
      </c>
      <c r="DM191" s="128">
        <v>89.491630004627879</v>
      </c>
      <c r="DN191" s="128" t="s">
        <v>644</v>
      </c>
      <c r="DO191" s="128">
        <v>427.46596469982507</v>
      </c>
      <c r="DP191" s="128">
        <v>23659.20167371133</v>
      </c>
      <c r="DQ191" s="128" t="s">
        <v>645</v>
      </c>
      <c r="DR191" s="128" t="s">
        <v>646</v>
      </c>
      <c r="DS191" s="128" t="s">
        <v>647</v>
      </c>
      <c r="DT191" s="128" t="s">
        <v>648</v>
      </c>
      <c r="DU191" s="128" t="s">
        <v>649</v>
      </c>
      <c r="DV191" s="128" t="s">
        <v>718</v>
      </c>
      <c r="DW191" s="128">
        <v>27.870188364143075</v>
      </c>
      <c r="DX191" s="128">
        <v>176.25575985288756</v>
      </c>
      <c r="DY191" s="128" t="s">
        <v>650</v>
      </c>
      <c r="DZ191" s="128">
        <v>19.578035560658037</v>
      </c>
      <c r="EA191" s="128">
        <v>184.62527458479963</v>
      </c>
      <c r="EB191" s="128" t="s">
        <v>651</v>
      </c>
      <c r="EC191" s="128">
        <v>12.982015236137778</v>
      </c>
      <c r="ED191" s="128">
        <v>473.82677728187247</v>
      </c>
      <c r="EE191" s="138" t="s">
        <v>652</v>
      </c>
    </row>
    <row r="192" spans="1:135" ht="16.2" thickBot="1" x14ac:dyDescent="0.35">
      <c r="A192" s="48" t="s">
        <v>59</v>
      </c>
      <c r="B192" s="49" t="s">
        <v>60</v>
      </c>
      <c r="C192" s="49">
        <v>1</v>
      </c>
      <c r="D192" s="73" t="s">
        <v>443</v>
      </c>
      <c r="E192" s="113" t="s">
        <v>300</v>
      </c>
      <c r="F192" s="49" t="s">
        <v>75</v>
      </c>
      <c r="G192" s="49" t="s">
        <v>217</v>
      </c>
      <c r="H192" s="83">
        <v>-24.5</v>
      </c>
      <c r="J192" s="80">
        <v>183.2</v>
      </c>
      <c r="L192" s="119">
        <v>15.3</v>
      </c>
      <c r="M192" s="53" t="s">
        <v>290</v>
      </c>
      <c r="O192" s="173">
        <v>18997.002220753871</v>
      </c>
      <c r="P192" s="173">
        <v>172435.76220672528</v>
      </c>
      <c r="Q192" s="48">
        <v>218.3604683950004</v>
      </c>
      <c r="R192" s="51">
        <v>161.14568668995938</v>
      </c>
      <c r="S192" s="51">
        <v>15647.90270582304</v>
      </c>
      <c r="T192" s="51">
        <v>44824.360194732348</v>
      </c>
      <c r="U192" s="48">
        <v>32.923061110675071</v>
      </c>
      <c r="V192" s="51">
        <v>0</v>
      </c>
      <c r="W192" s="51">
        <v>0</v>
      </c>
      <c r="X192" s="51">
        <v>37.911291361734861</v>
      </c>
      <c r="Y192" s="48">
        <v>0</v>
      </c>
      <c r="Z192" s="52">
        <v>476.71651788083597</v>
      </c>
      <c r="AA192" s="48">
        <v>66.87644886312863</v>
      </c>
      <c r="AB192" s="48">
        <v>3776.5837878181555</v>
      </c>
      <c r="AC192" s="51">
        <v>0</v>
      </c>
      <c r="AD192" s="48">
        <v>66.627996918978894</v>
      </c>
      <c r="AE192" s="48">
        <v>1136.5779093891717</v>
      </c>
      <c r="AF192" s="51">
        <v>2.8460292036647488</v>
      </c>
      <c r="AG192" s="48">
        <v>25.737700281228246</v>
      </c>
      <c r="AH192" s="48">
        <v>3.6884343105004</v>
      </c>
      <c r="AI192" s="48">
        <v>7.8774595623308716</v>
      </c>
      <c r="AJ192" s="86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G192" s="149"/>
      <c r="BI192" s="48">
        <f t="shared" si="68"/>
        <v>0</v>
      </c>
      <c r="BJ192" s="48">
        <f>BY192/22.9</f>
        <v>0</v>
      </c>
      <c r="BK192" s="48">
        <f t="shared" si="69"/>
        <v>0</v>
      </c>
      <c r="BL192" s="48">
        <f t="shared" si="73"/>
        <v>0</v>
      </c>
      <c r="BM192" s="48"/>
      <c r="BN192" s="48">
        <f t="shared" si="70"/>
        <v>0</v>
      </c>
      <c r="BO192" s="48">
        <f>BZ192/35.4</f>
        <v>0</v>
      </c>
      <c r="BP192" s="48">
        <f t="shared" si="71"/>
        <v>0</v>
      </c>
      <c r="BQ192" s="48">
        <f t="shared" si="72"/>
        <v>0</v>
      </c>
      <c r="BR192" s="48"/>
      <c r="BS192" s="48"/>
      <c r="BT192" s="48"/>
      <c r="BU192" s="48"/>
      <c r="BV192" s="86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S192" s="128">
        <v>202.88579926927864</v>
      </c>
      <c r="CT192" s="128">
        <v>810.44669558244675</v>
      </c>
      <c r="CU192" s="128">
        <v>699.4196260296568</v>
      </c>
      <c r="CV192" s="128">
        <v>75386.179607577767</v>
      </c>
      <c r="CW192" s="128">
        <v>345.27066514286651</v>
      </c>
      <c r="CX192" s="128">
        <v>5749.2254303088621</v>
      </c>
      <c r="CY192" s="128">
        <v>98.62807776211703</v>
      </c>
      <c r="CZ192" s="128">
        <v>516.09215538637943</v>
      </c>
      <c r="DA192" s="128">
        <v>253.7497445500621</v>
      </c>
      <c r="DB192" s="128">
        <v>1506.4117501777441</v>
      </c>
      <c r="DC192" s="128">
        <v>29.987789328742437</v>
      </c>
      <c r="DD192" s="128">
        <v>13.596745035756971</v>
      </c>
      <c r="DE192" s="128">
        <v>105.32487434961203</v>
      </c>
      <c r="DF192" s="128">
        <v>12.384510000449335</v>
      </c>
      <c r="DG192" s="128">
        <v>82.485693262177563</v>
      </c>
      <c r="DH192" s="128">
        <v>22.911170770718247</v>
      </c>
      <c r="DI192" s="128">
        <v>27.670310018474051</v>
      </c>
      <c r="DJ192" s="128">
        <v>296.24289529273995</v>
      </c>
      <c r="DK192" s="128">
        <v>83.861870103337267</v>
      </c>
      <c r="DM192" s="128" t="s">
        <v>653</v>
      </c>
      <c r="DN192" s="128" t="s">
        <v>654</v>
      </c>
      <c r="DO192" s="128">
        <v>659.31376976116576</v>
      </c>
      <c r="DP192" s="128" t="s">
        <v>655</v>
      </c>
      <c r="DQ192" s="128" t="s">
        <v>656</v>
      </c>
      <c r="DR192" s="128" t="s">
        <v>657</v>
      </c>
      <c r="DS192" s="128" t="s">
        <v>658</v>
      </c>
      <c r="DT192" s="128" t="s">
        <v>659</v>
      </c>
      <c r="DU192" s="128" t="s">
        <v>660</v>
      </c>
      <c r="DV192" s="128">
        <v>106.4118</v>
      </c>
      <c r="DW192" s="128">
        <v>39.636997948829602</v>
      </c>
      <c r="DX192" s="128">
        <v>252.82886155271009</v>
      </c>
      <c r="DY192" s="128" t="s">
        <v>661</v>
      </c>
      <c r="DZ192" s="128">
        <v>26.432750806256916</v>
      </c>
      <c r="EA192" s="128">
        <v>303.60863708210513</v>
      </c>
      <c r="EB192" s="128" t="s">
        <v>662</v>
      </c>
      <c r="EC192" s="128" t="s">
        <v>663</v>
      </c>
      <c r="ED192" s="128">
        <v>717.19609336094675</v>
      </c>
      <c r="EE192" s="138" t="s">
        <v>664</v>
      </c>
    </row>
    <row r="193" spans="1:135" s="60" customFormat="1" ht="16.2" thickBot="1" x14ac:dyDescent="0.35">
      <c r="A193" s="56" t="s">
        <v>59</v>
      </c>
      <c r="B193" s="57" t="s">
        <v>60</v>
      </c>
      <c r="C193" s="57">
        <v>4</v>
      </c>
      <c r="D193" s="112" t="s">
        <v>38</v>
      </c>
      <c r="E193" s="112" t="s">
        <v>300</v>
      </c>
      <c r="F193" s="57" t="s">
        <v>75</v>
      </c>
      <c r="G193" s="57" t="s">
        <v>57</v>
      </c>
      <c r="H193" s="84">
        <v>-32.200000000000003</v>
      </c>
      <c r="I193" s="81"/>
      <c r="J193" s="81">
        <v>200.1</v>
      </c>
      <c r="K193" s="81"/>
      <c r="L193" s="120">
        <v>14.7</v>
      </c>
      <c r="M193" s="61" t="s">
        <v>291</v>
      </c>
      <c r="N193" s="62"/>
      <c r="O193" s="174">
        <v>54432.458050314759</v>
      </c>
      <c r="P193" s="174">
        <v>89338.129496402878</v>
      </c>
      <c r="Q193" s="56">
        <v>51.152826259038029</v>
      </c>
      <c r="R193" s="59">
        <v>0</v>
      </c>
      <c r="S193" s="59">
        <v>2574.0548418304093</v>
      </c>
      <c r="T193" s="59">
        <v>0</v>
      </c>
      <c r="U193" s="56">
        <v>0</v>
      </c>
      <c r="V193" s="59">
        <v>0</v>
      </c>
      <c r="W193" s="59">
        <v>0</v>
      </c>
      <c r="X193" s="59">
        <v>135.88058314764945</v>
      </c>
      <c r="Y193" s="56">
        <v>0</v>
      </c>
      <c r="Z193" s="60">
        <v>0</v>
      </c>
      <c r="AA193" s="56">
        <v>0</v>
      </c>
      <c r="AB193" s="56">
        <v>902.79231180410363</v>
      </c>
      <c r="AC193" s="59">
        <v>0</v>
      </c>
      <c r="AD193" s="56">
        <v>0</v>
      </c>
      <c r="AE193" s="56">
        <v>153.56918982612822</v>
      </c>
      <c r="AF193" s="59">
        <v>0</v>
      </c>
      <c r="AG193" s="56">
        <v>16.167485607946919</v>
      </c>
      <c r="AH193" s="56">
        <v>0</v>
      </c>
      <c r="AI193" s="56">
        <v>0</v>
      </c>
      <c r="AJ193" s="87"/>
      <c r="AK193" s="56">
        <v>51.152826259038029</v>
      </c>
      <c r="AL193" s="56"/>
      <c r="AM193" s="56">
        <f>AVERAGE(O193)</f>
        <v>54432.458050314759</v>
      </c>
      <c r="AN193" s="56">
        <f>AVERAGE(P193)</f>
        <v>89338.129496402878</v>
      </c>
      <c r="AO193" s="56">
        <v>2574.0548418304093</v>
      </c>
      <c r="AP193" s="56"/>
      <c r="AQ193" s="56"/>
      <c r="AR193" s="56"/>
      <c r="AS193" s="56"/>
      <c r="AT193" s="56">
        <v>135.88058314764945</v>
      </c>
      <c r="AU193" s="56"/>
      <c r="AV193" s="56"/>
      <c r="AW193" s="56"/>
      <c r="AX193" s="56">
        <v>902.79231180410363</v>
      </c>
      <c r="AY193" s="56"/>
      <c r="AZ193" s="56"/>
      <c r="BA193" s="56">
        <v>153.56918982612822</v>
      </c>
      <c r="BB193" s="56"/>
      <c r="BC193" s="56">
        <v>16.167485607946919</v>
      </c>
      <c r="BD193" s="56"/>
      <c r="BE193" s="56"/>
      <c r="BF193" s="145"/>
      <c r="BG193" s="171">
        <v>2.5172225079543912E-3</v>
      </c>
      <c r="BH193" s="172"/>
      <c r="BI193" s="56">
        <f t="shared" si="68"/>
        <v>2376.9632336381992</v>
      </c>
      <c r="BJ193" s="56">
        <f>BY193/22.9</f>
        <v>0</v>
      </c>
      <c r="BK193" s="56">
        <f t="shared" si="69"/>
        <v>0</v>
      </c>
      <c r="BL193" s="56">
        <f t="shared" si="73"/>
        <v>2376.9632336381992</v>
      </c>
      <c r="BM193" s="56"/>
      <c r="BN193" s="56">
        <f t="shared" si="70"/>
        <v>2523.6759744746578</v>
      </c>
      <c r="BO193" s="56">
        <f>BZ193/35.4</f>
        <v>0</v>
      </c>
      <c r="BP193" s="56">
        <f t="shared" si="71"/>
        <v>0</v>
      </c>
      <c r="BQ193" s="56">
        <f t="shared" si="72"/>
        <v>0</v>
      </c>
      <c r="BR193" s="56"/>
      <c r="BS193" s="56"/>
      <c r="BT193" s="56"/>
      <c r="BU193" s="56"/>
      <c r="BV193" s="87"/>
      <c r="BW193" s="56">
        <v>0</v>
      </c>
      <c r="BX193" s="56">
        <v>0</v>
      </c>
      <c r="BY193" s="56">
        <v>0</v>
      </c>
      <c r="BZ193" s="56">
        <v>0</v>
      </c>
      <c r="CA193" s="56">
        <v>0</v>
      </c>
      <c r="CB193" s="56">
        <v>0</v>
      </c>
      <c r="CC193" s="56">
        <v>0</v>
      </c>
      <c r="CD193" s="56">
        <v>0</v>
      </c>
      <c r="CE193" s="56">
        <v>0</v>
      </c>
      <c r="CF193" s="56">
        <v>0</v>
      </c>
      <c r="CG193" s="56">
        <v>0</v>
      </c>
      <c r="CH193" s="56">
        <v>0</v>
      </c>
      <c r="CI193" s="56">
        <v>0</v>
      </c>
      <c r="CJ193" s="56">
        <v>0</v>
      </c>
      <c r="CK193" s="56">
        <v>0</v>
      </c>
      <c r="CL193" s="56">
        <v>0</v>
      </c>
      <c r="CM193" s="56">
        <v>0</v>
      </c>
      <c r="CN193" s="56">
        <v>0</v>
      </c>
      <c r="CO193" s="56">
        <v>0</v>
      </c>
      <c r="CP193" s="56">
        <v>0</v>
      </c>
      <c r="CQ193" s="56">
        <v>0</v>
      </c>
      <c r="CR193" s="62"/>
      <c r="CS193" s="129">
        <v>45.874386245648367</v>
      </c>
      <c r="CT193" s="129">
        <v>192.40703683766031</v>
      </c>
      <c r="CU193" s="129">
        <v>170.97520008122399</v>
      </c>
      <c r="CV193" s="129">
        <v>16538.651490236014</v>
      </c>
      <c r="CW193" s="129">
        <v>84.038566398779011</v>
      </c>
      <c r="CX193" s="129">
        <v>1438.5281685072553</v>
      </c>
      <c r="CY193" s="129">
        <v>33.062568737123911</v>
      </c>
      <c r="CZ193" s="129">
        <v>132.98266339838293</v>
      </c>
      <c r="DA193" s="129">
        <v>77.243059693759164</v>
      </c>
      <c r="DB193" s="129">
        <v>366.66993934800394</v>
      </c>
      <c r="DC193" s="129">
        <v>11.04411612493681</v>
      </c>
      <c r="DD193" s="129">
        <v>9.5028207159701523</v>
      </c>
      <c r="DE193" s="129">
        <v>23.030557263737101</v>
      </c>
      <c r="DF193" s="129">
        <v>4.3152003140009834</v>
      </c>
      <c r="DG193" s="129">
        <v>30.218157358927478</v>
      </c>
      <c r="DH193" s="129">
        <v>7.9261530272547356</v>
      </c>
      <c r="DI193" s="129">
        <v>7.5616554434607002</v>
      </c>
      <c r="DJ193" s="129">
        <v>115.66161146268846</v>
      </c>
      <c r="DK193" s="129">
        <v>25.788184647384409</v>
      </c>
      <c r="DL193" s="131"/>
      <c r="DM193" s="129">
        <v>51.079832479673193</v>
      </c>
      <c r="DN193" s="129" t="s">
        <v>665</v>
      </c>
      <c r="DO193" s="129">
        <v>257.93640463443234</v>
      </c>
      <c r="DP193" s="129">
        <v>17543.807546782336</v>
      </c>
      <c r="DQ193" s="129">
        <v>74.183312699435007</v>
      </c>
      <c r="DR193" s="129" t="s">
        <v>666</v>
      </c>
      <c r="DS193" s="129" t="s">
        <v>667</v>
      </c>
      <c r="DT193" s="129">
        <v>99.246610648956292</v>
      </c>
      <c r="DU193" s="129" t="s">
        <v>668</v>
      </c>
      <c r="DV193" s="129">
        <v>321.58774329729783</v>
      </c>
      <c r="DW193" s="129">
        <v>17.497427951550844</v>
      </c>
      <c r="DX193" s="129">
        <v>122.57303830804987</v>
      </c>
      <c r="DY193" s="129" t="s">
        <v>669</v>
      </c>
      <c r="DZ193" s="129">
        <v>10.88727975496138</v>
      </c>
      <c r="EA193" s="129">
        <v>125.30322646317241</v>
      </c>
      <c r="EB193" s="129" t="s">
        <v>670</v>
      </c>
      <c r="EC193" s="129">
        <v>10.855878808193815</v>
      </c>
      <c r="ED193" s="129" t="s">
        <v>671</v>
      </c>
      <c r="EE193" s="139">
        <v>16.706538857212941</v>
      </c>
    </row>
    <row r="194" spans="1:135" s="60" customFormat="1" x14ac:dyDescent="0.3">
      <c r="A194" s="56" t="s">
        <v>59</v>
      </c>
      <c r="B194" s="57" t="s">
        <v>60</v>
      </c>
      <c r="C194" s="57">
        <v>4</v>
      </c>
      <c r="D194" s="74" t="s">
        <v>444</v>
      </c>
      <c r="E194" s="112" t="s">
        <v>300</v>
      </c>
      <c r="F194" s="57" t="s">
        <v>75</v>
      </c>
      <c r="G194" s="57" t="s">
        <v>57</v>
      </c>
      <c r="H194" s="84">
        <v>-25.7</v>
      </c>
      <c r="I194" s="81"/>
      <c r="J194" s="81">
        <v>160.5</v>
      </c>
      <c r="K194" s="81"/>
      <c r="L194" s="120">
        <v>13.3</v>
      </c>
      <c r="M194" s="61" t="s">
        <v>292</v>
      </c>
      <c r="N194" s="62"/>
      <c r="O194" s="174">
        <v>38017.121020473816</v>
      </c>
      <c r="P194" s="174">
        <v>80829.736211031181</v>
      </c>
      <c r="Q194" s="56">
        <v>0</v>
      </c>
      <c r="R194" s="59">
        <v>0</v>
      </c>
      <c r="S194" s="59">
        <v>8725.4769996072118</v>
      </c>
      <c r="T194" s="59">
        <v>0</v>
      </c>
      <c r="U194" s="56">
        <v>0</v>
      </c>
      <c r="V194" s="59">
        <v>0</v>
      </c>
      <c r="W194" s="59">
        <v>0</v>
      </c>
      <c r="X194" s="59">
        <v>0</v>
      </c>
      <c r="Y194" s="56">
        <v>0</v>
      </c>
      <c r="Z194" s="60">
        <v>0</v>
      </c>
      <c r="AA194" s="56">
        <v>0</v>
      </c>
      <c r="AB194" s="56">
        <v>8622.4207457552511</v>
      </c>
      <c r="AC194" s="59">
        <v>0</v>
      </c>
      <c r="AD194" s="56">
        <v>44.200299765276064</v>
      </c>
      <c r="AE194" s="56">
        <v>2109.6223035032995</v>
      </c>
      <c r="AF194" s="59">
        <v>0</v>
      </c>
      <c r="AG194" s="56">
        <v>79.088188751750067</v>
      </c>
      <c r="AH194" s="56">
        <v>0</v>
      </c>
      <c r="AI194" s="56">
        <v>0</v>
      </c>
      <c r="AJ194" s="87"/>
      <c r="AK194" s="56"/>
      <c r="AL194" s="56"/>
      <c r="AM194" s="56">
        <f>AVERAGE(O194:O195)</f>
        <v>36459.490258235463</v>
      </c>
      <c r="AN194" s="56">
        <f>AVERAGE(P194:P195)</f>
        <v>80829.736211031181</v>
      </c>
      <c r="AO194" s="56">
        <v>9923.5094807749156</v>
      </c>
      <c r="AP194" s="56"/>
      <c r="AQ194" s="56">
        <v>2391.909751538396</v>
      </c>
      <c r="AR194" s="56"/>
      <c r="AS194" s="56"/>
      <c r="AT194" s="56"/>
      <c r="AU194" s="56"/>
      <c r="AV194" s="56"/>
      <c r="AW194" s="56"/>
      <c r="AX194" s="56">
        <v>8017.6806842924734</v>
      </c>
      <c r="AY194" s="56"/>
      <c r="AZ194" s="56">
        <v>44.200299765276064</v>
      </c>
      <c r="BA194" s="56">
        <v>2299.2482955966971</v>
      </c>
      <c r="BB194" s="56"/>
      <c r="BC194" s="56">
        <v>79.088188751750067</v>
      </c>
      <c r="BD194" s="56"/>
      <c r="BE194" s="56"/>
      <c r="BF194" s="145"/>
      <c r="BG194" s="171">
        <v>1.1673091467829216E-3</v>
      </c>
      <c r="BH194" s="172"/>
      <c r="BI194" s="56">
        <f t="shared" ref="BI194:BI232" si="98">AM194/22.9</f>
        <v>1592.1174785255662</v>
      </c>
      <c r="BJ194" s="56">
        <f>BY194/22.9</f>
        <v>0</v>
      </c>
      <c r="BK194" s="56">
        <f t="shared" ref="BK194:BK232" si="99">CB194/40.078</f>
        <v>0</v>
      </c>
      <c r="BL194" s="56">
        <f t="shared" si="73"/>
        <v>1592.1174785255662</v>
      </c>
      <c r="BM194" s="56"/>
      <c r="BN194" s="56">
        <f t="shared" ref="BN194:BN232" si="100">AN194/35.4</f>
        <v>2283.3258816675475</v>
      </c>
      <c r="BO194" s="56">
        <f>BZ194/35.4</f>
        <v>193.78903516899712</v>
      </c>
      <c r="BP194" s="56">
        <f t="shared" ref="BP194:BP232" si="101">AV194/79.9</f>
        <v>0</v>
      </c>
      <c r="BQ194" s="56">
        <f t="shared" ref="BQ194:BQ232" si="102">CH194/79.9</f>
        <v>0</v>
      </c>
      <c r="BR194" s="56"/>
      <c r="BS194" s="56"/>
      <c r="BT194" s="56"/>
      <c r="BU194" s="56"/>
      <c r="BV194" s="87"/>
      <c r="BW194" s="56">
        <v>0</v>
      </c>
      <c r="BX194" s="56">
        <v>0</v>
      </c>
      <c r="BY194" s="56">
        <v>0</v>
      </c>
      <c r="BZ194" s="56">
        <v>6860.1318449824976</v>
      </c>
      <c r="CA194" s="56">
        <v>1198.0324811677042</v>
      </c>
      <c r="CB194" s="56">
        <v>0</v>
      </c>
      <c r="CC194" s="56">
        <v>1195.954875769198</v>
      </c>
      <c r="CD194" s="56">
        <v>0</v>
      </c>
      <c r="CE194" s="56">
        <v>0</v>
      </c>
      <c r="CF194" s="56">
        <v>0</v>
      </c>
      <c r="CG194" s="56">
        <v>0</v>
      </c>
      <c r="CH194" s="56">
        <v>0</v>
      </c>
      <c r="CI194" s="56">
        <v>0</v>
      </c>
      <c r="CJ194" s="56">
        <v>604.7400614627777</v>
      </c>
      <c r="CK194" s="56">
        <v>0</v>
      </c>
      <c r="CL194" s="56">
        <v>22.100149882638032</v>
      </c>
      <c r="CM194" s="56">
        <v>189.6259920933976</v>
      </c>
      <c r="CN194" s="56">
        <v>0</v>
      </c>
      <c r="CO194" s="56">
        <v>39.544094375875034</v>
      </c>
      <c r="CP194" s="56">
        <v>0</v>
      </c>
      <c r="CQ194" s="56">
        <v>0</v>
      </c>
      <c r="CR194" s="62"/>
      <c r="CS194" s="129">
        <v>753.28762624438821</v>
      </c>
      <c r="CT194" s="129">
        <v>2713.2351260930045</v>
      </c>
      <c r="CU194" s="129">
        <v>2810.2704582062752</v>
      </c>
      <c r="CV194" s="129">
        <v>274593.89672366274</v>
      </c>
      <c r="CW194" s="129">
        <v>1401.4207589664943</v>
      </c>
      <c r="CX194" s="129">
        <v>21250.793657461865</v>
      </c>
      <c r="CY194" s="129">
        <v>342.09128055348384</v>
      </c>
      <c r="CZ194" s="129">
        <v>1950.482050669051</v>
      </c>
      <c r="DA194" s="129">
        <v>885.1470602384353</v>
      </c>
      <c r="DB194" s="129">
        <v>5949.1394933477131</v>
      </c>
      <c r="DC194" s="129">
        <v>88.753904704676998</v>
      </c>
      <c r="DD194" s="129">
        <v>36.63971803344171</v>
      </c>
      <c r="DE194" s="129">
        <v>261.39159398993866</v>
      </c>
      <c r="DF194" s="129">
        <v>21.411429694520073</v>
      </c>
      <c r="DG194" s="129">
        <v>297.51977320250865</v>
      </c>
      <c r="DH194" s="129">
        <v>78.761899237453846</v>
      </c>
      <c r="DI194" s="129">
        <v>104.13239140709959</v>
      </c>
      <c r="DJ194" s="129">
        <v>839.16061604812126</v>
      </c>
      <c r="DK194" s="129">
        <v>266.2786549649403</v>
      </c>
      <c r="DL194" s="131"/>
      <c r="DM194" s="129" t="s">
        <v>697</v>
      </c>
      <c r="DN194" s="129" t="s">
        <v>698</v>
      </c>
      <c r="DO194" s="129">
        <v>1542.3049058546669</v>
      </c>
      <c r="DP194" s="129" t="s">
        <v>699</v>
      </c>
      <c r="DQ194" s="129">
        <v>680.26733011520196</v>
      </c>
      <c r="DR194" s="129" t="s">
        <v>700</v>
      </c>
      <c r="DS194" s="129" t="s">
        <v>701</v>
      </c>
      <c r="DT194" s="129" t="s">
        <v>702</v>
      </c>
      <c r="DU194" s="129" t="s">
        <v>703</v>
      </c>
      <c r="DV194" s="129" t="s">
        <v>721</v>
      </c>
      <c r="DW194" s="129" t="s">
        <v>704</v>
      </c>
      <c r="DX194" s="129">
        <v>613.73622957755981</v>
      </c>
      <c r="DY194" s="129" t="s">
        <v>705</v>
      </c>
      <c r="DZ194" s="129">
        <v>47.315711732409852</v>
      </c>
      <c r="EA194" s="129">
        <v>666.59479202463046</v>
      </c>
      <c r="EB194" s="129" t="s">
        <v>706</v>
      </c>
      <c r="EC194" s="129">
        <v>47.441031942943077</v>
      </c>
      <c r="ED194" s="129">
        <v>2206.0975030224104</v>
      </c>
      <c r="EE194" s="139" t="s">
        <v>707</v>
      </c>
    </row>
    <row r="195" spans="1:135" ht="16.2" thickBot="1" x14ac:dyDescent="0.35">
      <c r="A195" s="48" t="s">
        <v>59</v>
      </c>
      <c r="B195" s="49" t="s">
        <v>60</v>
      </c>
      <c r="C195" s="49">
        <v>4</v>
      </c>
      <c r="D195" s="73" t="s">
        <v>445</v>
      </c>
      <c r="E195" s="113" t="s">
        <v>300</v>
      </c>
      <c r="F195" s="49" t="s">
        <v>75</v>
      </c>
      <c r="G195" s="49" t="s">
        <v>57</v>
      </c>
      <c r="H195" s="83">
        <v>-25.7</v>
      </c>
      <c r="J195" s="80">
        <v>160.5</v>
      </c>
      <c r="L195" s="119">
        <v>13.3</v>
      </c>
      <c r="M195" s="53" t="s">
        <v>293</v>
      </c>
      <c r="O195" s="173">
        <v>34901.859495997109</v>
      </c>
      <c r="P195" s="173">
        <v>80829.736211031181</v>
      </c>
      <c r="Q195" s="48">
        <v>0</v>
      </c>
      <c r="R195" s="51">
        <v>0</v>
      </c>
      <c r="S195" s="51">
        <v>11121.541961942619</v>
      </c>
      <c r="T195" s="51">
        <v>0</v>
      </c>
      <c r="U195" s="48">
        <v>2391.909751538396</v>
      </c>
      <c r="V195" s="51">
        <v>0</v>
      </c>
      <c r="W195" s="51">
        <v>0</v>
      </c>
      <c r="X195" s="51">
        <v>0</v>
      </c>
      <c r="Y195" s="48">
        <v>0</v>
      </c>
      <c r="Z195" s="52">
        <v>0</v>
      </c>
      <c r="AA195" s="48">
        <v>0</v>
      </c>
      <c r="AB195" s="48">
        <v>7412.9406228296957</v>
      </c>
      <c r="AC195" s="51">
        <v>0</v>
      </c>
      <c r="AD195" s="48">
        <v>0</v>
      </c>
      <c r="AE195" s="48">
        <v>2488.8742876900947</v>
      </c>
      <c r="AF195" s="51">
        <v>0</v>
      </c>
      <c r="AG195" s="48">
        <v>0</v>
      </c>
      <c r="AH195" s="48">
        <v>0</v>
      </c>
      <c r="AI195" s="48">
        <v>0</v>
      </c>
      <c r="AJ195" s="86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G195" s="149"/>
      <c r="BI195" s="48">
        <f t="shared" si="98"/>
        <v>0</v>
      </c>
      <c r="BJ195" s="48">
        <f>BY195/22.9</f>
        <v>0</v>
      </c>
      <c r="BK195" s="48">
        <f t="shared" si="99"/>
        <v>0</v>
      </c>
      <c r="BL195" s="48">
        <f t="shared" ref="BL195:BL232" si="103">BI195+BK195</f>
        <v>0</v>
      </c>
      <c r="BM195" s="48"/>
      <c r="BN195" s="48">
        <f t="shared" si="100"/>
        <v>0</v>
      </c>
      <c r="BO195" s="48">
        <f>BZ195/35.4</f>
        <v>0</v>
      </c>
      <c r="BP195" s="48">
        <f t="shared" si="101"/>
        <v>0</v>
      </c>
      <c r="BQ195" s="48">
        <f t="shared" si="102"/>
        <v>0</v>
      </c>
      <c r="BR195" s="48"/>
      <c r="BS195" s="48"/>
      <c r="BT195" s="48"/>
      <c r="BU195" s="48"/>
      <c r="BV195" s="86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S195" s="128">
        <v>753.28762624438821</v>
      </c>
      <c r="CT195" s="128">
        <v>2713.2351260930045</v>
      </c>
      <c r="CU195" s="128">
        <v>2810.2704582062752</v>
      </c>
      <c r="CV195" s="128">
        <v>274593.89672366274</v>
      </c>
      <c r="CW195" s="128">
        <v>1401.4207589664943</v>
      </c>
      <c r="CX195" s="128">
        <v>21250.793657461865</v>
      </c>
      <c r="CY195" s="128">
        <v>342.09128055348384</v>
      </c>
      <c r="CZ195" s="128">
        <v>1950.482050669051</v>
      </c>
      <c r="DA195" s="128">
        <v>885.1470602384353</v>
      </c>
      <c r="DB195" s="128">
        <v>5949.1394933477131</v>
      </c>
      <c r="DC195" s="128">
        <v>88.753904704676998</v>
      </c>
      <c r="DD195" s="128">
        <v>36.63971803344171</v>
      </c>
      <c r="DE195" s="128">
        <v>261.39159398993866</v>
      </c>
      <c r="DF195" s="128">
        <v>21.411429694520073</v>
      </c>
      <c r="DG195" s="128">
        <v>297.51977320250865</v>
      </c>
      <c r="DH195" s="128">
        <v>78.761899237453846</v>
      </c>
      <c r="DI195" s="128">
        <v>104.13239140709959</v>
      </c>
      <c r="DJ195" s="128">
        <v>839.16061604812126</v>
      </c>
      <c r="DK195" s="128">
        <v>266.2786549649403</v>
      </c>
      <c r="DM195" s="128" t="s">
        <v>697</v>
      </c>
      <c r="DN195" s="128" t="s">
        <v>698</v>
      </c>
      <c r="DO195" s="128">
        <v>1542.3049058546669</v>
      </c>
      <c r="DP195" s="128" t="s">
        <v>699</v>
      </c>
      <c r="DQ195" s="128">
        <v>680.26733011520196</v>
      </c>
      <c r="DR195" s="128" t="s">
        <v>700</v>
      </c>
      <c r="DS195" s="128" t="s">
        <v>701</v>
      </c>
      <c r="DT195" s="128" t="s">
        <v>702</v>
      </c>
      <c r="DU195" s="128" t="s">
        <v>703</v>
      </c>
      <c r="DV195" s="128" t="s">
        <v>721</v>
      </c>
      <c r="DW195" s="128" t="s">
        <v>704</v>
      </c>
      <c r="DX195" s="128">
        <v>613.73622957755981</v>
      </c>
      <c r="DY195" s="128" t="s">
        <v>705</v>
      </c>
      <c r="DZ195" s="128">
        <v>47.315711732409852</v>
      </c>
      <c r="EA195" s="128">
        <v>666.59479202463046</v>
      </c>
      <c r="EB195" s="128" t="s">
        <v>706</v>
      </c>
      <c r="EC195" s="128">
        <v>47.441031942943077</v>
      </c>
      <c r="ED195" s="128">
        <v>2206.0975030224104</v>
      </c>
      <c r="EE195" s="138" t="s">
        <v>707</v>
      </c>
    </row>
    <row r="196" spans="1:135" s="158" customFormat="1" ht="24" customHeight="1" thickTop="1" thickBot="1" x14ac:dyDescent="0.35">
      <c r="A196" s="159"/>
      <c r="C196" s="159"/>
      <c r="D196" s="159"/>
      <c r="E196" s="159"/>
      <c r="F196" s="159"/>
      <c r="G196" s="160"/>
      <c r="H196" s="160"/>
      <c r="I196" s="161"/>
      <c r="J196" s="161"/>
      <c r="K196" s="161"/>
      <c r="L196" s="154"/>
      <c r="M196" s="155"/>
      <c r="O196" s="156">
        <v>0</v>
      </c>
      <c r="P196" s="156">
        <v>0</v>
      </c>
      <c r="R196" s="156"/>
      <c r="S196" s="156"/>
      <c r="T196" s="156"/>
      <c r="V196" s="156"/>
      <c r="W196" s="156"/>
      <c r="X196" s="156"/>
      <c r="Z196" s="170"/>
      <c r="AC196" s="156"/>
      <c r="AF196" s="156"/>
      <c r="AJ196" s="157"/>
      <c r="BF196" s="163"/>
      <c r="BG196" s="163"/>
      <c r="BH196" s="164"/>
      <c r="BI196" s="158">
        <f t="shared" si="98"/>
        <v>0</v>
      </c>
      <c r="BJ196" s="162">
        <f>BY196/22.9</f>
        <v>0</v>
      </c>
      <c r="BK196" s="162">
        <f t="shared" si="99"/>
        <v>0</v>
      </c>
      <c r="BL196" s="162">
        <f t="shared" si="103"/>
        <v>0</v>
      </c>
      <c r="BM196" s="162"/>
      <c r="BN196" s="158">
        <f t="shared" si="100"/>
        <v>0</v>
      </c>
      <c r="BO196" s="162">
        <f>BZ196/35.4</f>
        <v>0</v>
      </c>
      <c r="BP196" s="158">
        <f t="shared" si="101"/>
        <v>0</v>
      </c>
      <c r="BQ196" s="162">
        <f t="shared" si="102"/>
        <v>0</v>
      </c>
      <c r="BS196" s="162"/>
      <c r="BU196" s="162"/>
      <c r="BV196" s="157"/>
      <c r="CS196" s="165"/>
      <c r="CT196" s="165"/>
      <c r="CU196" s="165"/>
      <c r="CV196" s="165"/>
      <c r="CW196" s="165"/>
      <c r="CX196" s="165"/>
      <c r="CY196" s="165"/>
      <c r="CZ196" s="165"/>
      <c r="DA196" s="165"/>
      <c r="DB196" s="165"/>
      <c r="DC196" s="165"/>
      <c r="DD196" s="165"/>
      <c r="DE196" s="165"/>
      <c r="DF196" s="165"/>
      <c r="DG196" s="165"/>
      <c r="DH196" s="165"/>
      <c r="DI196" s="165"/>
      <c r="DJ196" s="165"/>
      <c r="DK196" s="165"/>
      <c r="DL196" s="165"/>
      <c r="DM196" s="165"/>
      <c r="DN196" s="165"/>
      <c r="DO196" s="165"/>
      <c r="DP196" s="165"/>
      <c r="DQ196" s="165"/>
      <c r="DR196" s="165"/>
      <c r="DS196" s="165"/>
      <c r="DT196" s="165"/>
      <c r="DU196" s="165"/>
      <c r="DV196" s="165"/>
      <c r="DW196" s="165"/>
      <c r="DX196" s="165"/>
      <c r="DY196" s="165"/>
      <c r="DZ196" s="165"/>
      <c r="EA196" s="165"/>
      <c r="EB196" s="165"/>
      <c r="EC196" s="165"/>
      <c r="ED196" s="165"/>
      <c r="EE196" s="166"/>
    </row>
    <row r="197" spans="1:135" ht="16.2" thickTop="1" x14ac:dyDescent="0.3">
      <c r="A197" s="48" t="s">
        <v>59</v>
      </c>
      <c r="B197" s="49" t="s">
        <v>60</v>
      </c>
      <c r="C197" s="49">
        <v>7</v>
      </c>
      <c r="D197" s="73" t="s">
        <v>307</v>
      </c>
      <c r="E197" s="113" t="s">
        <v>300</v>
      </c>
      <c r="F197" s="49" t="s">
        <v>307</v>
      </c>
      <c r="G197" s="52" t="s">
        <v>322</v>
      </c>
      <c r="H197" s="83" t="s">
        <v>307</v>
      </c>
      <c r="I197" s="83" t="s">
        <v>307</v>
      </c>
      <c r="J197" s="83" t="s">
        <v>307</v>
      </c>
      <c r="K197" s="83" t="s">
        <v>307</v>
      </c>
      <c r="L197" s="119" t="s">
        <v>2104</v>
      </c>
      <c r="M197" s="53" t="s">
        <v>308</v>
      </c>
      <c r="O197" s="177">
        <v>56587.5313666125</v>
      </c>
      <c r="P197" s="177">
        <v>91161.356628982525</v>
      </c>
      <c r="Q197" s="52">
        <v>1060.2875118688999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535.55845824572998</v>
      </c>
      <c r="AA197" s="52">
        <v>0</v>
      </c>
      <c r="AB197" s="52">
        <v>1784.1251407036405</v>
      </c>
      <c r="AC197" s="52">
        <v>0</v>
      </c>
      <c r="AD197" s="52">
        <v>80.121169750560355</v>
      </c>
      <c r="AE197" s="52">
        <v>477.15105780865656</v>
      </c>
      <c r="AF197" s="52">
        <v>0</v>
      </c>
      <c r="AG197" s="52">
        <v>0</v>
      </c>
      <c r="AH197" s="78">
        <v>40.251616809280002</v>
      </c>
      <c r="AI197" s="52">
        <v>0</v>
      </c>
      <c r="AK197" s="52">
        <v>706.94470277619018</v>
      </c>
      <c r="AL197" s="52">
        <v>66.366746576497903</v>
      </c>
      <c r="AM197" s="48">
        <f>AVERAGE(O197:O199)</f>
        <v>41613.129726313702</v>
      </c>
      <c r="AN197" s="48">
        <f>AVERAGE(P197:P199)</f>
        <v>130890.02057004669</v>
      </c>
      <c r="AO197" s="52">
        <v>5614.7776687265468</v>
      </c>
      <c r="AP197" s="52">
        <v>33620.872164511282</v>
      </c>
      <c r="AQ197" s="52">
        <v>1329.2603066565816</v>
      </c>
      <c r="AS197" s="52">
        <v>49.832000000000001</v>
      </c>
      <c r="AV197" s="52">
        <v>808.45637483831285</v>
      </c>
      <c r="AW197" s="52">
        <v>26.510730104874213</v>
      </c>
      <c r="AX197" s="52">
        <v>1773.090232316971</v>
      </c>
      <c r="AY197" s="52">
        <v>4.912480662163575</v>
      </c>
      <c r="AZ197" s="52">
        <v>49.829065460532377</v>
      </c>
      <c r="BA197" s="52">
        <v>320.82823475865717</v>
      </c>
      <c r="BD197" s="52">
        <v>40.14653407532262</v>
      </c>
      <c r="BE197" s="52"/>
      <c r="BG197" s="149">
        <v>0</v>
      </c>
      <c r="BH197" s="65">
        <v>131.82786267457314</v>
      </c>
      <c r="BI197" s="48">
        <f t="shared" si="98"/>
        <v>1817.1672369569303</v>
      </c>
      <c r="BJ197" s="48">
        <f>BY197/22.9</f>
        <v>3.1772740673290073E-13</v>
      </c>
      <c r="BK197" s="48">
        <f t="shared" si="99"/>
        <v>480.68372365810166</v>
      </c>
      <c r="BL197" s="48">
        <f t="shared" si="103"/>
        <v>2297.8509606150319</v>
      </c>
      <c r="BM197" s="48">
        <v>91.695727651574344</v>
      </c>
      <c r="BN197" s="48">
        <f t="shared" si="100"/>
        <v>3697.4582081934095</v>
      </c>
      <c r="BO197" s="48">
        <f>BZ197/35.4</f>
        <v>311.48625822015475</v>
      </c>
      <c r="BP197" s="48">
        <f t="shared" si="101"/>
        <v>10.118352626261737</v>
      </c>
      <c r="BQ197" s="48">
        <f t="shared" si="102"/>
        <v>42.427935475905358</v>
      </c>
      <c r="BR197" s="48">
        <f t="shared" ref="BR197" si="104">BI197/BP197</f>
        <v>179.59121450665327</v>
      </c>
      <c r="BS197" s="48">
        <v>7.4886369833699955E-15</v>
      </c>
      <c r="BT197" s="48">
        <f t="shared" ref="BT197" si="105">BN197/BP197</f>
        <v>365.42096769753016</v>
      </c>
      <c r="BU197" s="48">
        <v>7.3415370021255564</v>
      </c>
      <c r="BW197" s="52">
        <v>3696.4571558995876</v>
      </c>
      <c r="BX197" s="52">
        <v>32.695979141380505</v>
      </c>
      <c r="BY197" s="52">
        <v>7.2759576141834259E-12</v>
      </c>
      <c r="BZ197" s="52">
        <v>11026.613540993478</v>
      </c>
      <c r="CA197" s="52">
        <v>16652.496610009901</v>
      </c>
      <c r="CB197" s="52">
        <v>19264.842276769399</v>
      </c>
      <c r="CC197" s="52">
        <v>2792.4704919512819</v>
      </c>
      <c r="CD197" s="52">
        <v>0</v>
      </c>
      <c r="CE197" s="52">
        <v>43.013936007301595</v>
      </c>
      <c r="CF197" s="52">
        <v>0</v>
      </c>
      <c r="CG197" s="52">
        <v>0</v>
      </c>
      <c r="CH197" s="52">
        <v>3389.9920445248385</v>
      </c>
      <c r="CI197" s="52">
        <v>22.601789080318145</v>
      </c>
      <c r="CJ197" s="52">
        <v>988.24887927873442</v>
      </c>
      <c r="CK197" s="52">
        <v>202.31030367187114</v>
      </c>
      <c r="CL197" s="52">
        <v>21.607763054835061</v>
      </c>
      <c r="CM197" s="52">
        <v>181.5092039851456</v>
      </c>
      <c r="CN197" s="52">
        <v>1.2598282129030329</v>
      </c>
      <c r="CO197" s="52">
        <v>100.33555729219118</v>
      </c>
      <c r="CP197" s="52">
        <v>1773.4559720038999</v>
      </c>
      <c r="CQ197" s="52">
        <v>34.687986812627308</v>
      </c>
      <c r="CS197" s="128">
        <v>2528.7337744174761</v>
      </c>
      <c r="CT197" s="128">
        <v>10214.890027134445</v>
      </c>
      <c r="CU197" s="128">
        <v>10769.318472441191</v>
      </c>
      <c r="CV197" s="128">
        <v>390558.83579626522</v>
      </c>
      <c r="CW197" s="128">
        <v>2124.8322461136531</v>
      </c>
      <c r="CX197" s="128">
        <v>46051.269886248461</v>
      </c>
      <c r="CY197" s="128">
        <v>1205.4530061592466</v>
      </c>
      <c r="CZ197" s="128">
        <v>6605.2478909735883</v>
      </c>
      <c r="DA197" s="128">
        <v>1707.4849938451518</v>
      </c>
      <c r="DB197" s="128">
        <v>511.70040578183784</v>
      </c>
      <c r="DC197" s="128">
        <v>280.94918875810936</v>
      </c>
      <c r="DD197" s="128">
        <v>140.27685515999761</v>
      </c>
      <c r="DE197" s="128">
        <v>440.99271119064304</v>
      </c>
      <c r="DF197" s="128">
        <v>184.77829314222407</v>
      </c>
      <c r="DG197" s="128">
        <v>728.69676204128859</v>
      </c>
      <c r="DH197" s="128">
        <v>72.59763971749291</v>
      </c>
      <c r="DI197" s="128">
        <v>369.37983579074967</v>
      </c>
      <c r="DJ197" s="128">
        <v>2983.1619486790396</v>
      </c>
      <c r="DK197" s="128">
        <v>819.07688630137727</v>
      </c>
      <c r="DM197" s="128">
        <v>937.8332273358244</v>
      </c>
      <c r="DN197" s="128" t="s">
        <v>1782</v>
      </c>
      <c r="DO197" s="128" t="s">
        <v>1783</v>
      </c>
      <c r="DP197" s="128" t="s">
        <v>1784</v>
      </c>
      <c r="DQ197" s="128">
        <v>7145.5183206351412</v>
      </c>
      <c r="DR197" s="128">
        <v>467378.11555593624</v>
      </c>
      <c r="DS197" s="128">
        <v>12514.021412876245</v>
      </c>
      <c r="DT197" s="128" t="s">
        <v>1785</v>
      </c>
      <c r="DU197" s="128" t="s">
        <v>1786</v>
      </c>
      <c r="DV197" s="128">
        <v>170.04060000000001</v>
      </c>
      <c r="DW197" s="128" t="s">
        <v>1787</v>
      </c>
      <c r="DX197" s="128">
        <v>412.64570362805557</v>
      </c>
      <c r="DY197" s="128" t="s">
        <v>1788</v>
      </c>
      <c r="DZ197" s="128" t="s">
        <v>1789</v>
      </c>
      <c r="EA197" s="128">
        <v>465.73620523507492</v>
      </c>
      <c r="EB197" s="128" t="s">
        <v>1790</v>
      </c>
      <c r="EC197" s="128">
        <v>362.01367113326052</v>
      </c>
      <c r="ED197" s="128">
        <v>24512.573904651043</v>
      </c>
      <c r="EE197" s="138" t="s">
        <v>1791</v>
      </c>
    </row>
    <row r="198" spans="1:135" x14ac:dyDescent="0.3">
      <c r="A198" s="48" t="s">
        <v>59</v>
      </c>
      <c r="B198" s="49" t="s">
        <v>60</v>
      </c>
      <c r="C198" s="49">
        <v>7</v>
      </c>
      <c r="D198" s="73" t="s">
        <v>307</v>
      </c>
      <c r="E198" s="113" t="s">
        <v>300</v>
      </c>
      <c r="F198" s="49" t="s">
        <v>307</v>
      </c>
      <c r="G198" s="52" t="s">
        <v>322</v>
      </c>
      <c r="H198" s="83" t="s">
        <v>307</v>
      </c>
      <c r="I198" s="83" t="s">
        <v>307</v>
      </c>
      <c r="J198" s="83" t="s">
        <v>307</v>
      </c>
      <c r="K198" s="83" t="s">
        <v>307</v>
      </c>
      <c r="L198" s="119" t="s">
        <v>2104</v>
      </c>
      <c r="M198" s="53" t="s">
        <v>308</v>
      </c>
      <c r="O198" s="177">
        <v>31381.029695150417</v>
      </c>
      <c r="P198" s="177">
        <v>160128.04094699453</v>
      </c>
      <c r="Q198" s="52">
        <v>406.59727007846158</v>
      </c>
      <c r="R198" s="52">
        <v>0</v>
      </c>
      <c r="S198" s="52">
        <v>5520.5848911034045</v>
      </c>
      <c r="T198" s="52">
        <v>38909.271829625948</v>
      </c>
      <c r="U198" s="52">
        <v>2430.9078276485502</v>
      </c>
      <c r="V198" s="52">
        <v>0</v>
      </c>
      <c r="W198" s="52">
        <v>74</v>
      </c>
      <c r="X198" s="52">
        <v>0</v>
      </c>
      <c r="Y198" s="52">
        <v>0</v>
      </c>
      <c r="Z198" s="52">
        <v>698.3582351950688</v>
      </c>
      <c r="AA198" s="52">
        <v>26.458319660132616</v>
      </c>
      <c r="AB198" s="52">
        <v>1450.508210479026</v>
      </c>
      <c r="AC198" s="52">
        <v>0</v>
      </c>
      <c r="AD198" s="52">
        <v>0</v>
      </c>
      <c r="AE198" s="52">
        <v>169.7168419567079</v>
      </c>
      <c r="AF198" s="52">
        <v>0</v>
      </c>
      <c r="AG198" s="52">
        <v>0</v>
      </c>
      <c r="AH198" s="78">
        <v>0</v>
      </c>
      <c r="AI198" s="52">
        <v>0</v>
      </c>
      <c r="BE198" s="52"/>
      <c r="BG198" s="149"/>
      <c r="BI198" s="48">
        <f t="shared" si="98"/>
        <v>0</v>
      </c>
      <c r="BJ198" s="48">
        <f>BY198/22.9</f>
        <v>0</v>
      </c>
      <c r="BK198" s="48">
        <f t="shared" si="99"/>
        <v>0</v>
      </c>
      <c r="BL198" s="48">
        <f t="shared" si="103"/>
        <v>0</v>
      </c>
      <c r="BM198" s="48"/>
      <c r="BN198" s="48">
        <f t="shared" si="100"/>
        <v>0</v>
      </c>
      <c r="BO198" s="48">
        <f>BZ198/35.4</f>
        <v>0</v>
      </c>
      <c r="BP198" s="48">
        <f t="shared" si="101"/>
        <v>0</v>
      </c>
      <c r="BQ198" s="48">
        <f t="shared" si="102"/>
        <v>0</v>
      </c>
      <c r="BR198" s="48"/>
      <c r="BS198" s="48"/>
      <c r="BT198" s="48"/>
      <c r="BU198" s="48"/>
      <c r="CS198" s="128">
        <v>559.87901673601687</v>
      </c>
      <c r="CT198" s="128">
        <v>2261.646774491333</v>
      </c>
      <c r="CU198" s="128">
        <v>2384.4010382850092</v>
      </c>
      <c r="CV198" s="128">
        <v>86472.407327081601</v>
      </c>
      <c r="CW198" s="128">
        <v>470.45244569375222</v>
      </c>
      <c r="CX198" s="128">
        <v>10196.067282447397</v>
      </c>
      <c r="CY198" s="128">
        <v>266.89557067563896</v>
      </c>
      <c r="CZ198" s="128">
        <v>1462.4472263189718</v>
      </c>
      <c r="DA198" s="128">
        <v>378.04889906441429</v>
      </c>
      <c r="DB198" s="128">
        <v>113.29398252631506</v>
      </c>
      <c r="DC198" s="128">
        <v>62.204079031968192</v>
      </c>
      <c r="DD198" s="128">
        <v>31.05825869545809</v>
      </c>
      <c r="DE198" s="128">
        <v>97.638813554441683</v>
      </c>
      <c r="DF198" s="128">
        <v>40.911182555174143</v>
      </c>
      <c r="DG198" s="128">
        <v>161.33846542401622</v>
      </c>
      <c r="DH198" s="128">
        <v>16.073615796802812</v>
      </c>
      <c r="DI198" s="128">
        <v>81.783231337698652</v>
      </c>
      <c r="DJ198" s="128">
        <v>660.49253404521539</v>
      </c>
      <c r="DK198" s="128">
        <v>181.34924537054272</v>
      </c>
      <c r="DM198" s="128">
        <v>326.28726802666574</v>
      </c>
      <c r="DN198" s="128" t="s">
        <v>1792</v>
      </c>
      <c r="DO198" s="128">
        <v>1373.5667617385295</v>
      </c>
      <c r="DP198" s="128" t="s">
        <v>1793</v>
      </c>
      <c r="DQ198" s="128">
        <v>1996.4076289462862</v>
      </c>
      <c r="DR198" s="128">
        <v>131376.54327332627</v>
      </c>
      <c r="DS198" s="128">
        <v>3444.3994251711788</v>
      </c>
      <c r="DT198" s="128" t="s">
        <v>1794</v>
      </c>
      <c r="DU198" s="128" t="s">
        <v>1795</v>
      </c>
      <c r="DV198" s="128">
        <v>1329.3983000000001</v>
      </c>
      <c r="DW198" s="128" t="s">
        <v>1796</v>
      </c>
      <c r="DX198" s="128">
        <v>179.17962239253995</v>
      </c>
      <c r="DY198" s="128" t="s">
        <v>1797</v>
      </c>
      <c r="DZ198" s="128" t="s">
        <v>1798</v>
      </c>
      <c r="EA198" s="128">
        <v>145.83034534404979</v>
      </c>
      <c r="EB198" s="128" t="s">
        <v>1799</v>
      </c>
      <c r="EC198" s="128" t="s">
        <v>1800</v>
      </c>
      <c r="ED198" s="128">
        <v>6937.1746008196878</v>
      </c>
      <c r="EE198" s="138" t="s">
        <v>1801</v>
      </c>
    </row>
    <row r="199" spans="1:135" ht="16.2" thickBot="1" x14ac:dyDescent="0.35">
      <c r="A199" s="48" t="s">
        <v>59</v>
      </c>
      <c r="B199" s="49" t="s">
        <v>60</v>
      </c>
      <c r="C199" s="49">
        <v>7</v>
      </c>
      <c r="D199" s="73" t="s">
        <v>307</v>
      </c>
      <c r="E199" s="113" t="s">
        <v>300</v>
      </c>
      <c r="F199" s="49" t="s">
        <v>307</v>
      </c>
      <c r="G199" s="52" t="s">
        <v>322</v>
      </c>
      <c r="H199" s="83" t="s">
        <v>307</v>
      </c>
      <c r="I199" s="83" t="s">
        <v>307</v>
      </c>
      <c r="J199" s="83" t="s">
        <v>307</v>
      </c>
      <c r="K199" s="83" t="s">
        <v>307</v>
      </c>
      <c r="L199" s="119" t="s">
        <v>2104</v>
      </c>
      <c r="M199" s="53" t="s">
        <v>308</v>
      </c>
      <c r="O199" s="177">
        <v>36870.828117178207</v>
      </c>
      <c r="P199" s="177">
        <v>141380.66413416303</v>
      </c>
      <c r="Q199" s="78">
        <v>653.94932638120872</v>
      </c>
      <c r="R199" s="78">
        <v>66.366746576497903</v>
      </c>
      <c r="S199" s="78">
        <v>5708.9704463496892</v>
      </c>
      <c r="T199" s="78">
        <v>28332.472499396616</v>
      </c>
      <c r="U199" s="78">
        <v>227.61278566461286</v>
      </c>
      <c r="V199" s="78">
        <v>0</v>
      </c>
      <c r="W199" s="52">
        <v>25.664000000000001</v>
      </c>
      <c r="X199" s="78">
        <v>0</v>
      </c>
      <c r="Y199" s="78">
        <v>0</v>
      </c>
      <c r="Z199" s="78">
        <v>1191.4524310741399</v>
      </c>
      <c r="AA199" s="52">
        <v>26.563140549615813</v>
      </c>
      <c r="AB199" s="78">
        <v>2084.6373457682457</v>
      </c>
      <c r="AC199" s="52">
        <v>4.912480662163575</v>
      </c>
      <c r="AD199" s="78">
        <v>19.536961170504398</v>
      </c>
      <c r="AE199" s="78">
        <v>315.61680451060721</v>
      </c>
      <c r="AF199" s="78">
        <v>0</v>
      </c>
      <c r="AG199" s="52">
        <v>0</v>
      </c>
      <c r="AH199" s="78">
        <v>40.041451341365239</v>
      </c>
      <c r="AI199" s="52">
        <v>0</v>
      </c>
      <c r="BE199" s="52"/>
      <c r="BG199" s="149"/>
      <c r="BI199" s="48">
        <f t="shared" si="98"/>
        <v>0</v>
      </c>
      <c r="BJ199" s="48">
        <f>BY199/22.9</f>
        <v>0</v>
      </c>
      <c r="BK199" s="48">
        <f t="shared" si="99"/>
        <v>0</v>
      </c>
      <c r="BL199" s="48">
        <f t="shared" si="103"/>
        <v>0</v>
      </c>
      <c r="BM199" s="48"/>
      <c r="BN199" s="48">
        <f t="shared" si="100"/>
        <v>0</v>
      </c>
      <c r="BO199" s="48">
        <f>BZ199/35.4</f>
        <v>0</v>
      </c>
      <c r="BP199" s="48">
        <f t="shared" si="101"/>
        <v>0</v>
      </c>
      <c r="BQ199" s="48">
        <f t="shared" si="102"/>
        <v>0</v>
      </c>
      <c r="BR199" s="48"/>
      <c r="BS199" s="48"/>
      <c r="BT199" s="48"/>
      <c r="BU199" s="48"/>
      <c r="CS199" s="128">
        <v>15.277469094378116</v>
      </c>
      <c r="CT199" s="128">
        <v>62.02626234999299</v>
      </c>
      <c r="CU199" s="128">
        <v>64.467346305584257</v>
      </c>
      <c r="CV199" s="128">
        <v>2364.6815529593218</v>
      </c>
      <c r="CW199" s="128">
        <v>12.828803247198325</v>
      </c>
      <c r="CX199" s="128">
        <v>278.60293709384854</v>
      </c>
      <c r="CY199" s="128">
        <v>7.4067633524563865</v>
      </c>
      <c r="CZ199" s="128">
        <v>39.887790301698359</v>
      </c>
      <c r="DA199" s="128">
        <v>10.460883639119164</v>
      </c>
      <c r="DB199" s="128">
        <v>3.0674959579792684</v>
      </c>
      <c r="DC199" s="128">
        <v>1.7732603363494017</v>
      </c>
      <c r="DD199" s="128">
        <v>0.92121137266568265</v>
      </c>
      <c r="DE199" s="128">
        <v>2.7834033779709104</v>
      </c>
      <c r="DF199" s="128">
        <v>1.1568700405089851</v>
      </c>
      <c r="DG199" s="128">
        <v>4.7854205431925179</v>
      </c>
      <c r="DH199" s="128">
        <v>0.47675556498725741</v>
      </c>
      <c r="DI199" s="128">
        <v>2.2573052075184252</v>
      </c>
      <c r="DJ199" s="128">
        <v>18.677144355071949</v>
      </c>
      <c r="DK199" s="128">
        <v>5.0151478407743557</v>
      </c>
      <c r="DM199" s="128">
        <v>29.030801109630133</v>
      </c>
      <c r="DN199" s="128">
        <v>33.644096435288702</v>
      </c>
      <c r="DO199" s="128">
        <v>69.927492172803341</v>
      </c>
      <c r="DP199" s="128">
        <v>2688.1932342306955</v>
      </c>
      <c r="DQ199" s="128">
        <v>44.453526826309961</v>
      </c>
      <c r="DR199" s="128">
        <v>2797.6581251184434</v>
      </c>
      <c r="DS199" s="128">
        <v>67.047524685730224</v>
      </c>
      <c r="DT199" s="128" t="s">
        <v>1802</v>
      </c>
      <c r="DU199" s="128" t="s">
        <v>1803</v>
      </c>
      <c r="DV199" s="128">
        <v>227.17534355289578</v>
      </c>
      <c r="DW199" s="128">
        <v>4.101059723986122</v>
      </c>
      <c r="DX199" s="128">
        <v>34.028374458423073</v>
      </c>
      <c r="DY199" s="128">
        <v>7.9789498415770446</v>
      </c>
      <c r="DZ199" s="128">
        <v>2.6259364942073948</v>
      </c>
      <c r="EA199" s="128">
        <v>30.502325112828135</v>
      </c>
      <c r="EB199" s="128" t="s">
        <v>1804</v>
      </c>
      <c r="EC199" s="128" t="s">
        <v>1805</v>
      </c>
      <c r="ED199" s="128">
        <v>166.87051816032715</v>
      </c>
      <c r="EE199" s="138">
        <v>3.9590737623504242</v>
      </c>
    </row>
    <row r="200" spans="1:135" s="60" customFormat="1" x14ac:dyDescent="0.3">
      <c r="A200" s="56" t="s">
        <v>59</v>
      </c>
      <c r="B200" s="57" t="s">
        <v>60</v>
      </c>
      <c r="C200" s="57">
        <v>7</v>
      </c>
      <c r="D200" s="74" t="s">
        <v>307</v>
      </c>
      <c r="E200" s="112" t="s">
        <v>300</v>
      </c>
      <c r="F200" s="57" t="s">
        <v>307</v>
      </c>
      <c r="G200" s="60" t="s">
        <v>322</v>
      </c>
      <c r="H200" s="84" t="s">
        <v>307</v>
      </c>
      <c r="I200" s="84" t="s">
        <v>307</v>
      </c>
      <c r="J200" s="84" t="s">
        <v>307</v>
      </c>
      <c r="K200" s="84" t="s">
        <v>307</v>
      </c>
      <c r="L200" s="120" t="s">
        <v>2104</v>
      </c>
      <c r="M200" s="61" t="s">
        <v>309</v>
      </c>
      <c r="N200" s="62"/>
      <c r="O200" s="178">
        <v>38998.544447174849</v>
      </c>
      <c r="P200" s="178">
        <v>120804.39064644212</v>
      </c>
      <c r="Q200" s="100">
        <v>1581.4968691265462</v>
      </c>
      <c r="R200" s="100">
        <v>108.88193561206417</v>
      </c>
      <c r="S200" s="100">
        <v>4781.3918523138536</v>
      </c>
      <c r="T200" s="100">
        <v>16723.85558107734</v>
      </c>
      <c r="U200" s="100">
        <v>0</v>
      </c>
      <c r="V200" s="100">
        <v>0</v>
      </c>
      <c r="W200" s="60">
        <v>0</v>
      </c>
      <c r="X200" s="100">
        <v>0</v>
      </c>
      <c r="Y200" s="100">
        <v>0</v>
      </c>
      <c r="Z200" s="100">
        <v>1546.1316339567386</v>
      </c>
      <c r="AA200" s="60">
        <v>59.620619243041681</v>
      </c>
      <c r="AB200" s="100">
        <v>2588.341691923139</v>
      </c>
      <c r="AC200" s="60">
        <v>0</v>
      </c>
      <c r="AD200" s="100">
        <v>27.409000634680901</v>
      </c>
      <c r="AE200" s="100">
        <v>217.81621299772291</v>
      </c>
      <c r="AF200" s="100">
        <v>4.7278540260396333</v>
      </c>
      <c r="AG200" s="60">
        <v>349.74899531716983</v>
      </c>
      <c r="AH200" s="100">
        <v>6689.6200547994094</v>
      </c>
      <c r="AI200" s="60">
        <v>75.516523561774548</v>
      </c>
      <c r="AJ200" s="101"/>
      <c r="AK200" s="60">
        <v>2657.0370115108603</v>
      </c>
      <c r="AL200" s="60">
        <v>108.88193561206417</v>
      </c>
      <c r="AM200" s="56">
        <f>AVERAGE(O200:O209)</f>
        <v>38490.436752554648</v>
      </c>
      <c r="AN200" s="56">
        <f>AVERAGE(P200:P209)</f>
        <v>118741.31655707653</v>
      </c>
      <c r="AO200" s="60">
        <v>11843.84882594577</v>
      </c>
      <c r="AP200" s="60">
        <v>31119.841949894508</v>
      </c>
      <c r="AQ200" s="60">
        <v>4333.9843120279484</v>
      </c>
      <c r="AS200" s="60">
        <v>93.333333333333329</v>
      </c>
      <c r="AV200" s="60">
        <v>3220.9090107965412</v>
      </c>
      <c r="AW200" s="60">
        <v>35.174473694366775</v>
      </c>
      <c r="AX200" s="60">
        <v>1879.7514546707723</v>
      </c>
      <c r="AY200" s="60">
        <v>261.20136294280383</v>
      </c>
      <c r="AZ200" s="60">
        <v>14.704816624414915</v>
      </c>
      <c r="BA200" s="60">
        <v>288.02591885970708</v>
      </c>
      <c r="BB200" s="60">
        <v>4.7278540260396333</v>
      </c>
      <c r="BC200" s="60">
        <v>123.70303493432172</v>
      </c>
      <c r="BD200" s="60">
        <v>1220.7029332748277</v>
      </c>
      <c r="BE200" s="60">
        <v>81.964375310589901</v>
      </c>
      <c r="BF200" s="145"/>
      <c r="BG200" s="171">
        <v>1.2130967865122376E-3</v>
      </c>
      <c r="BH200" s="172">
        <v>32.97864624446099</v>
      </c>
      <c r="BI200" s="56">
        <f t="shared" si="98"/>
        <v>1680.8050983648318</v>
      </c>
      <c r="BJ200" s="56">
        <f>BY200/22.9</f>
        <v>0</v>
      </c>
      <c r="BK200" s="56">
        <f t="shared" si="99"/>
        <v>493.18056127794051</v>
      </c>
      <c r="BL200" s="56">
        <f t="shared" si="103"/>
        <v>2173.9856596427721</v>
      </c>
      <c r="BM200" s="56">
        <v>76.156532583428287</v>
      </c>
      <c r="BN200" s="56">
        <f t="shared" si="100"/>
        <v>3354.2744790134611</v>
      </c>
      <c r="BO200" s="56">
        <f>BZ200/35.4</f>
        <v>349.94372557366057</v>
      </c>
      <c r="BP200" s="56">
        <f t="shared" si="101"/>
        <v>40.311752325363464</v>
      </c>
      <c r="BQ200" s="56">
        <f t="shared" si="102"/>
        <v>46.110039006301875</v>
      </c>
      <c r="BR200" s="56">
        <f t="shared" ref="BR200" si="106">BI200/BP200</f>
        <v>41.695163355806244</v>
      </c>
      <c r="BS200" s="56">
        <v>0</v>
      </c>
      <c r="BT200" s="56">
        <f t="shared" ref="BT200" si="107">BN200/BP200</f>
        <v>83.20835204434934</v>
      </c>
      <c r="BU200" s="56">
        <v>7.5893174917035671</v>
      </c>
      <c r="BV200" s="101"/>
      <c r="BW200" s="60">
        <v>4156.5232767281959</v>
      </c>
      <c r="BX200" s="60">
        <v>32.664580683619249</v>
      </c>
      <c r="BY200" s="60">
        <v>0</v>
      </c>
      <c r="BZ200" s="60">
        <v>12388.007885307583</v>
      </c>
      <c r="CA200" s="60">
        <v>18527.023400341834</v>
      </c>
      <c r="CB200" s="60">
        <v>19765.690534897301</v>
      </c>
      <c r="CC200" s="60">
        <v>3065.6421551083099</v>
      </c>
      <c r="CD200" s="60">
        <v>0</v>
      </c>
      <c r="CE200" s="60">
        <v>46.006521276879866</v>
      </c>
      <c r="CF200" s="60">
        <v>0</v>
      </c>
      <c r="CG200" s="60">
        <v>0</v>
      </c>
      <c r="CH200" s="60">
        <v>3684.1921166035199</v>
      </c>
      <c r="CI200" s="60">
        <v>24.619030819257997</v>
      </c>
      <c r="CJ200" s="60">
        <v>1116.636456156617</v>
      </c>
      <c r="CK200" s="60">
        <v>227.70218819423673</v>
      </c>
      <c r="CL200" s="60">
        <v>9.2439432235942025</v>
      </c>
      <c r="CM200" s="60">
        <v>181.77945186820335</v>
      </c>
      <c r="CN200" s="60">
        <v>1.4183562078118901</v>
      </c>
      <c r="CO200" s="60">
        <v>110.47424201233618</v>
      </c>
      <c r="CP200" s="60">
        <v>1993.4067252893124</v>
      </c>
      <c r="CQ200" s="60">
        <v>37.745229724679611</v>
      </c>
      <c r="CR200" s="62"/>
      <c r="CS200" s="129">
        <v>14.693491359173176</v>
      </c>
      <c r="CT200" s="129">
        <v>62.739948334645632</v>
      </c>
      <c r="CU200" s="129">
        <v>59.10611538041374</v>
      </c>
      <c r="CV200" s="129">
        <v>2485.8504577296681</v>
      </c>
      <c r="CW200" s="129">
        <v>12.247889966012997</v>
      </c>
      <c r="CX200" s="129">
        <v>251.9334829065233</v>
      </c>
      <c r="CY200" s="129">
        <v>6.2521497370813268</v>
      </c>
      <c r="CZ200" s="129">
        <v>68.895742023479499</v>
      </c>
      <c r="DA200" s="129">
        <v>9.246649871088076</v>
      </c>
      <c r="DB200" s="129">
        <v>2.7080266662377674</v>
      </c>
      <c r="DC200" s="129">
        <v>1.7556413993124276</v>
      </c>
      <c r="DD200" s="129">
        <v>1.5476130332847486</v>
      </c>
      <c r="DE200" s="129">
        <v>4.0930715731115122</v>
      </c>
      <c r="DF200" s="129">
        <v>0.97366926903567841</v>
      </c>
      <c r="DG200" s="129">
        <v>5.3218991616769165</v>
      </c>
      <c r="DH200" s="129">
        <v>0.7960798735035105</v>
      </c>
      <c r="DI200" s="129">
        <v>1.7842490628163941</v>
      </c>
      <c r="DJ200" s="129">
        <v>23.38210369698983</v>
      </c>
      <c r="DK200" s="129">
        <v>4.8558742658473601</v>
      </c>
      <c r="DL200" s="131"/>
      <c r="DM200" s="129">
        <v>31.486952193593474</v>
      </c>
      <c r="DN200" s="129">
        <v>23.478673931061081</v>
      </c>
      <c r="DO200" s="129">
        <v>60.642457539943308</v>
      </c>
      <c r="DP200" s="129">
        <v>2382.8948340867591</v>
      </c>
      <c r="DQ200" s="129">
        <v>41.539915052740568</v>
      </c>
      <c r="DR200" s="129" t="s">
        <v>1806</v>
      </c>
      <c r="DS200" s="129">
        <v>93.890228117888029</v>
      </c>
      <c r="DT200" s="129" t="s">
        <v>1807</v>
      </c>
      <c r="DU200" s="129" t="s">
        <v>1808</v>
      </c>
      <c r="DV200" s="129">
        <v>167.26015103383438</v>
      </c>
      <c r="DW200" s="129">
        <v>3.5862458265289621</v>
      </c>
      <c r="DX200" s="129">
        <v>29.809338935624893</v>
      </c>
      <c r="DY200" s="129" t="s">
        <v>1809</v>
      </c>
      <c r="DZ200" s="129">
        <v>2.246452760422387</v>
      </c>
      <c r="EA200" s="129">
        <v>29.272356407454364</v>
      </c>
      <c r="EB200" s="129">
        <v>0.5181773766027995</v>
      </c>
      <c r="EC200" s="129">
        <v>3.3252464652605185</v>
      </c>
      <c r="ED200" s="129">
        <v>192.59760283846367</v>
      </c>
      <c r="EE200" s="139">
        <v>5.0266895968800149</v>
      </c>
    </row>
    <row r="201" spans="1:135" s="78" customFormat="1" x14ac:dyDescent="0.3">
      <c r="A201" s="48" t="s">
        <v>59</v>
      </c>
      <c r="B201" s="49" t="s">
        <v>60</v>
      </c>
      <c r="C201" s="49">
        <v>7</v>
      </c>
      <c r="D201" s="73" t="s">
        <v>307</v>
      </c>
      <c r="E201" s="113" t="s">
        <v>300</v>
      </c>
      <c r="F201" s="49" t="s">
        <v>307</v>
      </c>
      <c r="G201" s="52" t="s">
        <v>322</v>
      </c>
      <c r="H201" s="83" t="s">
        <v>307</v>
      </c>
      <c r="I201" s="83" t="s">
        <v>307</v>
      </c>
      <c r="J201" s="83" t="s">
        <v>307</v>
      </c>
      <c r="K201" s="83" t="s">
        <v>307</v>
      </c>
      <c r="L201" s="119" t="s">
        <v>2104</v>
      </c>
      <c r="M201" s="53" t="s">
        <v>309</v>
      </c>
      <c r="N201" s="55"/>
      <c r="O201" s="177">
        <v>56907.165303120986</v>
      </c>
      <c r="P201" s="177">
        <v>91161.356628982525</v>
      </c>
      <c r="Q201" s="78">
        <v>571.01059166007701</v>
      </c>
      <c r="R201" s="78">
        <v>0</v>
      </c>
      <c r="S201" s="78">
        <v>1343.2580719046489</v>
      </c>
      <c r="T201" s="78">
        <v>0</v>
      </c>
      <c r="U201" s="78">
        <v>0</v>
      </c>
      <c r="V201" s="78">
        <v>0</v>
      </c>
      <c r="W201" s="52">
        <v>0</v>
      </c>
      <c r="X201" s="78">
        <v>0</v>
      </c>
      <c r="Y201" s="78">
        <v>0</v>
      </c>
      <c r="Z201" s="78">
        <v>257.68445064557687</v>
      </c>
      <c r="AA201" s="78">
        <v>8.7889626700330741</v>
      </c>
      <c r="AB201" s="78">
        <v>25.629845993479691</v>
      </c>
      <c r="AC201" s="52">
        <v>0</v>
      </c>
      <c r="AD201" s="78">
        <v>0</v>
      </c>
      <c r="AE201" s="78">
        <v>0</v>
      </c>
      <c r="AF201" s="78">
        <v>0</v>
      </c>
      <c r="AG201" s="52">
        <v>0</v>
      </c>
      <c r="AH201" s="78">
        <v>0</v>
      </c>
      <c r="AI201" s="52">
        <v>0</v>
      </c>
      <c r="AJ201" s="88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144"/>
      <c r="BG201" s="149"/>
      <c r="BH201" s="65"/>
      <c r="BI201" s="48">
        <f t="shared" si="98"/>
        <v>0</v>
      </c>
      <c r="BJ201" s="48">
        <f>BY201/22.9</f>
        <v>0</v>
      </c>
      <c r="BK201" s="48">
        <f t="shared" si="99"/>
        <v>0</v>
      </c>
      <c r="BL201" s="48">
        <f t="shared" si="103"/>
        <v>0</v>
      </c>
      <c r="BM201" s="48"/>
      <c r="BN201" s="48">
        <f t="shared" si="100"/>
        <v>0</v>
      </c>
      <c r="BO201" s="48">
        <f>BZ201/35.4</f>
        <v>0</v>
      </c>
      <c r="BP201" s="48">
        <f t="shared" si="101"/>
        <v>0</v>
      </c>
      <c r="BQ201" s="48">
        <f t="shared" si="102"/>
        <v>0</v>
      </c>
      <c r="BR201" s="48"/>
      <c r="BS201" s="48"/>
      <c r="BT201" s="48"/>
      <c r="BU201" s="48"/>
      <c r="BV201" s="88"/>
      <c r="BW201" s="52"/>
      <c r="BX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5"/>
      <c r="CS201" s="128">
        <v>192.86508900616789</v>
      </c>
      <c r="CT201" s="128">
        <v>812.38218900006621</v>
      </c>
      <c r="CU201" s="128">
        <v>798.532138032283</v>
      </c>
      <c r="CV201" s="128">
        <v>32510.877878547046</v>
      </c>
      <c r="CW201" s="128">
        <v>161.03417252897222</v>
      </c>
      <c r="CX201" s="128">
        <v>3283.4786857996719</v>
      </c>
      <c r="CY201" s="128">
        <v>76.624559832665199</v>
      </c>
      <c r="CZ201" s="128">
        <v>918.60321032883735</v>
      </c>
      <c r="DA201" s="128">
        <v>115.13495595057368</v>
      </c>
      <c r="DB201" s="128">
        <v>36.404886205781594</v>
      </c>
      <c r="DC201" s="128">
        <v>19.97486917603025</v>
      </c>
      <c r="DD201" s="128">
        <v>17.608019432151117</v>
      </c>
      <c r="DE201" s="128">
        <v>49.496397988780949</v>
      </c>
      <c r="DF201" s="128">
        <v>11.077954915693816</v>
      </c>
      <c r="DG201" s="128">
        <v>54.708837791418205</v>
      </c>
      <c r="DH201" s="128">
        <v>9.0574243608837737</v>
      </c>
      <c r="DI201" s="128">
        <v>22.216633775419066</v>
      </c>
      <c r="DJ201" s="128">
        <v>282.75340162726849</v>
      </c>
      <c r="DK201" s="128">
        <v>61.050166297268078</v>
      </c>
      <c r="DL201" s="130"/>
      <c r="DM201" s="128">
        <v>127.43166970605142</v>
      </c>
      <c r="DN201" s="128" t="s">
        <v>1810</v>
      </c>
      <c r="DO201" s="128">
        <v>407.94153032710545</v>
      </c>
      <c r="DP201" s="128" t="s">
        <v>1811</v>
      </c>
      <c r="DQ201" s="128" t="s">
        <v>1812</v>
      </c>
      <c r="DR201" s="128" t="s">
        <v>1813</v>
      </c>
      <c r="DS201" s="128" t="s">
        <v>1814</v>
      </c>
      <c r="DT201" s="128" t="s">
        <v>1815</v>
      </c>
      <c r="DU201" s="128" t="s">
        <v>1816</v>
      </c>
      <c r="DV201" s="128">
        <v>1640.4885999999999</v>
      </c>
      <c r="DW201" s="128">
        <v>9.9288548772233032</v>
      </c>
      <c r="DX201" s="128">
        <v>24.865373361520273</v>
      </c>
      <c r="DY201" s="128" t="s">
        <v>1817</v>
      </c>
      <c r="DZ201" s="128" t="s">
        <v>1818</v>
      </c>
      <c r="EA201" s="128" t="s">
        <v>1819</v>
      </c>
      <c r="EB201" s="128" t="s">
        <v>1820</v>
      </c>
      <c r="EC201" s="128" t="s">
        <v>1821</v>
      </c>
      <c r="ED201" s="128" t="s">
        <v>1822</v>
      </c>
      <c r="EE201" s="138" t="s">
        <v>1823</v>
      </c>
    </row>
    <row r="202" spans="1:135" s="78" customFormat="1" x14ac:dyDescent="0.3">
      <c r="A202" s="48" t="s">
        <v>59</v>
      </c>
      <c r="B202" s="49" t="s">
        <v>60</v>
      </c>
      <c r="C202" s="49">
        <v>7</v>
      </c>
      <c r="D202" s="73" t="s">
        <v>307</v>
      </c>
      <c r="E202" s="113" t="s">
        <v>300</v>
      </c>
      <c r="F202" s="49" t="s">
        <v>307</v>
      </c>
      <c r="G202" s="52" t="s">
        <v>322</v>
      </c>
      <c r="H202" s="83" t="s">
        <v>307</v>
      </c>
      <c r="I202" s="83" t="s">
        <v>307</v>
      </c>
      <c r="J202" s="83" t="s">
        <v>307</v>
      </c>
      <c r="K202" s="83" t="s">
        <v>307</v>
      </c>
      <c r="L202" s="119" t="s">
        <v>2104</v>
      </c>
      <c r="M202" s="53" t="s">
        <v>309</v>
      </c>
      <c r="N202" s="55"/>
      <c r="O202" s="177">
        <v>39351.472690921801</v>
      </c>
      <c r="P202" s="177">
        <v>91161.356628982525</v>
      </c>
      <c r="Q202" s="78">
        <v>1716.878304948679</v>
      </c>
      <c r="R202" s="78">
        <v>0</v>
      </c>
      <c r="S202" s="78">
        <v>13900.748922667062</v>
      </c>
      <c r="T202" s="78">
        <v>0</v>
      </c>
      <c r="U202" s="78">
        <v>4665.4456201196999</v>
      </c>
      <c r="V202" s="78">
        <v>0</v>
      </c>
      <c r="W202" s="52">
        <v>134</v>
      </c>
      <c r="X202" s="78">
        <v>0</v>
      </c>
      <c r="Y202" s="78">
        <v>0</v>
      </c>
      <c r="Z202" s="78">
        <v>11049.865618255983</v>
      </c>
      <c r="AA202" s="78">
        <v>0</v>
      </c>
      <c r="AB202" s="78">
        <v>2342.9263568210972</v>
      </c>
      <c r="AC202" s="52">
        <v>0</v>
      </c>
      <c r="AD202" s="78">
        <v>0</v>
      </c>
      <c r="AE202" s="78">
        <v>596.71492801906481</v>
      </c>
      <c r="AF202" s="78">
        <v>0</v>
      </c>
      <c r="AG202" s="52">
        <v>0</v>
      </c>
      <c r="AH202" s="78">
        <v>0</v>
      </c>
      <c r="AI202" s="52">
        <v>0</v>
      </c>
      <c r="AJ202" s="88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144"/>
      <c r="BG202" s="149"/>
      <c r="BH202" s="65"/>
      <c r="BI202" s="48">
        <f t="shared" si="98"/>
        <v>0</v>
      </c>
      <c r="BJ202" s="48">
        <f>BY202/22.9</f>
        <v>0</v>
      </c>
      <c r="BK202" s="48">
        <f t="shared" si="99"/>
        <v>0</v>
      </c>
      <c r="BL202" s="48">
        <f t="shared" si="103"/>
        <v>0</v>
      </c>
      <c r="BM202" s="48"/>
      <c r="BN202" s="48">
        <f t="shared" si="100"/>
        <v>0</v>
      </c>
      <c r="BO202" s="48">
        <f>BZ202/35.4</f>
        <v>0</v>
      </c>
      <c r="BP202" s="48">
        <f t="shared" si="101"/>
        <v>0</v>
      </c>
      <c r="BQ202" s="48">
        <f t="shared" si="102"/>
        <v>0</v>
      </c>
      <c r="BR202" s="48"/>
      <c r="BS202" s="48"/>
      <c r="BT202" s="48"/>
      <c r="BU202" s="48"/>
      <c r="BV202" s="88"/>
      <c r="BW202" s="52"/>
      <c r="BX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5"/>
      <c r="CS202" s="128">
        <v>2823.6676062995211</v>
      </c>
      <c r="CT202" s="128">
        <v>11909.229884454615</v>
      </c>
      <c r="CU202" s="128">
        <v>11659.530714053268</v>
      </c>
      <c r="CV202" s="128">
        <v>476143.6847846263</v>
      </c>
      <c r="CW202" s="128">
        <v>2357.2687328826087</v>
      </c>
      <c r="CX202" s="128">
        <v>48104.618977583443</v>
      </c>
      <c r="CY202" s="128">
        <v>1129.3749071703965</v>
      </c>
      <c r="CZ202" s="128">
        <v>13429.129986732631</v>
      </c>
      <c r="DA202" s="128">
        <v>1694.2938887193923</v>
      </c>
      <c r="DB202" s="128">
        <v>531.79889839599912</v>
      </c>
      <c r="DC202" s="128">
        <v>296.70030269840964</v>
      </c>
      <c r="DD202" s="128">
        <v>261.54387542662136</v>
      </c>
      <c r="DE202" s="128">
        <v>730.521531331848</v>
      </c>
      <c r="DF202" s="128">
        <v>164.54839067030653</v>
      </c>
      <c r="DG202" s="128">
        <v>821.97025175720194</v>
      </c>
      <c r="DH202" s="128">
        <v>134.53607955799768</v>
      </c>
      <c r="DI202" s="128">
        <v>326.93378466175767</v>
      </c>
      <c r="DJ202" s="128">
        <v>4173.1814099454341</v>
      </c>
      <c r="DK202" s="128">
        <v>897.53918979270384</v>
      </c>
      <c r="DL202" s="130"/>
      <c r="DM202" s="128">
        <v>1732.773974457315</v>
      </c>
      <c r="DN202" s="128" t="s">
        <v>1824</v>
      </c>
      <c r="DO202" s="128" t="s">
        <v>1825</v>
      </c>
      <c r="DP202" s="128" t="s">
        <v>1826</v>
      </c>
      <c r="DQ202" s="128">
        <v>5008.8481612218293</v>
      </c>
      <c r="DR202" s="128">
        <v>311487.84123983688</v>
      </c>
      <c r="DS202" s="128">
        <v>12973.400331088596</v>
      </c>
      <c r="DT202" s="128" t="s">
        <v>1827</v>
      </c>
      <c r="DU202" s="128" t="s">
        <v>1828</v>
      </c>
      <c r="DV202" s="128">
        <v>1298.3253864122</v>
      </c>
      <c r="DW202" s="128" t="s">
        <v>1829</v>
      </c>
      <c r="DX202" s="128">
        <v>607.20799641665803</v>
      </c>
      <c r="DY202" s="128" t="s">
        <v>1830</v>
      </c>
      <c r="DZ202" s="128">
        <v>82.729698686887929</v>
      </c>
      <c r="EA202" s="128" t="s">
        <v>1831</v>
      </c>
      <c r="EB202" s="128" t="s">
        <v>1832</v>
      </c>
      <c r="EC202" s="128" t="s">
        <v>1833</v>
      </c>
      <c r="ED202" s="128" t="s">
        <v>1834</v>
      </c>
      <c r="EE202" s="138" t="s">
        <v>1835</v>
      </c>
    </row>
    <row r="203" spans="1:135" s="78" customFormat="1" x14ac:dyDescent="0.3">
      <c r="A203" s="48" t="s">
        <v>59</v>
      </c>
      <c r="B203" s="49" t="s">
        <v>60</v>
      </c>
      <c r="C203" s="49">
        <v>7</v>
      </c>
      <c r="D203" s="73" t="s">
        <v>307</v>
      </c>
      <c r="E203" s="113" t="s">
        <v>300</v>
      </c>
      <c r="F203" s="49" t="s">
        <v>307</v>
      </c>
      <c r="G203" s="52" t="s">
        <v>322</v>
      </c>
      <c r="H203" s="83" t="s">
        <v>307</v>
      </c>
      <c r="I203" s="83" t="s">
        <v>307</v>
      </c>
      <c r="J203" s="83" t="s">
        <v>307</v>
      </c>
      <c r="K203" s="83" t="s">
        <v>307</v>
      </c>
      <c r="L203" s="119" t="s">
        <v>2104</v>
      </c>
      <c r="M203" s="53" t="s">
        <v>309</v>
      </c>
      <c r="N203" s="55"/>
      <c r="O203" s="177">
        <v>14679.523108807392</v>
      </c>
      <c r="P203" s="177">
        <v>91161.356628982525</v>
      </c>
      <c r="Q203" s="78">
        <v>14487.832278534823</v>
      </c>
      <c r="R203" s="78">
        <v>0</v>
      </c>
      <c r="S203" s="78">
        <v>26519.601663261001</v>
      </c>
      <c r="T203" s="78">
        <v>0</v>
      </c>
      <c r="U203" s="78">
        <v>4376.4227605739998</v>
      </c>
      <c r="V203" s="78">
        <v>0</v>
      </c>
      <c r="W203" s="52">
        <v>0</v>
      </c>
      <c r="X203" s="78">
        <v>0</v>
      </c>
      <c r="Y203" s="78">
        <v>0</v>
      </c>
      <c r="Z203" s="78">
        <v>6674.7106331061668</v>
      </c>
      <c r="AA203" s="78">
        <v>0</v>
      </c>
      <c r="AB203" s="78">
        <v>1926.9498802544952</v>
      </c>
      <c r="AC203" s="52">
        <v>0</v>
      </c>
      <c r="AD203" s="78">
        <v>0</v>
      </c>
      <c r="AE203" s="78">
        <v>0</v>
      </c>
      <c r="AF203" s="78">
        <v>0</v>
      </c>
      <c r="AG203" s="52">
        <v>0</v>
      </c>
      <c r="AH203" s="78">
        <v>0</v>
      </c>
      <c r="AI203" s="52">
        <v>0</v>
      </c>
      <c r="AJ203" s="88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144"/>
      <c r="BG203" s="149"/>
      <c r="BH203" s="65"/>
      <c r="BI203" s="48">
        <f t="shared" si="98"/>
        <v>0</v>
      </c>
      <c r="BJ203" s="48">
        <f>BY203/22.9</f>
        <v>0</v>
      </c>
      <c r="BK203" s="48">
        <f t="shared" si="99"/>
        <v>0</v>
      </c>
      <c r="BL203" s="48">
        <f t="shared" si="103"/>
        <v>0</v>
      </c>
      <c r="BM203" s="48"/>
      <c r="BN203" s="48">
        <f t="shared" si="100"/>
        <v>0</v>
      </c>
      <c r="BO203" s="48">
        <f>BZ203/35.4</f>
        <v>0</v>
      </c>
      <c r="BP203" s="48">
        <f t="shared" si="101"/>
        <v>0</v>
      </c>
      <c r="BQ203" s="48">
        <f t="shared" si="102"/>
        <v>0</v>
      </c>
      <c r="BR203" s="48"/>
      <c r="BS203" s="48"/>
      <c r="BT203" s="48"/>
      <c r="BU203" s="48"/>
      <c r="BV203" s="88"/>
      <c r="BW203" s="52"/>
      <c r="BX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5"/>
      <c r="CS203" s="128">
        <v>6391.3527195135721</v>
      </c>
      <c r="CT203" s="128">
        <v>26512.396792126347</v>
      </c>
      <c r="CU203" s="128">
        <v>27297.011408068847</v>
      </c>
      <c r="CV203" s="128">
        <v>1073037.8366126434</v>
      </c>
      <c r="CW203" s="128">
        <v>5346.4201794012561</v>
      </c>
      <c r="CX203" s="128">
        <v>107952.4443487299</v>
      </c>
      <c r="CY203" s="128">
        <v>2339.3709255838112</v>
      </c>
      <c r="CZ203" s="128">
        <v>30966.445800532292</v>
      </c>
      <c r="DA203" s="128">
        <v>3586.3543215065238</v>
      </c>
      <c r="DB203" s="128">
        <v>1238.0050747244807</v>
      </c>
      <c r="DC203" s="128">
        <v>549.17015864465634</v>
      </c>
      <c r="DD203" s="128">
        <v>484.09823061951926</v>
      </c>
      <c r="DE203" s="128">
        <v>1484.8889136471255</v>
      </c>
      <c r="DF203" s="128">
        <v>304.56681367457031</v>
      </c>
      <c r="DG203" s="128">
        <v>1256.5186478311566</v>
      </c>
      <c r="DH203" s="128">
        <v>249.01620599083427</v>
      </c>
      <c r="DI203" s="128">
        <v>692.02891723211883</v>
      </c>
      <c r="DJ203" s="128">
        <v>882.58476238030005</v>
      </c>
      <c r="DK203" s="128">
        <v>1924.3986749206795</v>
      </c>
      <c r="DL203" s="130"/>
      <c r="DM203" s="128" t="s">
        <v>1836</v>
      </c>
      <c r="DN203" s="128" t="s">
        <v>1837</v>
      </c>
      <c r="DO203" s="128" t="s">
        <v>1838</v>
      </c>
      <c r="DP203" s="128" t="s">
        <v>1839</v>
      </c>
      <c r="DQ203" s="128" t="s">
        <v>1840</v>
      </c>
      <c r="DR203" s="128" t="s">
        <v>1841</v>
      </c>
      <c r="DS203" s="128">
        <v>15847.426373071101</v>
      </c>
      <c r="DT203" s="128" t="s">
        <v>1842</v>
      </c>
      <c r="DU203" s="128" t="s">
        <v>1843</v>
      </c>
      <c r="DV203" s="128">
        <v>100.50749999999999</v>
      </c>
      <c r="DW203" s="128" t="s">
        <v>1844</v>
      </c>
      <c r="DX203" s="128" t="s">
        <v>1845</v>
      </c>
      <c r="DY203" s="128">
        <v>1742.9789220931111</v>
      </c>
      <c r="DZ203" s="128" t="s">
        <v>1846</v>
      </c>
      <c r="EA203" s="128" t="s">
        <v>1847</v>
      </c>
      <c r="EB203" s="128" t="s">
        <v>1848</v>
      </c>
      <c r="EC203" s="128">
        <v>775.10101981495518</v>
      </c>
      <c r="ED203" s="128">
        <v>39004.572650758018</v>
      </c>
      <c r="EE203" s="138">
        <v>923.12123066087679</v>
      </c>
    </row>
    <row r="204" spans="1:135" s="78" customFormat="1" x14ac:dyDescent="0.3">
      <c r="A204" s="48" t="s">
        <v>59</v>
      </c>
      <c r="B204" s="49" t="s">
        <v>60</v>
      </c>
      <c r="C204" s="49">
        <v>7</v>
      </c>
      <c r="D204" s="73" t="s">
        <v>307</v>
      </c>
      <c r="E204" s="113" t="s">
        <v>300</v>
      </c>
      <c r="F204" s="49" t="s">
        <v>307</v>
      </c>
      <c r="G204" s="52" t="s">
        <v>322</v>
      </c>
      <c r="H204" s="83" t="s">
        <v>307</v>
      </c>
      <c r="I204" s="83" t="s">
        <v>307</v>
      </c>
      <c r="J204" s="83" t="s">
        <v>307</v>
      </c>
      <c r="K204" s="83" t="s">
        <v>307</v>
      </c>
      <c r="L204" s="119" t="s">
        <v>2104</v>
      </c>
      <c r="M204" s="53" t="s">
        <v>310</v>
      </c>
      <c r="N204" s="55"/>
      <c r="O204" s="177">
        <v>46089.864590779449</v>
      </c>
      <c r="P204" s="177">
        <v>91161.356628982525</v>
      </c>
      <c r="Q204" s="78">
        <v>0</v>
      </c>
      <c r="R204" s="78">
        <v>0</v>
      </c>
      <c r="S204" s="78">
        <v>5786.5904991242205</v>
      </c>
      <c r="T204" s="78">
        <v>0</v>
      </c>
      <c r="U204" s="78">
        <v>9737.5562744067065</v>
      </c>
      <c r="V204" s="78">
        <v>0</v>
      </c>
      <c r="W204" s="52">
        <v>0</v>
      </c>
      <c r="X204" s="78">
        <v>0</v>
      </c>
      <c r="Y204" s="78">
        <v>0</v>
      </c>
      <c r="Z204" s="78">
        <v>8040.2024456669824</v>
      </c>
      <c r="AA204" s="78">
        <v>0</v>
      </c>
      <c r="AB204" s="78">
        <v>4160.4068391743876</v>
      </c>
      <c r="AC204" s="52">
        <v>0</v>
      </c>
      <c r="AD204" s="78">
        <v>0</v>
      </c>
      <c r="AE204" s="78">
        <v>0</v>
      </c>
      <c r="AF204" s="78">
        <v>0</v>
      </c>
      <c r="AG204" s="52">
        <v>0</v>
      </c>
      <c r="AH204" s="78">
        <v>26.413448646500001</v>
      </c>
      <c r="AI204" s="52">
        <v>0</v>
      </c>
      <c r="AJ204" s="88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144"/>
      <c r="BG204" s="149"/>
      <c r="BH204" s="65"/>
      <c r="BI204" s="48">
        <f t="shared" si="98"/>
        <v>0</v>
      </c>
      <c r="BJ204" s="48">
        <f>BY204/22.9</f>
        <v>0</v>
      </c>
      <c r="BK204" s="48">
        <f t="shared" si="99"/>
        <v>0</v>
      </c>
      <c r="BL204" s="48">
        <f t="shared" si="103"/>
        <v>0</v>
      </c>
      <c r="BM204" s="48"/>
      <c r="BN204" s="48">
        <f t="shared" si="100"/>
        <v>0</v>
      </c>
      <c r="BO204" s="48">
        <f>BZ204/35.4</f>
        <v>0</v>
      </c>
      <c r="BP204" s="48">
        <f t="shared" si="101"/>
        <v>0</v>
      </c>
      <c r="BQ204" s="48">
        <f t="shared" si="102"/>
        <v>0</v>
      </c>
      <c r="BR204" s="48"/>
      <c r="BS204" s="48"/>
      <c r="BT204" s="48"/>
      <c r="BU204" s="48"/>
      <c r="BV204" s="88"/>
      <c r="BW204" s="52"/>
      <c r="BX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5"/>
      <c r="CS204" s="128">
        <v>3146.7081647212808</v>
      </c>
      <c r="CT204" s="128">
        <v>11433.540544618963</v>
      </c>
      <c r="CU204" s="128">
        <v>12609.74503790937</v>
      </c>
      <c r="CV204" s="128">
        <v>559248.33199165424</v>
      </c>
      <c r="CW204" s="128">
        <v>2505.6118235363078</v>
      </c>
      <c r="CX204" s="128">
        <v>52772.144548114658</v>
      </c>
      <c r="CY204" s="128">
        <v>1213.9445910527195</v>
      </c>
      <c r="CZ204" s="128">
        <v>23043.589606827434</v>
      </c>
      <c r="DA204" s="128">
        <v>1897.7708271673821</v>
      </c>
      <c r="DB204" s="128">
        <v>558.43546147116763</v>
      </c>
      <c r="DC204" s="128">
        <v>230.13090406202733</v>
      </c>
      <c r="DD204" s="128">
        <v>202.93168933533568</v>
      </c>
      <c r="DE204" s="128">
        <v>711.80215513877135</v>
      </c>
      <c r="DF204" s="128">
        <v>197.63059034778877</v>
      </c>
      <c r="DG204" s="128">
        <v>1039.1685126790767</v>
      </c>
      <c r="DH204" s="128">
        <v>203.8252649172822</v>
      </c>
      <c r="DI204" s="128">
        <v>346.15243873708863</v>
      </c>
      <c r="DJ204" s="128">
        <v>309.5672110081</v>
      </c>
      <c r="DK204" s="128">
        <v>988.99777230632344</v>
      </c>
      <c r="DL204" s="130"/>
      <c r="DM204" s="128" t="s">
        <v>1849</v>
      </c>
      <c r="DN204" s="128" t="s">
        <v>1850</v>
      </c>
      <c r="DO204" s="128" t="s">
        <v>1851</v>
      </c>
      <c r="DP204" s="128" t="s">
        <v>1852</v>
      </c>
      <c r="DQ204" s="128" t="s">
        <v>1853</v>
      </c>
      <c r="DR204" s="128" t="s">
        <v>1854</v>
      </c>
      <c r="DS204" s="128">
        <v>36589.579510208365</v>
      </c>
      <c r="DT204" s="128" t="s">
        <v>1855</v>
      </c>
      <c r="DU204" s="128" t="s">
        <v>1856</v>
      </c>
      <c r="DV204" s="128">
        <v>143.5461</v>
      </c>
      <c r="DW204" s="128" t="s">
        <v>1857</v>
      </c>
      <c r="DX204" s="128">
        <v>722.16479342149785</v>
      </c>
      <c r="DY204" s="128" t="s">
        <v>1858</v>
      </c>
      <c r="DZ204" s="128" t="s">
        <v>1859</v>
      </c>
      <c r="EA204" s="128" t="s">
        <v>1860</v>
      </c>
      <c r="EB204" s="128" t="s">
        <v>1861</v>
      </c>
      <c r="EC204" s="128" t="s">
        <v>1862</v>
      </c>
      <c r="ED204" s="128">
        <v>5957.2217589231996</v>
      </c>
      <c r="EE204" s="138" t="s">
        <v>1863</v>
      </c>
    </row>
    <row r="205" spans="1:135" s="78" customFormat="1" x14ac:dyDescent="0.3">
      <c r="A205" s="48" t="s">
        <v>59</v>
      </c>
      <c r="B205" s="49" t="s">
        <v>60</v>
      </c>
      <c r="C205" s="49">
        <v>7</v>
      </c>
      <c r="D205" s="73" t="s">
        <v>307</v>
      </c>
      <c r="E205" s="113" t="s">
        <v>300</v>
      </c>
      <c r="F205" s="49" t="s">
        <v>307</v>
      </c>
      <c r="G205" s="52" t="s">
        <v>322</v>
      </c>
      <c r="H205" s="83" t="s">
        <v>307</v>
      </c>
      <c r="I205" s="83" t="s">
        <v>307</v>
      </c>
      <c r="J205" s="83" t="s">
        <v>307</v>
      </c>
      <c r="K205" s="83" t="s">
        <v>307</v>
      </c>
      <c r="L205" s="119" t="s">
        <v>2104</v>
      </c>
      <c r="M205" s="53" t="s">
        <v>310</v>
      </c>
      <c r="N205" s="55"/>
      <c r="O205" s="177">
        <v>29584.078075742978</v>
      </c>
      <c r="P205" s="177">
        <v>167919.46322690736</v>
      </c>
      <c r="Q205" s="78">
        <v>537.12699599448388</v>
      </c>
      <c r="S205" s="78">
        <v>5905.2790602764189</v>
      </c>
      <c r="T205" s="78">
        <v>43304.996670197361</v>
      </c>
      <c r="U205" s="78">
        <v>0</v>
      </c>
      <c r="V205" s="78">
        <v>0</v>
      </c>
      <c r="W205" s="52">
        <v>0</v>
      </c>
      <c r="X205" s="78">
        <v>0</v>
      </c>
      <c r="Y205" s="78">
        <v>0</v>
      </c>
      <c r="Z205" s="78">
        <v>1035.6494143440618</v>
      </c>
      <c r="AA205" s="78">
        <v>25.07532036280454</v>
      </c>
      <c r="AB205" s="78">
        <v>1915.6158940799689</v>
      </c>
      <c r="AC205" s="52">
        <v>20.568790543660363</v>
      </c>
      <c r="AD205" s="78">
        <v>13.152679255782687</v>
      </c>
      <c r="AE205" s="78">
        <v>328.34365608326857</v>
      </c>
      <c r="AF205" s="78">
        <v>0</v>
      </c>
      <c r="AG205" s="52">
        <v>14.937918566203333</v>
      </c>
      <c r="AH205" s="78">
        <v>1.62754891812</v>
      </c>
      <c r="AI205" s="52">
        <v>0</v>
      </c>
      <c r="AJ205" s="88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144"/>
      <c r="BG205" s="149"/>
      <c r="BH205" s="65"/>
      <c r="BI205" s="48">
        <f t="shared" si="98"/>
        <v>0</v>
      </c>
      <c r="BJ205" s="48">
        <f>BY205/22.9</f>
        <v>0</v>
      </c>
      <c r="BK205" s="48">
        <f t="shared" si="99"/>
        <v>0</v>
      </c>
      <c r="BL205" s="48">
        <f t="shared" si="103"/>
        <v>0</v>
      </c>
      <c r="BM205" s="48"/>
      <c r="BN205" s="48">
        <f t="shared" si="100"/>
        <v>0</v>
      </c>
      <c r="BO205" s="48">
        <f>BZ205/35.4</f>
        <v>0</v>
      </c>
      <c r="BP205" s="48">
        <f t="shared" si="101"/>
        <v>0</v>
      </c>
      <c r="BQ205" s="48">
        <f t="shared" si="102"/>
        <v>0</v>
      </c>
      <c r="BR205" s="48"/>
      <c r="BS205" s="48"/>
      <c r="BT205" s="48"/>
      <c r="BU205" s="48"/>
      <c r="BV205" s="88"/>
      <c r="BW205" s="52"/>
      <c r="BX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5"/>
      <c r="CS205" s="128">
        <v>158.46001969895138</v>
      </c>
      <c r="CT205" s="128">
        <v>561.03261991845011</v>
      </c>
      <c r="CU205" s="128">
        <v>656.83748318168421</v>
      </c>
      <c r="CV205" s="128">
        <v>28095.440751409755</v>
      </c>
      <c r="CW205" s="128">
        <v>126.16921668106284</v>
      </c>
      <c r="CX205" s="128">
        <v>2631.6935641055716</v>
      </c>
      <c r="CY205" s="128">
        <v>55.566033209456727</v>
      </c>
      <c r="CZ205" s="128">
        <v>1190.8656836166604</v>
      </c>
      <c r="DA205" s="128">
        <v>89.347251175430841</v>
      </c>
      <c r="DB205" s="128">
        <v>28.910814362062631</v>
      </c>
      <c r="DC205" s="128">
        <v>8.2944738348275404</v>
      </c>
      <c r="DD205" s="128">
        <v>7.3141484161363035</v>
      </c>
      <c r="DE205" s="128">
        <v>31.363897648082787</v>
      </c>
      <c r="DF205" s="128">
        <v>8.2778531065310119</v>
      </c>
      <c r="DG205" s="128">
        <v>37.454144081709572</v>
      </c>
      <c r="DH205" s="128">
        <v>8.9810837194117266</v>
      </c>
      <c r="DI205" s="128">
        <v>16.200139324956744</v>
      </c>
      <c r="DJ205" s="128">
        <v>134.43425363668149</v>
      </c>
      <c r="DK205" s="128">
        <v>47.08749016947457</v>
      </c>
      <c r="DL205" s="130"/>
      <c r="DM205" s="128">
        <v>131.84980006095105</v>
      </c>
      <c r="DN205" s="128" t="s">
        <v>1864</v>
      </c>
      <c r="DO205" s="128">
        <v>466.96524496598818</v>
      </c>
      <c r="DP205" s="128">
        <v>17644.434842292401</v>
      </c>
      <c r="DQ205" s="128" t="s">
        <v>1865</v>
      </c>
      <c r="DR205" s="128" t="s">
        <v>1866</v>
      </c>
      <c r="DS205" s="128" t="s">
        <v>1867</v>
      </c>
      <c r="DT205" s="128" t="s">
        <v>1868</v>
      </c>
      <c r="DU205" s="128" t="s">
        <v>1869</v>
      </c>
      <c r="DV205" s="128">
        <v>1115.3257534537499</v>
      </c>
      <c r="DW205" s="128">
        <v>20.308016977453828</v>
      </c>
      <c r="DX205" s="128">
        <v>92.514449999278071</v>
      </c>
      <c r="DY205" s="128">
        <v>171.84827823288174</v>
      </c>
      <c r="DZ205" s="128">
        <v>6.3168085723932652</v>
      </c>
      <c r="EA205" s="128">
        <v>113.99118273420086</v>
      </c>
      <c r="EB205" s="128" t="s">
        <v>1870</v>
      </c>
      <c r="EC205" s="128">
        <v>52.04825242636813</v>
      </c>
      <c r="ED205" s="128" t="s">
        <v>1871</v>
      </c>
      <c r="EE205" s="138" t="s">
        <v>1872</v>
      </c>
    </row>
    <row r="206" spans="1:135" s="78" customFormat="1" x14ac:dyDescent="0.3">
      <c r="A206" s="48" t="s">
        <v>59</v>
      </c>
      <c r="B206" s="49" t="s">
        <v>60</v>
      </c>
      <c r="C206" s="49">
        <v>7</v>
      </c>
      <c r="D206" s="73" t="s">
        <v>307</v>
      </c>
      <c r="E206" s="113" t="s">
        <v>300</v>
      </c>
      <c r="F206" s="49" t="s">
        <v>307</v>
      </c>
      <c r="G206" s="52" t="s">
        <v>322</v>
      </c>
      <c r="H206" s="83" t="s">
        <v>307</v>
      </c>
      <c r="I206" s="83" t="s">
        <v>307</v>
      </c>
      <c r="J206" s="83" t="s">
        <v>307</v>
      </c>
      <c r="K206" s="83" t="s">
        <v>307</v>
      </c>
      <c r="L206" s="119" t="s">
        <v>2104</v>
      </c>
      <c r="M206" s="53" t="s">
        <v>310</v>
      </c>
      <c r="N206" s="55"/>
      <c r="O206" s="177">
        <v>51172.997438620339</v>
      </c>
      <c r="P206" s="177">
        <v>91161.356628982525</v>
      </c>
      <c r="Q206" s="78">
        <v>0</v>
      </c>
      <c r="R206" s="78">
        <v>0</v>
      </c>
      <c r="S206" s="78">
        <v>5027.6084822351813</v>
      </c>
      <c r="T206" s="78">
        <v>0</v>
      </c>
      <c r="U206" s="78">
        <v>2160.5179416667734</v>
      </c>
      <c r="V206" s="78">
        <v>0</v>
      </c>
      <c r="W206" s="52">
        <v>59</v>
      </c>
      <c r="X206" s="78">
        <v>0</v>
      </c>
      <c r="Y206" s="78">
        <v>0</v>
      </c>
      <c r="Z206" s="78">
        <v>312.94103362628641</v>
      </c>
      <c r="AA206" s="78">
        <v>63.613623387031382</v>
      </c>
      <c r="AB206" s="78">
        <v>2049.8340881770423</v>
      </c>
      <c r="AC206" s="52">
        <v>761.22272780779053</v>
      </c>
      <c r="AD206" s="78">
        <v>0</v>
      </c>
      <c r="AE206" s="78">
        <v>173.98267306024107</v>
      </c>
      <c r="AF206" s="78">
        <v>0</v>
      </c>
      <c r="AG206" s="52">
        <v>0</v>
      </c>
      <c r="AH206" s="78">
        <v>7.9038462250199997</v>
      </c>
      <c r="AI206" s="52">
        <v>0</v>
      </c>
      <c r="AJ206" s="88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144"/>
      <c r="BG206" s="149"/>
      <c r="BH206" s="65"/>
      <c r="BI206" s="48">
        <f t="shared" si="98"/>
        <v>0</v>
      </c>
      <c r="BJ206" s="48">
        <f>BY206/22.9</f>
        <v>0</v>
      </c>
      <c r="BK206" s="48">
        <f t="shared" si="99"/>
        <v>0</v>
      </c>
      <c r="BL206" s="48">
        <f t="shared" si="103"/>
        <v>0</v>
      </c>
      <c r="BM206" s="48"/>
      <c r="BN206" s="48">
        <f t="shared" si="100"/>
        <v>0</v>
      </c>
      <c r="BO206" s="48">
        <f>BZ206/35.4</f>
        <v>0</v>
      </c>
      <c r="BP206" s="48">
        <f t="shared" si="101"/>
        <v>0</v>
      </c>
      <c r="BQ206" s="48">
        <f t="shared" si="102"/>
        <v>0</v>
      </c>
      <c r="BR206" s="48"/>
      <c r="BS206" s="48"/>
      <c r="BT206" s="48"/>
      <c r="BU206" s="48"/>
      <c r="BV206" s="88"/>
      <c r="BW206" s="52"/>
      <c r="BX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5"/>
      <c r="CS206" s="128">
        <v>1415.8138814509832</v>
      </c>
      <c r="CT206" s="128">
        <v>5069.9264828692494</v>
      </c>
      <c r="CU206" s="128">
        <v>5783.9233214841552</v>
      </c>
      <c r="CV206" s="128">
        <v>251287.62526446334</v>
      </c>
      <c r="CW206" s="128">
        <v>1127.3275800042727</v>
      </c>
      <c r="CX206" s="128">
        <v>23613.814269854796</v>
      </c>
      <c r="CY206" s="128">
        <v>518.08018005802808</v>
      </c>
      <c r="CZ206" s="128">
        <v>10521.958752300379</v>
      </c>
      <c r="DA206" s="128">
        <v>822.45085989884274</v>
      </c>
      <c r="DB206" s="128">
        <v>255.24814342993966</v>
      </c>
      <c r="DC206" s="128">
        <v>86.900298459612088</v>
      </c>
      <c r="DD206" s="128">
        <v>76.629535881025461</v>
      </c>
      <c r="DE206" s="128">
        <v>297.62763911381239</v>
      </c>
      <c r="DF206" s="128">
        <v>80.461925567709031</v>
      </c>
      <c r="DG206" s="128">
        <v>392.40298589929165</v>
      </c>
      <c r="DH206" s="128">
        <v>85.225974592969806</v>
      </c>
      <c r="DI206" s="128">
        <v>149.52579754857854</v>
      </c>
      <c r="DJ206" s="128">
        <v>1306.7204440656481</v>
      </c>
      <c r="DK206" s="128">
        <v>431.26350575182505</v>
      </c>
      <c r="DL206" s="130"/>
      <c r="DM206" s="128">
        <v>751.25374729425403</v>
      </c>
      <c r="DN206" s="128" t="s">
        <v>1873</v>
      </c>
      <c r="DO206" s="128">
        <v>3632.9392153917133</v>
      </c>
      <c r="DP206" s="128" t="s">
        <v>1874</v>
      </c>
      <c r="DQ206" s="128" t="s">
        <v>1875</v>
      </c>
      <c r="DR206" s="128">
        <v>534843.91388853709</v>
      </c>
      <c r="DS206" s="128" t="s">
        <v>1876</v>
      </c>
      <c r="DT206" s="128" t="s">
        <v>1877</v>
      </c>
      <c r="DU206" s="128" t="s">
        <v>1878</v>
      </c>
      <c r="DV206" s="128">
        <v>124.8143</v>
      </c>
      <c r="DW206" s="128" t="s">
        <v>1879</v>
      </c>
      <c r="DX206" s="128">
        <v>311.06076392774077</v>
      </c>
      <c r="DY206" s="128">
        <v>1259.5198093253127</v>
      </c>
      <c r="DZ206" s="128" t="s">
        <v>1880</v>
      </c>
      <c r="EA206" s="128" t="s">
        <v>1881</v>
      </c>
      <c r="EB206" s="128" t="s">
        <v>1882</v>
      </c>
      <c r="EC206" s="128" t="s">
        <v>1883</v>
      </c>
      <c r="ED206" s="128" t="s">
        <v>1884</v>
      </c>
      <c r="EE206" s="138" t="s">
        <v>1885</v>
      </c>
    </row>
    <row r="207" spans="1:135" s="78" customFormat="1" x14ac:dyDescent="0.3">
      <c r="A207" s="48" t="s">
        <v>59</v>
      </c>
      <c r="B207" s="49" t="s">
        <v>60</v>
      </c>
      <c r="C207" s="49">
        <v>7</v>
      </c>
      <c r="D207" s="73" t="s">
        <v>307</v>
      </c>
      <c r="E207" s="113" t="s">
        <v>300</v>
      </c>
      <c r="F207" s="49" t="s">
        <v>307</v>
      </c>
      <c r="G207" s="52" t="s">
        <v>322</v>
      </c>
      <c r="H207" s="83" t="s">
        <v>307</v>
      </c>
      <c r="I207" s="83" t="s">
        <v>307</v>
      </c>
      <c r="J207" s="83" t="s">
        <v>307</v>
      </c>
      <c r="K207" s="83" t="s">
        <v>307</v>
      </c>
      <c r="L207" s="119" t="s">
        <v>2104</v>
      </c>
      <c r="M207" s="53" t="s">
        <v>311</v>
      </c>
      <c r="N207" s="55"/>
      <c r="O207" s="177">
        <v>23515.773703040832</v>
      </c>
      <c r="P207" s="177">
        <v>182300.16576094567</v>
      </c>
      <c r="Q207" s="78">
        <v>593.74097278098827</v>
      </c>
      <c r="R207" s="78">
        <v>0</v>
      </c>
      <c r="S207" s="78">
        <v>7915.2399042640664</v>
      </c>
      <c r="T207" s="78">
        <v>51418.228001107549</v>
      </c>
      <c r="U207" s="78">
        <v>0</v>
      </c>
      <c r="V207" s="78">
        <v>0</v>
      </c>
      <c r="W207" s="52">
        <v>87</v>
      </c>
      <c r="X207" s="78">
        <v>0</v>
      </c>
      <c r="Y207" s="78">
        <v>0</v>
      </c>
      <c r="Z207" s="78">
        <v>1287.4022297481454</v>
      </c>
      <c r="AA207" s="78">
        <v>52.610651359545649</v>
      </c>
      <c r="AB207" s="78">
        <v>1751.6560916134458</v>
      </c>
      <c r="AC207" s="52">
        <v>0</v>
      </c>
      <c r="AD207" s="78">
        <v>0</v>
      </c>
      <c r="AE207" s="78">
        <v>167.47400405813849</v>
      </c>
      <c r="AF207" s="78">
        <v>0</v>
      </c>
      <c r="AG207" s="52">
        <v>64.154680783602103</v>
      </c>
      <c r="AH207" s="78">
        <v>7.6516402792099996</v>
      </c>
      <c r="AI207" s="52">
        <v>79.002512661683767</v>
      </c>
      <c r="AJ207" s="88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144"/>
      <c r="BG207" s="149"/>
      <c r="BH207" s="65"/>
      <c r="BI207" s="48">
        <f t="shared" si="98"/>
        <v>0</v>
      </c>
      <c r="BJ207" s="48">
        <f>BY207/22.9</f>
        <v>0</v>
      </c>
      <c r="BK207" s="48">
        <f t="shared" si="99"/>
        <v>0</v>
      </c>
      <c r="BL207" s="48">
        <f t="shared" si="103"/>
        <v>0</v>
      </c>
      <c r="BM207" s="48"/>
      <c r="BN207" s="48">
        <f t="shared" si="100"/>
        <v>0</v>
      </c>
      <c r="BO207" s="48">
        <f>BZ207/35.4</f>
        <v>0</v>
      </c>
      <c r="BP207" s="48">
        <f t="shared" si="101"/>
        <v>0</v>
      </c>
      <c r="BQ207" s="48">
        <f t="shared" si="102"/>
        <v>0</v>
      </c>
      <c r="BR207" s="48"/>
      <c r="BS207" s="48"/>
      <c r="BT207" s="48"/>
      <c r="BU207" s="48"/>
      <c r="BV207" s="88"/>
      <c r="BW207" s="52"/>
      <c r="BX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5"/>
      <c r="CS207" s="128">
        <v>410.63771502412266</v>
      </c>
      <c r="CT207" s="128">
        <v>1352.6444458479978</v>
      </c>
      <c r="CU207" s="128">
        <v>1789.1529926346475</v>
      </c>
      <c r="CV207" s="128">
        <v>83082.902145274027</v>
      </c>
      <c r="CW207" s="128">
        <v>372.14986238255608</v>
      </c>
      <c r="CX207" s="128">
        <v>7199.1296592662466</v>
      </c>
      <c r="CY207" s="128">
        <v>174.94938251573717</v>
      </c>
      <c r="CZ207" s="128">
        <v>2285.455625734297</v>
      </c>
      <c r="DA207" s="128">
        <v>266.21729617456822</v>
      </c>
      <c r="DB207" s="128">
        <v>77.069361087886975</v>
      </c>
      <c r="DC207" s="128">
        <v>17.823040152622692</v>
      </c>
      <c r="DD207" s="128">
        <v>15.721996667217564</v>
      </c>
      <c r="DE207" s="128">
        <v>58.708927218264286</v>
      </c>
      <c r="DF207" s="128">
        <v>24.834859733344118</v>
      </c>
      <c r="DG207" s="128">
        <v>203.02670404738797</v>
      </c>
      <c r="DH207" s="128">
        <v>20.290669827096696</v>
      </c>
      <c r="DI207" s="128">
        <v>35.131080639759752</v>
      </c>
      <c r="DJ207" s="128">
        <v>459.66088113611107</v>
      </c>
      <c r="DK207" s="128">
        <v>115.96225968216609</v>
      </c>
      <c r="DL207" s="130"/>
      <c r="DM207" s="128">
        <v>237.73842359043039</v>
      </c>
      <c r="DN207" s="128" t="s">
        <v>1886</v>
      </c>
      <c r="DO207" s="128">
        <v>1248.8426379335763</v>
      </c>
      <c r="DP207" s="128">
        <v>47355.942403611603</v>
      </c>
      <c r="DQ207" s="128" t="s">
        <v>1887</v>
      </c>
      <c r="DR207" s="128" t="s">
        <v>1888</v>
      </c>
      <c r="DS207" s="128">
        <v>6490.8842517689445</v>
      </c>
      <c r="DT207" s="128" t="s">
        <v>1889</v>
      </c>
      <c r="DU207" s="128" t="s">
        <v>1890</v>
      </c>
      <c r="DV207" s="128">
        <v>130.07929972003001</v>
      </c>
      <c r="DW207" s="128">
        <v>24.608291550525756</v>
      </c>
      <c r="DX207" s="128">
        <v>124.73894902740642</v>
      </c>
      <c r="DY207" s="128" t="s">
        <v>1891</v>
      </c>
      <c r="DZ207" s="128" t="s">
        <v>1892</v>
      </c>
      <c r="EA207" s="128">
        <v>93.264965117507998</v>
      </c>
      <c r="EB207" s="128" t="s">
        <v>1893</v>
      </c>
      <c r="EC207" s="128" t="s">
        <v>1894</v>
      </c>
      <c r="ED207" s="128">
        <v>10962.164152445235</v>
      </c>
      <c r="EE207" s="138">
        <v>168.76687499419143</v>
      </c>
    </row>
    <row r="208" spans="1:135" s="78" customFormat="1" x14ac:dyDescent="0.3">
      <c r="A208" s="48" t="s">
        <v>59</v>
      </c>
      <c r="B208" s="49" t="s">
        <v>60</v>
      </c>
      <c r="C208" s="49">
        <v>7</v>
      </c>
      <c r="D208" s="73" t="s">
        <v>307</v>
      </c>
      <c r="E208" s="113" t="s">
        <v>300</v>
      </c>
      <c r="F208" s="49" t="s">
        <v>307</v>
      </c>
      <c r="G208" s="52" t="s">
        <v>322</v>
      </c>
      <c r="H208" s="83" t="s">
        <v>307</v>
      </c>
      <c r="I208" s="83" t="s">
        <v>307</v>
      </c>
      <c r="J208" s="83" t="s">
        <v>307</v>
      </c>
      <c r="K208" s="83" t="s">
        <v>307</v>
      </c>
      <c r="L208" s="119" t="s">
        <v>2104</v>
      </c>
      <c r="M208" s="53" t="s">
        <v>311</v>
      </c>
      <c r="N208" s="55"/>
      <c r="O208" s="177">
        <v>31328.591131076351</v>
      </c>
      <c r="P208" s="177">
        <v>159801.7656176243</v>
      </c>
      <c r="Q208" s="78">
        <v>692.51697480995767</v>
      </c>
      <c r="R208" s="78">
        <v>0</v>
      </c>
      <c r="S208" s="78">
        <v>5853.0693259440623</v>
      </c>
      <c r="T208" s="78">
        <v>38725.195480192822</v>
      </c>
      <c r="U208" s="78">
        <v>729.97896337255941</v>
      </c>
      <c r="V208" s="78">
        <v>0</v>
      </c>
      <c r="W208" s="52">
        <v>0</v>
      </c>
      <c r="X208" s="78">
        <v>0</v>
      </c>
      <c r="Y208" s="78">
        <v>0</v>
      </c>
      <c r="Z208" s="78">
        <v>1667.5596939059963</v>
      </c>
      <c r="AA208" s="78">
        <v>32.070604698986962</v>
      </c>
      <c r="AB208" s="78">
        <v>1906.6618342167712</v>
      </c>
      <c r="AC208" s="52">
        <v>0</v>
      </c>
      <c r="AD208" s="78">
        <v>16.530126041204678</v>
      </c>
      <c r="AE208" s="78">
        <v>243.82403893980677</v>
      </c>
      <c r="AF208" s="78">
        <v>0</v>
      </c>
      <c r="AG208" s="52">
        <v>183.29674120373372</v>
      </c>
      <c r="AH208" s="78">
        <v>0</v>
      </c>
      <c r="AI208" s="52">
        <v>91.374089708311388</v>
      </c>
      <c r="AJ208" s="88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144"/>
      <c r="BG208" s="149"/>
      <c r="BH208" s="65"/>
      <c r="BI208" s="48">
        <f t="shared" si="98"/>
        <v>0</v>
      </c>
      <c r="BJ208" s="48">
        <f>BY208/22.9</f>
        <v>0</v>
      </c>
      <c r="BK208" s="48">
        <f t="shared" si="99"/>
        <v>0</v>
      </c>
      <c r="BL208" s="48">
        <f t="shared" si="103"/>
        <v>0</v>
      </c>
      <c r="BM208" s="48"/>
      <c r="BN208" s="48">
        <f t="shared" si="100"/>
        <v>0</v>
      </c>
      <c r="BO208" s="48">
        <f>BZ208/35.4</f>
        <v>0</v>
      </c>
      <c r="BP208" s="48">
        <f t="shared" si="101"/>
        <v>0</v>
      </c>
      <c r="BQ208" s="48">
        <f t="shared" si="102"/>
        <v>0</v>
      </c>
      <c r="BR208" s="48"/>
      <c r="BS208" s="48"/>
      <c r="BT208" s="48"/>
      <c r="BU208" s="48"/>
      <c r="BV208" s="88"/>
      <c r="BW208" s="52"/>
      <c r="BX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5"/>
      <c r="CS208" s="128">
        <v>150.69976205301606</v>
      </c>
      <c r="CT208" s="128">
        <v>499.15701817180553</v>
      </c>
      <c r="CU208" s="128">
        <v>652.66533682115005</v>
      </c>
      <c r="CV208" s="128">
        <v>30477.066373723188</v>
      </c>
      <c r="CW208" s="128">
        <v>136.46693912150809</v>
      </c>
      <c r="CX208" s="128">
        <v>2645.563167403835</v>
      </c>
      <c r="CY208" s="128">
        <v>65.082117997889185</v>
      </c>
      <c r="CZ208" s="128">
        <v>835.59950961537777</v>
      </c>
      <c r="DA208" s="128">
        <v>98.673719503986433</v>
      </c>
      <c r="DB208" s="128">
        <v>28.143558604278375</v>
      </c>
      <c r="DC208" s="128">
        <v>7.1162081805589938</v>
      </c>
      <c r="DD208" s="128">
        <v>6.2773242017025579</v>
      </c>
      <c r="DE208" s="128">
        <v>22.375226480362738</v>
      </c>
      <c r="DF208" s="128">
        <v>9.3915993491708765</v>
      </c>
      <c r="DG208" s="128">
        <v>76.77697728389812</v>
      </c>
      <c r="DH208" s="128">
        <v>7.6731599204487617</v>
      </c>
      <c r="DI208" s="128">
        <v>13.11886825754539</v>
      </c>
      <c r="DJ208" s="128">
        <v>173.0707703356419</v>
      </c>
      <c r="DK208" s="128">
        <v>43.036948138991875</v>
      </c>
      <c r="DL208" s="130"/>
      <c r="DM208" s="128">
        <v>119.82287550882531</v>
      </c>
      <c r="DN208" s="128" t="s">
        <v>1895</v>
      </c>
      <c r="DO208" s="128">
        <v>466.47669546572337</v>
      </c>
      <c r="DP208" s="128">
        <v>21141.367945174821</v>
      </c>
      <c r="DQ208" s="128">
        <v>1094.6460742499776</v>
      </c>
      <c r="DR208" s="128">
        <v>72983.049345644482</v>
      </c>
      <c r="DS208" s="128">
        <v>2209.2082089997116</v>
      </c>
      <c r="DT208" s="128" t="s">
        <v>1896</v>
      </c>
      <c r="DU208" s="128" t="s">
        <v>1897</v>
      </c>
      <c r="DV208" s="128">
        <v>176.11833098291001</v>
      </c>
      <c r="DW208" s="128">
        <v>12.033545508721204</v>
      </c>
      <c r="DX208" s="128">
        <v>86.480333152701235</v>
      </c>
      <c r="DY208" s="128" t="s">
        <v>1898</v>
      </c>
      <c r="DZ208" s="128">
        <v>6.4419377770797581</v>
      </c>
      <c r="EA208" s="128">
        <v>72.590926298767442</v>
      </c>
      <c r="EB208" s="128">
        <v>3.1138772922906268</v>
      </c>
      <c r="EC208" s="128">
        <v>60.607556128201047</v>
      </c>
      <c r="ED208" s="128" t="s">
        <v>1899</v>
      </c>
      <c r="EE208" s="138">
        <v>57.287314331152629</v>
      </c>
    </row>
    <row r="209" spans="1:135" s="78" customFormat="1" ht="16.2" thickBot="1" x14ac:dyDescent="0.35">
      <c r="A209" s="48" t="s">
        <v>59</v>
      </c>
      <c r="B209" s="49" t="s">
        <v>60</v>
      </c>
      <c r="C209" s="49">
        <v>7</v>
      </c>
      <c r="D209" s="73" t="s">
        <v>307</v>
      </c>
      <c r="E209" s="113" t="s">
        <v>300</v>
      </c>
      <c r="F209" s="49" t="s">
        <v>307</v>
      </c>
      <c r="G209" s="52" t="s">
        <v>322</v>
      </c>
      <c r="H209" s="83" t="s">
        <v>307</v>
      </c>
      <c r="I209" s="83" t="s">
        <v>307</v>
      </c>
      <c r="J209" s="83" t="s">
        <v>307</v>
      </c>
      <c r="K209" s="83" t="s">
        <v>307</v>
      </c>
      <c r="L209" s="119" t="s">
        <v>2104</v>
      </c>
      <c r="M209" s="53" t="s">
        <v>311</v>
      </c>
      <c r="N209" s="55"/>
      <c r="O209" s="177">
        <v>53276.357036261448</v>
      </c>
      <c r="P209" s="177">
        <v>100780.59717393325</v>
      </c>
      <c r="Q209" s="78">
        <v>1075.6931042313277</v>
      </c>
      <c r="R209" s="78">
        <v>0</v>
      </c>
      <c r="S209" s="78">
        <v>1405.7004774671791</v>
      </c>
      <c r="T209" s="78">
        <v>5426.9340168974459</v>
      </c>
      <c r="U209" s="78">
        <v>0</v>
      </c>
      <c r="V209" s="78">
        <v>0</v>
      </c>
      <c r="W209" s="52">
        <v>0</v>
      </c>
      <c r="X209" s="78">
        <v>0</v>
      </c>
      <c r="Y209" s="78">
        <v>0</v>
      </c>
      <c r="Z209" s="78">
        <v>336.94295470947145</v>
      </c>
      <c r="AA209" s="78">
        <v>4.4415341391241752</v>
      </c>
      <c r="AB209" s="78">
        <v>129.49202445389355</v>
      </c>
      <c r="AC209" s="52">
        <v>1.8125704769605633</v>
      </c>
      <c r="AD209" s="78">
        <v>1.7274605659914026</v>
      </c>
      <c r="AE209" s="78">
        <v>0</v>
      </c>
      <c r="AF209" s="78">
        <v>0</v>
      </c>
      <c r="AG209" s="52">
        <v>6.3768388008997032</v>
      </c>
      <c r="AH209" s="78">
        <v>591.00106078070689</v>
      </c>
      <c r="AI209" s="52">
        <v>0</v>
      </c>
      <c r="AJ209" s="88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144"/>
      <c r="BG209" s="149"/>
      <c r="BH209" s="65"/>
      <c r="BI209" s="48">
        <f t="shared" si="98"/>
        <v>0</v>
      </c>
      <c r="BJ209" s="48">
        <f>BY209/22.9</f>
        <v>0</v>
      </c>
      <c r="BK209" s="48">
        <f t="shared" si="99"/>
        <v>0</v>
      </c>
      <c r="BL209" s="48">
        <f t="shared" si="103"/>
        <v>0</v>
      </c>
      <c r="BM209" s="48"/>
      <c r="BN209" s="48">
        <f t="shared" si="100"/>
        <v>0</v>
      </c>
      <c r="BO209" s="48">
        <f>BZ209/35.4</f>
        <v>0</v>
      </c>
      <c r="BP209" s="48">
        <f t="shared" si="101"/>
        <v>0</v>
      </c>
      <c r="BQ209" s="48">
        <f t="shared" si="102"/>
        <v>0</v>
      </c>
      <c r="BR209" s="48"/>
      <c r="BS209" s="48"/>
      <c r="BT209" s="48"/>
      <c r="BU209" s="48"/>
      <c r="BV209" s="88"/>
      <c r="BW209" s="52"/>
      <c r="BX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5"/>
      <c r="CS209" s="128">
        <v>8.3704236175388704</v>
      </c>
      <c r="CT209" s="128">
        <v>28.544401700653829</v>
      </c>
      <c r="CU209" s="128">
        <v>35.079216621742006</v>
      </c>
      <c r="CV209" s="128">
        <v>1688.7899226107406</v>
      </c>
      <c r="CW209" s="128">
        <v>7.5476537676098578</v>
      </c>
      <c r="CX209" s="128">
        <v>148.00415486046546</v>
      </c>
      <c r="CY209" s="128">
        <v>3.8763036705677494</v>
      </c>
      <c r="CZ209" s="128">
        <v>45.477260288385338</v>
      </c>
      <c r="DA209" s="128">
        <v>5.7710688755407542</v>
      </c>
      <c r="DB209" s="128">
        <v>1.5214654441414228</v>
      </c>
      <c r="DC209" s="128">
        <v>0.56664658515807942</v>
      </c>
      <c r="DD209" s="128">
        <v>0.49984826646056735</v>
      </c>
      <c r="DE209" s="128">
        <v>1.4899489094388874</v>
      </c>
      <c r="DF209" s="128">
        <v>0.60429747308713722</v>
      </c>
      <c r="DG209" s="128">
        <v>4.9401738339726116</v>
      </c>
      <c r="DH209" s="128">
        <v>0.49372550291393597</v>
      </c>
      <c r="DI209" s="128">
        <v>0.79603120488579537</v>
      </c>
      <c r="DJ209" s="128">
        <v>10.917744300993073</v>
      </c>
      <c r="DK209" s="128">
        <v>2.5334198194499127</v>
      </c>
      <c r="DL209" s="130"/>
      <c r="DM209" s="128">
        <v>25.931402439056086</v>
      </c>
      <c r="DN209" s="128" t="s">
        <v>1900</v>
      </c>
      <c r="DO209" s="128">
        <v>27.829544056134747</v>
      </c>
      <c r="DP209" s="128">
        <v>1213.0098467179071</v>
      </c>
      <c r="DQ209" s="128">
        <v>33.916641482059866</v>
      </c>
      <c r="DR209" s="128">
        <v>2251.8902711610122</v>
      </c>
      <c r="DS209" s="128" t="s">
        <v>1901</v>
      </c>
      <c r="DT209" s="128" t="s">
        <v>1902</v>
      </c>
      <c r="DU209" s="128" t="s">
        <v>1903</v>
      </c>
      <c r="DV209" s="128">
        <v>98.055015071784638</v>
      </c>
      <c r="DW209" s="128">
        <v>1.2546155142150073</v>
      </c>
      <c r="DX209" s="128">
        <v>6.4620523352081625</v>
      </c>
      <c r="DY209" s="128" t="s">
        <v>1904</v>
      </c>
      <c r="DZ209" s="128">
        <v>0.5848587189179858</v>
      </c>
      <c r="EA209" s="128" t="s">
        <v>1905</v>
      </c>
      <c r="EB209" s="128" t="s">
        <v>1906</v>
      </c>
      <c r="EC209" s="128" t="s">
        <v>1907</v>
      </c>
      <c r="ED209" s="128">
        <v>152.0840745269461</v>
      </c>
      <c r="EE209" s="138" t="s">
        <v>1908</v>
      </c>
    </row>
    <row r="210" spans="1:135" s="100" customFormat="1" x14ac:dyDescent="0.3">
      <c r="A210" s="56" t="s">
        <v>59</v>
      </c>
      <c r="B210" s="57" t="s">
        <v>60</v>
      </c>
      <c r="C210" s="57">
        <v>7</v>
      </c>
      <c r="D210" s="112" t="s">
        <v>307</v>
      </c>
      <c r="E210" s="112" t="s">
        <v>300</v>
      </c>
      <c r="F210" s="57" t="s">
        <v>307</v>
      </c>
      <c r="G210" s="60" t="s">
        <v>322</v>
      </c>
      <c r="H210" s="84" t="s">
        <v>307</v>
      </c>
      <c r="I210" s="84" t="s">
        <v>307</v>
      </c>
      <c r="J210" s="84" t="s">
        <v>307</v>
      </c>
      <c r="K210" s="84" t="s">
        <v>307</v>
      </c>
      <c r="L210" s="120" t="s">
        <v>2104</v>
      </c>
      <c r="M210" s="61" t="s">
        <v>312</v>
      </c>
      <c r="N210" s="62"/>
      <c r="O210" s="178">
        <v>18511.15998859625</v>
      </c>
      <c r="P210" s="178">
        <v>207718.53441337732</v>
      </c>
      <c r="Q210" s="100">
        <v>3302.5431277544158</v>
      </c>
      <c r="R210" s="100">
        <v>0</v>
      </c>
      <c r="S210" s="100">
        <v>1298.427057772921</v>
      </c>
      <c r="T210" s="100">
        <v>65758.633446767155</v>
      </c>
      <c r="U210" s="100">
        <v>972.22525549179977</v>
      </c>
      <c r="V210" s="100">
        <v>0</v>
      </c>
      <c r="W210" s="60">
        <v>0</v>
      </c>
      <c r="X210" s="100">
        <v>0</v>
      </c>
      <c r="Y210" s="100">
        <v>0</v>
      </c>
      <c r="Z210" s="100">
        <v>475.40698719425291</v>
      </c>
      <c r="AA210" s="100">
        <v>15.295580348142165</v>
      </c>
      <c r="AB210" s="100">
        <v>815.11441601437321</v>
      </c>
      <c r="AC210" s="60">
        <v>201.26829994389513</v>
      </c>
      <c r="AD210" s="100">
        <v>0</v>
      </c>
      <c r="AE210" s="100">
        <v>0</v>
      </c>
      <c r="AF210" s="100">
        <v>0</v>
      </c>
      <c r="AG210" s="60">
        <v>0</v>
      </c>
      <c r="AH210" s="100">
        <v>3690.4893952224002</v>
      </c>
      <c r="AI210" s="60">
        <v>0</v>
      </c>
      <c r="AJ210" s="101"/>
      <c r="AK210" s="60">
        <v>1589.7605783985043</v>
      </c>
      <c r="AL210" s="60">
        <v>300.28932821593321</v>
      </c>
      <c r="AM210" s="60">
        <f>AVERAGE(O210:O213)</f>
        <v>34718.003996147294</v>
      </c>
      <c r="AN210" s="60">
        <f>AVERAGE(P210:P213)</f>
        <v>148489.75023739232</v>
      </c>
      <c r="AO210" s="60">
        <v>4900.7295574481568</v>
      </c>
      <c r="AP210" s="60">
        <v>32343.240399667025</v>
      </c>
      <c r="AQ210" s="60">
        <v>629.60573638819835</v>
      </c>
      <c r="AR210" s="60"/>
      <c r="AS210" s="60">
        <v>47</v>
      </c>
      <c r="AT210" s="60"/>
      <c r="AU210" s="60"/>
      <c r="AV210" s="60">
        <v>355.53367817952318</v>
      </c>
      <c r="AW210" s="60">
        <v>31.062678305974185</v>
      </c>
      <c r="AX210" s="60">
        <v>1091.297331450055</v>
      </c>
      <c r="AY210" s="60">
        <v>201.26829994389513</v>
      </c>
      <c r="AZ210" s="60">
        <v>38.665868792879728</v>
      </c>
      <c r="BA210" s="60">
        <v>373.30157853093414</v>
      </c>
      <c r="BB210" s="60">
        <v>1.7058180962401734</v>
      </c>
      <c r="BC210" s="60">
        <v>7.4005951580017415</v>
      </c>
      <c r="BD210" s="60">
        <v>3616.5611140684723</v>
      </c>
      <c r="BE210" s="60"/>
      <c r="BF210" s="145"/>
      <c r="BG210" s="171">
        <v>7.6886735957726695E-5</v>
      </c>
      <c r="BH210" s="172">
        <v>325.08160424004018</v>
      </c>
      <c r="BI210" s="56">
        <f t="shared" si="98"/>
        <v>1516.0700434998819</v>
      </c>
      <c r="BJ210" s="56">
        <f>BY210/22.9</f>
        <v>0</v>
      </c>
      <c r="BK210" s="56">
        <f t="shared" si="99"/>
        <v>547.85674644400399</v>
      </c>
      <c r="BL210" s="56">
        <f t="shared" si="103"/>
        <v>2063.926789943886</v>
      </c>
      <c r="BM210" s="56">
        <v>702.2172709548172</v>
      </c>
      <c r="BN210" s="56">
        <f t="shared" si="100"/>
        <v>4194.625712920687</v>
      </c>
      <c r="BO210" s="56">
        <f>BZ210/35.4</f>
        <v>200.53707570940711</v>
      </c>
      <c r="BP210" s="56">
        <f t="shared" si="101"/>
        <v>4.4497331436736314</v>
      </c>
      <c r="BQ210" s="56">
        <f t="shared" si="102"/>
        <v>1.0051179948101261</v>
      </c>
      <c r="BR210" s="56">
        <f t="shared" ref="BR210" si="108">BI210/BP210</f>
        <v>340.71032903520091</v>
      </c>
      <c r="BS210" s="56">
        <v>0</v>
      </c>
      <c r="BT210" s="56">
        <f t="shared" ref="BT210" si="109">BN210/BP210</f>
        <v>942.66904946521538</v>
      </c>
      <c r="BU210" s="56">
        <v>199.51595409182778</v>
      </c>
      <c r="BV210" s="101"/>
      <c r="BW210" s="60">
        <v>1016.1165386178117</v>
      </c>
      <c r="BX210" s="60">
        <v>130.0290933601807</v>
      </c>
      <c r="BY210" s="60">
        <v>0</v>
      </c>
      <c r="BZ210" s="60">
        <v>7099.0124801130114</v>
      </c>
      <c r="CA210" s="60">
        <v>4923.2322541957101</v>
      </c>
      <c r="CB210" s="60">
        <v>21957.002683982791</v>
      </c>
      <c r="CC210" s="60">
        <v>397.2340786722898</v>
      </c>
      <c r="CD210" s="60">
        <v>0</v>
      </c>
      <c r="CE210" s="60">
        <v>24.984995497297973</v>
      </c>
      <c r="CF210" s="60">
        <v>0</v>
      </c>
      <c r="CG210" s="60">
        <v>0</v>
      </c>
      <c r="CH210" s="60">
        <v>80.308927785329075</v>
      </c>
      <c r="CI210" s="60">
        <v>19.118660645846639</v>
      </c>
      <c r="CJ210" s="60">
        <v>679.96576589131394</v>
      </c>
      <c r="CK210" s="60">
        <v>87.151730363959643</v>
      </c>
      <c r="CL210" s="60">
        <v>16.742812317014895</v>
      </c>
      <c r="CM210" s="60">
        <v>161.64432514031029</v>
      </c>
      <c r="CN210" s="60">
        <v>0.73864090278959926</v>
      </c>
      <c r="CO210" s="60">
        <v>3.2045517049768097</v>
      </c>
      <c r="CP210" s="60">
        <v>2404.46894972885</v>
      </c>
      <c r="CQ210" s="60">
        <v>0</v>
      </c>
      <c r="CR210" s="62"/>
      <c r="CS210" s="129">
        <v>50.642933091149146</v>
      </c>
      <c r="CT210" s="129">
        <v>169.96207271071958</v>
      </c>
      <c r="CU210" s="129">
        <v>196.29251754114347</v>
      </c>
      <c r="CV210" s="129">
        <v>10209.819621586454</v>
      </c>
      <c r="CW210" s="129">
        <v>45.623543603381663</v>
      </c>
      <c r="CX210" s="129">
        <v>828.07695436922643</v>
      </c>
      <c r="CY210" s="129">
        <v>25.585361607208135</v>
      </c>
      <c r="CZ210" s="129">
        <v>313.71714725505939</v>
      </c>
      <c r="DA210" s="129">
        <v>37.192295054393774</v>
      </c>
      <c r="DB210" s="129">
        <v>8.239594923922775</v>
      </c>
      <c r="DC210" s="129">
        <v>8.1233320182827669</v>
      </c>
      <c r="DD210" s="129">
        <v>4.7526203406350636</v>
      </c>
      <c r="DE210" s="129">
        <v>15.393771446958361</v>
      </c>
      <c r="DF210" s="129">
        <v>2.9025544363147304</v>
      </c>
      <c r="DG210" s="129">
        <v>32.137316132113547</v>
      </c>
      <c r="DH210" s="129">
        <v>3.5755217712805321</v>
      </c>
      <c r="DI210" s="129">
        <v>6.4497011535070312</v>
      </c>
      <c r="DJ210" s="129">
        <v>82.086030753970789</v>
      </c>
      <c r="DK210" s="129">
        <v>15.489531734502636</v>
      </c>
      <c r="DL210" s="131"/>
      <c r="DM210" s="129">
        <v>65.844990056992202</v>
      </c>
      <c r="DN210" s="129" t="s">
        <v>1909</v>
      </c>
      <c r="DO210" s="129">
        <v>261.37797255490847</v>
      </c>
      <c r="DP210" s="129">
        <v>6994.2256678839103</v>
      </c>
      <c r="DQ210" s="129">
        <v>350.40743948367458</v>
      </c>
      <c r="DR210" s="129" t="s">
        <v>1910</v>
      </c>
      <c r="DS210" s="129" t="s">
        <v>1911</v>
      </c>
      <c r="DT210" s="129" t="s">
        <v>1912</v>
      </c>
      <c r="DU210" s="129">
        <v>33.111673859204409</v>
      </c>
      <c r="DV210" s="129">
        <v>497.66085259694574</v>
      </c>
      <c r="DW210" s="129">
        <v>18.170078508010114</v>
      </c>
      <c r="DX210" s="129">
        <v>94.778335573289738</v>
      </c>
      <c r="DY210" s="129">
        <v>50.102071638183645</v>
      </c>
      <c r="DZ210" s="129">
        <v>7.4208736238908406</v>
      </c>
      <c r="EA210" s="129">
        <v>66.516211554576259</v>
      </c>
      <c r="EB210" s="129">
        <v>2.6223894136989685</v>
      </c>
      <c r="EC210" s="129">
        <v>23.819177209979724</v>
      </c>
      <c r="ED210" s="129">
        <v>1341.5768489732527</v>
      </c>
      <c r="EE210" s="139">
        <v>21.320710481954372</v>
      </c>
    </row>
    <row r="211" spans="1:135" s="78" customFormat="1" x14ac:dyDescent="0.3">
      <c r="A211" s="48" t="s">
        <v>59</v>
      </c>
      <c r="B211" s="49" t="s">
        <v>60</v>
      </c>
      <c r="C211" s="49">
        <v>7</v>
      </c>
      <c r="D211" s="113" t="s">
        <v>307</v>
      </c>
      <c r="E211" s="113" t="s">
        <v>300</v>
      </c>
      <c r="F211" s="49" t="s">
        <v>307</v>
      </c>
      <c r="G211" s="52" t="s">
        <v>322</v>
      </c>
      <c r="H211" s="83" t="s">
        <v>307</v>
      </c>
      <c r="I211" s="83" t="s">
        <v>307</v>
      </c>
      <c r="J211" s="83" t="s">
        <v>307</v>
      </c>
      <c r="K211" s="83" t="s">
        <v>307</v>
      </c>
      <c r="L211" s="119" t="s">
        <v>2104</v>
      </c>
      <c r="M211" s="53" t="s">
        <v>312</v>
      </c>
      <c r="N211" s="55"/>
      <c r="O211" s="177">
        <v>52699.822043453845</v>
      </c>
      <c r="P211" s="177">
        <v>105882.41038500726</v>
      </c>
      <c r="Q211" s="78">
        <v>637.46077797536384</v>
      </c>
      <c r="R211" s="78">
        <v>0</v>
      </c>
      <c r="S211" s="78">
        <v>1248.6649799125469</v>
      </c>
      <c r="T211" s="78">
        <v>8305.2489455710784</v>
      </c>
      <c r="U211" s="78">
        <v>0</v>
      </c>
      <c r="V211" s="78">
        <v>0</v>
      </c>
      <c r="W211" s="52">
        <v>59</v>
      </c>
      <c r="X211" s="78">
        <v>0</v>
      </c>
      <c r="Y211" s="78">
        <v>0</v>
      </c>
      <c r="Z211" s="78">
        <v>290.32226316178435</v>
      </c>
      <c r="AA211" s="78">
        <v>0</v>
      </c>
      <c r="AB211" s="78">
        <v>104.58463538365231</v>
      </c>
      <c r="AC211" s="52">
        <v>0</v>
      </c>
      <c r="AD211" s="78">
        <v>0</v>
      </c>
      <c r="AE211" s="78">
        <v>0</v>
      </c>
      <c r="AF211" s="78">
        <v>0</v>
      </c>
      <c r="AG211" s="52">
        <v>7.4005951580017415</v>
      </c>
      <c r="AH211" s="78">
        <v>29.156963238696999</v>
      </c>
      <c r="AI211" s="52">
        <v>0</v>
      </c>
      <c r="AJ211" s="88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144"/>
      <c r="BG211" s="149"/>
      <c r="BH211" s="65"/>
      <c r="BI211" s="48">
        <f t="shared" si="98"/>
        <v>0</v>
      </c>
      <c r="BJ211" s="48">
        <f>BY211/22.9</f>
        <v>0</v>
      </c>
      <c r="BK211" s="48">
        <f t="shared" si="99"/>
        <v>0</v>
      </c>
      <c r="BL211" s="48">
        <f t="shared" si="103"/>
        <v>0</v>
      </c>
      <c r="BM211" s="48"/>
      <c r="BN211" s="48">
        <f t="shared" si="100"/>
        <v>0</v>
      </c>
      <c r="BO211" s="48">
        <f>BZ211/35.4</f>
        <v>0</v>
      </c>
      <c r="BP211" s="48">
        <f t="shared" si="101"/>
        <v>0</v>
      </c>
      <c r="BQ211" s="48">
        <f t="shared" si="102"/>
        <v>0</v>
      </c>
      <c r="BR211" s="48"/>
      <c r="BS211" s="48"/>
      <c r="BT211" s="48"/>
      <c r="BU211" s="48"/>
      <c r="BV211" s="88"/>
      <c r="BW211" s="52"/>
      <c r="BX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5"/>
      <c r="CS211" s="128">
        <v>202.43345673736968</v>
      </c>
      <c r="CT211" s="128">
        <v>659.04110297973205</v>
      </c>
      <c r="CU211" s="128">
        <v>810.95723470818803</v>
      </c>
      <c r="CV211" s="128">
        <v>40882.164460495376</v>
      </c>
      <c r="CW211" s="128">
        <v>183.03764533950272</v>
      </c>
      <c r="CX211" s="128">
        <v>3270.1804982707363</v>
      </c>
      <c r="CY211" s="128">
        <v>95.955208169015606</v>
      </c>
      <c r="CZ211" s="128">
        <v>1282.764092416026</v>
      </c>
      <c r="DA211" s="128">
        <v>141.77317897723353</v>
      </c>
      <c r="DB211" s="128">
        <v>33.819120230865472</v>
      </c>
      <c r="DC211" s="128">
        <v>28.857784637215243</v>
      </c>
      <c r="DD211" s="128">
        <v>15.424705265015433</v>
      </c>
      <c r="DE211" s="128">
        <v>56.20662600237533</v>
      </c>
      <c r="DF211" s="128">
        <v>9.4202868074741364</v>
      </c>
      <c r="DG211" s="128">
        <v>112.04231304025707</v>
      </c>
      <c r="DH211" s="128">
        <v>12.701884473673921</v>
      </c>
      <c r="DI211" s="128">
        <v>24.395322755750776</v>
      </c>
      <c r="DJ211" s="128">
        <v>297.67338672365577</v>
      </c>
      <c r="DK211" s="128">
        <v>58.358760615756943</v>
      </c>
      <c r="DL211" s="130"/>
      <c r="DM211" s="128">
        <v>268.29722382367521</v>
      </c>
      <c r="DN211" s="128" t="s">
        <v>1913</v>
      </c>
      <c r="DO211" s="128">
        <v>690.78476909384972</v>
      </c>
      <c r="DP211" s="128">
        <v>25665.598463666105</v>
      </c>
      <c r="DQ211" s="128">
        <v>1485.5881172187469</v>
      </c>
      <c r="DR211" s="128">
        <v>96506.017758954797</v>
      </c>
      <c r="DS211" s="128" t="s">
        <v>1914</v>
      </c>
      <c r="DT211" s="128" t="s">
        <v>1915</v>
      </c>
      <c r="DU211" s="128" t="s">
        <v>1916</v>
      </c>
      <c r="DV211" s="128">
        <v>181.91200000000001</v>
      </c>
      <c r="DW211" s="128" t="s">
        <v>1917</v>
      </c>
      <c r="DX211" s="128">
        <v>96.296726426613304</v>
      </c>
      <c r="DY211" s="128">
        <v>209.61998824121676</v>
      </c>
      <c r="DZ211" s="128" t="s">
        <v>1918</v>
      </c>
      <c r="EA211" s="128" t="s">
        <v>1919</v>
      </c>
      <c r="EB211" s="128" t="s">
        <v>1920</v>
      </c>
      <c r="EC211" s="128">
        <v>85.074506438110276</v>
      </c>
      <c r="ED211" s="128">
        <v>615.26985092933</v>
      </c>
      <c r="EE211" s="138" t="s">
        <v>1921</v>
      </c>
    </row>
    <row r="212" spans="1:135" s="78" customFormat="1" x14ac:dyDescent="0.3">
      <c r="A212" s="48" t="s">
        <v>59</v>
      </c>
      <c r="B212" s="49" t="s">
        <v>60</v>
      </c>
      <c r="C212" s="49">
        <v>7</v>
      </c>
      <c r="D212" s="113" t="s">
        <v>307</v>
      </c>
      <c r="E212" s="113" t="s">
        <v>300</v>
      </c>
      <c r="F212" s="49" t="s">
        <v>307</v>
      </c>
      <c r="G212" s="52" t="s">
        <v>322</v>
      </c>
      <c r="H212" s="83" t="s">
        <v>307</v>
      </c>
      <c r="I212" s="83" t="s">
        <v>307</v>
      </c>
      <c r="J212" s="83" t="s">
        <v>307</v>
      </c>
      <c r="K212" s="83" t="s">
        <v>307</v>
      </c>
      <c r="L212" s="119" t="s">
        <v>2104</v>
      </c>
      <c r="M212" s="53" t="s">
        <v>312</v>
      </c>
      <c r="N212" s="55"/>
      <c r="O212" s="177">
        <v>44424.939409822735</v>
      </c>
      <c r="P212" s="177">
        <v>122900.17515690712</v>
      </c>
      <c r="Q212" s="78">
        <v>1197.1639776227469</v>
      </c>
      <c r="R212" s="78">
        <v>0</v>
      </c>
      <c r="S212" s="78">
        <v>0</v>
      </c>
      <c r="T212" s="78">
        <v>17906.244585570999</v>
      </c>
      <c r="U212" s="78">
        <v>0</v>
      </c>
      <c r="V212" s="78">
        <v>0</v>
      </c>
      <c r="W212" s="52">
        <v>35</v>
      </c>
      <c r="X212" s="78">
        <v>0</v>
      </c>
      <c r="Y212" s="78">
        <v>0</v>
      </c>
      <c r="Z212" s="78">
        <v>274.90172116390403</v>
      </c>
      <c r="AA212" s="78">
        <v>0</v>
      </c>
      <c r="AB212" s="78">
        <v>1690.4793580856754</v>
      </c>
      <c r="AC212" s="52">
        <v>0</v>
      </c>
      <c r="AD212" s="78">
        <v>0</v>
      </c>
      <c r="AE212" s="78">
        <v>0</v>
      </c>
      <c r="AF212" s="78">
        <v>0</v>
      </c>
      <c r="AG212" s="52">
        <v>0</v>
      </c>
      <c r="AH212" s="78">
        <v>6801.3560234873003</v>
      </c>
      <c r="AI212" s="52">
        <v>0</v>
      </c>
      <c r="AJ212" s="88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144"/>
      <c r="BG212" s="149"/>
      <c r="BH212" s="65"/>
      <c r="BI212" s="48">
        <f t="shared" si="98"/>
        <v>0</v>
      </c>
      <c r="BJ212" s="48">
        <f>BY212/22.9</f>
        <v>0</v>
      </c>
      <c r="BK212" s="48">
        <f t="shared" si="99"/>
        <v>0</v>
      </c>
      <c r="BL212" s="48">
        <f t="shared" si="103"/>
        <v>0</v>
      </c>
      <c r="BM212" s="48"/>
      <c r="BN212" s="48">
        <f t="shared" si="100"/>
        <v>0</v>
      </c>
      <c r="BO212" s="48">
        <f>BZ212/35.4</f>
        <v>0</v>
      </c>
      <c r="BP212" s="48">
        <f t="shared" si="101"/>
        <v>0</v>
      </c>
      <c r="BQ212" s="48">
        <f t="shared" si="102"/>
        <v>0</v>
      </c>
      <c r="BR212" s="48"/>
      <c r="BS212" s="48"/>
      <c r="BT212" s="48"/>
      <c r="BU212" s="48"/>
      <c r="BV212" s="88"/>
      <c r="BW212" s="52"/>
      <c r="BX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5"/>
      <c r="CS212" s="128">
        <v>52.691694443677456</v>
      </c>
      <c r="CT212" s="128">
        <v>171.54275278263188</v>
      </c>
      <c r="CU212" s="128">
        <v>211.08522033277757</v>
      </c>
      <c r="CV212" s="128">
        <v>10641.277151846072</v>
      </c>
      <c r="CW212" s="128">
        <v>47.643130910083755</v>
      </c>
      <c r="CX212" s="128">
        <v>851.19996648629819</v>
      </c>
      <c r="CY212" s="128">
        <v>24.976318591846074</v>
      </c>
      <c r="CZ212" s="128">
        <v>333.89250319721987</v>
      </c>
      <c r="DA212" s="128">
        <v>36.902343848570737</v>
      </c>
      <c r="DB212" s="128">
        <v>8.8028272513799148</v>
      </c>
      <c r="DC212" s="128">
        <v>7.5114341025076969</v>
      </c>
      <c r="DD212" s="128">
        <v>4.014918629593998</v>
      </c>
      <c r="DE212" s="128">
        <v>14.630103199144232</v>
      </c>
      <c r="DF212" s="128">
        <v>2.4520199478449252</v>
      </c>
      <c r="DG212" s="128">
        <v>29.163654163843795</v>
      </c>
      <c r="DH212" s="128">
        <v>3.30619170532677</v>
      </c>
      <c r="DI212" s="128">
        <v>6.3498935068257332</v>
      </c>
      <c r="DJ212" s="128">
        <v>77.481832252692229</v>
      </c>
      <c r="DK212" s="128">
        <v>15.190285400632231</v>
      </c>
      <c r="DL212" s="130"/>
      <c r="DM212" s="128">
        <v>59.815058951122801</v>
      </c>
      <c r="DN212" s="128" t="s">
        <v>1922</v>
      </c>
      <c r="DO212" s="128">
        <v>112.93927340545575</v>
      </c>
      <c r="DP212" s="128" t="s">
        <v>1923</v>
      </c>
      <c r="DQ212" s="128">
        <v>222.46861497124226</v>
      </c>
      <c r="DR212" s="128">
        <v>14570.150164999857</v>
      </c>
      <c r="DS212" s="128">
        <v>503.60411220044557</v>
      </c>
      <c r="DT212" s="128" t="s">
        <v>1924</v>
      </c>
      <c r="DU212" s="128" t="s">
        <v>1925</v>
      </c>
      <c r="DV212" s="128">
        <v>383.13843847160013</v>
      </c>
      <c r="DW212" s="128" t="s">
        <v>1926</v>
      </c>
      <c r="DX212" s="128">
        <v>16.851553011425047</v>
      </c>
      <c r="DY212" s="128" t="s">
        <v>1927</v>
      </c>
      <c r="DZ212" s="128" t="s">
        <v>1928</v>
      </c>
      <c r="EA212" s="128" t="s">
        <v>1929</v>
      </c>
      <c r="EB212" s="128" t="s">
        <v>1930</v>
      </c>
      <c r="EC212" s="128">
        <v>12.663648085530269</v>
      </c>
      <c r="ED212" s="128">
        <v>777.48180000000002</v>
      </c>
      <c r="EE212" s="138" t="s">
        <v>1931</v>
      </c>
    </row>
    <row r="213" spans="1:135" s="78" customFormat="1" ht="16.2" thickBot="1" x14ac:dyDescent="0.35">
      <c r="A213" s="48" t="s">
        <v>59</v>
      </c>
      <c r="B213" s="49" t="s">
        <v>60</v>
      </c>
      <c r="C213" s="49">
        <v>7</v>
      </c>
      <c r="D213" s="113" t="s">
        <v>307</v>
      </c>
      <c r="E213" s="113" t="s">
        <v>300</v>
      </c>
      <c r="F213" s="49" t="s">
        <v>307</v>
      </c>
      <c r="G213" s="52" t="s">
        <v>322</v>
      </c>
      <c r="H213" s="83" t="s">
        <v>307</v>
      </c>
      <c r="I213" s="83" t="s">
        <v>307</v>
      </c>
      <c r="J213" s="83" t="s">
        <v>307</v>
      </c>
      <c r="K213" s="83" t="s">
        <v>307</v>
      </c>
      <c r="L213" s="119" t="s">
        <v>2104</v>
      </c>
      <c r="M213" s="53" t="s">
        <v>315</v>
      </c>
      <c r="N213" s="55"/>
      <c r="O213" s="177">
        <v>23236.094542716368</v>
      </c>
      <c r="P213" s="177">
        <v>157457.88099427763</v>
      </c>
      <c r="Q213" s="78">
        <v>1221.8744302414909</v>
      </c>
      <c r="R213" s="78">
        <v>300.28932821593321</v>
      </c>
      <c r="S213" s="78">
        <v>12155.096634659001</v>
      </c>
      <c r="T213" s="78">
        <v>37402.834620758877</v>
      </c>
      <c r="U213" s="78">
        <v>286.98621728459699</v>
      </c>
      <c r="V213" s="78">
        <v>0</v>
      </c>
      <c r="W213" s="52">
        <v>0</v>
      </c>
      <c r="X213" s="78">
        <v>0</v>
      </c>
      <c r="Y213" s="78">
        <v>0</v>
      </c>
      <c r="Z213" s="78">
        <v>381.50374119815137</v>
      </c>
      <c r="AA213" s="78">
        <v>46.829776263806203</v>
      </c>
      <c r="AB213" s="78">
        <v>1755.0109163165193</v>
      </c>
      <c r="AC213" s="52">
        <v>0</v>
      </c>
      <c r="AD213" s="78">
        <v>38.665868792879728</v>
      </c>
      <c r="AE213" s="78">
        <v>373.30157853093414</v>
      </c>
      <c r="AF213" s="78">
        <v>1.7058180962401734</v>
      </c>
      <c r="AG213" s="52">
        <v>0</v>
      </c>
      <c r="AH213" s="78">
        <v>3945.242074325492</v>
      </c>
      <c r="AI213" s="52">
        <v>0</v>
      </c>
      <c r="AJ213" s="88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144"/>
      <c r="BG213" s="149"/>
      <c r="BH213" s="65"/>
      <c r="BI213" s="48">
        <f t="shared" si="98"/>
        <v>0</v>
      </c>
      <c r="BJ213" s="48">
        <f>BY213/22.9</f>
        <v>0</v>
      </c>
      <c r="BK213" s="48">
        <f t="shared" si="99"/>
        <v>0</v>
      </c>
      <c r="BL213" s="48">
        <f t="shared" si="103"/>
        <v>0</v>
      </c>
      <c r="BM213" s="48"/>
      <c r="BN213" s="48">
        <f t="shared" si="100"/>
        <v>0</v>
      </c>
      <c r="BO213" s="48">
        <f>BZ213/35.4</f>
        <v>0</v>
      </c>
      <c r="BP213" s="48">
        <f t="shared" si="101"/>
        <v>0</v>
      </c>
      <c r="BQ213" s="48">
        <f t="shared" si="102"/>
        <v>0</v>
      </c>
      <c r="BR213" s="48"/>
      <c r="BS213" s="48"/>
      <c r="BT213" s="48"/>
      <c r="BU213" s="48"/>
      <c r="BV213" s="88"/>
      <c r="BW213" s="52"/>
      <c r="BX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5"/>
      <c r="CS213" s="128">
        <v>3323.1106440998269</v>
      </c>
      <c r="CT213" s="128">
        <v>9599.3300045032793</v>
      </c>
      <c r="CU213" s="128">
        <v>13215.144508915108</v>
      </c>
      <c r="CV213" s="128">
        <v>644273.06393309077</v>
      </c>
      <c r="CW213" s="128">
        <v>2902.0362946127966</v>
      </c>
      <c r="CX213" s="128">
        <v>51902.683159223554</v>
      </c>
      <c r="CY213" s="128">
        <v>1167.0111709197934</v>
      </c>
      <c r="CZ213" s="128">
        <v>26057.744257976039</v>
      </c>
      <c r="DA213" s="128">
        <v>1741.8742971367501</v>
      </c>
      <c r="DB213" s="128">
        <v>496.90304940363933</v>
      </c>
      <c r="DC213" s="128">
        <v>200.02725606733708</v>
      </c>
      <c r="DD213" s="128">
        <v>345.50246947872722</v>
      </c>
      <c r="DE213" s="128">
        <v>623.14012030926108</v>
      </c>
      <c r="DF213" s="128">
        <v>205.77162483703103</v>
      </c>
      <c r="DG213" s="128">
        <v>1847.9486294143326</v>
      </c>
      <c r="DH213" s="128">
        <v>186.07918773855553</v>
      </c>
      <c r="DI213" s="128">
        <v>346.6464871173244</v>
      </c>
      <c r="DJ213" s="128">
        <v>325.57564199938003</v>
      </c>
      <c r="DK213" s="128">
        <v>961.27177054888227</v>
      </c>
      <c r="DL213" s="130"/>
      <c r="DM213" s="128">
        <v>1875.3033570557166</v>
      </c>
      <c r="DN213" s="128" t="s">
        <v>1932</v>
      </c>
      <c r="DO213" s="128" t="s">
        <v>1933</v>
      </c>
      <c r="DP213" s="128" t="s">
        <v>1934</v>
      </c>
      <c r="DQ213" s="128">
        <v>25709.3552448392</v>
      </c>
      <c r="DR213" s="128">
        <v>1688991.7327010699</v>
      </c>
      <c r="DS213" s="128" t="s">
        <v>1935</v>
      </c>
      <c r="DT213" s="128" t="s">
        <v>1936</v>
      </c>
      <c r="DU213" s="128" t="s">
        <v>1937</v>
      </c>
      <c r="DV213" s="128">
        <v>190.3049</v>
      </c>
      <c r="DW213" s="128">
        <v>147.62252121972179</v>
      </c>
      <c r="DX213" s="128">
        <v>447.55302297907696</v>
      </c>
      <c r="DY213" s="128" t="s">
        <v>1938</v>
      </c>
      <c r="DZ213" s="128" t="s">
        <v>1939</v>
      </c>
      <c r="EA213" s="128" t="s">
        <v>1940</v>
      </c>
      <c r="EB213" s="128" t="s">
        <v>1941</v>
      </c>
      <c r="EC213" s="128">
        <v>1260.3958150954359</v>
      </c>
      <c r="ED213" s="128">
        <v>1425.5755999999999</v>
      </c>
      <c r="EE213" s="138" t="s">
        <v>1942</v>
      </c>
    </row>
    <row r="214" spans="1:135" s="100" customFormat="1" ht="15" customHeight="1" x14ac:dyDescent="0.3">
      <c r="A214" s="56" t="s">
        <v>59</v>
      </c>
      <c r="B214" s="57" t="s">
        <v>60</v>
      </c>
      <c r="C214" s="57">
        <v>7</v>
      </c>
      <c r="D214" s="74" t="s">
        <v>307</v>
      </c>
      <c r="E214" s="112" t="s">
        <v>300</v>
      </c>
      <c r="F214" s="57" t="s">
        <v>307</v>
      </c>
      <c r="G214" s="60" t="s">
        <v>322</v>
      </c>
      <c r="H214" s="84" t="s">
        <v>307</v>
      </c>
      <c r="I214" s="84" t="s">
        <v>307</v>
      </c>
      <c r="J214" s="84" t="s">
        <v>307</v>
      </c>
      <c r="K214" s="84" t="s">
        <v>307</v>
      </c>
      <c r="L214" s="120" t="s">
        <v>2104</v>
      </c>
      <c r="M214" s="61" t="s">
        <v>314</v>
      </c>
      <c r="N214" s="62"/>
      <c r="O214" s="178">
        <v>56080.227411351181</v>
      </c>
      <c r="P214" s="178">
        <v>91161.356628982525</v>
      </c>
      <c r="Q214" s="100">
        <v>821.86281723904312</v>
      </c>
      <c r="R214" s="100">
        <v>0</v>
      </c>
      <c r="S214" s="100">
        <v>1838.1563015720267</v>
      </c>
      <c r="T214" s="100">
        <v>0</v>
      </c>
      <c r="U214" s="100">
        <v>0</v>
      </c>
      <c r="V214" s="100">
        <v>0</v>
      </c>
      <c r="W214" s="60">
        <v>0</v>
      </c>
      <c r="X214" s="100">
        <v>0</v>
      </c>
      <c r="Y214" s="100">
        <v>0</v>
      </c>
      <c r="Z214" s="100">
        <v>326.53502234850299</v>
      </c>
      <c r="AA214" s="100">
        <v>0</v>
      </c>
      <c r="AB214" s="100">
        <v>155.04922902376924</v>
      </c>
      <c r="AC214" s="60">
        <v>0</v>
      </c>
      <c r="AD214" s="100">
        <v>0</v>
      </c>
      <c r="AE214" s="100">
        <v>0</v>
      </c>
      <c r="AF214" s="100">
        <v>0</v>
      </c>
      <c r="AG214" s="60">
        <v>0</v>
      </c>
      <c r="AH214" s="100">
        <v>41.744452686670002</v>
      </c>
      <c r="AI214" s="60">
        <v>0</v>
      </c>
      <c r="AJ214" s="101"/>
      <c r="AK214" s="60">
        <v>1692.4370154060689</v>
      </c>
      <c r="AL214" s="60"/>
      <c r="AM214" s="60">
        <f>AVERAGE(O214:O217)</f>
        <v>49616.744847202302</v>
      </c>
      <c r="AN214" s="60">
        <f>AVERAGE(P214:P217)</f>
        <v>91161.356628982525</v>
      </c>
      <c r="AO214" s="60">
        <v>7402.7969195866017</v>
      </c>
      <c r="AP214" s="60"/>
      <c r="AQ214" s="60">
        <v>5679.8724920135264</v>
      </c>
      <c r="AR214" s="60"/>
      <c r="AS214" s="60"/>
      <c r="AT214" s="60"/>
      <c r="AU214" s="60"/>
      <c r="AV214" s="60">
        <v>1356.1212848055727</v>
      </c>
      <c r="AW214" s="60">
        <v>82.307800105327999</v>
      </c>
      <c r="AX214" s="60">
        <v>1599.2522953624866</v>
      </c>
      <c r="AY214" s="60">
        <v>581.24495157970091</v>
      </c>
      <c r="AZ214" s="60">
        <v>34.475338990954306</v>
      </c>
      <c r="BA214" s="60">
        <v>626.6389892825764</v>
      </c>
      <c r="BB214" s="60"/>
      <c r="BC214" s="60">
        <v>954.16223904242906</v>
      </c>
      <c r="BD214" s="60">
        <v>28.112338612435</v>
      </c>
      <c r="BE214" s="60"/>
      <c r="BF214" s="145"/>
      <c r="BG214" s="171">
        <v>1.4367308695222734E-2</v>
      </c>
      <c r="BH214" s="172">
        <v>83.78741988301995</v>
      </c>
      <c r="BI214" s="56">
        <f t="shared" si="98"/>
        <v>2166.670080663856</v>
      </c>
      <c r="BJ214" s="56">
        <f>BY214/22.9</f>
        <v>0</v>
      </c>
      <c r="BK214" s="56">
        <f t="shared" si="99"/>
        <v>0</v>
      </c>
      <c r="BL214" s="56">
        <f t="shared" si="103"/>
        <v>2166.670080663856</v>
      </c>
      <c r="BM214" s="56">
        <v>151.82132858595705</v>
      </c>
      <c r="BN214" s="56">
        <f t="shared" si="100"/>
        <v>2575.1795657904668</v>
      </c>
      <c r="BO214" s="56">
        <f>BZ214/35.4</f>
        <v>362.27991458478579</v>
      </c>
      <c r="BP214" s="56">
        <f t="shared" si="101"/>
        <v>16.972731975038457</v>
      </c>
      <c r="BQ214" s="56">
        <f t="shared" si="102"/>
        <v>9.3546000000057461</v>
      </c>
      <c r="BR214" s="56">
        <f t="shared" ref="BR214" si="110">BI214/BP214</f>
        <v>127.65594153318071</v>
      </c>
      <c r="BS214" s="56">
        <v>0</v>
      </c>
      <c r="BT214" s="56">
        <f t="shared" ref="BT214" si="111">BN214/BP214</f>
        <v>151.72451727734492</v>
      </c>
      <c r="BU214" s="56">
        <v>38.72746184599697</v>
      </c>
      <c r="BV214" s="101"/>
      <c r="BW214" s="60">
        <v>1615.6885413972461</v>
      </c>
      <c r="BX214" s="60">
        <v>0</v>
      </c>
      <c r="BY214" s="60">
        <v>0</v>
      </c>
      <c r="BZ214" s="60">
        <v>12824.708976301416</v>
      </c>
      <c r="CA214" s="60">
        <v>4999.3331925533248</v>
      </c>
      <c r="CB214" s="60">
        <v>0</v>
      </c>
      <c r="CC214" s="60">
        <v>2459.4569341700699</v>
      </c>
      <c r="CD214" s="60">
        <v>0</v>
      </c>
      <c r="CE214" s="60">
        <v>0</v>
      </c>
      <c r="CF214" s="60">
        <v>0</v>
      </c>
      <c r="CG214" s="60">
        <v>0</v>
      </c>
      <c r="CH214" s="60">
        <v>747.4325400004592</v>
      </c>
      <c r="CI214" s="60">
        <v>40.60836322084706</v>
      </c>
      <c r="CJ214" s="60">
        <v>1151.8877068947602</v>
      </c>
      <c r="CK214" s="60">
        <v>351.18794452799176</v>
      </c>
      <c r="CL214" s="60">
        <v>22.119914460579167</v>
      </c>
      <c r="CM214" s="60">
        <v>352.88482355281724</v>
      </c>
      <c r="CN214" s="60">
        <v>0</v>
      </c>
      <c r="CO214" s="60">
        <v>413.16436917129187</v>
      </c>
      <c r="CP214" s="60">
        <v>17.043859968666986</v>
      </c>
      <c r="CQ214" s="60">
        <v>0</v>
      </c>
      <c r="CR214" s="62"/>
      <c r="CS214" s="129">
        <v>493.20949245513731</v>
      </c>
      <c r="CT214" s="129">
        <v>1492.1738382928522</v>
      </c>
      <c r="CU214" s="129">
        <v>1904.7549314156154</v>
      </c>
      <c r="CV214" s="129">
        <v>95326.425773731447</v>
      </c>
      <c r="CW214" s="129">
        <v>429.79430540681739</v>
      </c>
      <c r="CX214" s="129">
        <v>6937.0961210412033</v>
      </c>
      <c r="CY214" s="129">
        <v>231.37128842740006</v>
      </c>
      <c r="CZ214" s="129">
        <v>3324.6920023392472</v>
      </c>
      <c r="DA214" s="129">
        <v>238.6744300375945</v>
      </c>
      <c r="DB214" s="129">
        <v>72.049095629775096</v>
      </c>
      <c r="DC214" s="129">
        <v>62.953308712046834</v>
      </c>
      <c r="DD214" s="129">
        <v>48.631952921501735</v>
      </c>
      <c r="DE214" s="129">
        <v>109.95000499583861</v>
      </c>
      <c r="DF214" s="129">
        <v>33.359858882912462</v>
      </c>
      <c r="DG214" s="129">
        <v>296.56043711972296</v>
      </c>
      <c r="DH214" s="129">
        <v>27.196059230392674</v>
      </c>
      <c r="DI214" s="129">
        <v>55.604169514415609</v>
      </c>
      <c r="DJ214" s="129">
        <v>483.72120907622156</v>
      </c>
      <c r="DK214" s="129">
        <v>141.1785250071319</v>
      </c>
      <c r="DL214" s="131"/>
      <c r="DM214" s="129">
        <v>102.75935663490037</v>
      </c>
      <c r="DN214" s="129" t="s">
        <v>1943</v>
      </c>
      <c r="DO214" s="129">
        <v>363.98572195422105</v>
      </c>
      <c r="DP214" s="129">
        <v>13349.148425186133</v>
      </c>
      <c r="DQ214" s="129" t="s">
        <v>1944</v>
      </c>
      <c r="DR214" s="129" t="s">
        <v>1945</v>
      </c>
      <c r="DS214" s="129" t="s">
        <v>1946</v>
      </c>
      <c r="DT214" s="129" t="s">
        <v>1947</v>
      </c>
      <c r="DU214" s="129" t="s">
        <v>1948</v>
      </c>
      <c r="DV214" s="129">
        <v>1196.3846389146702</v>
      </c>
      <c r="DW214" s="129">
        <v>12.680873674521935</v>
      </c>
      <c r="DX214" s="129">
        <v>104.47266354780322</v>
      </c>
      <c r="DY214" s="129" t="s">
        <v>1949</v>
      </c>
      <c r="DZ214" s="129">
        <v>8.1842473425407309</v>
      </c>
      <c r="EA214" s="129">
        <v>86.114580778657455</v>
      </c>
      <c r="EB214" s="129" t="s">
        <v>1950</v>
      </c>
      <c r="EC214" s="129" t="s">
        <v>1951</v>
      </c>
      <c r="ED214" s="129">
        <v>2450.1038568087515</v>
      </c>
      <c r="EE214" s="139" t="s">
        <v>1952</v>
      </c>
    </row>
    <row r="215" spans="1:135" s="78" customFormat="1" x14ac:dyDescent="0.3">
      <c r="A215" s="49" t="s">
        <v>59</v>
      </c>
      <c r="B215" s="49" t="s">
        <v>60</v>
      </c>
      <c r="C215" s="78">
        <v>7</v>
      </c>
      <c r="D215" s="73" t="s">
        <v>307</v>
      </c>
      <c r="E215" s="113" t="s">
        <v>300</v>
      </c>
      <c r="F215" s="49" t="s">
        <v>307</v>
      </c>
      <c r="G215" s="52" t="s">
        <v>322</v>
      </c>
      <c r="H215" s="83" t="s">
        <v>307</v>
      </c>
      <c r="I215" s="83" t="s">
        <v>307</v>
      </c>
      <c r="J215" s="83" t="s">
        <v>307</v>
      </c>
      <c r="K215" s="83" t="s">
        <v>307</v>
      </c>
      <c r="L215" s="119" t="s">
        <v>2104</v>
      </c>
      <c r="M215" s="53" t="s">
        <v>313</v>
      </c>
      <c r="N215" s="55"/>
      <c r="O215" s="177">
        <v>50237.193040941973</v>
      </c>
      <c r="P215" s="177">
        <v>91161.356628982525</v>
      </c>
      <c r="Q215" s="52">
        <v>4483.5234528694164</v>
      </c>
      <c r="R215" s="52">
        <v>0</v>
      </c>
      <c r="S215" s="52">
        <v>0</v>
      </c>
      <c r="T215" s="52">
        <v>0</v>
      </c>
      <c r="U215" s="52">
        <v>5679.8724920135264</v>
      </c>
      <c r="V215" s="52">
        <v>0</v>
      </c>
      <c r="W215" s="167">
        <v>0</v>
      </c>
      <c r="X215" s="52">
        <v>0</v>
      </c>
      <c r="Y215" s="52">
        <v>0</v>
      </c>
      <c r="Z215" s="78">
        <v>2432.9331270462299</v>
      </c>
      <c r="AA215" s="78">
        <v>112.83214325216341</v>
      </c>
      <c r="AB215" s="78">
        <v>1488.9868801040457</v>
      </c>
      <c r="AC215" s="52">
        <v>0</v>
      </c>
      <c r="AD215" s="78">
        <v>0</v>
      </c>
      <c r="AE215" s="78">
        <v>0</v>
      </c>
      <c r="AF215" s="78">
        <v>0</v>
      </c>
      <c r="AG215" s="52">
        <v>954.16223904242906</v>
      </c>
      <c r="AH215" s="78">
        <v>0</v>
      </c>
      <c r="AI215" s="52">
        <v>0</v>
      </c>
      <c r="AJ215" s="88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144"/>
      <c r="BG215" s="149"/>
      <c r="BH215" s="65"/>
      <c r="BI215" s="48">
        <f t="shared" si="98"/>
        <v>0</v>
      </c>
      <c r="BJ215" s="48">
        <f>BY215/22.9</f>
        <v>0</v>
      </c>
      <c r="BK215" s="48">
        <f t="shared" si="99"/>
        <v>0</v>
      </c>
      <c r="BL215" s="48">
        <f t="shared" si="103"/>
        <v>0</v>
      </c>
      <c r="BM215" s="48"/>
      <c r="BN215" s="48">
        <f t="shared" si="100"/>
        <v>0</v>
      </c>
      <c r="BO215" s="48">
        <f>BZ215/35.4</f>
        <v>0</v>
      </c>
      <c r="BP215" s="48">
        <f t="shared" si="101"/>
        <v>0</v>
      </c>
      <c r="BQ215" s="48">
        <f t="shared" si="102"/>
        <v>0</v>
      </c>
      <c r="BR215" s="48"/>
      <c r="BS215" s="48"/>
      <c r="BT215" s="48"/>
      <c r="BU215" s="48"/>
      <c r="BV215" s="88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5"/>
      <c r="CS215" s="128">
        <v>17.990741839382341</v>
      </c>
      <c r="CT215" s="128">
        <v>55.82800556132247</v>
      </c>
      <c r="CU215" s="128">
        <v>75.728630520687702</v>
      </c>
      <c r="CV215" s="128">
        <v>3524.8324712712611</v>
      </c>
      <c r="CW215" s="128">
        <v>15.240629996929544</v>
      </c>
      <c r="CX215" s="128">
        <v>260.99069318656774</v>
      </c>
      <c r="CY215" s="128">
        <v>6.3842090575623978</v>
      </c>
      <c r="CZ215" s="128">
        <v>120.20170536371312</v>
      </c>
      <c r="DA215" s="128">
        <v>8.3347832376917239</v>
      </c>
      <c r="DB215" s="128">
        <v>2.9422212195062305</v>
      </c>
      <c r="DC215" s="128">
        <v>0.65189267224226211</v>
      </c>
      <c r="DD215" s="128">
        <v>0.57610133456186019</v>
      </c>
      <c r="DE215" s="128">
        <v>3.8300254153900402</v>
      </c>
      <c r="DF215" s="128">
        <v>0.7299853988937306</v>
      </c>
      <c r="DG215" s="128">
        <v>5.9250556324984212</v>
      </c>
      <c r="DH215" s="128">
        <v>0.82367673644357076</v>
      </c>
      <c r="DI215" s="128">
        <v>1.8528451452763168</v>
      </c>
      <c r="DJ215" s="128">
        <v>12.075266832127109</v>
      </c>
      <c r="DK215" s="128">
        <v>4.7741390336404219</v>
      </c>
      <c r="DL215" s="130"/>
      <c r="DM215" s="128">
        <v>30.798271540259449</v>
      </c>
      <c r="DN215" s="128">
        <v>55.210064706982472</v>
      </c>
      <c r="DO215" s="128">
        <v>84.455010165760257</v>
      </c>
      <c r="DP215" s="128">
        <v>2980.0660784936531</v>
      </c>
      <c r="DQ215" s="128">
        <v>111.6836464150423</v>
      </c>
      <c r="DR215" s="128">
        <v>7484.1119977799335</v>
      </c>
      <c r="DS215" s="128" t="s">
        <v>1953</v>
      </c>
      <c r="DT215" s="128" t="s">
        <v>1954</v>
      </c>
      <c r="DU215" s="128">
        <v>8.3404168408582482</v>
      </c>
      <c r="DV215" s="128">
        <v>212.61976273974571</v>
      </c>
      <c r="DW215" s="128">
        <v>5.1383734704838879</v>
      </c>
      <c r="DX215" s="128">
        <v>32.860498034158759</v>
      </c>
      <c r="DY215" s="128" t="s">
        <v>1955</v>
      </c>
      <c r="DZ215" s="128">
        <v>4.0658903249819511</v>
      </c>
      <c r="EA215" s="128">
        <v>40.879026239670353</v>
      </c>
      <c r="EB215" s="128">
        <v>0.76854508534089327</v>
      </c>
      <c r="EC215" s="128">
        <v>8.4655533247603785</v>
      </c>
      <c r="ED215" s="128">
        <v>498.84515672384981</v>
      </c>
      <c r="EE215" s="138" t="s">
        <v>1956</v>
      </c>
    </row>
    <row r="216" spans="1:135" s="78" customFormat="1" x14ac:dyDescent="0.3">
      <c r="A216" s="49" t="s">
        <v>59</v>
      </c>
      <c r="B216" s="49" t="s">
        <v>60</v>
      </c>
      <c r="C216" s="78">
        <v>7</v>
      </c>
      <c r="D216" s="73" t="s">
        <v>307</v>
      </c>
      <c r="E216" s="113" t="s">
        <v>300</v>
      </c>
      <c r="F216" s="49" t="s">
        <v>307</v>
      </c>
      <c r="G216" s="52" t="s">
        <v>322</v>
      </c>
      <c r="H216" s="83" t="s">
        <v>307</v>
      </c>
      <c r="I216" s="83" t="s">
        <v>307</v>
      </c>
      <c r="J216" s="83" t="s">
        <v>307</v>
      </c>
      <c r="K216" s="83" t="s">
        <v>307</v>
      </c>
      <c r="L216" s="119" t="s">
        <v>2104</v>
      </c>
      <c r="M216" s="53" t="s">
        <v>316</v>
      </c>
      <c r="N216" s="55"/>
      <c r="O216" s="177">
        <v>42660.979027703863</v>
      </c>
      <c r="P216" s="177">
        <v>91161.356628982525</v>
      </c>
      <c r="Q216" s="52">
        <v>889.58369856007801</v>
      </c>
      <c r="R216" s="52">
        <v>0</v>
      </c>
      <c r="S216" s="52">
        <v>12677.549774791943</v>
      </c>
      <c r="T216" s="52">
        <v>0</v>
      </c>
      <c r="U216" s="52">
        <v>0</v>
      </c>
      <c r="V216" s="52">
        <v>0</v>
      </c>
      <c r="W216" s="167">
        <v>0</v>
      </c>
      <c r="X216" s="52">
        <v>0</v>
      </c>
      <c r="Y216" s="52">
        <v>0</v>
      </c>
      <c r="Z216" s="78">
        <v>1415.9796404766855</v>
      </c>
      <c r="AA216" s="78">
        <v>59.37676621562219</v>
      </c>
      <c r="AB216" s="78">
        <v>3376.8149993213715</v>
      </c>
      <c r="AC216" s="52">
        <v>860.06944457690372</v>
      </c>
      <c r="AD216" s="78">
        <v>54.079081802368449</v>
      </c>
      <c r="AE216" s="78">
        <v>856.24122346870411</v>
      </c>
      <c r="AF216" s="78">
        <v>0</v>
      </c>
      <c r="AG216" s="52">
        <v>0</v>
      </c>
      <c r="AH216" s="78">
        <v>14.4802245382</v>
      </c>
      <c r="AI216" s="52">
        <v>0</v>
      </c>
      <c r="AJ216" s="88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144"/>
      <c r="BG216" s="149"/>
      <c r="BH216" s="65"/>
      <c r="BI216" s="48">
        <f t="shared" si="98"/>
        <v>0</v>
      </c>
      <c r="BJ216" s="48">
        <f>BY216/22.9</f>
        <v>0</v>
      </c>
      <c r="BK216" s="48">
        <f t="shared" si="99"/>
        <v>0</v>
      </c>
      <c r="BL216" s="48">
        <f t="shared" si="103"/>
        <v>0</v>
      </c>
      <c r="BM216" s="48"/>
      <c r="BN216" s="48">
        <f t="shared" si="100"/>
        <v>0</v>
      </c>
      <c r="BO216" s="48">
        <f>BZ216/35.4</f>
        <v>0</v>
      </c>
      <c r="BP216" s="48">
        <f t="shared" si="101"/>
        <v>0</v>
      </c>
      <c r="BQ216" s="48">
        <f t="shared" si="102"/>
        <v>0</v>
      </c>
      <c r="BR216" s="48"/>
      <c r="BS216" s="48"/>
      <c r="BT216" s="48"/>
      <c r="BU216" s="48"/>
      <c r="BV216" s="88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5"/>
      <c r="CS216" s="128">
        <v>2174.3976884637632</v>
      </c>
      <c r="CT216" s="128">
        <v>6166.1608604468456</v>
      </c>
      <c r="CU216" s="128">
        <v>7766.921547123904</v>
      </c>
      <c r="CV216" s="128">
        <v>412157.76423574856</v>
      </c>
      <c r="CW216" s="128">
        <v>1727.4086695202145</v>
      </c>
      <c r="CX216" s="128">
        <v>31574.726567654907</v>
      </c>
      <c r="CY216" s="128">
        <v>834.92417703058436</v>
      </c>
      <c r="CZ216" s="128">
        <v>13584.205066549919</v>
      </c>
      <c r="DA216" s="128">
        <v>1294.167224318559</v>
      </c>
      <c r="DB216" s="128">
        <v>295.92483452944123</v>
      </c>
      <c r="DC216" s="128">
        <v>202.9605005041341</v>
      </c>
      <c r="DD216" s="128">
        <v>250.44662805661463</v>
      </c>
      <c r="DE216" s="128">
        <v>546.02881886469265</v>
      </c>
      <c r="DF216" s="128">
        <v>106.25933268713446</v>
      </c>
      <c r="DG216" s="128">
        <v>1337.9609767756949</v>
      </c>
      <c r="DH216" s="128">
        <v>86.561328616316047</v>
      </c>
      <c r="DI216" s="128">
        <v>251.58819521009522</v>
      </c>
      <c r="DJ216" s="128">
        <v>340.76919852122001</v>
      </c>
      <c r="DK216" s="128">
        <v>634.57967423550531</v>
      </c>
      <c r="DL216" s="130"/>
      <c r="DM216" s="128" t="s">
        <v>1957</v>
      </c>
      <c r="DN216" s="128" t="s">
        <v>1958</v>
      </c>
      <c r="DO216" s="128">
        <v>2566.3156961498821</v>
      </c>
      <c r="DP216" s="128">
        <v>128602.89210849414</v>
      </c>
      <c r="DQ216" s="128">
        <v>8379.4162145684804</v>
      </c>
      <c r="DR216" s="128" t="s">
        <v>1959</v>
      </c>
      <c r="DS216" s="128" t="s">
        <v>1960</v>
      </c>
      <c r="DT216" s="128" t="s">
        <v>1961</v>
      </c>
      <c r="DU216" s="128" t="s">
        <v>1962</v>
      </c>
      <c r="DV216" s="128">
        <v>111.10980000000001</v>
      </c>
      <c r="DW216" s="128" t="s">
        <v>1963</v>
      </c>
      <c r="DX216" s="128">
        <v>559.53351475673344</v>
      </c>
      <c r="DY216" s="128" t="s">
        <v>1964</v>
      </c>
      <c r="DZ216" s="128" t="s">
        <v>1965</v>
      </c>
      <c r="EA216" s="128" t="s">
        <v>1966</v>
      </c>
      <c r="EB216" s="128" t="s">
        <v>1967</v>
      </c>
      <c r="EC216" s="128">
        <v>391.87111733840266</v>
      </c>
      <c r="ED216" s="128" t="s">
        <v>1968</v>
      </c>
      <c r="EE216" s="138">
        <v>344.84055144777284</v>
      </c>
    </row>
    <row r="217" spans="1:135" s="78" customFormat="1" ht="16.2" thickBot="1" x14ac:dyDescent="0.35">
      <c r="A217" s="49" t="s">
        <v>59</v>
      </c>
      <c r="B217" s="49" t="s">
        <v>60</v>
      </c>
      <c r="C217" s="78">
        <v>7</v>
      </c>
      <c r="D217" s="73" t="s">
        <v>307</v>
      </c>
      <c r="E217" s="113" t="s">
        <v>300</v>
      </c>
      <c r="F217" s="49" t="s">
        <v>307</v>
      </c>
      <c r="G217" s="52" t="s">
        <v>322</v>
      </c>
      <c r="H217" s="83" t="s">
        <v>307</v>
      </c>
      <c r="I217" s="83" t="s">
        <v>307</v>
      </c>
      <c r="J217" s="83" t="s">
        <v>307</v>
      </c>
      <c r="K217" s="83" t="s">
        <v>307</v>
      </c>
      <c r="L217" s="119" t="s">
        <v>2104</v>
      </c>
      <c r="M217" s="53" t="s">
        <v>316</v>
      </c>
      <c r="N217" s="55"/>
      <c r="O217" s="177">
        <v>49488.579908812178</v>
      </c>
      <c r="P217" s="177">
        <v>91161.356628982525</v>
      </c>
      <c r="Q217" s="52">
        <v>574.77809295573763</v>
      </c>
      <c r="R217" s="52">
        <v>0</v>
      </c>
      <c r="S217" s="52">
        <v>7692.6846823958322</v>
      </c>
      <c r="T217" s="52">
        <v>0</v>
      </c>
      <c r="U217" s="52">
        <v>0</v>
      </c>
      <c r="V217" s="52">
        <v>0</v>
      </c>
      <c r="W217" s="167">
        <v>0</v>
      </c>
      <c r="X217" s="52">
        <v>0</v>
      </c>
      <c r="Y217" s="52">
        <v>0</v>
      </c>
      <c r="Z217" s="78">
        <v>1249.0373493508723</v>
      </c>
      <c r="AA217" s="78">
        <v>74.714490848198395</v>
      </c>
      <c r="AB217" s="78">
        <v>1376.1580730007597</v>
      </c>
      <c r="AC217" s="52">
        <v>302.42045858249821</v>
      </c>
      <c r="AD217" s="78">
        <v>14.871596179540157</v>
      </c>
      <c r="AE217" s="78">
        <v>397.03675509644881</v>
      </c>
      <c r="AF217" s="78">
        <v>0</v>
      </c>
      <c r="AG217" s="52">
        <v>0</v>
      </c>
      <c r="AH217" s="78">
        <v>0</v>
      </c>
      <c r="AI217" s="52">
        <v>0</v>
      </c>
      <c r="AJ217" s="88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144"/>
      <c r="BG217" s="149"/>
      <c r="BH217" s="65"/>
      <c r="BI217" s="48">
        <f t="shared" si="98"/>
        <v>0</v>
      </c>
      <c r="BJ217" s="48">
        <f>BY217/22.9</f>
        <v>0</v>
      </c>
      <c r="BK217" s="48">
        <f t="shared" si="99"/>
        <v>0</v>
      </c>
      <c r="BL217" s="48">
        <f t="shared" si="103"/>
        <v>0</v>
      </c>
      <c r="BM217" s="48"/>
      <c r="BN217" s="48">
        <f t="shared" si="100"/>
        <v>0</v>
      </c>
      <c r="BO217" s="48">
        <f>BZ217/35.4</f>
        <v>0</v>
      </c>
      <c r="BP217" s="48">
        <f t="shared" si="101"/>
        <v>0</v>
      </c>
      <c r="BQ217" s="48">
        <f t="shared" si="102"/>
        <v>0</v>
      </c>
      <c r="BR217" s="48"/>
      <c r="BS217" s="48"/>
      <c r="BT217" s="48"/>
      <c r="BU217" s="48"/>
      <c r="BV217" s="88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5"/>
      <c r="CS217" s="128">
        <v>1408.7676542084178</v>
      </c>
      <c r="CT217" s="128">
        <v>3956.215189997698</v>
      </c>
      <c r="CU217" s="128">
        <v>5070.4768810324431</v>
      </c>
      <c r="CV217" s="128">
        <v>266914.46902908996</v>
      </c>
      <c r="CW217" s="128">
        <v>1118.5337271289065</v>
      </c>
      <c r="CX217" s="128">
        <v>20360.172633305017</v>
      </c>
      <c r="CY217" s="128">
        <v>528.59067584926584</v>
      </c>
      <c r="CZ217" s="128">
        <v>8847.0369563792483</v>
      </c>
      <c r="DA217" s="128">
        <v>825.29570416026309</v>
      </c>
      <c r="DB217" s="128">
        <v>192.82560585942852</v>
      </c>
      <c r="DC217" s="128">
        <v>124.4288431496885</v>
      </c>
      <c r="DD217" s="128">
        <v>156.42923652816074</v>
      </c>
      <c r="DE217" s="128">
        <v>343.78814712108198</v>
      </c>
      <c r="DF217" s="128">
        <v>65.144330090222198</v>
      </c>
      <c r="DG217" s="128">
        <v>839.79363570902694</v>
      </c>
      <c r="DH217" s="128">
        <v>53.068089379336364</v>
      </c>
      <c r="DI217" s="128">
        <v>160.6600088476132</v>
      </c>
      <c r="DJ217" s="128">
        <v>2111.9443982465609</v>
      </c>
      <c r="DK217" s="128">
        <v>405.05832484778779</v>
      </c>
      <c r="DL217" s="130"/>
      <c r="DM217" s="128" t="s">
        <v>1969</v>
      </c>
      <c r="DN217" s="128" t="s">
        <v>1970</v>
      </c>
      <c r="DO217" s="128" t="s">
        <v>1971</v>
      </c>
      <c r="DP217" s="128" t="s">
        <v>1972</v>
      </c>
      <c r="DQ217" s="128" t="s">
        <v>1973</v>
      </c>
      <c r="DR217" s="128" t="s">
        <v>1974</v>
      </c>
      <c r="DS217" s="128">
        <v>21736.053680181278</v>
      </c>
      <c r="DT217" s="128" t="s">
        <v>1975</v>
      </c>
      <c r="DU217" s="128" t="s">
        <v>1976</v>
      </c>
      <c r="DV217" s="128">
        <v>292.48349999999999</v>
      </c>
      <c r="DW217" s="128" t="s">
        <v>1977</v>
      </c>
      <c r="DX217" s="128">
        <v>862.07698355115531</v>
      </c>
      <c r="DY217" s="128" t="s">
        <v>1978</v>
      </c>
      <c r="DZ217" s="128">
        <v>112.89812871701254</v>
      </c>
      <c r="EA217" s="128" t="s">
        <v>1979</v>
      </c>
      <c r="EB217" s="128" t="s">
        <v>1980</v>
      </c>
      <c r="EC217" s="128" t="s">
        <v>1981</v>
      </c>
      <c r="ED217" s="128">
        <v>35487.726304550939</v>
      </c>
      <c r="EE217" s="138">
        <v>574.96740409894858</v>
      </c>
    </row>
    <row r="218" spans="1:135" s="100" customFormat="1" ht="16.2" thickBot="1" x14ac:dyDescent="0.35">
      <c r="A218" s="57" t="s">
        <v>59</v>
      </c>
      <c r="B218" s="57" t="s">
        <v>60</v>
      </c>
      <c r="C218" s="100">
        <v>7</v>
      </c>
      <c r="D218" s="112" t="s">
        <v>307</v>
      </c>
      <c r="E218" s="112" t="s">
        <v>300</v>
      </c>
      <c r="F218" s="57" t="s">
        <v>307</v>
      </c>
      <c r="G218" s="60" t="s">
        <v>322</v>
      </c>
      <c r="H218" s="84" t="s">
        <v>307</v>
      </c>
      <c r="I218" s="84" t="s">
        <v>307</v>
      </c>
      <c r="J218" s="84" t="s">
        <v>307</v>
      </c>
      <c r="K218" s="84" t="s">
        <v>307</v>
      </c>
      <c r="L218" s="120" t="s">
        <v>2104</v>
      </c>
      <c r="M218" s="61" t="s">
        <v>317</v>
      </c>
      <c r="N218" s="62"/>
      <c r="O218" s="178">
        <v>28104.563767545013</v>
      </c>
      <c r="P218" s="178">
        <v>162823.55619768359</v>
      </c>
      <c r="Q218" s="60">
        <v>641.66371404972836</v>
      </c>
      <c r="R218" s="60">
        <v>50.913879999949977</v>
      </c>
      <c r="S218" s="60">
        <v>5543.03285053529</v>
      </c>
      <c r="T218" s="60">
        <v>40430.013861044325</v>
      </c>
      <c r="U218" s="60">
        <v>116.3750662825797</v>
      </c>
      <c r="V218" s="60">
        <v>0</v>
      </c>
      <c r="W218" s="168">
        <v>0</v>
      </c>
      <c r="X218" s="60">
        <v>0</v>
      </c>
      <c r="Y218" s="60">
        <v>0</v>
      </c>
      <c r="Z218" s="100">
        <v>1624.7222585056766</v>
      </c>
      <c r="AA218" s="100">
        <v>56.374721879111448</v>
      </c>
      <c r="AB218" s="100">
        <v>2997.4688690380472</v>
      </c>
      <c r="AC218" s="60">
        <v>17.495872128139702</v>
      </c>
      <c r="AD218" s="100">
        <v>18.390538556220328</v>
      </c>
      <c r="AE218" s="100">
        <v>466.33548385292073</v>
      </c>
      <c r="AF218" s="100">
        <v>3.5993816658189983</v>
      </c>
      <c r="AG218" s="60">
        <v>93.551957949045359</v>
      </c>
      <c r="AH218" s="100">
        <v>4768.6922317901272</v>
      </c>
      <c r="AI218" s="60">
        <v>28.640333588649728</v>
      </c>
      <c r="AJ218" s="101"/>
      <c r="AK218" s="60">
        <v>641.66371404972836</v>
      </c>
      <c r="AL218" s="60">
        <v>50.913879999949977</v>
      </c>
      <c r="AM218" s="60">
        <f>AVERAGE(O218)</f>
        <v>28104.563767545013</v>
      </c>
      <c r="AN218" s="60">
        <f>AVERAGE(P218)</f>
        <v>162823.55619768359</v>
      </c>
      <c r="AO218" s="60">
        <v>5543.03285053529</v>
      </c>
      <c r="AP218" s="60">
        <v>40430.013861044325</v>
      </c>
      <c r="AQ218" s="60">
        <v>116.3750662825797</v>
      </c>
      <c r="AR218" s="60"/>
      <c r="AS218" s="60"/>
      <c r="AT218" s="60"/>
      <c r="AU218" s="60"/>
      <c r="AV218" s="60">
        <v>1624.7222585056766</v>
      </c>
      <c r="AW218" s="60">
        <v>56.374721879111448</v>
      </c>
      <c r="AX218" s="60">
        <v>2997.4688690380472</v>
      </c>
      <c r="AY218" s="60">
        <v>17.495872128139702</v>
      </c>
      <c r="AZ218" s="60">
        <v>18.390538556220328</v>
      </c>
      <c r="BA218" s="60">
        <v>466.33548385292073</v>
      </c>
      <c r="BB218" s="60">
        <v>3.5993816658189983</v>
      </c>
      <c r="BC218" s="60">
        <v>93.551957949045359</v>
      </c>
      <c r="BD218" s="60">
        <v>4768.6922317901272</v>
      </c>
      <c r="BE218" s="60">
        <v>28.640333588649728</v>
      </c>
      <c r="BF218" s="145"/>
      <c r="BG218" s="171">
        <v>8.9112135637209702E-4</v>
      </c>
      <c r="BH218" s="172">
        <v>63.517527145351437</v>
      </c>
      <c r="BI218" s="56">
        <f t="shared" si="98"/>
        <v>1227.2735269670311</v>
      </c>
      <c r="BJ218" s="56">
        <f>BY218/22.9</f>
        <v>0</v>
      </c>
      <c r="BK218" s="56">
        <f t="shared" si="99"/>
        <v>0</v>
      </c>
      <c r="BL218" s="56">
        <f t="shared" si="103"/>
        <v>1227.2735269670311</v>
      </c>
      <c r="BM218" s="56">
        <v>126.72204994116399</v>
      </c>
      <c r="BN218" s="56">
        <f t="shared" si="100"/>
        <v>4599.535485810271</v>
      </c>
      <c r="BO218" s="56">
        <f>BZ218/35.4</f>
        <v>0</v>
      </c>
      <c r="BP218" s="56">
        <f t="shared" si="101"/>
        <v>20.334446289182434</v>
      </c>
      <c r="BQ218" s="56">
        <f t="shared" si="102"/>
        <v>0</v>
      </c>
      <c r="BR218" s="56">
        <f t="shared" ref="BR218:BR219" si="112">BI218/BP218</f>
        <v>60.354410910117522</v>
      </c>
      <c r="BS218" s="56"/>
      <c r="BT218" s="56">
        <f t="shared" ref="BT218:BT219" si="113">BN218/BP218</f>
        <v>226.19428237183632</v>
      </c>
      <c r="BU218" s="56"/>
      <c r="BV218" s="101"/>
      <c r="BW218" s="60">
        <v>0</v>
      </c>
      <c r="BX218" s="60">
        <v>0</v>
      </c>
      <c r="BY218" s="60">
        <v>0</v>
      </c>
      <c r="BZ218" s="60">
        <v>0</v>
      </c>
      <c r="CA218" s="60">
        <v>0</v>
      </c>
      <c r="CB218" s="60">
        <v>0</v>
      </c>
      <c r="CC218" s="60">
        <v>0</v>
      </c>
      <c r="CD218" s="60">
        <v>0</v>
      </c>
      <c r="CE218" s="60">
        <v>0</v>
      </c>
      <c r="CF218" s="60">
        <v>0</v>
      </c>
      <c r="CG218" s="60">
        <v>0</v>
      </c>
      <c r="CH218" s="60">
        <v>0</v>
      </c>
      <c r="CI218" s="60">
        <v>0</v>
      </c>
      <c r="CJ218" s="60">
        <v>0</v>
      </c>
      <c r="CK218" s="60">
        <v>0</v>
      </c>
      <c r="CL218" s="60">
        <v>0</v>
      </c>
      <c r="CM218" s="60">
        <v>0</v>
      </c>
      <c r="CN218" s="60">
        <v>0</v>
      </c>
      <c r="CO218" s="60">
        <v>0</v>
      </c>
      <c r="CP218" s="60">
        <v>0</v>
      </c>
      <c r="CQ218" s="60">
        <v>0</v>
      </c>
      <c r="CR218" s="62"/>
      <c r="CS218" s="129">
        <v>33.730640964156329</v>
      </c>
      <c r="CT218" s="129">
        <v>94.790387949255091</v>
      </c>
      <c r="CU218" s="129">
        <v>139.51932896413925</v>
      </c>
      <c r="CV218" s="129">
        <v>7224.2897612048464</v>
      </c>
      <c r="CW218" s="129">
        <v>28.180565032572694</v>
      </c>
      <c r="CX218" s="129">
        <v>453.108749905781</v>
      </c>
      <c r="CY218" s="129">
        <v>13.703683750569198</v>
      </c>
      <c r="CZ218" s="129">
        <v>226.49431343446025</v>
      </c>
      <c r="DA218" s="129">
        <v>18.099893545964488</v>
      </c>
      <c r="DB218" s="129">
        <v>5.1889334569372139</v>
      </c>
      <c r="DC218" s="129">
        <v>3.7716716556069509</v>
      </c>
      <c r="DD218" s="129">
        <v>3.3384840818223038</v>
      </c>
      <c r="DE218" s="129">
        <v>8.1521664358625863</v>
      </c>
      <c r="DF218" s="129">
        <v>1.6876129324902889</v>
      </c>
      <c r="DG218" s="129">
        <v>8.2622570044277523</v>
      </c>
      <c r="DH218" s="129">
        <v>0.83379440335743049</v>
      </c>
      <c r="DI218" s="129">
        <v>3.9375376903257773</v>
      </c>
      <c r="DJ218" s="129">
        <v>42.023441129060402</v>
      </c>
      <c r="DK218" s="129">
        <v>9.0744956645872357</v>
      </c>
      <c r="DL218" s="131"/>
      <c r="DM218" s="129">
        <v>38.897446121214699</v>
      </c>
      <c r="DN218" s="129">
        <v>42.066420197608991</v>
      </c>
      <c r="DO218" s="129">
        <v>112.54570684217393</v>
      </c>
      <c r="DP218" s="129">
        <v>5686.9456755058673</v>
      </c>
      <c r="DQ218" s="129">
        <v>244.66938886770902</v>
      </c>
      <c r="DR218" s="129">
        <v>16231.826011677727</v>
      </c>
      <c r="DS218" s="129">
        <v>585.72762344245007</v>
      </c>
      <c r="DT218" s="129" t="s">
        <v>1982</v>
      </c>
      <c r="DU218" s="129" t="s">
        <v>1983</v>
      </c>
      <c r="DV218" s="129">
        <v>394.29243220093326</v>
      </c>
      <c r="DW218" s="129">
        <v>8.2478091659714003</v>
      </c>
      <c r="DX218" s="129">
        <v>57.128421231215398</v>
      </c>
      <c r="DY218" s="129" t="s">
        <v>1984</v>
      </c>
      <c r="DZ218" s="129">
        <v>3.4216337930570395</v>
      </c>
      <c r="EA218" s="129">
        <v>48.600941036754172</v>
      </c>
      <c r="EB218" s="129">
        <v>1.3759688570292186</v>
      </c>
      <c r="EC218" s="129">
        <v>14.65379324326878</v>
      </c>
      <c r="ED218" s="129">
        <v>1007.2007007825081</v>
      </c>
      <c r="EE218" s="139">
        <v>14.488092746318852</v>
      </c>
    </row>
    <row r="219" spans="1:135" s="100" customFormat="1" ht="15.9" customHeight="1" x14ac:dyDescent="0.3">
      <c r="A219" s="57" t="s">
        <v>59</v>
      </c>
      <c r="B219" s="57" t="s">
        <v>60</v>
      </c>
      <c r="C219" s="100">
        <v>7</v>
      </c>
      <c r="D219" s="74" t="s">
        <v>307</v>
      </c>
      <c r="E219" s="112" t="s">
        <v>300</v>
      </c>
      <c r="F219" s="57" t="s">
        <v>307</v>
      </c>
      <c r="G219" s="60" t="s">
        <v>322</v>
      </c>
      <c r="H219" s="84" t="s">
        <v>307</v>
      </c>
      <c r="I219" s="84" t="s">
        <v>307</v>
      </c>
      <c r="J219" s="84" t="s">
        <v>307</v>
      </c>
      <c r="K219" s="84" t="s">
        <v>307</v>
      </c>
      <c r="L219" s="120" t="s">
        <v>2104</v>
      </c>
      <c r="M219" s="61" t="s">
        <v>317</v>
      </c>
      <c r="N219" s="62"/>
      <c r="O219" s="178">
        <v>45784.417140866113</v>
      </c>
      <c r="P219" s="178">
        <v>91161.356628982525</v>
      </c>
      <c r="Q219" s="60">
        <v>0</v>
      </c>
      <c r="R219" s="60">
        <v>0</v>
      </c>
      <c r="S219" s="60">
        <v>11438.238496276068</v>
      </c>
      <c r="T219" s="60">
        <v>0</v>
      </c>
      <c r="U219" s="60">
        <v>0</v>
      </c>
      <c r="V219" s="60">
        <v>0</v>
      </c>
      <c r="W219" s="168">
        <v>0</v>
      </c>
      <c r="X219" s="60">
        <v>0</v>
      </c>
      <c r="Y219" s="60">
        <v>0</v>
      </c>
      <c r="Z219" s="100">
        <v>2285.1528315359601</v>
      </c>
      <c r="AA219" s="100">
        <v>0</v>
      </c>
      <c r="AB219" s="100">
        <v>1115.351661873995</v>
      </c>
      <c r="AC219" s="60">
        <v>1217.1303869856806</v>
      </c>
      <c r="AD219" s="100">
        <v>0</v>
      </c>
      <c r="AE219" s="100">
        <v>0</v>
      </c>
      <c r="AF219" s="100">
        <v>0</v>
      </c>
      <c r="AG219" s="60">
        <v>899.49341889089601</v>
      </c>
      <c r="AH219" s="100">
        <v>0</v>
      </c>
      <c r="AI219" s="60">
        <v>0</v>
      </c>
      <c r="AJ219" s="101"/>
      <c r="AK219" s="60">
        <v>541.2508085429123</v>
      </c>
      <c r="AL219" s="60">
        <v>28.297804755019648</v>
      </c>
      <c r="AM219" s="60">
        <f>AVERAGE(O219:O221)</f>
        <v>44651.911384941624</v>
      </c>
      <c r="AN219" s="60">
        <f>AVERAGE(P219:P221)</f>
        <v>109669.62310119666</v>
      </c>
      <c r="AO219" s="60">
        <v>6725.402349858824</v>
      </c>
      <c r="AP219" s="60">
        <v>31325.697837315878</v>
      </c>
      <c r="AQ219" s="60">
        <v>142.5052468407105</v>
      </c>
      <c r="AR219" s="60">
        <v>58</v>
      </c>
      <c r="AS219" s="60">
        <v>38.5</v>
      </c>
      <c r="AT219" s="60"/>
      <c r="AU219" s="60"/>
      <c r="AV219" s="60">
        <v>1592.5555785101876</v>
      </c>
      <c r="AW219" s="60">
        <v>38.922680926854767</v>
      </c>
      <c r="AX219" s="60">
        <v>1973.1197051884221</v>
      </c>
      <c r="AY219" s="60">
        <v>1217.1303869856806</v>
      </c>
      <c r="AZ219" s="60">
        <v>18.185288385019618</v>
      </c>
      <c r="BA219" s="60">
        <v>315.10039369365535</v>
      </c>
      <c r="BB219" s="60">
        <v>4.0861337727729543</v>
      </c>
      <c r="BC219" s="60">
        <v>319.96039876489607</v>
      </c>
      <c r="BD219" s="60">
        <v>989.82201641848576</v>
      </c>
      <c r="BE219" s="60">
        <v>114.57216422465899</v>
      </c>
      <c r="BF219" s="145"/>
      <c r="BG219" s="171">
        <v>3.2965101640442538E-3</v>
      </c>
      <c r="BH219" s="172">
        <v>73.302829630469873</v>
      </c>
      <c r="BI219" s="56">
        <f t="shared" si="98"/>
        <v>1949.8651259799838</v>
      </c>
      <c r="BJ219" s="56">
        <f>BY219/22.9</f>
        <v>3.1772740673290073E-13</v>
      </c>
      <c r="BK219" s="56">
        <f t="shared" si="99"/>
        <v>368.45839556476238</v>
      </c>
      <c r="BL219" s="56">
        <f t="shared" si="103"/>
        <v>2318.3235215447462</v>
      </c>
      <c r="BM219" s="56">
        <v>147.76750285139022</v>
      </c>
      <c r="BN219" s="56">
        <f t="shared" si="100"/>
        <v>3098.0119520112053</v>
      </c>
      <c r="BO219" s="56">
        <f>BZ219/35.4</f>
        <v>241.55579269338745</v>
      </c>
      <c r="BP219" s="56">
        <f t="shared" si="101"/>
        <v>19.931859555822122</v>
      </c>
      <c r="BQ219" s="56">
        <f t="shared" si="102"/>
        <v>9.5484208873229726</v>
      </c>
      <c r="BR219" s="56">
        <f t="shared" si="112"/>
        <v>97.826553539527907</v>
      </c>
      <c r="BS219" s="56">
        <v>3.3275387677425671E-14</v>
      </c>
      <c r="BT219" s="56">
        <f t="shared" si="113"/>
        <v>155.4301515789214</v>
      </c>
      <c r="BU219" s="56">
        <v>25.297983357027199</v>
      </c>
      <c r="BV219" s="101"/>
      <c r="BW219" s="60">
        <v>275.51368473607522</v>
      </c>
      <c r="BX219" s="60">
        <v>13.339713089978215</v>
      </c>
      <c r="BY219" s="60">
        <v>7.2759576141834259E-12</v>
      </c>
      <c r="BZ219" s="60">
        <v>8551.0750613459149</v>
      </c>
      <c r="CA219" s="60">
        <v>3426.1190454923299</v>
      </c>
      <c r="CB219" s="60">
        <v>14767.075577444548</v>
      </c>
      <c r="CC219" s="60">
        <v>67.177617597152818</v>
      </c>
      <c r="CD219" s="60">
        <v>27.341462205879836</v>
      </c>
      <c r="CE219" s="60">
        <v>19.430788855719562</v>
      </c>
      <c r="CF219" s="60">
        <v>0</v>
      </c>
      <c r="CG219" s="60">
        <v>0</v>
      </c>
      <c r="CH219" s="60">
        <v>762.91882889710553</v>
      </c>
      <c r="CI219" s="60">
        <v>27.77866486997625</v>
      </c>
      <c r="CJ219" s="60">
        <v>1163.0025083863245</v>
      </c>
      <c r="CK219" s="60">
        <v>573.7607668171878</v>
      </c>
      <c r="CL219" s="60">
        <v>8.7826262011212926</v>
      </c>
      <c r="CM219" s="60">
        <v>203.70970402238734</v>
      </c>
      <c r="CN219" s="60">
        <v>3.2552622085528182</v>
      </c>
      <c r="CO219" s="60">
        <v>410.08976534441302</v>
      </c>
      <c r="CP219" s="60">
        <v>912.07495713731282</v>
      </c>
      <c r="CQ219" s="60">
        <v>54.00983617231676</v>
      </c>
      <c r="CR219" s="62"/>
      <c r="CS219" s="129">
        <v>33.730640964156329</v>
      </c>
      <c r="CT219" s="129">
        <v>94.790387949255091</v>
      </c>
      <c r="CU219" s="129">
        <v>139.51932896413925</v>
      </c>
      <c r="CV219" s="129">
        <v>7224.2897612048464</v>
      </c>
      <c r="CW219" s="129">
        <v>28.180565032572694</v>
      </c>
      <c r="CX219" s="129">
        <v>453.108749905781</v>
      </c>
      <c r="CY219" s="129">
        <v>13.703683750569198</v>
      </c>
      <c r="CZ219" s="129">
        <v>226.49431343446025</v>
      </c>
      <c r="DA219" s="129">
        <v>18.099893545964488</v>
      </c>
      <c r="DB219" s="129">
        <v>5.1889334569372139</v>
      </c>
      <c r="DC219" s="129">
        <v>3.7716716556069509</v>
      </c>
      <c r="DD219" s="129">
        <v>3.3384840818223038</v>
      </c>
      <c r="DE219" s="129">
        <v>8.1521664358625863</v>
      </c>
      <c r="DF219" s="129">
        <v>1.6876129324902889</v>
      </c>
      <c r="DG219" s="129">
        <v>8.2622570044277523</v>
      </c>
      <c r="DH219" s="129">
        <v>0.83379440335743049</v>
      </c>
      <c r="DI219" s="129">
        <v>3.9375376903257773</v>
      </c>
      <c r="DJ219" s="129">
        <v>42.023441129060423</v>
      </c>
      <c r="DK219" s="129">
        <v>9.0744956645872357</v>
      </c>
      <c r="DL219" s="131"/>
      <c r="DM219" s="129">
        <v>38.897446121214699</v>
      </c>
      <c r="DN219" s="129">
        <v>42.066420197608991</v>
      </c>
      <c r="DO219" s="129">
        <v>112.54570684217393</v>
      </c>
      <c r="DP219" s="129">
        <v>5686.9456755058673</v>
      </c>
      <c r="DQ219" s="129">
        <v>244.66938886770902</v>
      </c>
      <c r="DR219" s="129">
        <v>16231.826011677727</v>
      </c>
      <c r="DS219" s="129">
        <v>585.72762344245007</v>
      </c>
      <c r="DT219" s="129" t="s">
        <v>1982</v>
      </c>
      <c r="DU219" s="129" t="s">
        <v>1983</v>
      </c>
      <c r="DV219" s="129">
        <v>394.29243220093326</v>
      </c>
      <c r="DW219" s="129">
        <v>8.2478091659714003</v>
      </c>
      <c r="DX219" s="129">
        <v>57.128421231215398</v>
      </c>
      <c r="DY219" s="129" t="s">
        <v>1984</v>
      </c>
      <c r="DZ219" s="129">
        <v>3.4216337930570395</v>
      </c>
      <c r="EA219" s="129">
        <v>48.600941036754172</v>
      </c>
      <c r="EB219" s="129">
        <v>1.3759688570292186</v>
      </c>
      <c r="EC219" s="129">
        <v>14.65379324326878</v>
      </c>
      <c r="ED219" s="129">
        <v>1007.2007007825081</v>
      </c>
      <c r="EE219" s="139">
        <v>14.488092746318852</v>
      </c>
    </row>
    <row r="220" spans="1:135" s="78" customFormat="1" x14ac:dyDescent="0.3">
      <c r="A220" s="48" t="s">
        <v>59</v>
      </c>
      <c r="B220" s="49" t="s">
        <v>60</v>
      </c>
      <c r="C220" s="49">
        <v>7</v>
      </c>
      <c r="D220" s="73" t="s">
        <v>307</v>
      </c>
      <c r="E220" s="113" t="s">
        <v>300</v>
      </c>
      <c r="F220" s="49" t="s">
        <v>307</v>
      </c>
      <c r="G220" s="52" t="s">
        <v>322</v>
      </c>
      <c r="H220" s="83" t="s">
        <v>307</v>
      </c>
      <c r="I220" s="83" t="s">
        <v>307</v>
      </c>
      <c r="J220" s="83" t="s">
        <v>307</v>
      </c>
      <c r="K220" s="83" t="s">
        <v>307</v>
      </c>
      <c r="L220" s="119" t="s">
        <v>2104</v>
      </c>
      <c r="M220" s="53" t="s">
        <v>318</v>
      </c>
      <c r="N220" s="55"/>
      <c r="O220" s="177">
        <v>33965.997852599561</v>
      </c>
      <c r="P220" s="177">
        <v>146686.15604562493</v>
      </c>
      <c r="Q220" s="78">
        <v>668.57273569015854</v>
      </c>
      <c r="R220" s="78">
        <v>28.297804755019648</v>
      </c>
      <c r="S220" s="78">
        <v>5343.3143868260095</v>
      </c>
      <c r="T220" s="78">
        <v>31325.697837315878</v>
      </c>
      <c r="U220" s="78">
        <v>142.5052468407105</v>
      </c>
      <c r="V220" s="78">
        <v>0</v>
      </c>
      <c r="W220" s="52">
        <v>47</v>
      </c>
      <c r="X220" s="78">
        <v>0</v>
      </c>
      <c r="Y220" s="78">
        <v>0</v>
      </c>
      <c r="Z220" s="78">
        <v>1962.7061777310314</v>
      </c>
      <c r="AA220" s="78">
        <v>64.46655761174928</v>
      </c>
      <c r="AB220" s="78">
        <v>3617.3381415935801</v>
      </c>
      <c r="AC220" s="52">
        <v>0</v>
      </c>
      <c r="AD220" s="78">
        <v>20.523424380670182</v>
      </c>
      <c r="AE220" s="78">
        <v>485.83521508060653</v>
      </c>
      <c r="AF220" s="78">
        <v>0.87216400523473547</v>
      </c>
      <c r="AG220" s="52">
        <v>11.048852841872549</v>
      </c>
      <c r="AH220" s="78">
        <v>1949.6337426231414</v>
      </c>
      <c r="AI220" s="52">
        <v>0</v>
      </c>
      <c r="AJ220" s="88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144"/>
      <c r="BG220" s="149"/>
      <c r="BH220" s="65"/>
      <c r="BI220" s="48">
        <f t="shared" si="98"/>
        <v>0</v>
      </c>
      <c r="BJ220" s="48">
        <f>BY220/22.9</f>
        <v>0</v>
      </c>
      <c r="BK220" s="48">
        <f t="shared" si="99"/>
        <v>0</v>
      </c>
      <c r="BL220" s="48">
        <f t="shared" si="103"/>
        <v>0</v>
      </c>
      <c r="BM220" s="48"/>
      <c r="BN220" s="48">
        <f t="shared" si="100"/>
        <v>0</v>
      </c>
      <c r="BO220" s="48">
        <f>BZ220/35.4</f>
        <v>0</v>
      </c>
      <c r="BP220" s="48">
        <f t="shared" si="101"/>
        <v>0</v>
      </c>
      <c r="BQ220" s="48">
        <f t="shared" si="102"/>
        <v>0</v>
      </c>
      <c r="BR220" s="48"/>
      <c r="BS220" s="48"/>
      <c r="BT220" s="48"/>
      <c r="BU220" s="48"/>
      <c r="BV220" s="88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5"/>
      <c r="CS220" s="128">
        <v>24.277228168657167</v>
      </c>
      <c r="CT220" s="128">
        <v>71.447207024753411</v>
      </c>
      <c r="CU220" s="128">
        <v>96.270254528718567</v>
      </c>
      <c r="CV220" s="128">
        <v>4743.3017751148163</v>
      </c>
      <c r="CW220" s="128">
        <v>21.040481022058188</v>
      </c>
      <c r="CX220" s="128">
        <v>342.54486750304284</v>
      </c>
      <c r="CY220" s="128">
        <v>9.6156768451433106</v>
      </c>
      <c r="CZ220" s="128">
        <v>164.45703739501562</v>
      </c>
      <c r="DA220" s="128">
        <v>10.318803009205718</v>
      </c>
      <c r="DB220" s="128">
        <v>3.5181528747570345</v>
      </c>
      <c r="DC220" s="128">
        <v>1.4271494650403551</v>
      </c>
      <c r="DD220" s="128">
        <v>2.1158934229785009</v>
      </c>
      <c r="DE220" s="128">
        <v>5.740236961194003</v>
      </c>
      <c r="DF220" s="128">
        <v>0.73797530117598009</v>
      </c>
      <c r="DG220" s="128">
        <v>11.616071495899282</v>
      </c>
      <c r="DH220" s="128">
        <v>0.60071624725140305</v>
      </c>
      <c r="DI220" s="128">
        <v>2.7352443672007039</v>
      </c>
      <c r="DJ220" s="128">
        <v>26.895194333661568</v>
      </c>
      <c r="DK220" s="128">
        <v>5.7558429693516162</v>
      </c>
      <c r="DL220" s="130"/>
      <c r="DM220" s="128">
        <v>32.90535500145409</v>
      </c>
      <c r="DN220" s="128" t="s">
        <v>1985</v>
      </c>
      <c r="DO220" s="128">
        <v>84.811094062737126</v>
      </c>
      <c r="DP220" s="128">
        <v>4006.2759945868706</v>
      </c>
      <c r="DQ220" s="128" t="s">
        <v>1986</v>
      </c>
      <c r="DR220" s="128" t="s">
        <v>1987</v>
      </c>
      <c r="DS220" s="128">
        <v>309.5149099234693</v>
      </c>
      <c r="DT220" s="128" t="s">
        <v>1988</v>
      </c>
      <c r="DU220" s="128">
        <v>3.9294593428248397</v>
      </c>
      <c r="DV220" s="128">
        <v>297.48778371673563</v>
      </c>
      <c r="DW220" s="128">
        <v>7.9177719389453625</v>
      </c>
      <c r="DX220" s="128">
        <v>52.91697505210837</v>
      </c>
      <c r="DY220" s="128" t="s">
        <v>1989</v>
      </c>
      <c r="DZ220" s="128">
        <v>3.105727184609774</v>
      </c>
      <c r="EA220" s="128">
        <v>42.073535813459387</v>
      </c>
      <c r="EB220" s="128">
        <v>0.62696954986811992</v>
      </c>
      <c r="EC220" s="128">
        <v>7.7589788598021876</v>
      </c>
      <c r="ED220" s="128">
        <v>527.14889048720318</v>
      </c>
      <c r="EE220" s="138">
        <v>7.5760933027639696</v>
      </c>
    </row>
    <row r="221" spans="1:135" s="78" customFormat="1" ht="16.2" thickBot="1" x14ac:dyDescent="0.35">
      <c r="A221" s="48" t="s">
        <v>59</v>
      </c>
      <c r="B221" s="49" t="s">
        <v>60</v>
      </c>
      <c r="C221" s="49">
        <v>7</v>
      </c>
      <c r="D221" s="73" t="s">
        <v>307</v>
      </c>
      <c r="E221" s="113" t="s">
        <v>300</v>
      </c>
      <c r="F221" s="49" t="s">
        <v>307</v>
      </c>
      <c r="G221" s="52" t="s">
        <v>322</v>
      </c>
      <c r="H221" s="83" t="s">
        <v>307</v>
      </c>
      <c r="I221" s="83" t="s">
        <v>307</v>
      </c>
      <c r="J221" s="83" t="s">
        <v>307</v>
      </c>
      <c r="K221" s="83" t="s">
        <v>307</v>
      </c>
      <c r="L221" s="119" t="s">
        <v>2104</v>
      </c>
      <c r="M221" s="53" t="s">
        <v>319</v>
      </c>
      <c r="N221" s="55"/>
      <c r="O221" s="177">
        <v>54205.319161359184</v>
      </c>
      <c r="P221" s="177">
        <v>91161.356628982525</v>
      </c>
      <c r="Q221" s="78">
        <v>413.92888139566611</v>
      </c>
      <c r="R221" s="78">
        <v>0</v>
      </c>
      <c r="S221" s="78">
        <v>3394.6541664743936</v>
      </c>
      <c r="T221" s="78">
        <v>0</v>
      </c>
      <c r="U221" s="78">
        <v>0</v>
      </c>
      <c r="V221" s="78">
        <v>58</v>
      </c>
      <c r="W221" s="52">
        <v>30</v>
      </c>
      <c r="X221" s="78">
        <v>0</v>
      </c>
      <c r="Y221" s="78">
        <v>0</v>
      </c>
      <c r="Z221" s="78">
        <v>529.80772626357157</v>
      </c>
      <c r="AA221" s="78">
        <v>13.378804241960259</v>
      </c>
      <c r="AB221" s="78">
        <v>1186.6693120976915</v>
      </c>
      <c r="AC221" s="52">
        <v>0</v>
      </c>
      <c r="AD221" s="78">
        <v>15.847152389369052</v>
      </c>
      <c r="AE221" s="78">
        <v>144.36557230670417</v>
      </c>
      <c r="AF221" s="78">
        <v>7.3001035403111736</v>
      </c>
      <c r="AG221" s="52">
        <v>49.338924561919598</v>
      </c>
      <c r="AH221" s="78">
        <v>30.01029021383</v>
      </c>
      <c r="AI221" s="52">
        <v>114.57216422465899</v>
      </c>
      <c r="AJ221" s="88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144"/>
      <c r="BG221" s="149"/>
      <c r="BH221" s="65"/>
      <c r="BI221" s="48">
        <f t="shared" si="98"/>
        <v>0</v>
      </c>
      <c r="BJ221" s="48">
        <f>BY221/22.9</f>
        <v>0</v>
      </c>
      <c r="BK221" s="48">
        <f t="shared" si="99"/>
        <v>0</v>
      </c>
      <c r="BL221" s="48">
        <f t="shared" si="103"/>
        <v>0</v>
      </c>
      <c r="BM221" s="48"/>
      <c r="BN221" s="48">
        <f t="shared" si="100"/>
        <v>0</v>
      </c>
      <c r="BO221" s="48">
        <f>BZ221/35.4</f>
        <v>0</v>
      </c>
      <c r="BP221" s="48">
        <f t="shared" si="101"/>
        <v>0</v>
      </c>
      <c r="BQ221" s="48">
        <f t="shared" si="102"/>
        <v>0</v>
      </c>
      <c r="BR221" s="48"/>
      <c r="BS221" s="48"/>
      <c r="BT221" s="48"/>
      <c r="BU221" s="48"/>
      <c r="BV221" s="88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5"/>
      <c r="CS221" s="128">
        <v>376.24523517657849</v>
      </c>
      <c r="CT221" s="128">
        <v>1087.4589287473029</v>
      </c>
      <c r="CU221" s="128">
        <v>1475.1699233798233</v>
      </c>
      <c r="CV221" s="128">
        <v>76429.263813687343</v>
      </c>
      <c r="CW221" s="128">
        <v>316.93257270040147</v>
      </c>
      <c r="CX221" s="128">
        <v>5281.6121282412932</v>
      </c>
      <c r="CY221" s="128">
        <v>149.2373247363914</v>
      </c>
      <c r="CZ221" s="128">
        <v>2595.9714662856622</v>
      </c>
      <c r="DA221" s="128">
        <v>219.59369627767404</v>
      </c>
      <c r="DB221" s="128">
        <v>53.684868351384331</v>
      </c>
      <c r="DC221" s="128">
        <v>26.279320473874307</v>
      </c>
      <c r="DD221" s="128">
        <v>36.739482492905296</v>
      </c>
      <c r="DE221" s="128">
        <v>102.03075661076157</v>
      </c>
      <c r="DF221" s="128">
        <v>21.309832886173563</v>
      </c>
      <c r="DG221" s="128">
        <v>171.44332608792365</v>
      </c>
      <c r="DH221" s="128">
        <v>10.987646450375109</v>
      </c>
      <c r="DI221" s="128">
        <v>37.183354941661534</v>
      </c>
      <c r="DJ221" s="128">
        <v>413.97626388575014</v>
      </c>
      <c r="DK221" s="128">
        <v>113.92802371582808</v>
      </c>
      <c r="DL221" s="130"/>
      <c r="DM221" s="128">
        <v>177.90940170412253</v>
      </c>
      <c r="DN221" s="128" t="s">
        <v>1990</v>
      </c>
      <c r="DO221" s="128">
        <v>681.00462088440543</v>
      </c>
      <c r="DP221" s="128" t="s">
        <v>1991</v>
      </c>
      <c r="DQ221" s="128">
        <v>1946.5520570409337</v>
      </c>
      <c r="DR221" s="128" t="s">
        <v>1992</v>
      </c>
      <c r="DS221" s="128">
        <v>4286.4594283221959</v>
      </c>
      <c r="DT221" s="128" t="s">
        <v>1993</v>
      </c>
      <c r="DU221" s="128" t="s">
        <v>1994</v>
      </c>
      <c r="DV221" s="128">
        <v>368.48680000000002</v>
      </c>
      <c r="DW221" s="128">
        <v>16.79610216703524</v>
      </c>
      <c r="DX221" s="128">
        <v>134.32370975147236</v>
      </c>
      <c r="DY221" s="128" t="s">
        <v>1995</v>
      </c>
      <c r="DZ221" s="128">
        <v>12.205471120912437</v>
      </c>
      <c r="EA221" s="128">
        <v>98.196154187060714</v>
      </c>
      <c r="EB221" s="128">
        <v>7.0225837170549967</v>
      </c>
      <c r="EC221" s="128">
        <v>91.988357590141291</v>
      </c>
      <c r="ED221" s="128">
        <v>6987.3897082117082</v>
      </c>
      <c r="EE221" s="138">
        <v>113.05726018697618</v>
      </c>
    </row>
    <row r="222" spans="1:135" s="100" customFormat="1" x14ac:dyDescent="0.3">
      <c r="A222" s="56" t="s">
        <v>59</v>
      </c>
      <c r="B222" s="57" t="s">
        <v>60</v>
      </c>
      <c r="C222" s="57">
        <v>6</v>
      </c>
      <c r="D222" s="112" t="s">
        <v>307</v>
      </c>
      <c r="E222" s="112" t="s">
        <v>300</v>
      </c>
      <c r="F222" s="57" t="s">
        <v>307</v>
      </c>
      <c r="G222" s="60" t="s">
        <v>322</v>
      </c>
      <c r="H222" s="84" t="s">
        <v>307</v>
      </c>
      <c r="I222" s="81" t="s">
        <v>307</v>
      </c>
      <c r="J222" s="81" t="s">
        <v>307</v>
      </c>
      <c r="K222" s="81" t="s">
        <v>307</v>
      </c>
      <c r="L222" s="120" t="s">
        <v>2104</v>
      </c>
      <c r="M222" s="61" t="s">
        <v>319</v>
      </c>
      <c r="N222" s="62"/>
      <c r="O222" s="178">
        <v>57585.678891940217</v>
      </c>
      <c r="P222" s="178">
        <v>91161.356628982525</v>
      </c>
      <c r="Q222" s="100">
        <v>0</v>
      </c>
      <c r="R222" s="100">
        <v>0</v>
      </c>
      <c r="S222" s="100">
        <v>0</v>
      </c>
      <c r="T222" s="100">
        <v>0</v>
      </c>
      <c r="U222" s="100">
        <v>0</v>
      </c>
      <c r="V222" s="100">
        <v>0</v>
      </c>
      <c r="W222" s="60">
        <v>0</v>
      </c>
      <c r="X222" s="100">
        <v>0</v>
      </c>
      <c r="Y222" s="100">
        <v>0</v>
      </c>
      <c r="Z222" s="100">
        <v>882.50650622337878</v>
      </c>
      <c r="AA222" s="100">
        <v>0</v>
      </c>
      <c r="AB222" s="100">
        <v>2245.2780231248303</v>
      </c>
      <c r="AC222" s="60">
        <v>0</v>
      </c>
      <c r="AD222" s="100">
        <v>0</v>
      </c>
      <c r="AE222" s="100">
        <v>0</v>
      </c>
      <c r="AF222" s="100">
        <v>0</v>
      </c>
      <c r="AG222" s="60">
        <v>260.65093502966761</v>
      </c>
      <c r="AH222" s="100">
        <v>0</v>
      </c>
      <c r="AI222" s="60">
        <v>0</v>
      </c>
      <c r="AJ222" s="101"/>
      <c r="AK222" s="60">
        <v>789.3527380358986</v>
      </c>
      <c r="AL222" s="60">
        <v>608.65227776420363</v>
      </c>
      <c r="AM222" s="60">
        <f>AVERAGE(O222:O228)</f>
        <v>40564.306272159236</v>
      </c>
      <c r="AN222" s="60">
        <f>AVERAGE(P222:P228)</f>
        <v>120580.07716211806</v>
      </c>
      <c r="AO222" s="60">
        <v>8511.8339758155635</v>
      </c>
      <c r="AP222" s="60">
        <v>38727.041604503764</v>
      </c>
      <c r="AQ222" s="60">
        <v>979.55117858937012</v>
      </c>
      <c r="AR222" s="60"/>
      <c r="AS222" s="60">
        <v>45</v>
      </c>
      <c r="AT222" s="60"/>
      <c r="AU222" s="60"/>
      <c r="AV222" s="60">
        <v>814.72536464589302</v>
      </c>
      <c r="AW222" s="60">
        <v>80.094130283494565</v>
      </c>
      <c r="AX222" s="60">
        <v>2475.3521750441837</v>
      </c>
      <c r="AY222" s="60">
        <v>91.846752052609233</v>
      </c>
      <c r="AZ222" s="60">
        <v>47.892848378149942</v>
      </c>
      <c r="BA222" s="60">
        <v>543.06744138464637</v>
      </c>
      <c r="BB222" s="60">
        <v>1.9919082029562347</v>
      </c>
      <c r="BC222" s="60">
        <v>188.02391319762978</v>
      </c>
      <c r="BD222" s="60">
        <v>6.9502786704005999</v>
      </c>
      <c r="BE222" s="60">
        <v>72.155766816474028</v>
      </c>
      <c r="BF222" s="145"/>
      <c r="BG222" s="171">
        <v>1.7696682123216889E-3</v>
      </c>
      <c r="BH222" s="172">
        <v>138.93557945540184</v>
      </c>
      <c r="BI222" s="56">
        <f t="shared" si="98"/>
        <v>1771.3670861204907</v>
      </c>
      <c r="BJ222" s="56">
        <f>BY222/22.9</f>
        <v>3.1772740673290073E-13</v>
      </c>
      <c r="BK222" s="56">
        <f t="shared" si="99"/>
        <v>483.71876951519744</v>
      </c>
      <c r="BL222" s="56">
        <f t="shared" si="103"/>
        <v>2255.0858556356879</v>
      </c>
      <c r="BM222" s="56">
        <v>300.14686602205575</v>
      </c>
      <c r="BN222" s="56">
        <f t="shared" si="100"/>
        <v>3406.2168689863861</v>
      </c>
      <c r="BO222" s="56">
        <f>BZ222/35.4</f>
        <v>476.20161556861467</v>
      </c>
      <c r="BP222" s="56">
        <f t="shared" si="101"/>
        <v>10.196813074416683</v>
      </c>
      <c r="BQ222" s="56">
        <f t="shared" si="102"/>
        <v>5.1347906994013925</v>
      </c>
      <c r="BR222" s="56">
        <f t="shared" ref="BR222" si="114">BI222/BP222</f>
        <v>173.71771681926447</v>
      </c>
      <c r="BS222" s="56">
        <v>6.1877382221234642E-14</v>
      </c>
      <c r="BT222" s="56">
        <f t="shared" ref="BT222" si="115">BN222/BP222</f>
        <v>334.04720123117892</v>
      </c>
      <c r="BU222" s="56">
        <v>92.740219309061544</v>
      </c>
      <c r="BV222" s="101"/>
      <c r="BW222" s="60">
        <v>360.5580582775271</v>
      </c>
      <c r="BX222" s="60">
        <v>314.0995828826305</v>
      </c>
      <c r="BY222" s="60">
        <v>7.2759576141834259E-12</v>
      </c>
      <c r="BZ222" s="60">
        <v>16857.537191128959</v>
      </c>
      <c r="CA222" s="60">
        <v>4173.8931340728013</v>
      </c>
      <c r="CB222" s="60">
        <v>19386.480844630085</v>
      </c>
      <c r="CC222" s="60">
        <v>821.02820859554902</v>
      </c>
      <c r="CD222" s="60">
        <v>0</v>
      </c>
      <c r="CE222" s="60">
        <v>15.746719775034716</v>
      </c>
      <c r="CF222" s="60">
        <v>0</v>
      </c>
      <c r="CG222" s="60">
        <v>0</v>
      </c>
      <c r="CH222" s="60">
        <v>410.2697768821713</v>
      </c>
      <c r="CI222" s="60">
        <v>51.159967488511192</v>
      </c>
      <c r="CJ222" s="60">
        <v>672.02360063848982</v>
      </c>
      <c r="CK222" s="60">
        <v>48.819697717319286</v>
      </c>
      <c r="CL222" s="60">
        <v>31.318419136649716</v>
      </c>
      <c r="CM222" s="60">
        <v>364.06126228282096</v>
      </c>
      <c r="CN222" s="60">
        <v>0.69702267310099575</v>
      </c>
      <c r="CO222" s="60">
        <v>153.66414550203686</v>
      </c>
      <c r="CP222" s="60">
        <v>3.2663677253415817</v>
      </c>
      <c r="CQ222" s="60">
        <v>51.730809031291479</v>
      </c>
      <c r="CR222" s="62"/>
      <c r="CS222" s="129">
        <v>2165.3579531823939</v>
      </c>
      <c r="CT222" s="129">
        <v>6341.9064983131493</v>
      </c>
      <c r="CU222" s="129">
        <v>8395.0662568545413</v>
      </c>
      <c r="CV222" s="129">
        <v>439843.79524714052</v>
      </c>
      <c r="CW222" s="129">
        <v>1824.5161190338301</v>
      </c>
      <c r="CX222" s="129">
        <v>30637.215861870885</v>
      </c>
      <c r="CY222" s="129">
        <v>886.72853605935222</v>
      </c>
      <c r="CZ222" s="129">
        <v>14821.209928923357</v>
      </c>
      <c r="DA222" s="129">
        <v>1293.7027094771211</v>
      </c>
      <c r="DB222" s="129">
        <v>306.31874161302761</v>
      </c>
      <c r="DC222" s="129">
        <v>168.11247475915999</v>
      </c>
      <c r="DD222" s="129">
        <v>225.3643388574389</v>
      </c>
      <c r="DE222" s="129">
        <v>609.76875033300371</v>
      </c>
      <c r="DF222" s="129">
        <v>130.71703991699971</v>
      </c>
      <c r="DG222" s="129">
        <v>1051.6536764715288</v>
      </c>
      <c r="DH222" s="129">
        <v>70.289505331297335</v>
      </c>
      <c r="DI222" s="129">
        <v>219.6101297841021</v>
      </c>
      <c r="DJ222" s="129">
        <v>514.56547359088995</v>
      </c>
      <c r="DK222" s="129">
        <v>669.05334185403274</v>
      </c>
      <c r="DL222" s="131"/>
      <c r="DM222" s="129" t="s">
        <v>1996</v>
      </c>
      <c r="DN222" s="129" t="s">
        <v>1997</v>
      </c>
      <c r="DO222" s="129" t="s">
        <v>1998</v>
      </c>
      <c r="DP222" s="129" t="s">
        <v>1999</v>
      </c>
      <c r="DQ222" s="129" t="s">
        <v>2000</v>
      </c>
      <c r="DR222" s="129">
        <v>628107.32842542918</v>
      </c>
      <c r="DS222" s="129">
        <v>21732.231582411914</v>
      </c>
      <c r="DT222" s="129" t="s">
        <v>2001</v>
      </c>
      <c r="DU222" s="129" t="s">
        <v>2002</v>
      </c>
      <c r="DV222" s="129">
        <v>1031.8742</v>
      </c>
      <c r="DW222" s="129" t="s">
        <v>2003</v>
      </c>
      <c r="DX222" s="129">
        <v>469.25828685203584</v>
      </c>
      <c r="DY222" s="129" t="s">
        <v>2004</v>
      </c>
      <c r="DZ222" s="129" t="s">
        <v>2005</v>
      </c>
      <c r="EA222" s="129" t="s">
        <v>2006</v>
      </c>
      <c r="EB222" s="129" t="s">
        <v>2007</v>
      </c>
      <c r="EC222" s="129">
        <v>476.01878261746617</v>
      </c>
      <c r="ED222" s="129" t="s">
        <v>2008</v>
      </c>
      <c r="EE222" s="139">
        <v>554.68603034863099</v>
      </c>
    </row>
    <row r="223" spans="1:135" s="78" customFormat="1" x14ac:dyDescent="0.3">
      <c r="A223" s="48" t="s">
        <v>59</v>
      </c>
      <c r="B223" s="49" t="s">
        <v>60</v>
      </c>
      <c r="C223" s="49">
        <v>6</v>
      </c>
      <c r="D223" s="113" t="s">
        <v>307</v>
      </c>
      <c r="E223" s="113" t="s">
        <v>300</v>
      </c>
      <c r="F223" s="49" t="s">
        <v>307</v>
      </c>
      <c r="G223" s="52" t="s">
        <v>322</v>
      </c>
      <c r="H223" s="83" t="s">
        <v>307</v>
      </c>
      <c r="I223" s="83" t="s">
        <v>307</v>
      </c>
      <c r="J223" s="83" t="s">
        <v>307</v>
      </c>
      <c r="K223" s="83" t="s">
        <v>307</v>
      </c>
      <c r="L223" s="119" t="s">
        <v>2104</v>
      </c>
      <c r="M223" s="53" t="s">
        <v>319</v>
      </c>
      <c r="N223" s="55"/>
      <c r="O223" s="177">
        <v>27475.784010347485</v>
      </c>
      <c r="P223" s="177">
        <v>169467.84246002627</v>
      </c>
      <c r="Q223" s="78">
        <v>674.05629031112085</v>
      </c>
      <c r="R223" s="78">
        <v>0</v>
      </c>
      <c r="S223" s="78">
        <v>7065.4276113066335</v>
      </c>
      <c r="T223" s="78">
        <v>44178.553360250335</v>
      </c>
      <c r="U223" s="78">
        <v>0</v>
      </c>
      <c r="V223" s="78">
        <v>0</v>
      </c>
      <c r="W223" s="52">
        <v>45</v>
      </c>
      <c r="X223" s="78">
        <v>0</v>
      </c>
      <c r="Y223" s="78">
        <v>0</v>
      </c>
      <c r="Z223" s="78">
        <v>1186.1644517899549</v>
      </c>
      <c r="AA223" s="78">
        <v>49.278379501555619</v>
      </c>
      <c r="AB223" s="78">
        <v>2331.0241784936075</v>
      </c>
      <c r="AC223" s="52">
        <v>43.720042250569641</v>
      </c>
      <c r="AD223" s="78">
        <v>21.219719630125908</v>
      </c>
      <c r="AE223" s="78">
        <v>447.08780570701788</v>
      </c>
      <c r="AF223" s="78">
        <v>1.9919082029562347</v>
      </c>
      <c r="AG223" s="52">
        <v>87.823061849086614</v>
      </c>
      <c r="AH223" s="78">
        <v>8.9410600596969996</v>
      </c>
      <c r="AI223" s="52">
        <v>32.111402159507819</v>
      </c>
      <c r="AJ223" s="88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144"/>
      <c r="BG223" s="149"/>
      <c r="BH223" s="65"/>
      <c r="BI223" s="48">
        <f t="shared" si="98"/>
        <v>0</v>
      </c>
      <c r="BJ223" s="48">
        <f>BY223/22.9</f>
        <v>0</v>
      </c>
      <c r="BK223" s="48">
        <f t="shared" si="99"/>
        <v>0</v>
      </c>
      <c r="BL223" s="48">
        <f t="shared" si="103"/>
        <v>0</v>
      </c>
      <c r="BM223" s="48"/>
      <c r="BN223" s="48">
        <f t="shared" si="100"/>
        <v>0</v>
      </c>
      <c r="BO223" s="48">
        <f>BZ223/35.4</f>
        <v>0</v>
      </c>
      <c r="BP223" s="48">
        <f t="shared" si="101"/>
        <v>0</v>
      </c>
      <c r="BQ223" s="48">
        <f t="shared" si="102"/>
        <v>0</v>
      </c>
      <c r="BR223" s="48"/>
      <c r="BS223" s="48"/>
      <c r="BT223" s="48"/>
      <c r="BU223" s="48"/>
      <c r="BV223" s="88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5"/>
      <c r="CS223" s="128">
        <v>120.28431137133751</v>
      </c>
      <c r="CT223" s="128">
        <v>341.16424049937183</v>
      </c>
      <c r="CU223" s="128">
        <v>478.98781382352001</v>
      </c>
      <c r="CV223" s="128">
        <v>24435.742579090514</v>
      </c>
      <c r="CW223" s="128">
        <v>101.28231072124345</v>
      </c>
      <c r="CX223" s="128">
        <v>1669.7797315504301</v>
      </c>
      <c r="CY223" s="128">
        <v>45.542911606124555</v>
      </c>
      <c r="CZ223" s="128">
        <v>839.19372667449522</v>
      </c>
      <c r="DA223" s="128">
        <v>67.875146808513605</v>
      </c>
      <c r="DB223" s="128">
        <v>17.368980306683309</v>
      </c>
      <c r="DC223" s="128">
        <v>7.0878692810615771</v>
      </c>
      <c r="DD223" s="128">
        <v>10.66149833550236</v>
      </c>
      <c r="DE223" s="128">
        <v>30.862054489135897</v>
      </c>
      <c r="DF223" s="128">
        <v>6.1839397952773592</v>
      </c>
      <c r="DG223" s="128">
        <v>49.751455700889586</v>
      </c>
      <c r="DH223" s="128">
        <v>2.9635089622733108</v>
      </c>
      <c r="DI223" s="128">
        <v>11.4503314870402</v>
      </c>
      <c r="DJ223" s="128">
        <v>122.06457629913322</v>
      </c>
      <c r="DK223" s="128">
        <v>35.380822653766323</v>
      </c>
      <c r="DL223" s="130"/>
      <c r="DM223" s="128">
        <v>89.778351002631936</v>
      </c>
      <c r="DN223" s="128" t="s">
        <v>2009</v>
      </c>
      <c r="DO223" s="128">
        <v>292.29482106430447</v>
      </c>
      <c r="DP223" s="128">
        <v>14032.154092248866</v>
      </c>
      <c r="DQ223" s="128" t="s">
        <v>2010</v>
      </c>
      <c r="DR223" s="128" t="s">
        <v>2011</v>
      </c>
      <c r="DS223" s="128">
        <v>1330.4419979405247</v>
      </c>
      <c r="DT223" s="128" t="s">
        <v>2012</v>
      </c>
      <c r="DU223" s="128" t="s">
        <v>2013</v>
      </c>
      <c r="DV223" s="128">
        <v>957.21891978306121</v>
      </c>
      <c r="DW223" s="128">
        <v>14.795401530424002</v>
      </c>
      <c r="DX223" s="128">
        <v>96.667301729746669</v>
      </c>
      <c r="DY223" s="128">
        <v>88.360901217305042</v>
      </c>
      <c r="DZ223" s="128">
        <v>7.5184365601427841</v>
      </c>
      <c r="EA223" s="128">
        <v>100.78926087553008</v>
      </c>
      <c r="EB223" s="128">
        <v>1.8940834157807602</v>
      </c>
      <c r="EC223" s="128">
        <v>33.516270716575725</v>
      </c>
      <c r="ED223" s="128" t="s">
        <v>2014</v>
      </c>
      <c r="EE223" s="138">
        <v>36.370493936893126</v>
      </c>
    </row>
    <row r="224" spans="1:135" s="78" customFormat="1" x14ac:dyDescent="0.3">
      <c r="A224" s="48" t="s">
        <v>59</v>
      </c>
      <c r="B224" s="49" t="s">
        <v>60</v>
      </c>
      <c r="C224" s="49">
        <v>6</v>
      </c>
      <c r="D224" s="113" t="s">
        <v>307</v>
      </c>
      <c r="E224" s="113" t="s">
        <v>300</v>
      </c>
      <c r="F224" s="49" t="s">
        <v>307</v>
      </c>
      <c r="G224" s="52" t="s">
        <v>322</v>
      </c>
      <c r="H224" s="83" t="s">
        <v>307</v>
      </c>
      <c r="I224" s="83" t="s">
        <v>307</v>
      </c>
      <c r="J224" s="83" t="s">
        <v>307</v>
      </c>
      <c r="K224" s="83" t="s">
        <v>307</v>
      </c>
      <c r="L224" s="119" t="s">
        <v>2104</v>
      </c>
      <c r="M224" s="53" t="s">
        <v>319</v>
      </c>
      <c r="N224" s="55"/>
      <c r="O224" s="177">
        <v>30412.925876445086</v>
      </c>
      <c r="P224" s="177">
        <v>159862.19355722016</v>
      </c>
      <c r="Q224" s="78">
        <v>509.62941657794431</v>
      </c>
      <c r="R224" s="78">
        <v>0</v>
      </c>
      <c r="S224" s="78">
        <v>7141.6330496565251</v>
      </c>
      <c r="T224" s="78">
        <v>38759.287406622076</v>
      </c>
      <c r="U224" s="78">
        <v>433.2531065960593</v>
      </c>
      <c r="V224" s="78">
        <v>0</v>
      </c>
      <c r="W224" s="52">
        <v>0</v>
      </c>
      <c r="X224" s="78">
        <v>0</v>
      </c>
      <c r="Y224" s="78">
        <v>0</v>
      </c>
      <c r="Z224" s="78">
        <v>1449.5960159065444</v>
      </c>
      <c r="AA224" s="78">
        <v>69.669288997867767</v>
      </c>
      <c r="AB224" s="78">
        <v>1973.5731119689103</v>
      </c>
      <c r="AC224" s="52">
        <v>0</v>
      </c>
      <c r="AD224" s="78">
        <v>21.468715299177383</v>
      </c>
      <c r="AE224" s="78">
        <v>230.32591092856475</v>
      </c>
      <c r="AF224" s="78">
        <v>0</v>
      </c>
      <c r="AG224" s="52">
        <v>0</v>
      </c>
      <c r="AH224" s="78">
        <v>6.8622468085500001</v>
      </c>
      <c r="AI224" s="52">
        <v>54.470269454620961</v>
      </c>
      <c r="AJ224" s="88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144"/>
      <c r="BG224" s="149"/>
      <c r="BH224" s="65"/>
      <c r="BI224" s="48">
        <f t="shared" si="98"/>
        <v>0</v>
      </c>
      <c r="BJ224" s="48">
        <f>BY224/22.9</f>
        <v>0</v>
      </c>
      <c r="BK224" s="48">
        <f t="shared" si="99"/>
        <v>0</v>
      </c>
      <c r="BL224" s="48">
        <f t="shared" si="103"/>
        <v>0</v>
      </c>
      <c r="BM224" s="48"/>
      <c r="BN224" s="48">
        <f t="shared" si="100"/>
        <v>0</v>
      </c>
      <c r="BO224" s="48">
        <f>BZ224/35.4</f>
        <v>0</v>
      </c>
      <c r="BP224" s="48">
        <f t="shared" si="101"/>
        <v>0</v>
      </c>
      <c r="BQ224" s="48">
        <f t="shared" si="102"/>
        <v>0</v>
      </c>
      <c r="BR224" s="48"/>
      <c r="BS224" s="48"/>
      <c r="BT224" s="48"/>
      <c r="BU224" s="48"/>
      <c r="BV224" s="88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5"/>
      <c r="CS224" s="128">
        <v>317.23748399969674</v>
      </c>
      <c r="CT224" s="128">
        <v>899.78555019169562</v>
      </c>
      <c r="CU224" s="128">
        <v>1263.2810313456839</v>
      </c>
      <c r="CV224" s="128">
        <v>64446.754585670256</v>
      </c>
      <c r="CW224" s="128">
        <v>267.12166416857548</v>
      </c>
      <c r="CX224" s="128">
        <v>4403.8720829969634</v>
      </c>
      <c r="CY224" s="128">
        <v>120.11473921436381</v>
      </c>
      <c r="CZ224" s="128">
        <v>2213.2870313957201</v>
      </c>
      <c r="DA224" s="128">
        <v>179.01370971953605</v>
      </c>
      <c r="DB224" s="128">
        <v>45.808896848749718</v>
      </c>
      <c r="DC224" s="128">
        <v>18.693525298582848</v>
      </c>
      <c r="DD224" s="128">
        <v>28.11860390654132</v>
      </c>
      <c r="DE224" s="128">
        <v>81.395490447376943</v>
      </c>
      <c r="DF224" s="128">
        <v>16.309504369219511</v>
      </c>
      <c r="DG224" s="128">
        <v>131.21434085570624</v>
      </c>
      <c r="DH224" s="128">
        <v>7.8159496968792714</v>
      </c>
      <c r="DI224" s="128">
        <v>30.199070107298464</v>
      </c>
      <c r="DJ224" s="128">
        <v>321.93274940969093</v>
      </c>
      <c r="DK224" s="128">
        <v>93.313276125176316</v>
      </c>
      <c r="DL224" s="130"/>
      <c r="DM224" s="128">
        <v>205.06037738778687</v>
      </c>
      <c r="DN224" s="128" t="s">
        <v>2015</v>
      </c>
      <c r="DO224" s="128">
        <v>762.95939195383437</v>
      </c>
      <c r="DP224" s="128" t="s">
        <v>2016</v>
      </c>
      <c r="DQ224" s="128">
        <v>1255.5339356546444</v>
      </c>
      <c r="DR224" s="128">
        <v>82036.383257214533</v>
      </c>
      <c r="DS224" s="128">
        <v>3360.7338428521984</v>
      </c>
      <c r="DT224" s="128" t="s">
        <v>2017</v>
      </c>
      <c r="DU224" s="128" t="s">
        <v>2018</v>
      </c>
      <c r="DV224" s="128">
        <v>2740.1450105826821</v>
      </c>
      <c r="DW224" s="128">
        <v>26.716112537490346</v>
      </c>
      <c r="DX224" s="128">
        <v>142.45210861288629</v>
      </c>
      <c r="DY224" s="128">
        <v>246.30738972931559</v>
      </c>
      <c r="DZ224" s="128">
        <v>10.633511702514729</v>
      </c>
      <c r="EA224" s="128">
        <v>110.44422889700557</v>
      </c>
      <c r="EB224" s="128" t="s">
        <v>2019</v>
      </c>
      <c r="EC224" s="128">
        <v>85.591763953796814</v>
      </c>
      <c r="ED224" s="128">
        <v>7306.5769818021618</v>
      </c>
      <c r="EE224" s="138">
        <v>92.791674371384815</v>
      </c>
    </row>
    <row r="225" spans="1:135" s="78" customFormat="1" x14ac:dyDescent="0.3">
      <c r="A225" s="48" t="s">
        <v>59</v>
      </c>
      <c r="B225" s="49" t="s">
        <v>60</v>
      </c>
      <c r="C225" s="49">
        <v>6</v>
      </c>
      <c r="D225" s="113" t="s">
        <v>307</v>
      </c>
      <c r="E225" s="113" t="s">
        <v>300</v>
      </c>
      <c r="F225" s="49" t="s">
        <v>307</v>
      </c>
      <c r="G225" s="52" t="s">
        <v>322</v>
      </c>
      <c r="H225" s="83" t="s">
        <v>307</v>
      </c>
      <c r="I225" s="80" t="s">
        <v>307</v>
      </c>
      <c r="J225" s="80" t="s">
        <v>307</v>
      </c>
      <c r="K225" s="80" t="s">
        <v>307</v>
      </c>
      <c r="L225" s="119" t="s">
        <v>2104</v>
      </c>
      <c r="M225" s="53" t="s">
        <v>320</v>
      </c>
      <c r="N225" s="55"/>
      <c r="O225" s="177">
        <v>51901.469125409676</v>
      </c>
      <c r="P225" s="177">
        <v>91161.356628982525</v>
      </c>
      <c r="Q225" s="78">
        <v>643.00184988948627</v>
      </c>
      <c r="R225" s="78">
        <v>0</v>
      </c>
      <c r="S225" s="78">
        <v>4915.5822565498938</v>
      </c>
      <c r="T225" s="78">
        <v>0</v>
      </c>
      <c r="U225" s="78">
        <v>0</v>
      </c>
      <c r="V225" s="78">
        <v>0</v>
      </c>
      <c r="W225" s="52">
        <v>0</v>
      </c>
      <c r="X225" s="78">
        <v>0</v>
      </c>
      <c r="Y225" s="78">
        <v>0</v>
      </c>
      <c r="Z225" s="78">
        <v>87.971360483303997</v>
      </c>
      <c r="AA225" s="78">
        <v>157.01323362273314</v>
      </c>
      <c r="AB225" s="78">
        <v>2322.4022497256956</v>
      </c>
      <c r="AC225" s="52">
        <v>0</v>
      </c>
      <c r="AD225" s="78">
        <v>0</v>
      </c>
      <c r="AE225" s="78">
        <v>220.2431878488845</v>
      </c>
      <c r="AF225" s="78">
        <v>0</v>
      </c>
      <c r="AG225" s="52">
        <v>57.521607139516881</v>
      </c>
      <c r="AH225" s="78">
        <v>0</v>
      </c>
      <c r="AI225" s="52">
        <v>0</v>
      </c>
      <c r="AJ225" s="88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144"/>
      <c r="BG225" s="149"/>
      <c r="BH225" s="65"/>
      <c r="BI225" s="48">
        <f t="shared" si="98"/>
        <v>0</v>
      </c>
      <c r="BJ225" s="48">
        <f>BY225/22.9</f>
        <v>0</v>
      </c>
      <c r="BK225" s="48">
        <f t="shared" si="99"/>
        <v>0</v>
      </c>
      <c r="BL225" s="48">
        <f t="shared" si="103"/>
        <v>0</v>
      </c>
      <c r="BM225" s="48"/>
      <c r="BN225" s="48">
        <f t="shared" si="100"/>
        <v>0</v>
      </c>
      <c r="BO225" s="48">
        <f>BZ225/35.4</f>
        <v>0</v>
      </c>
      <c r="BP225" s="48">
        <f t="shared" si="101"/>
        <v>0</v>
      </c>
      <c r="BQ225" s="48">
        <f t="shared" si="102"/>
        <v>0</v>
      </c>
      <c r="BR225" s="48"/>
      <c r="BS225" s="48"/>
      <c r="BT225" s="48"/>
      <c r="BU225" s="48"/>
      <c r="BV225" s="88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5"/>
      <c r="CS225" s="128">
        <v>875.17603949295199</v>
      </c>
      <c r="CT225" s="128">
        <v>2704.1406526933233</v>
      </c>
      <c r="CU225" s="128">
        <v>3334.6150902049685</v>
      </c>
      <c r="CV225" s="128">
        <v>168701.26265869298</v>
      </c>
      <c r="CW225" s="128">
        <v>746.82847918366667</v>
      </c>
      <c r="CX225" s="128">
        <v>11984.806786424313</v>
      </c>
      <c r="CY225" s="128">
        <v>280.91310759237268</v>
      </c>
      <c r="CZ225" s="128">
        <v>5981.2315662186747</v>
      </c>
      <c r="DA225" s="128">
        <v>479.36643055543067</v>
      </c>
      <c r="DB225" s="128">
        <v>119.18746721227721</v>
      </c>
      <c r="DC225" s="128">
        <v>63.033645108555234</v>
      </c>
      <c r="DD225" s="128">
        <v>55.865454700103221</v>
      </c>
      <c r="DE225" s="128">
        <v>218.31048468011485</v>
      </c>
      <c r="DF225" s="128">
        <v>69.226426253815561</v>
      </c>
      <c r="DG225" s="128">
        <v>258.53105458098122</v>
      </c>
      <c r="DH225" s="128">
        <v>43.572742032672913</v>
      </c>
      <c r="DI225" s="128">
        <v>94.614317521472302</v>
      </c>
      <c r="DJ225" s="128">
        <v>906.61058674630897</v>
      </c>
      <c r="DK225" s="128">
        <v>234.39975498341522</v>
      </c>
      <c r="DL225" s="130"/>
      <c r="DM225" s="128">
        <v>436.53947559533827</v>
      </c>
      <c r="DN225" s="128" t="s">
        <v>2020</v>
      </c>
      <c r="DO225" s="128">
        <v>1835.3087359563449</v>
      </c>
      <c r="DP225" s="128" t="s">
        <v>2021</v>
      </c>
      <c r="DQ225" s="128" t="s">
        <v>2022</v>
      </c>
      <c r="DR225" s="128" t="s">
        <v>2023</v>
      </c>
      <c r="DS225" s="128">
        <v>13252.919049973809</v>
      </c>
      <c r="DT225" s="128" t="s">
        <v>2024</v>
      </c>
      <c r="DU225" s="128" t="s">
        <v>2025</v>
      </c>
      <c r="DV225" s="128">
        <v>108.7467</v>
      </c>
      <c r="DW225" s="128">
        <v>93.416142383476597</v>
      </c>
      <c r="DX225" s="128">
        <v>281.94529655570483</v>
      </c>
      <c r="DY225" s="128" t="s">
        <v>2026</v>
      </c>
      <c r="DZ225" s="128" t="s">
        <v>2027</v>
      </c>
      <c r="EA225" s="128">
        <v>358.60436848831722</v>
      </c>
      <c r="EB225" s="128" t="s">
        <v>2028</v>
      </c>
      <c r="EC225" s="128" t="s">
        <v>2029</v>
      </c>
      <c r="ED225" s="128">
        <v>21921.409970776982</v>
      </c>
      <c r="EE225" s="138" t="s">
        <v>2030</v>
      </c>
    </row>
    <row r="226" spans="1:135" s="78" customFormat="1" x14ac:dyDescent="0.3">
      <c r="A226" s="48" t="s">
        <v>59</v>
      </c>
      <c r="B226" s="49" t="s">
        <v>60</v>
      </c>
      <c r="C226" s="49">
        <v>6</v>
      </c>
      <c r="D226" s="113" t="s">
        <v>307</v>
      </c>
      <c r="E226" s="113" t="s">
        <v>300</v>
      </c>
      <c r="F226" s="49" t="s">
        <v>307</v>
      </c>
      <c r="G226" s="52" t="s">
        <v>322</v>
      </c>
      <c r="H226" s="83" t="s">
        <v>307</v>
      </c>
      <c r="I226" s="80" t="s">
        <v>307</v>
      </c>
      <c r="J226" s="80" t="s">
        <v>307</v>
      </c>
      <c r="K226" s="80" t="s">
        <v>307</v>
      </c>
      <c r="L226" s="119" t="s">
        <v>2104</v>
      </c>
      <c r="M226" s="53" t="s">
        <v>320</v>
      </c>
      <c r="N226" s="55"/>
      <c r="O226" s="177">
        <v>50771.733664515159</v>
      </c>
      <c r="P226" s="177">
        <v>91161.356628982525</v>
      </c>
      <c r="Q226" s="78">
        <v>661.44336861906834</v>
      </c>
      <c r="R226" s="78">
        <v>0</v>
      </c>
      <c r="S226" s="78">
        <v>6314.6496488166367</v>
      </c>
      <c r="T226" s="78">
        <v>0</v>
      </c>
      <c r="U226" s="78">
        <v>0</v>
      </c>
      <c r="V226" s="78">
        <v>0</v>
      </c>
      <c r="W226" s="52">
        <v>0</v>
      </c>
      <c r="X226" s="78">
        <v>0</v>
      </c>
      <c r="Y226" s="78">
        <v>0</v>
      </c>
      <c r="Z226" s="78">
        <v>530.95017716664199</v>
      </c>
      <c r="AA226" s="78">
        <v>0</v>
      </c>
      <c r="AB226" s="78">
        <v>1667.6696494380064</v>
      </c>
      <c r="AC226" s="52">
        <v>0</v>
      </c>
      <c r="AD226" s="78">
        <v>0</v>
      </c>
      <c r="AE226" s="78">
        <v>351.2196773418944</v>
      </c>
      <c r="AF226" s="78">
        <v>0</v>
      </c>
      <c r="AG226" s="52">
        <v>0</v>
      </c>
      <c r="AH226" s="78">
        <v>5.9358598984800004</v>
      </c>
      <c r="AI226" s="52">
        <v>156.80819145481956</v>
      </c>
      <c r="AJ226" s="88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144"/>
      <c r="BG226" s="149"/>
      <c r="BH226" s="65"/>
      <c r="BI226" s="48">
        <f t="shared" si="98"/>
        <v>0</v>
      </c>
      <c r="BJ226" s="48">
        <f>BY226/22.9</f>
        <v>0</v>
      </c>
      <c r="BK226" s="48">
        <f t="shared" si="99"/>
        <v>0</v>
      </c>
      <c r="BL226" s="48">
        <f t="shared" si="103"/>
        <v>0</v>
      </c>
      <c r="BM226" s="48"/>
      <c r="BN226" s="48">
        <f t="shared" si="100"/>
        <v>0</v>
      </c>
      <c r="BO226" s="48">
        <f>BZ226/35.4</f>
        <v>0</v>
      </c>
      <c r="BP226" s="48">
        <f t="shared" si="101"/>
        <v>0</v>
      </c>
      <c r="BQ226" s="48">
        <f t="shared" si="102"/>
        <v>0</v>
      </c>
      <c r="BR226" s="48"/>
      <c r="BS226" s="48"/>
      <c r="BT226" s="48"/>
      <c r="BU226" s="48"/>
      <c r="BV226" s="88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5"/>
      <c r="CS226" s="128">
        <v>755.93797028287884</v>
      </c>
      <c r="CT226" s="128">
        <v>2398.4729124451101</v>
      </c>
      <c r="CU226" s="128">
        <v>2806.0118824532069</v>
      </c>
      <c r="CV226" s="128">
        <v>145970.75278890919</v>
      </c>
      <c r="CW226" s="128">
        <v>645.3705252298131</v>
      </c>
      <c r="CX226" s="128">
        <v>10558.551540075807</v>
      </c>
      <c r="CY226" s="128">
        <v>267.21723209078908</v>
      </c>
      <c r="CZ226" s="128">
        <v>5071.6583507493706</v>
      </c>
      <c r="DA226" s="128">
        <v>439.24641109016676</v>
      </c>
      <c r="DB226" s="128">
        <v>100.94605121301994</v>
      </c>
      <c r="DC226" s="128">
        <v>68.232440522471407</v>
      </c>
      <c r="DD226" s="128">
        <v>60.473042745996167</v>
      </c>
      <c r="DE226" s="128">
        <v>207.66677181633597</v>
      </c>
      <c r="DF226" s="128">
        <v>65.851293583843457</v>
      </c>
      <c r="DG226" s="128">
        <v>279.85379513637542</v>
      </c>
      <c r="DH226" s="128">
        <v>42.900255409692598</v>
      </c>
      <c r="DI226" s="128">
        <v>86.046741701817055</v>
      </c>
      <c r="DJ226" s="128">
        <v>892.61827266651017</v>
      </c>
      <c r="DK226" s="128">
        <v>214.18859535864624</v>
      </c>
      <c r="DL226" s="130"/>
      <c r="DM226" s="128">
        <v>321.61359549809674</v>
      </c>
      <c r="DN226" s="128" t="s">
        <v>2031</v>
      </c>
      <c r="DO226" s="128">
        <v>1202.5461469909831</v>
      </c>
      <c r="DP226" s="128" t="s">
        <v>2032</v>
      </c>
      <c r="DQ226" s="128">
        <v>3276.5380085196234</v>
      </c>
      <c r="DR226" s="128">
        <v>215213.50099294208</v>
      </c>
      <c r="DS226" s="128">
        <v>6553.0240394283883</v>
      </c>
      <c r="DT226" s="128" t="s">
        <v>2033</v>
      </c>
      <c r="DU226" s="128" t="s">
        <v>2034</v>
      </c>
      <c r="DV226" s="128">
        <v>194.60509999999999</v>
      </c>
      <c r="DW226" s="128" t="s">
        <v>2035</v>
      </c>
      <c r="DX226" s="128">
        <v>248.54796137985244</v>
      </c>
      <c r="DY226" s="128">
        <v>516.55221027586185</v>
      </c>
      <c r="DZ226" s="128" t="s">
        <v>2036</v>
      </c>
      <c r="EA226" s="128">
        <v>230.91357537416678</v>
      </c>
      <c r="EB226" s="128" t="s">
        <v>2037</v>
      </c>
      <c r="EC226" s="128" t="s">
        <v>2038</v>
      </c>
      <c r="ED226" s="128" t="s">
        <v>2039</v>
      </c>
      <c r="EE226" s="138" t="s">
        <v>2040</v>
      </c>
    </row>
    <row r="227" spans="1:135" s="78" customFormat="1" x14ac:dyDescent="0.3">
      <c r="A227" s="48" t="s">
        <v>59</v>
      </c>
      <c r="B227" s="49" t="s">
        <v>60</v>
      </c>
      <c r="C227" s="49">
        <v>6</v>
      </c>
      <c r="D227" s="113" t="s">
        <v>307</v>
      </c>
      <c r="E227" s="113" t="s">
        <v>300</v>
      </c>
      <c r="F227" s="49" t="s">
        <v>307</v>
      </c>
      <c r="G227" s="52" t="s">
        <v>322</v>
      </c>
      <c r="H227" s="83" t="s">
        <v>307</v>
      </c>
      <c r="I227" s="80" t="s">
        <v>307</v>
      </c>
      <c r="J227" s="80" t="s">
        <v>307</v>
      </c>
      <c r="K227" s="80" t="s">
        <v>307</v>
      </c>
      <c r="L227" s="119" t="s">
        <v>2104</v>
      </c>
      <c r="M227" s="53" t="s">
        <v>321</v>
      </c>
      <c r="N227" s="55"/>
      <c r="O227" s="177">
        <v>24481.130580810706</v>
      </c>
      <c r="P227" s="177">
        <v>150085.07760164994</v>
      </c>
      <c r="Q227" s="78">
        <v>1230.4410518659554</v>
      </c>
      <c r="R227" s="78">
        <v>324.58828873185962</v>
      </c>
      <c r="S227" s="78">
        <v>13542.09608285892</v>
      </c>
      <c r="T227" s="78">
        <v>33243.284046638873</v>
      </c>
      <c r="U227" s="78">
        <v>106.825754929826</v>
      </c>
      <c r="V227" s="78">
        <v>0</v>
      </c>
      <c r="W227" s="52">
        <v>0</v>
      </c>
      <c r="X227" s="78">
        <v>0</v>
      </c>
      <c r="Y227" s="78">
        <v>0</v>
      </c>
      <c r="Z227" s="78">
        <v>678.28501873563675</v>
      </c>
      <c r="AA227" s="78">
        <v>90.055020924256468</v>
      </c>
      <c r="AB227" s="78">
        <v>3880.1108169331678</v>
      </c>
      <c r="AC227" s="52">
        <v>0</v>
      </c>
      <c r="AD227" s="78">
        <v>82.006317519695429</v>
      </c>
      <c r="AE227" s="78">
        <v>987.07479997915721</v>
      </c>
      <c r="AF227" s="78">
        <v>0</v>
      </c>
      <c r="AG227" s="52">
        <v>80.053112235749012</v>
      </c>
      <c r="AH227" s="78">
        <v>6.1316601423600003</v>
      </c>
      <c r="AI227" s="52">
        <v>45.233204196947753</v>
      </c>
      <c r="AJ227" s="88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144"/>
      <c r="BG227" s="149"/>
      <c r="BH227" s="65"/>
      <c r="BI227" s="48">
        <f t="shared" si="98"/>
        <v>0</v>
      </c>
      <c r="BJ227" s="48">
        <f>BY227/22.9</f>
        <v>0</v>
      </c>
      <c r="BK227" s="48">
        <f t="shared" si="99"/>
        <v>0</v>
      </c>
      <c r="BL227" s="48">
        <f t="shared" si="103"/>
        <v>0</v>
      </c>
      <c r="BM227" s="48"/>
      <c r="BN227" s="48">
        <f t="shared" si="100"/>
        <v>0</v>
      </c>
      <c r="BO227" s="48">
        <f>BZ227/35.4</f>
        <v>0</v>
      </c>
      <c r="BP227" s="48">
        <f t="shared" si="101"/>
        <v>0</v>
      </c>
      <c r="BQ227" s="48">
        <f t="shared" si="102"/>
        <v>0</v>
      </c>
      <c r="BR227" s="48"/>
      <c r="BS227" s="48"/>
      <c r="BT227" s="48"/>
      <c r="BU227" s="48"/>
      <c r="BV227" s="88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5"/>
      <c r="CS227" s="128">
        <v>25.944894210740237</v>
      </c>
      <c r="CT227" s="128">
        <v>73.740416389275282</v>
      </c>
      <c r="CU227" s="128">
        <v>90.432331825327978</v>
      </c>
      <c r="CV227" s="128">
        <v>4402.033925783192</v>
      </c>
      <c r="CW227" s="128">
        <v>19.849171498001528</v>
      </c>
      <c r="CX227" s="128">
        <v>300.3735650921476</v>
      </c>
      <c r="CY227" s="128">
        <v>6.3805690625306877</v>
      </c>
      <c r="CZ227" s="128">
        <v>178.32804549762906</v>
      </c>
      <c r="DA227" s="128">
        <v>8.263269893333602</v>
      </c>
      <c r="DB227" s="128">
        <v>3.9529470459708262</v>
      </c>
      <c r="DC227" s="128">
        <v>2.0529568090795594</v>
      </c>
      <c r="DD227" s="128">
        <v>1.8056598036521119</v>
      </c>
      <c r="DE227" s="128">
        <v>1.8039218748970274</v>
      </c>
      <c r="DF227" s="128">
        <v>1.3939052205657507</v>
      </c>
      <c r="DG227" s="128">
        <v>9.7749426693237531</v>
      </c>
      <c r="DH227" s="128">
        <v>0.96784786664246614</v>
      </c>
      <c r="DI227" s="128">
        <v>2.5872318494940707</v>
      </c>
      <c r="DJ227" s="128">
        <v>24.716746425148017</v>
      </c>
      <c r="DK227" s="128">
        <v>6.3351571443743344</v>
      </c>
      <c r="DL227" s="130"/>
      <c r="DM227" s="128">
        <v>44.663632875200449</v>
      </c>
      <c r="DN227" s="128">
        <v>67.150102546615898</v>
      </c>
      <c r="DO227" s="128">
        <v>112.71730860280636</v>
      </c>
      <c r="DP227" s="128">
        <v>4160.2729560032285</v>
      </c>
      <c r="DQ227" s="128">
        <v>194.20998492131557</v>
      </c>
      <c r="DR227" s="128">
        <v>12782.622993447643</v>
      </c>
      <c r="DS227" s="128" t="s">
        <v>2041</v>
      </c>
      <c r="DT227" s="128" t="s">
        <v>2042</v>
      </c>
      <c r="DU227" s="128" t="s">
        <v>2043</v>
      </c>
      <c r="DV227" s="128">
        <v>318.79608652429482</v>
      </c>
      <c r="DW227" s="128">
        <v>6.7350935780199945</v>
      </c>
      <c r="DX227" s="128">
        <v>46.02145999454158</v>
      </c>
      <c r="DY227" s="128" t="s">
        <v>2044</v>
      </c>
      <c r="DZ227" s="128">
        <v>5.2427907794022248</v>
      </c>
      <c r="EA227" s="128">
        <v>58.627826413877628</v>
      </c>
      <c r="EB227" s="128">
        <v>0.9876631649127865</v>
      </c>
      <c r="EC227" s="128" t="s">
        <v>2045</v>
      </c>
      <c r="ED227" s="128">
        <v>646.07455969932062</v>
      </c>
      <c r="EE227" s="138">
        <v>11.159764487613606</v>
      </c>
    </row>
    <row r="228" spans="1:135" s="78" customFormat="1" ht="16.2" thickBot="1" x14ac:dyDescent="0.35">
      <c r="A228" s="48" t="s">
        <v>59</v>
      </c>
      <c r="B228" s="49" t="s">
        <v>60</v>
      </c>
      <c r="C228" s="49">
        <v>6</v>
      </c>
      <c r="D228" s="113" t="s">
        <v>307</v>
      </c>
      <c r="E228" s="113" t="s">
        <v>300</v>
      </c>
      <c r="F228" s="49" t="s">
        <v>307</v>
      </c>
      <c r="G228" s="52" t="s">
        <v>322</v>
      </c>
      <c r="H228" s="83" t="s">
        <v>307</v>
      </c>
      <c r="I228" s="80" t="s">
        <v>307</v>
      </c>
      <c r="J228" s="80" t="s">
        <v>307</v>
      </c>
      <c r="K228" s="80" t="s">
        <v>307</v>
      </c>
      <c r="L228" s="119" t="s">
        <v>2104</v>
      </c>
      <c r="M228" s="53" t="s">
        <v>321</v>
      </c>
      <c r="N228" s="55"/>
      <c r="O228" s="177">
        <v>41321.421755646326</v>
      </c>
      <c r="P228" s="177">
        <v>91161.356628982525</v>
      </c>
      <c r="Q228" s="78">
        <v>1017.5444509518167</v>
      </c>
      <c r="R228" s="78">
        <v>892.71626679654764</v>
      </c>
      <c r="S228" s="78">
        <v>12091.615205704777</v>
      </c>
      <c r="T228" s="78">
        <v>0</v>
      </c>
      <c r="U228" s="78">
        <v>2398.5746742422252</v>
      </c>
      <c r="V228" s="78">
        <v>0</v>
      </c>
      <c r="W228" s="52">
        <v>0</v>
      </c>
      <c r="X228" s="78">
        <v>0</v>
      </c>
      <c r="Y228" s="78">
        <v>0</v>
      </c>
      <c r="Z228" s="78">
        <v>887.60402221579</v>
      </c>
      <c r="AA228" s="78">
        <v>34.45472837105978</v>
      </c>
      <c r="AB228" s="78">
        <v>2907.4071956250682</v>
      </c>
      <c r="AC228" s="52">
        <v>139.97346185464883</v>
      </c>
      <c r="AD228" s="78">
        <v>66.876641063601056</v>
      </c>
      <c r="AE228" s="78">
        <v>1022.4532665023594</v>
      </c>
      <c r="AF228" s="78">
        <v>0</v>
      </c>
      <c r="AG228" s="52">
        <v>454.07084973412879</v>
      </c>
      <c r="AH228" s="78">
        <v>6.8805664429159998</v>
      </c>
      <c r="AI228" s="52">
        <v>0</v>
      </c>
      <c r="AJ228" s="88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144"/>
      <c r="BG228" s="149"/>
      <c r="BH228" s="65"/>
      <c r="BI228" s="48">
        <f t="shared" si="98"/>
        <v>0</v>
      </c>
      <c r="BJ228" s="48">
        <f>BY228/22.9</f>
        <v>0</v>
      </c>
      <c r="BK228" s="48">
        <f t="shared" si="99"/>
        <v>0</v>
      </c>
      <c r="BL228" s="48">
        <f t="shared" si="103"/>
        <v>0</v>
      </c>
      <c r="BM228" s="48"/>
      <c r="BN228" s="48">
        <f t="shared" si="100"/>
        <v>0</v>
      </c>
      <c r="BO228" s="48">
        <f>BZ228/35.4</f>
        <v>0</v>
      </c>
      <c r="BP228" s="48">
        <f t="shared" si="101"/>
        <v>0</v>
      </c>
      <c r="BQ228" s="48">
        <f t="shared" si="102"/>
        <v>0</v>
      </c>
      <c r="BR228" s="48"/>
      <c r="BS228" s="48"/>
      <c r="BT228" s="48"/>
      <c r="BU228" s="48"/>
      <c r="BV228" s="88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5"/>
      <c r="CS228" s="128">
        <v>203.17328528540006</v>
      </c>
      <c r="CT228" s="128">
        <v>586.84945150407555</v>
      </c>
      <c r="CU228" s="128">
        <v>699.57843343771492</v>
      </c>
      <c r="CV228" s="128">
        <v>34501.881086512753</v>
      </c>
      <c r="CW228" s="128">
        <v>155.42394264617482</v>
      </c>
      <c r="CX228" s="128">
        <v>2376.4636105416525</v>
      </c>
      <c r="CY228" s="128">
        <v>52.75150700511724</v>
      </c>
      <c r="CZ228" s="128">
        <v>1383.4247787941547</v>
      </c>
      <c r="DA228" s="128">
        <v>68.316781056903636</v>
      </c>
      <c r="DB228" s="128">
        <v>30.672077456383843</v>
      </c>
      <c r="DC228" s="128">
        <v>17.464000290720008</v>
      </c>
      <c r="DD228" s="128">
        <v>15.360305290621362</v>
      </c>
      <c r="DE228" s="128">
        <v>16.443012839303631</v>
      </c>
      <c r="DF228" s="128">
        <v>11.689630020794553</v>
      </c>
      <c r="DG228" s="128">
        <v>83.153040952370958</v>
      </c>
      <c r="DH228" s="128">
        <v>8.2332452307985626</v>
      </c>
      <c r="DI228" s="128">
        <v>20.875052105019016</v>
      </c>
      <c r="DJ228" s="128">
        <v>205.54765672211477</v>
      </c>
      <c r="DK228" s="128">
        <v>51.012730147125204</v>
      </c>
      <c r="DL228" s="130"/>
      <c r="DM228" s="128">
        <v>145.07459142904014</v>
      </c>
      <c r="DN228" s="128" t="s">
        <v>2046</v>
      </c>
      <c r="DO228" s="128">
        <v>433.1088434559519</v>
      </c>
      <c r="DP228" s="128">
        <v>18457.522908647992</v>
      </c>
      <c r="DQ228" s="128" t="s">
        <v>2047</v>
      </c>
      <c r="DR228" s="128" t="s">
        <v>2048</v>
      </c>
      <c r="DS228" s="128" t="s">
        <v>2049</v>
      </c>
      <c r="DT228" s="128" t="s">
        <v>2050</v>
      </c>
      <c r="DU228" s="128" t="s">
        <v>2051</v>
      </c>
      <c r="DV228" s="128">
        <v>827.72912293502998</v>
      </c>
      <c r="DW228" s="128">
        <v>24.342390389613744</v>
      </c>
      <c r="DX228" s="128">
        <v>149.79482193343483</v>
      </c>
      <c r="DY228" s="128" t="s">
        <v>2052</v>
      </c>
      <c r="DZ228" s="128">
        <v>17.511387195237454</v>
      </c>
      <c r="EA228" s="128">
        <v>176.0726113497004</v>
      </c>
      <c r="EB228" s="128" t="s">
        <v>2053</v>
      </c>
      <c r="EC228" s="128">
        <v>65.848118046629622</v>
      </c>
      <c r="ED228" s="128">
        <v>3246.9963523740271</v>
      </c>
      <c r="EE228" s="138">
        <v>58.378411078673849</v>
      </c>
    </row>
    <row r="229" spans="1:135" s="100" customFormat="1" x14ac:dyDescent="0.3">
      <c r="A229" s="56" t="s">
        <v>59</v>
      </c>
      <c r="B229" s="57" t="s">
        <v>60</v>
      </c>
      <c r="C229" s="57">
        <v>6</v>
      </c>
      <c r="D229" s="74" t="s">
        <v>307</v>
      </c>
      <c r="E229" s="112" t="s">
        <v>300</v>
      </c>
      <c r="F229" s="57" t="s">
        <v>307</v>
      </c>
      <c r="G229" s="60" t="s">
        <v>322</v>
      </c>
      <c r="H229" s="84" t="s">
        <v>307</v>
      </c>
      <c r="I229" s="81" t="s">
        <v>307</v>
      </c>
      <c r="J229" s="81" t="s">
        <v>307</v>
      </c>
      <c r="K229" s="81" t="s">
        <v>307</v>
      </c>
      <c r="L229" s="120" t="s">
        <v>2104</v>
      </c>
      <c r="M229" s="61" t="s">
        <v>321</v>
      </c>
      <c r="N229" s="62"/>
      <c r="O229" s="178">
        <v>40887.959036942557</v>
      </c>
      <c r="P229" s="178">
        <v>91161.356628982525</v>
      </c>
      <c r="Q229" s="100">
        <v>989.19120419563228</v>
      </c>
      <c r="R229" s="100">
        <v>908.77758025336448</v>
      </c>
      <c r="S229" s="100">
        <v>12861.361891707369</v>
      </c>
      <c r="T229" s="100">
        <v>0</v>
      </c>
      <c r="U229" s="100">
        <v>1113.6231874742984</v>
      </c>
      <c r="V229" s="100">
        <v>0</v>
      </c>
      <c r="W229" s="60">
        <v>248</v>
      </c>
      <c r="X229" s="100">
        <v>0</v>
      </c>
      <c r="Y229" s="100">
        <v>0</v>
      </c>
      <c r="Z229" s="100">
        <v>1181.9291148750613</v>
      </c>
      <c r="AA229" s="100">
        <v>58.969295134478685</v>
      </c>
      <c r="AB229" s="100">
        <v>3500.5137076381561</v>
      </c>
      <c r="AC229" s="60">
        <v>0</v>
      </c>
      <c r="AD229" s="100">
        <v>61.408393648039613</v>
      </c>
      <c r="AE229" s="100">
        <v>1212.6369783984965</v>
      </c>
      <c r="AF229" s="100">
        <v>11.800892382720141</v>
      </c>
      <c r="AG229" s="60">
        <v>89.941208427104343</v>
      </c>
      <c r="AH229" s="100">
        <v>16.07688632644</v>
      </c>
      <c r="AI229" s="60">
        <v>69.736766407361614</v>
      </c>
      <c r="AJ229" s="101"/>
      <c r="AK229" s="60">
        <v>1121.3839401337493</v>
      </c>
      <c r="AL229" s="60">
        <v>681.05528717867071</v>
      </c>
      <c r="AM229" s="60">
        <f>AVERAGE(O229:O232)</f>
        <v>35056.970963167645</v>
      </c>
      <c r="AN229" s="60">
        <f>AVERAGE(P229:P232)</f>
        <v>112677.37662301165</v>
      </c>
      <c r="AO229" s="60">
        <v>13015.420140492994</v>
      </c>
      <c r="AP229" s="60">
        <v>24277.596608213404</v>
      </c>
      <c r="AQ229" s="60">
        <v>1086.292786584012</v>
      </c>
      <c r="AR229" s="60"/>
      <c r="AS229" s="60">
        <v>248</v>
      </c>
      <c r="AT229" s="60"/>
      <c r="AU229" s="60"/>
      <c r="AV229" s="60">
        <v>1433.7891741310336</v>
      </c>
      <c r="AW229" s="60">
        <v>68.841295642552353</v>
      </c>
      <c r="AX229" s="60">
        <v>4022.0344903822756</v>
      </c>
      <c r="AY229" s="60">
        <v>14.005901416157755</v>
      </c>
      <c r="AZ229" s="60">
        <v>91.90417978725057</v>
      </c>
      <c r="BA229" s="60">
        <v>716.75523688068586</v>
      </c>
      <c r="BB229" s="60">
        <v>11.800892382720141</v>
      </c>
      <c r="BC229" s="60">
        <v>50.542945469596425</v>
      </c>
      <c r="BD229" s="60">
        <v>32.465711573743</v>
      </c>
      <c r="BE229" s="60">
        <v>69.736766407361614</v>
      </c>
      <c r="BF229" s="145"/>
      <c r="BG229" s="171">
        <v>5.2483656195265833E-4</v>
      </c>
      <c r="BH229" s="172">
        <v>74.478418754676753</v>
      </c>
      <c r="BI229" s="56">
        <f t="shared" si="98"/>
        <v>1530.8720944614693</v>
      </c>
      <c r="BJ229" s="56">
        <f>BY229/22.9</f>
        <v>0</v>
      </c>
      <c r="BK229" s="56">
        <f t="shared" si="99"/>
        <v>304.07884055852088</v>
      </c>
      <c r="BL229" s="56">
        <f t="shared" si="103"/>
        <v>1834.9509350199901</v>
      </c>
      <c r="BM229" s="56">
        <v>160.5424554017915</v>
      </c>
      <c r="BN229" s="56">
        <f t="shared" si="100"/>
        <v>3182.9767407630411</v>
      </c>
      <c r="BO229" s="56">
        <f>BZ229/35.4</f>
        <v>239.20908917585339</v>
      </c>
      <c r="BP229" s="56">
        <f t="shared" si="101"/>
        <v>17.944795671226952</v>
      </c>
      <c r="BQ229" s="56">
        <f t="shared" si="102"/>
        <v>5.5593423728791658</v>
      </c>
      <c r="BR229" s="56">
        <f t="shared" ref="BR229" si="116">BI229/BP229</f>
        <v>85.3100878109245</v>
      </c>
      <c r="BS229" s="56">
        <v>0</v>
      </c>
      <c r="BT229" s="56">
        <f t="shared" ref="BT229" si="117">BN229/BP229</f>
        <v>177.37603699030635</v>
      </c>
      <c r="BU229" s="56">
        <v>43.028306790892564</v>
      </c>
      <c r="BV229" s="101"/>
      <c r="BW229" s="60">
        <v>199.43306911378031</v>
      </c>
      <c r="BX229" s="60">
        <v>377.11575701799188</v>
      </c>
      <c r="BY229" s="60">
        <v>0</v>
      </c>
      <c r="BZ229" s="60">
        <v>8468.0017568252097</v>
      </c>
      <c r="CA229" s="60">
        <v>802.33926046213753</v>
      </c>
      <c r="CB229" s="60">
        <v>12186.871771904402</v>
      </c>
      <c r="CC229" s="60">
        <v>455.71298201942989</v>
      </c>
      <c r="CD229" s="60">
        <v>0</v>
      </c>
      <c r="CE229" s="60">
        <v>107.38715006927039</v>
      </c>
      <c r="CF229" s="60">
        <v>0</v>
      </c>
      <c r="CG229" s="60">
        <v>0</v>
      </c>
      <c r="CH229" s="60">
        <v>444.19145559304536</v>
      </c>
      <c r="CI229" s="60">
        <v>26.34352542975979</v>
      </c>
      <c r="CJ229" s="60">
        <v>982.03930127680292</v>
      </c>
      <c r="CK229" s="60">
        <v>7.7859758360655018</v>
      </c>
      <c r="CL229" s="60">
        <v>43.00620583367818</v>
      </c>
      <c r="CM229" s="60">
        <v>330.76684871880286</v>
      </c>
      <c r="CN229" s="60">
        <v>5.1099362953809582</v>
      </c>
      <c r="CO229" s="60">
        <v>32.773012829619532</v>
      </c>
      <c r="CP229" s="60">
        <v>19.944984419414464</v>
      </c>
      <c r="CQ229" s="60">
        <v>30.19690564327821</v>
      </c>
      <c r="CR229" s="62"/>
      <c r="CS229" s="129">
        <v>395.77892191295473</v>
      </c>
      <c r="CT229" s="129">
        <v>1143.1751123934901</v>
      </c>
      <c r="CU229" s="129">
        <v>1362.7697056263967</v>
      </c>
      <c r="CV229" s="129">
        <v>67209.216414488081</v>
      </c>
      <c r="CW229" s="129">
        <v>302.76382238715672</v>
      </c>
      <c r="CX229" s="129">
        <v>4629.320259424534</v>
      </c>
      <c r="CY229" s="129">
        <v>102.75925076685888</v>
      </c>
      <c r="CZ229" s="129">
        <v>2694.8935079220464</v>
      </c>
      <c r="DA229" s="129">
        <v>133.0802025339286</v>
      </c>
      <c r="DB229" s="129">
        <v>59.748808665794442</v>
      </c>
      <c r="DC229" s="129">
        <v>34.019645829123071</v>
      </c>
      <c r="DD229" s="129">
        <v>29.921675281454107</v>
      </c>
      <c r="DE229" s="129">
        <v>32.030775529365869</v>
      </c>
      <c r="DF229" s="129">
        <v>22.771247512646475</v>
      </c>
      <c r="DG229" s="129">
        <v>161.98104418936649</v>
      </c>
      <c r="DH229" s="129">
        <v>16.038254816390413</v>
      </c>
      <c r="DI229" s="129">
        <v>40.66433047728485</v>
      </c>
      <c r="DJ229" s="129">
        <v>400.40416664492733</v>
      </c>
      <c r="DK229" s="129">
        <v>99.372136022237783</v>
      </c>
      <c r="DL229" s="131"/>
      <c r="DM229" s="129">
        <v>251.42614217165385</v>
      </c>
      <c r="DN229" s="129">
        <v>582.88697246848483</v>
      </c>
      <c r="DO229" s="129">
        <v>821.64741326079888</v>
      </c>
      <c r="DP229" s="129" t="s">
        <v>2054</v>
      </c>
      <c r="DQ229" s="129">
        <v>1868.6311527290702</v>
      </c>
      <c r="DR229" s="129">
        <v>123608.5483494162</v>
      </c>
      <c r="DS229" s="129" t="s">
        <v>2055</v>
      </c>
      <c r="DT229" s="129" t="s">
        <v>2056</v>
      </c>
      <c r="DU229" s="129" t="s">
        <v>2057</v>
      </c>
      <c r="DV229" s="129">
        <v>974.8809</v>
      </c>
      <c r="DW229" s="129">
        <v>29.958617362691278</v>
      </c>
      <c r="DX229" s="129">
        <v>186.9927343401321</v>
      </c>
      <c r="DY229" s="129">
        <v>262.53550916278567</v>
      </c>
      <c r="DZ229" s="129">
        <v>27.81806468191477</v>
      </c>
      <c r="EA229" s="129">
        <v>250.47661752988739</v>
      </c>
      <c r="EB229" s="129" t="s">
        <v>2058</v>
      </c>
      <c r="EC229" s="129">
        <v>115.95532729448995</v>
      </c>
      <c r="ED229" s="129" t="s">
        <v>2059</v>
      </c>
      <c r="EE229" s="139" t="s">
        <v>2060</v>
      </c>
    </row>
    <row r="230" spans="1:135" s="78" customFormat="1" x14ac:dyDescent="0.3">
      <c r="A230" s="48" t="s">
        <v>59</v>
      </c>
      <c r="B230" s="49" t="s">
        <v>60</v>
      </c>
      <c r="C230" s="49">
        <v>6</v>
      </c>
      <c r="D230" s="73" t="s">
        <v>307</v>
      </c>
      <c r="E230" s="113" t="s">
        <v>300</v>
      </c>
      <c r="F230" s="49" t="s">
        <v>307</v>
      </c>
      <c r="G230" s="52" t="s">
        <v>322</v>
      </c>
      <c r="H230" s="83" t="s">
        <v>307</v>
      </c>
      <c r="I230" s="80" t="s">
        <v>307</v>
      </c>
      <c r="J230" s="80" t="s">
        <v>307</v>
      </c>
      <c r="K230" s="80" t="s">
        <v>307</v>
      </c>
      <c r="L230" s="119" t="s">
        <v>2104</v>
      </c>
      <c r="M230" s="53" t="s">
        <v>321</v>
      </c>
      <c r="N230" s="55"/>
      <c r="O230" s="177">
        <v>30339.911402141755</v>
      </c>
      <c r="P230" s="177">
        <v>136904.1273112387</v>
      </c>
      <c r="Q230" s="78">
        <v>946.68757584470711</v>
      </c>
      <c r="R230" s="78">
        <v>299.61071021755754</v>
      </c>
      <c r="S230" s="78">
        <v>12408.772467228135</v>
      </c>
      <c r="T230" s="78">
        <v>25806.922810863853</v>
      </c>
      <c r="U230" s="78">
        <v>438.76341074167021</v>
      </c>
      <c r="V230" s="78">
        <v>0</v>
      </c>
      <c r="W230" s="52">
        <v>0</v>
      </c>
      <c r="X230" s="78">
        <v>0</v>
      </c>
      <c r="Y230" s="78">
        <v>0</v>
      </c>
      <c r="Z230" s="78">
        <v>901.36947005012064</v>
      </c>
      <c r="AA230" s="78">
        <v>36.903839411080597</v>
      </c>
      <c r="AB230" s="78">
        <v>2882.4878597913666</v>
      </c>
      <c r="AC230" s="52">
        <v>18.818406190184152</v>
      </c>
      <c r="AD230" s="78">
        <v>49.469042607240496</v>
      </c>
      <c r="AE230" s="78">
        <v>379.35796516262099</v>
      </c>
      <c r="AF230" s="78">
        <v>0</v>
      </c>
      <c r="AG230" s="52">
        <v>25.744559581555425</v>
      </c>
      <c r="AH230" s="78">
        <v>48.854536821045997</v>
      </c>
      <c r="AI230" s="52">
        <v>0</v>
      </c>
      <c r="AJ230" s="88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65"/>
      <c r="BF230" s="144"/>
      <c r="BG230" s="149"/>
      <c r="BH230" s="65"/>
      <c r="BI230" s="48">
        <f t="shared" si="98"/>
        <v>0</v>
      </c>
      <c r="BJ230" s="48">
        <f>BY230/22.9</f>
        <v>0</v>
      </c>
      <c r="BK230" s="48">
        <f t="shared" si="99"/>
        <v>0</v>
      </c>
      <c r="BL230" s="48">
        <f t="shared" si="103"/>
        <v>0</v>
      </c>
      <c r="BM230" s="48"/>
      <c r="BN230" s="48">
        <f t="shared" si="100"/>
        <v>0</v>
      </c>
      <c r="BO230" s="48">
        <f>BZ230/35.4</f>
        <v>0</v>
      </c>
      <c r="BP230" s="48">
        <f t="shared" si="101"/>
        <v>0</v>
      </c>
      <c r="BQ230" s="48">
        <f t="shared" si="102"/>
        <v>0</v>
      </c>
      <c r="BR230" s="48"/>
      <c r="BS230" s="48"/>
      <c r="BT230" s="48"/>
      <c r="BU230" s="48"/>
      <c r="BV230" s="88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5"/>
      <c r="CS230" s="128">
        <v>1482.3033499856288</v>
      </c>
      <c r="CT230" s="128">
        <v>4469.7231426873459</v>
      </c>
      <c r="CU230" s="128">
        <v>4931.7484112522479</v>
      </c>
      <c r="CV230" s="128">
        <v>252313.69043683328</v>
      </c>
      <c r="CW230" s="128">
        <v>1133.6547702044452</v>
      </c>
      <c r="CX230" s="128">
        <v>17824.122053153977</v>
      </c>
      <c r="CY230" s="128">
        <v>440.68584652320709</v>
      </c>
      <c r="CZ230" s="128">
        <v>9831.5269956483189</v>
      </c>
      <c r="DA230" s="128">
        <v>570.71807425106681</v>
      </c>
      <c r="DB230" s="128">
        <v>218.09924777846913</v>
      </c>
      <c r="DC230" s="128">
        <v>155.21686897611798</v>
      </c>
      <c r="DD230" s="128">
        <v>136.51960914100815</v>
      </c>
      <c r="DE230" s="128">
        <v>166.38933795553538</v>
      </c>
      <c r="DF230" s="128">
        <v>100.79637318436801</v>
      </c>
      <c r="DG230" s="128">
        <v>739.04915526875629</v>
      </c>
      <c r="DH230" s="128">
        <v>73.175604091098847</v>
      </c>
      <c r="DI230" s="128">
        <v>164.61528110644358</v>
      </c>
      <c r="DJ230" s="128">
        <v>1739.9486115616087</v>
      </c>
      <c r="DK230" s="128">
        <v>400.28120642942503</v>
      </c>
      <c r="DL230" s="130"/>
      <c r="DM230" s="128">
        <v>764.4436538649195</v>
      </c>
      <c r="DN230" s="128" t="s">
        <v>2061</v>
      </c>
      <c r="DO230" s="128">
        <v>2589.8664656504961</v>
      </c>
      <c r="DP230" s="128" t="s">
        <v>2062</v>
      </c>
      <c r="DQ230" s="128" t="s">
        <v>2063</v>
      </c>
      <c r="DR230" s="128" t="s">
        <v>2064</v>
      </c>
      <c r="DS230" s="128" t="s">
        <v>2065</v>
      </c>
      <c r="DT230" s="128" t="s">
        <v>2066</v>
      </c>
      <c r="DU230" s="128" t="s">
        <v>2067</v>
      </c>
      <c r="DV230" s="128">
        <v>809.9248</v>
      </c>
      <c r="DW230" s="128">
        <v>132.81714502540302</v>
      </c>
      <c r="DX230" s="128">
        <v>464.69073356894</v>
      </c>
      <c r="DY230" s="128" t="s">
        <v>2068</v>
      </c>
      <c r="DZ230" s="128" t="s">
        <v>2069</v>
      </c>
      <c r="EA230" s="128">
        <v>496.87899117941544</v>
      </c>
      <c r="EB230" s="128" t="s">
        <v>2070</v>
      </c>
      <c r="EC230" s="128">
        <v>399.42372139896838</v>
      </c>
      <c r="ED230" s="128">
        <v>23013.966974967036</v>
      </c>
      <c r="EE230" s="138" t="s">
        <v>2071</v>
      </c>
    </row>
    <row r="231" spans="1:135" x14ac:dyDescent="0.3">
      <c r="A231" s="48" t="s">
        <v>59</v>
      </c>
      <c r="B231" s="49" t="s">
        <v>60</v>
      </c>
      <c r="C231" s="49">
        <v>6</v>
      </c>
      <c r="D231" s="73" t="s">
        <v>307</v>
      </c>
      <c r="E231" s="113" t="s">
        <v>300</v>
      </c>
      <c r="F231" s="49" t="s">
        <v>307</v>
      </c>
      <c r="G231" s="52" t="s">
        <v>322</v>
      </c>
      <c r="H231" s="83" t="s">
        <v>307</v>
      </c>
      <c r="I231" s="80" t="s">
        <v>307</v>
      </c>
      <c r="J231" s="80" t="s">
        <v>307</v>
      </c>
      <c r="K231" s="80" t="s">
        <v>307</v>
      </c>
      <c r="L231" s="119" t="s">
        <v>2104</v>
      </c>
      <c r="M231" s="53" t="s">
        <v>321</v>
      </c>
      <c r="O231" s="177">
        <v>39550.905122354867</v>
      </c>
      <c r="P231" s="177">
        <v>91161.356628982525</v>
      </c>
      <c r="Q231" s="78">
        <v>1453.7278993783216</v>
      </c>
      <c r="R231" s="78">
        <v>0</v>
      </c>
      <c r="S231" s="78">
        <v>14368.886934041908</v>
      </c>
      <c r="T231" s="78">
        <v>0</v>
      </c>
      <c r="U231" s="78">
        <v>1726.7955581438844</v>
      </c>
      <c r="V231" s="78">
        <v>0</v>
      </c>
      <c r="W231" s="52">
        <v>0</v>
      </c>
      <c r="X231" s="78">
        <v>0</v>
      </c>
      <c r="Y231" s="78">
        <v>0</v>
      </c>
      <c r="Z231" s="78">
        <v>2085.5177617898989</v>
      </c>
      <c r="AA231" s="78">
        <v>109.55072657607317</v>
      </c>
      <c r="AB231" s="78">
        <v>4178.9652609435016</v>
      </c>
      <c r="AC231" s="52">
        <v>0</v>
      </c>
      <c r="AD231" s="78">
        <v>96.684145293234593</v>
      </c>
      <c r="AE231" s="78">
        <v>818.25113952804736</v>
      </c>
      <c r="AF231" s="78">
        <v>0</v>
      </c>
      <c r="AG231" s="52">
        <v>0</v>
      </c>
      <c r="AH231" s="79">
        <v>0</v>
      </c>
      <c r="AI231" s="52">
        <v>0</v>
      </c>
      <c r="BG231" s="149"/>
      <c r="BI231" s="48">
        <f t="shared" si="98"/>
        <v>0</v>
      </c>
      <c r="BJ231" s="48">
        <f>BY231/22.9</f>
        <v>0</v>
      </c>
      <c r="BK231" s="48">
        <f t="shared" si="99"/>
        <v>0</v>
      </c>
      <c r="BL231" s="48">
        <f t="shared" si="103"/>
        <v>0</v>
      </c>
      <c r="BM231" s="48"/>
      <c r="BN231" s="48">
        <f t="shared" si="100"/>
        <v>0</v>
      </c>
      <c r="BO231" s="48">
        <f>BZ231/35.4</f>
        <v>0</v>
      </c>
      <c r="BP231" s="48">
        <f t="shared" si="101"/>
        <v>0</v>
      </c>
      <c r="BQ231" s="48">
        <f t="shared" si="102"/>
        <v>0</v>
      </c>
      <c r="BR231" s="48"/>
      <c r="BS231" s="48"/>
      <c r="BT231" s="48"/>
      <c r="BU231" s="48"/>
      <c r="CS231" s="128">
        <v>301.36035184414317</v>
      </c>
      <c r="CT231" s="128">
        <v>892.07528354554483</v>
      </c>
      <c r="CU231" s="128">
        <v>1017.8799133228324</v>
      </c>
      <c r="CV231" s="128">
        <v>51244.01903330566</v>
      </c>
      <c r="CW231" s="128">
        <v>230.50303337293516</v>
      </c>
      <c r="CX231" s="128">
        <v>3580.7619930493311</v>
      </c>
      <c r="CY231" s="128">
        <v>84.657266409883661</v>
      </c>
      <c r="CZ231" s="128">
        <v>2021.9373662760865</v>
      </c>
      <c r="DA231" s="128">
        <v>109.63690447059541</v>
      </c>
      <c r="DB231" s="128">
        <v>44.842778401150106</v>
      </c>
      <c r="DC231" s="128">
        <v>29.09770632520685</v>
      </c>
      <c r="DD231" s="128">
        <v>25.592627403328716</v>
      </c>
      <c r="DE231" s="128">
        <v>29.722413940689268</v>
      </c>
      <c r="DF231" s="128">
        <v>19.120731715322286</v>
      </c>
      <c r="DG231" s="128">
        <v>138.54573553607258</v>
      </c>
      <c r="DH231" s="128">
        <v>13.717852363396274</v>
      </c>
      <c r="DI231" s="128">
        <v>32.37806627210599</v>
      </c>
      <c r="DJ231" s="128">
        <v>332.4889332068135</v>
      </c>
      <c r="DK231" s="128">
        <v>78.894014304242475</v>
      </c>
      <c r="DM231" s="128">
        <v>235.23349412420151</v>
      </c>
      <c r="DN231" s="128" t="s">
        <v>2072</v>
      </c>
      <c r="DO231" s="128">
        <v>710.79413862595538</v>
      </c>
      <c r="DP231" s="128">
        <v>23828.177728879124</v>
      </c>
      <c r="DQ231" s="128">
        <v>1419.1094824150312</v>
      </c>
      <c r="DR231" s="128">
        <v>94884.261752227729</v>
      </c>
      <c r="DS231" s="128" t="s">
        <v>2073</v>
      </c>
      <c r="DT231" s="128" t="s">
        <v>2074</v>
      </c>
      <c r="DU231" s="128" t="s">
        <v>2075</v>
      </c>
      <c r="DV231" s="128">
        <v>2083.9621192418699</v>
      </c>
      <c r="DW231" s="128">
        <v>34.13724736048475</v>
      </c>
      <c r="DX231" s="128">
        <v>193.27108699383803</v>
      </c>
      <c r="DY231" s="128" t="s">
        <v>2076</v>
      </c>
      <c r="DZ231" s="128">
        <v>21.059027241495667</v>
      </c>
      <c r="EA231" s="128">
        <v>294.28942157222036</v>
      </c>
      <c r="EB231" s="128">
        <v>8.1363471507253688</v>
      </c>
      <c r="EC231" s="128">
        <v>90.147559842092818</v>
      </c>
      <c r="ED231" s="128">
        <v>5581.6134651419707</v>
      </c>
      <c r="EE231" s="138" t="s">
        <v>2077</v>
      </c>
    </row>
    <row r="232" spans="1:135" ht="16.2" thickBot="1" x14ac:dyDescent="0.35">
      <c r="A232" s="48" t="s">
        <v>59</v>
      </c>
      <c r="B232" s="49" t="s">
        <v>60</v>
      </c>
      <c r="C232" s="49">
        <v>6</v>
      </c>
      <c r="D232" s="73" t="s">
        <v>307</v>
      </c>
      <c r="E232" s="113" t="s">
        <v>300</v>
      </c>
      <c r="F232" s="49" t="s">
        <v>307</v>
      </c>
      <c r="G232" s="52" t="s">
        <v>322</v>
      </c>
      <c r="H232" s="83" t="s">
        <v>307</v>
      </c>
      <c r="I232" s="80" t="s">
        <v>307</v>
      </c>
      <c r="J232" s="80" t="s">
        <v>307</v>
      </c>
      <c r="K232" s="80" t="s">
        <v>307</v>
      </c>
      <c r="L232" s="119" t="s">
        <v>2104</v>
      </c>
      <c r="M232" s="53" t="s">
        <v>321</v>
      </c>
      <c r="O232" s="177">
        <v>29449.108291231412</v>
      </c>
      <c r="P232" s="177">
        <v>131482.66592284286</v>
      </c>
      <c r="Q232" s="78">
        <v>1095.9290811163362</v>
      </c>
      <c r="R232" s="78">
        <v>834.77757106509011</v>
      </c>
      <c r="S232" s="78">
        <v>12422.659268994563</v>
      </c>
      <c r="T232" s="78">
        <v>22748.270405562951</v>
      </c>
      <c r="U232" s="78">
        <v>1065.9889899761945</v>
      </c>
      <c r="V232" s="78">
        <v>0</v>
      </c>
      <c r="W232" s="52">
        <v>0</v>
      </c>
      <c r="X232" s="78">
        <v>0</v>
      </c>
      <c r="Y232" s="78">
        <v>0</v>
      </c>
      <c r="Z232" s="78">
        <v>1566.340349809054</v>
      </c>
      <c r="AA232" s="78">
        <v>69.941321448576943</v>
      </c>
      <c r="AB232" s="78">
        <v>5526.1711331560782</v>
      </c>
      <c r="AC232" s="52">
        <v>9.1933966421313578</v>
      </c>
      <c r="AD232" s="78">
        <v>160.0551376004876</v>
      </c>
      <c r="AE232" s="78">
        <v>456.7748644335785</v>
      </c>
      <c r="AF232" s="78">
        <v>0</v>
      </c>
      <c r="AG232" s="52">
        <v>35.943068400129512</v>
      </c>
      <c r="AH232" s="79">
        <v>0</v>
      </c>
      <c r="AI232" s="52">
        <v>0</v>
      </c>
      <c r="BG232" s="149"/>
      <c r="BI232" s="48">
        <f t="shared" si="98"/>
        <v>0</v>
      </c>
      <c r="BJ232" s="48">
        <f>BY232/22.9</f>
        <v>0</v>
      </c>
      <c r="BK232" s="48">
        <f t="shared" si="99"/>
        <v>0</v>
      </c>
      <c r="BL232" s="48">
        <f t="shared" si="103"/>
        <v>0</v>
      </c>
      <c r="BM232" s="48"/>
      <c r="BN232" s="48">
        <f t="shared" si="100"/>
        <v>0</v>
      </c>
      <c r="BO232" s="48">
        <f>BZ232/35.4</f>
        <v>0</v>
      </c>
      <c r="BP232" s="48">
        <f t="shared" si="101"/>
        <v>0</v>
      </c>
      <c r="BQ232" s="48">
        <f t="shared" si="102"/>
        <v>0</v>
      </c>
      <c r="BR232" s="48"/>
      <c r="BS232" s="48"/>
      <c r="BT232" s="48"/>
      <c r="BU232" s="48"/>
      <c r="CS232" s="128">
        <v>116.09718995230459</v>
      </c>
      <c r="CT232" s="128">
        <v>345.5642720353764</v>
      </c>
      <c r="CU232" s="128">
        <v>390.39539132983435</v>
      </c>
      <c r="CV232" s="128">
        <v>19747.450340089003</v>
      </c>
      <c r="CW232" s="128">
        <v>88.797019094234599</v>
      </c>
      <c r="CX232" s="128">
        <v>1384.3669627034815</v>
      </c>
      <c r="CY232" s="128">
        <v>33.176586771965766</v>
      </c>
      <c r="CZ232" s="128">
        <v>776.3007691913906</v>
      </c>
      <c r="DA232" s="128">
        <v>42.965931086971288</v>
      </c>
      <c r="DB232" s="128">
        <v>17.218156585216569</v>
      </c>
      <c r="DC232" s="128">
        <v>11.490072058917812</v>
      </c>
      <c r="DD232" s="128">
        <v>10.105990133886992</v>
      </c>
      <c r="DE232" s="128">
        <v>11.918507697314769</v>
      </c>
      <c r="DF232" s="128">
        <v>7.5225561113842376</v>
      </c>
      <c r="DG232" s="128">
        <v>54.708796183918032</v>
      </c>
      <c r="DH232" s="128">
        <v>5.41689141236533</v>
      </c>
      <c r="DI232" s="128">
        <v>12.597636822877993</v>
      </c>
      <c r="DJ232" s="128">
        <v>130.51260557708096</v>
      </c>
      <c r="DK232" s="128">
        <v>30.676822155501139</v>
      </c>
      <c r="DM232" s="128">
        <v>104.3451383600612</v>
      </c>
      <c r="DN232" s="128" t="s">
        <v>2078</v>
      </c>
      <c r="DO232" s="128">
        <v>301.30695882286273</v>
      </c>
      <c r="DP232" s="128">
        <v>11009.565118604687</v>
      </c>
      <c r="DQ232" s="128">
        <v>434.57103618478806</v>
      </c>
      <c r="DR232" s="128">
        <v>28651.159939628364</v>
      </c>
      <c r="DS232" s="128">
        <v>963.54401136748959</v>
      </c>
      <c r="DT232" s="128" t="s">
        <v>2079</v>
      </c>
      <c r="DU232" s="128" t="s">
        <v>2080</v>
      </c>
      <c r="DV232" s="128">
        <v>896.03548695367419</v>
      </c>
      <c r="DW232" s="128">
        <v>15.560666678768852</v>
      </c>
      <c r="DX232" s="128">
        <v>119.32197096932074</v>
      </c>
      <c r="DY232" s="128">
        <v>62.55786695702286</v>
      </c>
      <c r="DZ232" s="128">
        <v>13.822102234080122</v>
      </c>
      <c r="EA232" s="128">
        <v>151.70910339731756</v>
      </c>
      <c r="EB232" s="128" t="s">
        <v>2081</v>
      </c>
      <c r="EC232" s="128">
        <v>28.085188473128412</v>
      </c>
      <c r="ED232" s="128" t="s">
        <v>2082</v>
      </c>
      <c r="EE232" s="138" t="s">
        <v>2083</v>
      </c>
    </row>
    <row r="233" spans="1:135" s="90" customFormat="1" ht="16.2" thickTop="1" x14ac:dyDescent="0.3">
      <c r="A233" s="91"/>
      <c r="B233" s="92"/>
      <c r="C233" s="92"/>
      <c r="D233" s="92"/>
      <c r="E233" s="92"/>
      <c r="F233" s="92"/>
      <c r="G233" s="92"/>
      <c r="H233" s="94"/>
      <c r="I233" s="95"/>
      <c r="J233" s="95"/>
      <c r="K233" s="95"/>
      <c r="L233" s="121"/>
      <c r="M233" s="96"/>
      <c r="N233" s="97"/>
      <c r="O233" s="179"/>
      <c r="P233" s="179"/>
      <c r="R233" s="152"/>
      <c r="S233" s="152"/>
      <c r="T233" s="152"/>
      <c r="V233" s="152"/>
      <c r="W233" s="152"/>
      <c r="X233" s="152"/>
      <c r="Z233" s="169"/>
      <c r="AC233" s="152"/>
      <c r="AF233" s="152"/>
      <c r="AJ233" s="150"/>
      <c r="BE233" s="153"/>
      <c r="BF233" s="146"/>
      <c r="BH233" s="153"/>
      <c r="BV233" s="150"/>
      <c r="CR233" s="97"/>
      <c r="CS233" s="127"/>
      <c r="CT233" s="127"/>
      <c r="CU233" s="127"/>
      <c r="CV233" s="127"/>
      <c r="CW233" s="127"/>
      <c r="CX233" s="127"/>
      <c r="CY233" s="127"/>
      <c r="CZ233" s="127"/>
      <c r="DA233" s="127"/>
      <c r="DB233" s="127"/>
      <c r="DC233" s="127"/>
      <c r="DD233" s="127"/>
      <c r="DE233" s="127"/>
      <c r="DF233" s="127"/>
      <c r="DG233" s="127"/>
      <c r="DH233" s="127"/>
      <c r="DI233" s="127"/>
      <c r="DJ233" s="127"/>
      <c r="DK233" s="127"/>
      <c r="DL233" s="132"/>
      <c r="DM233" s="127"/>
      <c r="DN233" s="127"/>
      <c r="DO233" s="127"/>
      <c r="DP233" s="127"/>
      <c r="DQ233" s="127"/>
      <c r="DR233" s="127"/>
      <c r="DS233" s="127"/>
      <c r="DT233" s="127"/>
      <c r="DU233" s="127"/>
      <c r="DV233" s="127"/>
      <c r="DW233" s="127"/>
      <c r="DX233" s="127"/>
      <c r="DY233" s="127"/>
      <c r="DZ233" s="127"/>
      <c r="EA233" s="127"/>
      <c r="EB233" s="127"/>
      <c r="EC233" s="127"/>
      <c r="ED233" s="127"/>
      <c r="EE233" s="140"/>
    </row>
    <row r="238" spans="1:135" ht="16.2" thickBot="1" x14ac:dyDescent="0.35"/>
    <row r="239" spans="1:135" ht="43.8" thickBot="1" x14ac:dyDescent="0.35">
      <c r="A239" s="180" t="s">
        <v>2137</v>
      </c>
      <c r="B239" s="181" t="s">
        <v>2136</v>
      </c>
      <c r="C239" s="182" t="s">
        <v>94</v>
      </c>
      <c r="D239"/>
      <c r="E239"/>
    </row>
    <row r="240" spans="1:135" ht="16.2" thickTop="1" x14ac:dyDescent="0.3">
      <c r="A240" s="183" t="s">
        <v>2135</v>
      </c>
      <c r="B240" t="s">
        <v>2106</v>
      </c>
      <c r="C240" s="188">
        <v>457.12751728108481</v>
      </c>
      <c r="D240"/>
      <c r="E240"/>
    </row>
    <row r="241" spans="1:5" x14ac:dyDescent="0.3">
      <c r="A241" s="183" t="s">
        <v>2135</v>
      </c>
      <c r="B241" t="s">
        <v>2107</v>
      </c>
      <c r="C241" s="188">
        <v>461.54453640521012</v>
      </c>
      <c r="D241"/>
      <c r="E241"/>
    </row>
    <row r="242" spans="1:5" x14ac:dyDescent="0.3">
      <c r="A242" s="183" t="s">
        <v>2135</v>
      </c>
      <c r="B242" t="s">
        <v>2108</v>
      </c>
      <c r="C242" s="188">
        <v>430.197037990328</v>
      </c>
      <c r="D242"/>
      <c r="E242"/>
    </row>
    <row r="243" spans="1:5" x14ac:dyDescent="0.3">
      <c r="A243" s="183" t="s">
        <v>2135</v>
      </c>
      <c r="B243" t="s">
        <v>2109</v>
      </c>
      <c r="C243" s="188">
        <v>440.87023822150599</v>
      </c>
      <c r="D243"/>
      <c r="E243"/>
    </row>
    <row r="244" spans="1:5" x14ac:dyDescent="0.3">
      <c r="A244" s="183" t="s">
        <v>2135</v>
      </c>
      <c r="B244" t="s">
        <v>2110</v>
      </c>
      <c r="C244" s="188">
        <v>481.03797737704599</v>
      </c>
      <c r="D244"/>
      <c r="E244"/>
    </row>
    <row r="245" spans="1:5" x14ac:dyDescent="0.3">
      <c r="A245" s="183" t="s">
        <v>2135</v>
      </c>
      <c r="B245" t="s">
        <v>2111</v>
      </c>
      <c r="C245" s="188">
        <v>459.66573460104502</v>
      </c>
      <c r="D245"/>
      <c r="E245"/>
    </row>
    <row r="246" spans="1:5" x14ac:dyDescent="0.3">
      <c r="A246" s="183" t="s">
        <v>2135</v>
      </c>
      <c r="B246" t="s">
        <v>2112</v>
      </c>
      <c r="C246" s="188">
        <v>406.66992867122701</v>
      </c>
      <c r="D246"/>
      <c r="E246"/>
    </row>
    <row r="247" spans="1:5" x14ac:dyDescent="0.3">
      <c r="A247" s="183" t="s">
        <v>2135</v>
      </c>
      <c r="B247" t="s">
        <v>2113</v>
      </c>
      <c r="C247" s="188">
        <v>404.195891999406</v>
      </c>
      <c r="D247"/>
      <c r="E247"/>
    </row>
    <row r="248" spans="1:5" x14ac:dyDescent="0.3">
      <c r="A248" s="183" t="s">
        <v>2135</v>
      </c>
      <c r="B248" t="s">
        <v>2114</v>
      </c>
      <c r="C248" s="188">
        <v>470.91382952553499</v>
      </c>
      <c r="D248"/>
      <c r="E248"/>
    </row>
    <row r="249" spans="1:5" x14ac:dyDescent="0.3">
      <c r="A249" s="183" t="s">
        <v>2135</v>
      </c>
      <c r="B249" t="s">
        <v>2115</v>
      </c>
      <c r="C249" s="188">
        <v>443.67166128108482</v>
      </c>
      <c r="D249"/>
      <c r="E249"/>
    </row>
    <row r="250" spans="1:5" x14ac:dyDescent="0.3">
      <c r="A250" s="183" t="s">
        <v>2135</v>
      </c>
      <c r="B250" t="s">
        <v>2116</v>
      </c>
      <c r="C250" s="188">
        <v>448.08868040521014</v>
      </c>
      <c r="D250"/>
      <c r="E250"/>
    </row>
    <row r="251" spans="1:5" x14ac:dyDescent="0.3">
      <c r="A251" s="183" t="s">
        <v>2135</v>
      </c>
      <c r="B251" t="s">
        <v>2117</v>
      </c>
      <c r="C251" s="188">
        <v>443.65289399032798</v>
      </c>
      <c r="D251"/>
      <c r="E251"/>
    </row>
    <row r="252" spans="1:5" x14ac:dyDescent="0.3">
      <c r="A252" s="183" t="s">
        <v>2135</v>
      </c>
      <c r="B252" t="s">
        <v>2118</v>
      </c>
      <c r="C252" s="188">
        <v>447.44087830975002</v>
      </c>
      <c r="D252"/>
      <c r="E252"/>
    </row>
    <row r="253" spans="1:5" x14ac:dyDescent="0.3">
      <c r="A253" s="183" t="s">
        <v>2135</v>
      </c>
      <c r="B253" t="s">
        <v>2119</v>
      </c>
      <c r="C253" s="188">
        <v>435.77392503835699</v>
      </c>
      <c r="D253"/>
      <c r="E253"/>
    </row>
    <row r="254" spans="1:5" x14ac:dyDescent="0.3">
      <c r="A254" s="183" t="s">
        <v>2135</v>
      </c>
      <c r="B254" t="s">
        <v>2114</v>
      </c>
      <c r="C254" s="188">
        <v>446.377114450622</v>
      </c>
      <c r="D254"/>
      <c r="E254"/>
    </row>
    <row r="255" spans="1:5" x14ac:dyDescent="0.3">
      <c r="A255" s="183" t="s">
        <v>2135</v>
      </c>
      <c r="B255" t="s">
        <v>2115</v>
      </c>
      <c r="C255" s="188">
        <v>442.82358587326598</v>
      </c>
      <c r="D255"/>
      <c r="E255"/>
    </row>
    <row r="256" spans="1:5" x14ac:dyDescent="0.3">
      <c r="A256" s="183" t="s">
        <v>2135</v>
      </c>
      <c r="B256" t="s">
        <v>2120</v>
      </c>
      <c r="C256" s="188">
        <v>448.80237737704601</v>
      </c>
      <c r="D256"/>
      <c r="E256"/>
    </row>
    <row r="257" spans="1:5" x14ac:dyDescent="0.3">
      <c r="A257" s="183" t="s">
        <v>2135</v>
      </c>
      <c r="B257" t="s">
        <v>2121</v>
      </c>
      <c r="C257" s="188">
        <v>457.43013460104504</v>
      </c>
      <c r="D257"/>
      <c r="E257"/>
    </row>
    <row r="258" spans="1:5" x14ac:dyDescent="0.3">
      <c r="A258" s="183" t="s">
        <v>2135</v>
      </c>
      <c r="B258" t="s">
        <v>2122</v>
      </c>
      <c r="C258" s="188">
        <v>438.90552867122699</v>
      </c>
      <c r="D258"/>
      <c r="E258"/>
    </row>
    <row r="259" spans="1:5" x14ac:dyDescent="0.3">
      <c r="A259" s="183" t="s">
        <v>2135</v>
      </c>
      <c r="B259" t="s">
        <v>2123</v>
      </c>
      <c r="C259" s="188">
        <v>436.43149199940598</v>
      </c>
      <c r="D259"/>
      <c r="E259"/>
    </row>
    <row r="260" spans="1:5" x14ac:dyDescent="0.3">
      <c r="A260" s="183" t="s">
        <v>2135</v>
      </c>
      <c r="B260" t="s">
        <v>2124</v>
      </c>
      <c r="C260" s="188">
        <v>432.21759122113701</v>
      </c>
      <c r="D260"/>
      <c r="E260"/>
    </row>
    <row r="261" spans="1:5" x14ac:dyDescent="0.3">
      <c r="A261" s="183" t="s">
        <v>2135</v>
      </c>
      <c r="B261" t="s">
        <v>2125</v>
      </c>
      <c r="C261" s="188">
        <v>435.74344418576902</v>
      </c>
      <c r="D261"/>
      <c r="E261"/>
    </row>
    <row r="262" spans="1:5" x14ac:dyDescent="0.3">
      <c r="A262" s="183" t="s">
        <v>2135</v>
      </c>
      <c r="B262" t="s">
        <v>2126</v>
      </c>
      <c r="C262" s="188">
        <v>441.50987779572398</v>
      </c>
      <c r="D262"/>
      <c r="E262"/>
    </row>
    <row r="263" spans="1:5" x14ac:dyDescent="0.3">
      <c r="A263" s="183" t="s">
        <v>2135</v>
      </c>
      <c r="B263" t="s">
        <v>2127</v>
      </c>
      <c r="C263" s="188">
        <v>430.77801894591403</v>
      </c>
      <c r="D263"/>
      <c r="E263"/>
    </row>
    <row r="264" spans="1:5" x14ac:dyDescent="0.3">
      <c r="A264" s="183" t="s">
        <v>2135</v>
      </c>
      <c r="B264" t="s">
        <v>2128</v>
      </c>
      <c r="C264" s="188">
        <v>414.85660921162702</v>
      </c>
      <c r="D264"/>
      <c r="E264"/>
    </row>
    <row r="265" spans="1:5" x14ac:dyDescent="0.3">
      <c r="A265" s="183" t="s">
        <v>2135</v>
      </c>
      <c r="B265" t="s">
        <v>2129</v>
      </c>
      <c r="C265" s="188">
        <v>419.74225170312798</v>
      </c>
      <c r="D265"/>
      <c r="E265"/>
    </row>
    <row r="266" spans="1:5" x14ac:dyDescent="0.3">
      <c r="A266" s="183" t="s">
        <v>2135</v>
      </c>
      <c r="B266" t="s">
        <v>2130</v>
      </c>
      <c r="C266" s="188">
        <v>402.14476816726</v>
      </c>
      <c r="D266"/>
      <c r="E266"/>
    </row>
    <row r="267" spans="1:5" x14ac:dyDescent="0.3">
      <c r="A267" s="183" t="s">
        <v>2135</v>
      </c>
      <c r="B267" t="s">
        <v>2131</v>
      </c>
      <c r="C267" s="188">
        <v>409.09404404378199</v>
      </c>
      <c r="D267"/>
      <c r="E267"/>
    </row>
    <row r="268" spans="1:5" x14ac:dyDescent="0.3">
      <c r="A268" s="183" t="s">
        <v>2132</v>
      </c>
      <c r="B268" t="s">
        <v>2133</v>
      </c>
      <c r="C268" s="186">
        <f>438-22</f>
        <v>416</v>
      </c>
      <c r="D268"/>
      <c r="E268"/>
    </row>
    <row r="269" spans="1:5" ht="16.2" thickBot="1" x14ac:dyDescent="0.35">
      <c r="A269" s="184" t="s">
        <v>2132</v>
      </c>
      <c r="B269" s="185" t="s">
        <v>2134</v>
      </c>
      <c r="C269" s="187">
        <f>438+22</f>
        <v>460</v>
      </c>
      <c r="D269"/>
      <c r="E269"/>
    </row>
    <row r="270" spans="1:5" x14ac:dyDescent="0.3">
      <c r="A270"/>
      <c r="B270"/>
      <c r="C270"/>
      <c r="D270"/>
      <c r="E270"/>
    </row>
  </sheetData>
  <autoFilter ref="A1:BE195" xr:uid="{00000000-0009-0000-0000-000001000000}"/>
  <mergeCells count="9">
    <mergeCell ref="E71:E72"/>
    <mergeCell ref="E43:E46"/>
    <mergeCell ref="E48:E57"/>
    <mergeCell ref="E60:E61"/>
    <mergeCell ref="E33:E34"/>
    <mergeCell ref="E37:E38"/>
    <mergeCell ref="E39:E40"/>
    <mergeCell ref="E63:E67"/>
    <mergeCell ref="E69:E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 page</vt:lpstr>
      <vt:lpstr>Microthermometry</vt:lpstr>
      <vt:lpstr>LA-ICP-MS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Cugeone</dc:creator>
  <cp:lastModifiedBy>Alexandre Cugerone</cp:lastModifiedBy>
  <dcterms:created xsi:type="dcterms:W3CDTF">2020-05-26T08:55:12Z</dcterms:created>
  <dcterms:modified xsi:type="dcterms:W3CDTF">2024-10-28T09:01:03Z</dcterms:modified>
</cp:coreProperties>
</file>