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eology 2022-23 Adelaide\Adelaide 2022 - 23\1. Musgrave - Layered Intrusions\2. Kalka-Gosse Pile\1. Manuscript\October 2025 Reviews\"/>
    </mc:Choice>
  </mc:AlternateContent>
  <xr:revisionPtr revIDLastSave="0" documentId="13_ncr:1_{CF4A13E8-A26E-48FB-8526-3532E88DC59B}" xr6:coauthVersionLast="47" xr6:coauthVersionMax="47" xr10:uidLastSave="{00000000-0000-0000-0000-000000000000}"/>
  <bookViews>
    <workbookView xWindow="12675" yWindow="-16320" windowWidth="29040" windowHeight="15720" tabRatio="764" firstSheet="5" activeTab="6" xr2:uid="{C8D2A881-42CE-4918-AFD6-564A8DA32788}"/>
  </bookViews>
  <sheets>
    <sheet name="ST1 Olivine EMP" sheetId="2" r:id="rId1"/>
    <sheet name="ST2 Opx EMP" sheetId="3" r:id="rId2"/>
    <sheet name="ST3 Cpx EMP" sheetId="4" r:id="rId3"/>
    <sheet name="ST4 Plag EMP" sheetId="6" r:id="rId4"/>
    <sheet name="ST5 Amph EMP" sheetId="5" r:id="rId5"/>
    <sheet name="ST6 Mag EMP" sheetId="7" r:id="rId6"/>
    <sheet name="ST7 Mag LA-ICPMS" sheetId="14" r:id="rId7"/>
    <sheet name="ST8 Ilmenite EMP" sheetId="8" r:id="rId8"/>
    <sheet name="ST9 Ilmenite LA-ICPMS" sheetId="16" r:id="rId9"/>
    <sheet name="ST10 Pleonaste EMP-LAICPMS" sheetId="11" r:id="rId10"/>
    <sheet name="ST11 LA-ICPMS standards" sheetId="15" r:id="rId11"/>
    <sheet name="ST12 XRF Standards" sheetId="12" r:id="rId12"/>
    <sheet name="ST13 ICPMS Standards" sheetId="13" r:id="rId13"/>
  </sheets>
  <externalReferences>
    <externalReference r:id="rId14"/>
    <externalReference r:id="rId15"/>
    <externalReference r:id="rId16"/>
  </externalReferences>
  <definedNames>
    <definedName name="_xlnm._FilterDatabase" localSheetId="5" hidden="1">'ST6 Mag EMP'!$A$53:$AF$53</definedName>
    <definedName name="Dataset">[1]Datasets!$A$2:$A$7</definedName>
    <definedName name="ROCK___WholeRock">#REF!</definedName>
    <definedName name="RockCode">'[2]Rock Codes'!$A$2:$A$216</definedName>
    <definedName name="SampType">'[3]Sample Type'!$A$2:$A$34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10" i="14" l="1"/>
  <c r="X310" i="14"/>
  <c r="Y309" i="14"/>
  <c r="X309" i="14"/>
  <c r="Y308" i="14"/>
  <c r="X308" i="14"/>
  <c r="Y307" i="14"/>
  <c r="X307" i="14"/>
  <c r="Y277" i="14"/>
  <c r="X277" i="14"/>
  <c r="Y276" i="14"/>
  <c r="X276" i="14"/>
  <c r="Y275" i="14"/>
  <c r="X275" i="14"/>
  <c r="Y274" i="14"/>
  <c r="X274" i="14"/>
  <c r="Y242" i="14"/>
  <c r="X242" i="14"/>
  <c r="Y241" i="14"/>
  <c r="X241" i="14"/>
  <c r="Y240" i="14"/>
  <c r="X240" i="14"/>
  <c r="Y239" i="14"/>
  <c r="X239" i="14"/>
  <c r="Y207" i="14"/>
  <c r="X207" i="14"/>
  <c r="Y206" i="14"/>
  <c r="X206" i="14"/>
  <c r="Y205" i="14"/>
  <c r="X205" i="14"/>
  <c r="Y204" i="14"/>
  <c r="X204" i="14"/>
  <c r="Y182" i="14"/>
  <c r="X182" i="14"/>
  <c r="Y181" i="14"/>
  <c r="X181" i="14"/>
  <c r="Y180" i="14"/>
  <c r="X180" i="14"/>
  <c r="Y179" i="14"/>
  <c r="X179" i="14"/>
  <c r="Y137" i="14"/>
  <c r="X137" i="14"/>
  <c r="Y136" i="14"/>
  <c r="X136" i="14"/>
  <c r="Y135" i="14"/>
  <c r="X135" i="14"/>
  <c r="Y134" i="14"/>
  <c r="X134" i="14"/>
  <c r="Y86" i="14"/>
  <c r="X86" i="14"/>
  <c r="Y85" i="14"/>
  <c r="X85" i="14"/>
  <c r="Y84" i="14"/>
  <c r="X84" i="14"/>
  <c r="Y83" i="14"/>
  <c r="X83" i="14"/>
  <c r="Y49" i="14"/>
  <c r="X49" i="14"/>
  <c r="Y48" i="14"/>
  <c r="X48" i="14"/>
  <c r="Y47" i="14"/>
  <c r="X47" i="14"/>
  <c r="Y46" i="14"/>
  <c r="X46" i="14"/>
  <c r="Y343" i="14"/>
  <c r="X343" i="14"/>
  <c r="Y342" i="14"/>
  <c r="X342" i="14"/>
  <c r="Y341" i="14"/>
  <c r="X341" i="14"/>
  <c r="Y340" i="14"/>
  <c r="X340" i="14"/>
  <c r="X90" i="14"/>
  <c r="Y90" i="14"/>
  <c r="X91" i="14"/>
  <c r="Y91" i="14" s="1"/>
  <c r="X92" i="14"/>
  <c r="Y92" i="14" s="1"/>
  <c r="X93" i="14"/>
  <c r="Y93" i="14" s="1"/>
  <c r="X94" i="14"/>
  <c r="Y94" i="14"/>
  <c r="X95" i="14"/>
  <c r="Y95" i="14"/>
  <c r="X96" i="14"/>
  <c r="Y96" i="14"/>
  <c r="X97" i="14"/>
  <c r="Y97" i="14" s="1"/>
  <c r="X98" i="14"/>
  <c r="Y98" i="14" s="1"/>
  <c r="X99" i="14"/>
  <c r="Y99" i="14" s="1"/>
  <c r="X100" i="14"/>
  <c r="Y100" i="14"/>
  <c r="X101" i="14"/>
  <c r="Y101" i="14"/>
  <c r="X102" i="14"/>
  <c r="Y102" i="14"/>
  <c r="X103" i="14"/>
  <c r="Y103" i="14" s="1"/>
  <c r="X104" i="14"/>
  <c r="Y104" i="14" s="1"/>
  <c r="X105" i="14"/>
  <c r="Y105" i="14" s="1"/>
  <c r="X106" i="14"/>
  <c r="Y106" i="14"/>
  <c r="X107" i="14"/>
  <c r="Y107" i="14"/>
  <c r="X108" i="14"/>
  <c r="Y108" i="14"/>
  <c r="X109" i="14"/>
  <c r="Y109" i="14" s="1"/>
  <c r="X110" i="14"/>
  <c r="Y110" i="14" s="1"/>
  <c r="X111" i="14"/>
  <c r="Y111" i="14" s="1"/>
  <c r="X112" i="14"/>
  <c r="Y112" i="14"/>
  <c r="X113" i="14"/>
  <c r="Y113" i="14"/>
  <c r="X114" i="14"/>
  <c r="Y114" i="14"/>
  <c r="X115" i="14"/>
  <c r="Y115" i="14" s="1"/>
  <c r="X116" i="14"/>
  <c r="Y116" i="14" s="1"/>
  <c r="X117" i="14"/>
  <c r="Y117" i="14" s="1"/>
  <c r="X118" i="14"/>
  <c r="Y118" i="14"/>
  <c r="X119" i="14"/>
  <c r="Y119" i="14"/>
  <c r="X120" i="14"/>
  <c r="Y120" i="14"/>
  <c r="X121" i="14"/>
  <c r="Y121" i="14" s="1"/>
  <c r="X122" i="14"/>
  <c r="Y122" i="14" s="1"/>
  <c r="X123" i="14"/>
  <c r="Y123" i="14" s="1"/>
  <c r="X124" i="14"/>
  <c r="Y124" i="14"/>
  <c r="X125" i="14"/>
  <c r="Y125" i="14"/>
  <c r="X126" i="14"/>
  <c r="Y126" i="14"/>
  <c r="X127" i="14"/>
  <c r="Y127" i="14" s="1"/>
  <c r="X128" i="14"/>
  <c r="Y128" i="14" s="1"/>
  <c r="X129" i="14"/>
  <c r="Y129" i="14" s="1"/>
  <c r="X130" i="14"/>
  <c r="Y130" i="14"/>
  <c r="X131" i="14"/>
  <c r="Y131" i="14"/>
  <c r="X132" i="14"/>
  <c r="Y132" i="14"/>
  <c r="X133" i="14"/>
  <c r="Y133" i="14" s="1"/>
  <c r="X139" i="14"/>
  <c r="Y139" i="14" s="1"/>
  <c r="X140" i="14"/>
  <c r="Y140" i="14" s="1"/>
  <c r="X141" i="14"/>
  <c r="Y141" i="14" s="1"/>
  <c r="X142" i="14"/>
  <c r="Y142" i="14"/>
  <c r="X143" i="14"/>
  <c r="Y143" i="14"/>
  <c r="X144" i="14"/>
  <c r="Y144" i="14"/>
  <c r="X145" i="14"/>
  <c r="Y145" i="14" s="1"/>
  <c r="X146" i="14"/>
  <c r="Y146" i="14" s="1"/>
  <c r="X147" i="14"/>
  <c r="Y147" i="14" s="1"/>
  <c r="X148" i="14"/>
  <c r="Y148" i="14"/>
  <c r="X149" i="14"/>
  <c r="Y149" i="14"/>
  <c r="X150" i="14"/>
  <c r="Y150" i="14"/>
  <c r="X151" i="14"/>
  <c r="Y151" i="14" s="1"/>
  <c r="X152" i="14"/>
  <c r="Y152" i="14" s="1"/>
  <c r="X153" i="14"/>
  <c r="Y153" i="14" s="1"/>
  <c r="X154" i="14"/>
  <c r="Y154" i="14"/>
  <c r="X155" i="14"/>
  <c r="Y155" i="14"/>
  <c r="X156" i="14"/>
  <c r="Y156" i="14"/>
  <c r="X157" i="14"/>
  <c r="Y157" i="14" s="1"/>
  <c r="X158" i="14"/>
  <c r="Y158" i="14" s="1"/>
  <c r="X159" i="14"/>
  <c r="Y159" i="14" s="1"/>
  <c r="X160" i="14"/>
  <c r="Y160" i="14" s="1"/>
  <c r="X161" i="14"/>
  <c r="Y161" i="14"/>
  <c r="X162" i="14"/>
  <c r="Y162" i="14"/>
  <c r="X163" i="14"/>
  <c r="Y163" i="14" s="1"/>
  <c r="X164" i="14"/>
  <c r="Y164" i="14" s="1"/>
  <c r="X165" i="14"/>
  <c r="Y165" i="14" s="1"/>
  <c r="X166" i="14"/>
  <c r="Y166" i="14" s="1"/>
  <c r="X167" i="14"/>
  <c r="Y167" i="14"/>
  <c r="X168" i="14"/>
  <c r="Y168" i="14"/>
  <c r="X169" i="14"/>
  <c r="Y169" i="14" s="1"/>
  <c r="X170" i="14"/>
  <c r="Y170" i="14" s="1"/>
  <c r="X171" i="14"/>
  <c r="Y171" i="14" s="1"/>
  <c r="X172" i="14"/>
  <c r="Y172" i="14" s="1"/>
  <c r="X173" i="14"/>
  <c r="Y173" i="14"/>
  <c r="X174" i="14"/>
  <c r="Y174" i="14"/>
  <c r="X175" i="14"/>
  <c r="Y175" i="14" s="1"/>
  <c r="X176" i="14"/>
  <c r="Y176" i="14" s="1"/>
  <c r="X177" i="14"/>
  <c r="Y177" i="14" s="1"/>
  <c r="X178" i="14"/>
  <c r="Y178" i="14" s="1"/>
  <c r="X184" i="14"/>
  <c r="Y184" i="14" s="1"/>
  <c r="X185" i="14"/>
  <c r="Y185" i="14"/>
  <c r="X186" i="14"/>
  <c r="Y186" i="14"/>
  <c r="X187" i="14"/>
  <c r="Y187" i="14" s="1"/>
  <c r="X188" i="14"/>
  <c r="Y188" i="14" s="1"/>
  <c r="X189" i="14"/>
  <c r="Y189" i="14" s="1"/>
  <c r="X190" i="14"/>
  <c r="Y190" i="14" s="1"/>
  <c r="X191" i="14"/>
  <c r="Y191" i="14"/>
  <c r="X192" i="14"/>
  <c r="Y192" i="14"/>
  <c r="X193" i="14"/>
  <c r="Y193" i="14" s="1"/>
  <c r="X194" i="14"/>
  <c r="Y194" i="14" s="1"/>
  <c r="X195" i="14"/>
  <c r="Y195" i="14" s="1"/>
  <c r="X196" i="14"/>
  <c r="Y196" i="14" s="1"/>
  <c r="X197" i="14"/>
  <c r="Y197" i="14"/>
  <c r="X198" i="14"/>
  <c r="Y198" i="14"/>
  <c r="X199" i="14"/>
  <c r="Y199" i="14" s="1"/>
  <c r="X200" i="14"/>
  <c r="Y200" i="14" s="1"/>
  <c r="X201" i="14"/>
  <c r="Y201" i="14" s="1"/>
  <c r="X202" i="14"/>
  <c r="Y202" i="14" s="1"/>
  <c r="X203" i="14"/>
  <c r="Y203" i="14"/>
  <c r="X209" i="14"/>
  <c r="Y209" i="14"/>
  <c r="X210" i="14"/>
  <c r="Y210" i="14"/>
  <c r="X211" i="14"/>
  <c r="Y211" i="14" s="1"/>
  <c r="X212" i="14"/>
  <c r="Y212" i="14" s="1"/>
  <c r="X213" i="14"/>
  <c r="Y213" i="14" s="1"/>
  <c r="X214" i="14"/>
  <c r="Y214" i="14" s="1"/>
  <c r="X215" i="14"/>
  <c r="Y215" i="14"/>
  <c r="X216" i="14"/>
  <c r="Y216" i="14"/>
  <c r="X217" i="14"/>
  <c r="Y217" i="14" s="1"/>
  <c r="X218" i="14"/>
  <c r="Y218" i="14" s="1"/>
  <c r="X219" i="14"/>
  <c r="Y219" i="14" s="1"/>
  <c r="X220" i="14"/>
  <c r="Y220" i="14" s="1"/>
  <c r="X221" i="14"/>
  <c r="Y221" i="14"/>
  <c r="X222" i="14"/>
  <c r="Y222" i="14"/>
  <c r="X223" i="14"/>
  <c r="Y223" i="14" s="1"/>
  <c r="X224" i="14"/>
  <c r="Y224" i="14" s="1"/>
  <c r="X225" i="14"/>
  <c r="Y225" i="14" s="1"/>
  <c r="X226" i="14"/>
  <c r="Y226" i="14" s="1"/>
  <c r="X227" i="14"/>
  <c r="Y227" i="14"/>
  <c r="X228" i="14"/>
  <c r="Y228" i="14"/>
  <c r="X229" i="14"/>
  <c r="Y229" i="14" s="1"/>
  <c r="X230" i="14"/>
  <c r="Y230" i="14" s="1"/>
  <c r="X231" i="14"/>
  <c r="Y231" i="14" s="1"/>
  <c r="X232" i="14"/>
  <c r="Y232" i="14" s="1"/>
  <c r="X233" i="14"/>
  <c r="Y233" i="14"/>
  <c r="X234" i="14"/>
  <c r="Y234" i="14"/>
  <c r="X235" i="14"/>
  <c r="Y235" i="14" s="1"/>
  <c r="X236" i="14"/>
  <c r="Y236" i="14" s="1"/>
  <c r="X237" i="14"/>
  <c r="Y237" i="14" s="1"/>
  <c r="X238" i="14"/>
  <c r="Y238" i="14" s="1"/>
  <c r="X244" i="14"/>
  <c r="Y244" i="14" s="1"/>
  <c r="X245" i="14"/>
  <c r="Y245" i="14"/>
  <c r="X246" i="14"/>
  <c r="Y246" i="14"/>
  <c r="X247" i="14"/>
  <c r="Y247" i="14" s="1"/>
  <c r="X248" i="14"/>
  <c r="Y248" i="14" s="1"/>
  <c r="X249" i="14"/>
  <c r="Y249" i="14" s="1"/>
  <c r="X250" i="14"/>
  <c r="Y250" i="14" s="1"/>
  <c r="X251" i="14"/>
  <c r="Y251" i="14"/>
  <c r="X252" i="14"/>
  <c r="Y252" i="14"/>
  <c r="X253" i="14"/>
  <c r="Y253" i="14" s="1"/>
  <c r="X254" i="14"/>
  <c r="Y254" i="14" s="1"/>
  <c r="X255" i="14"/>
  <c r="Y255" i="14" s="1"/>
  <c r="X256" i="14"/>
  <c r="Y256" i="14" s="1"/>
  <c r="X257" i="14"/>
  <c r="Y257" i="14"/>
  <c r="X258" i="14"/>
  <c r="Y258" i="14"/>
  <c r="X259" i="14"/>
  <c r="Y259" i="14" s="1"/>
  <c r="X260" i="14"/>
  <c r="Y260" i="14" s="1"/>
  <c r="X261" i="14"/>
  <c r="Y261" i="14" s="1"/>
  <c r="X262" i="14"/>
  <c r="Y262" i="14" s="1"/>
  <c r="X263" i="14"/>
  <c r="Y263" i="14"/>
  <c r="X264" i="14"/>
  <c r="Y264" i="14"/>
  <c r="X265" i="14"/>
  <c r="Y265" i="14" s="1"/>
  <c r="X266" i="14"/>
  <c r="Y266" i="14" s="1"/>
  <c r="X267" i="14"/>
  <c r="Y267" i="14" s="1"/>
  <c r="X268" i="14"/>
  <c r="Y268" i="14" s="1"/>
  <c r="X269" i="14"/>
  <c r="Y269" i="14"/>
  <c r="X270" i="14"/>
  <c r="Y270" i="14"/>
  <c r="X271" i="14"/>
  <c r="Y271" i="14" s="1"/>
  <c r="X272" i="14"/>
  <c r="Y272" i="14" s="1"/>
  <c r="X273" i="14"/>
  <c r="Y273" i="14" s="1"/>
  <c r="X279" i="14"/>
  <c r="Y279" i="14" s="1"/>
  <c r="X280" i="14"/>
  <c r="Y280" i="14" s="1"/>
  <c r="X281" i="14"/>
  <c r="Y281" i="14"/>
  <c r="X282" i="14"/>
  <c r="Y282" i="14"/>
  <c r="X283" i="14"/>
  <c r="Y283" i="14" s="1"/>
  <c r="X284" i="14"/>
  <c r="Y284" i="14" s="1"/>
  <c r="X285" i="14"/>
  <c r="Y285" i="14" s="1"/>
  <c r="X286" i="14"/>
  <c r="Y286" i="14" s="1"/>
  <c r="X287" i="14"/>
  <c r="Y287" i="14"/>
  <c r="X288" i="14"/>
  <c r="Y288" i="14"/>
  <c r="X289" i="14"/>
  <c r="Y289" i="14" s="1"/>
  <c r="X290" i="14"/>
  <c r="Y290" i="14" s="1"/>
  <c r="X291" i="14"/>
  <c r="Y291" i="14" s="1"/>
  <c r="X292" i="14"/>
  <c r="Y292" i="14" s="1"/>
  <c r="X293" i="14"/>
  <c r="Y293" i="14"/>
  <c r="X294" i="14"/>
  <c r="Y294" i="14"/>
  <c r="X295" i="14"/>
  <c r="Y295" i="14" s="1"/>
  <c r="X296" i="14"/>
  <c r="Y296" i="14" s="1"/>
  <c r="X297" i="14"/>
  <c r="Y297" i="14" s="1"/>
  <c r="X298" i="14"/>
  <c r="Y298" i="14" s="1"/>
  <c r="X299" i="14"/>
  <c r="Y299" i="14"/>
  <c r="X300" i="14"/>
  <c r="Y300" i="14"/>
  <c r="X301" i="14"/>
  <c r="Y301" i="14" s="1"/>
  <c r="X302" i="14"/>
  <c r="Y302" i="14" s="1"/>
  <c r="X303" i="14"/>
  <c r="Y303" i="14" s="1"/>
  <c r="X304" i="14"/>
  <c r="Y304" i="14" s="1"/>
  <c r="X305" i="14"/>
  <c r="Y305" i="14"/>
  <c r="X306" i="14"/>
  <c r="Y306" i="14"/>
  <c r="X312" i="14"/>
  <c r="Y312" i="14"/>
  <c r="X313" i="14"/>
  <c r="Y313" i="14" s="1"/>
  <c r="X314" i="14"/>
  <c r="Y314" i="14" s="1"/>
  <c r="X315" i="14"/>
  <c r="Y315" i="14" s="1"/>
  <c r="X316" i="14"/>
  <c r="Y316" i="14" s="1"/>
  <c r="X317" i="14"/>
  <c r="Y317" i="14"/>
  <c r="X318" i="14"/>
  <c r="Y318" i="14"/>
  <c r="X319" i="14"/>
  <c r="Y319" i="14" s="1"/>
  <c r="X320" i="14"/>
  <c r="Y320" i="14" s="1"/>
  <c r="X321" i="14"/>
  <c r="Y321" i="14" s="1"/>
  <c r="X322" i="14"/>
  <c r="Y322" i="14" s="1"/>
  <c r="X323" i="14"/>
  <c r="Y323" i="14"/>
  <c r="X324" i="14"/>
  <c r="Y324" i="14"/>
  <c r="X325" i="14"/>
  <c r="Y325" i="14" s="1"/>
  <c r="X326" i="14"/>
  <c r="Y326" i="14" s="1"/>
  <c r="X327" i="14"/>
  <c r="Y327" i="14" s="1"/>
  <c r="X328" i="14"/>
  <c r="Y328" i="14" s="1"/>
  <c r="X329" i="14"/>
  <c r="Y329" i="14"/>
  <c r="X330" i="14"/>
  <c r="Y330" i="14"/>
  <c r="X331" i="14"/>
  <c r="Y331" i="14" s="1"/>
  <c r="X332" i="14"/>
  <c r="Y332" i="14" s="1"/>
  <c r="X333" i="14"/>
  <c r="Y333" i="14" s="1"/>
  <c r="X334" i="14"/>
  <c r="Y334" i="14" s="1"/>
  <c r="X335" i="14"/>
  <c r="Y335" i="14"/>
  <c r="X336" i="14"/>
  <c r="Y336" i="14"/>
  <c r="X337" i="14"/>
  <c r="Y337" i="14" s="1"/>
  <c r="X338" i="14"/>
  <c r="Y338" i="14" s="1"/>
  <c r="X339" i="14"/>
  <c r="Y339" i="14" s="1"/>
  <c r="X89" i="14"/>
  <c r="Y89" i="14" s="1"/>
  <c r="X52" i="14"/>
  <c r="Y52" i="14"/>
  <c r="X53" i="14"/>
  <c r="Y53" i="14"/>
  <c r="X54" i="14"/>
  <c r="Y54" i="14" s="1"/>
  <c r="X55" i="14"/>
  <c r="Y55" i="14" s="1"/>
  <c r="X56" i="14"/>
  <c r="Y56" i="14" s="1"/>
  <c r="X57" i="14"/>
  <c r="Y57" i="14"/>
  <c r="X58" i="14"/>
  <c r="Y58" i="14"/>
  <c r="X59" i="14"/>
  <c r="Y59" i="14"/>
  <c r="X60" i="14"/>
  <c r="Y60" i="14"/>
  <c r="X61" i="14"/>
  <c r="Y61" i="14" s="1"/>
  <c r="X62" i="14"/>
  <c r="Y62" i="14" s="1"/>
  <c r="X63" i="14"/>
  <c r="Y63" i="14"/>
  <c r="X64" i="14"/>
  <c r="Y64" i="14"/>
  <c r="X65" i="14"/>
  <c r="Y65" i="14"/>
  <c r="X66" i="14"/>
  <c r="Y66" i="14"/>
  <c r="X67" i="14"/>
  <c r="Y67" i="14" s="1"/>
  <c r="X68" i="14"/>
  <c r="Y68" i="14" s="1"/>
  <c r="X69" i="14"/>
  <c r="Y69" i="14"/>
  <c r="X70" i="14"/>
  <c r="Y70" i="14"/>
  <c r="X71" i="14"/>
  <c r="Y71" i="14"/>
  <c r="X72" i="14"/>
  <c r="Y72" i="14"/>
  <c r="X73" i="14"/>
  <c r="Y73" i="14" s="1"/>
  <c r="X74" i="14"/>
  <c r="Y74" i="14" s="1"/>
  <c r="X75" i="14"/>
  <c r="Y75" i="14"/>
  <c r="X76" i="14"/>
  <c r="Y76" i="14"/>
  <c r="X77" i="14"/>
  <c r="Y77" i="14"/>
  <c r="X78" i="14"/>
  <c r="Y78" i="14"/>
  <c r="X79" i="14"/>
  <c r="Y79" i="14" s="1"/>
  <c r="X80" i="14"/>
  <c r="Y80" i="14" s="1"/>
  <c r="X81" i="14"/>
  <c r="Y81" i="14"/>
  <c r="X82" i="14"/>
  <c r="Y82" i="14"/>
  <c r="X51" i="14"/>
  <c r="Y51" i="14" s="1"/>
  <c r="X8" i="14"/>
  <c r="Y8" i="14"/>
  <c r="X9" i="14"/>
  <c r="Y9" i="14"/>
  <c r="X10" i="14"/>
  <c r="Y10" i="14" s="1"/>
  <c r="X11" i="14"/>
  <c r="Y11" i="14" s="1"/>
  <c r="X12" i="14"/>
  <c r="Y12" i="14" s="1"/>
  <c r="X13" i="14"/>
  <c r="Y13" i="14"/>
  <c r="X14" i="14"/>
  <c r="Y14" i="14"/>
  <c r="X15" i="14"/>
  <c r="Y15" i="14"/>
  <c r="X16" i="14"/>
  <c r="Y16" i="14" s="1"/>
  <c r="X17" i="14"/>
  <c r="Y17" i="14" s="1"/>
  <c r="X18" i="14"/>
  <c r="Y18" i="14" s="1"/>
  <c r="X19" i="14"/>
  <c r="Y19" i="14"/>
  <c r="X20" i="14"/>
  <c r="Y20" i="14"/>
  <c r="X21" i="14"/>
  <c r="Y21" i="14"/>
  <c r="X22" i="14"/>
  <c r="Y22" i="14" s="1"/>
  <c r="X23" i="14"/>
  <c r="Y23" i="14" s="1"/>
  <c r="X24" i="14"/>
  <c r="Y24" i="14" s="1"/>
  <c r="X25" i="14"/>
  <c r="Y25" i="14"/>
  <c r="X26" i="14"/>
  <c r="Y26" i="14"/>
  <c r="X27" i="14"/>
  <c r="Y27" i="14"/>
  <c r="X28" i="14"/>
  <c r="Y28" i="14" s="1"/>
  <c r="X29" i="14"/>
  <c r="Y29" i="14" s="1"/>
  <c r="X30" i="14"/>
  <c r="Y30" i="14" s="1"/>
  <c r="X31" i="14"/>
  <c r="Y31" i="14"/>
  <c r="X32" i="14"/>
  <c r="Y32" i="14"/>
  <c r="X33" i="14"/>
  <c r="Y33" i="14"/>
  <c r="X34" i="14"/>
  <c r="Y34" i="14" s="1"/>
  <c r="X35" i="14"/>
  <c r="Y35" i="14" s="1"/>
  <c r="X36" i="14"/>
  <c r="Y36" i="14" s="1"/>
  <c r="X37" i="14"/>
  <c r="Y37" i="14"/>
  <c r="X38" i="14"/>
  <c r="Y38" i="14"/>
  <c r="X39" i="14"/>
  <c r="Y39" i="14"/>
  <c r="X40" i="14"/>
  <c r="Y40" i="14" s="1"/>
  <c r="X41" i="14"/>
  <c r="Y41" i="14" s="1"/>
  <c r="X42" i="14"/>
  <c r="Y42" i="14" s="1"/>
  <c r="X43" i="14"/>
  <c r="Y43" i="14"/>
  <c r="X44" i="14"/>
  <c r="Y44" i="14"/>
  <c r="X45" i="14"/>
  <c r="Y45" i="14"/>
  <c r="Y7" i="14"/>
  <c r="X7" i="14"/>
  <c r="N179" i="14"/>
  <c r="O179" i="14"/>
  <c r="P179" i="14"/>
  <c r="Q179" i="14"/>
  <c r="R179" i="14"/>
  <c r="S179" i="14"/>
  <c r="T179" i="14"/>
  <c r="U179" i="14"/>
  <c r="V179" i="14"/>
  <c r="N180" i="14"/>
  <c r="O180" i="14"/>
  <c r="P180" i="14"/>
  <c r="Q180" i="14"/>
  <c r="R180" i="14"/>
  <c r="S180" i="14"/>
  <c r="T180" i="14"/>
  <c r="U180" i="14"/>
  <c r="V180" i="14"/>
  <c r="N181" i="14"/>
  <c r="O181" i="14"/>
  <c r="P181" i="14"/>
  <c r="Q181" i="14"/>
  <c r="R181" i="14"/>
  <c r="S181" i="14"/>
  <c r="T181" i="14"/>
  <c r="U181" i="14"/>
  <c r="V181" i="14"/>
  <c r="N182" i="14"/>
  <c r="O182" i="14"/>
  <c r="P182" i="14"/>
  <c r="Q182" i="14"/>
  <c r="R182" i="14"/>
  <c r="S182" i="14"/>
  <c r="T182" i="14"/>
  <c r="U182" i="14"/>
  <c r="V182" i="14"/>
  <c r="M182" i="14"/>
  <c r="M181" i="14"/>
  <c r="M180" i="14"/>
  <c r="M179" i="14"/>
  <c r="N204" i="14"/>
  <c r="O204" i="14"/>
  <c r="P204" i="14"/>
  <c r="Q204" i="14"/>
  <c r="R204" i="14"/>
  <c r="S204" i="14"/>
  <c r="T204" i="14"/>
  <c r="U204" i="14"/>
  <c r="V204" i="14"/>
  <c r="N205" i="14"/>
  <c r="O205" i="14"/>
  <c r="P205" i="14"/>
  <c r="Q205" i="14"/>
  <c r="R205" i="14"/>
  <c r="S205" i="14"/>
  <c r="T205" i="14"/>
  <c r="U205" i="14"/>
  <c r="V205" i="14"/>
  <c r="N206" i="14"/>
  <c r="O206" i="14"/>
  <c r="P206" i="14"/>
  <c r="Q206" i="14"/>
  <c r="R206" i="14"/>
  <c r="S206" i="14"/>
  <c r="T206" i="14"/>
  <c r="U206" i="14"/>
  <c r="V206" i="14"/>
  <c r="N207" i="14"/>
  <c r="O207" i="14"/>
  <c r="P207" i="14"/>
  <c r="Q207" i="14"/>
  <c r="R207" i="14"/>
  <c r="S207" i="14"/>
  <c r="T207" i="14"/>
  <c r="U207" i="14"/>
  <c r="V207" i="14"/>
  <c r="M207" i="14"/>
  <c r="M206" i="14"/>
  <c r="M205" i="14"/>
  <c r="M204" i="14"/>
  <c r="N39" i="11"/>
  <c r="N40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3" i="11"/>
  <c r="N54" i="11"/>
  <c r="N55" i="11"/>
  <c r="N56" i="11"/>
  <c r="N57" i="11"/>
  <c r="N58" i="11"/>
  <c r="N59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P39" i="11"/>
  <c r="P40" i="11"/>
  <c r="P41" i="11"/>
  <c r="P42" i="11"/>
  <c r="P43" i="11"/>
  <c r="P44" i="11"/>
  <c r="P45" i="11"/>
  <c r="P46" i="11"/>
  <c r="P47" i="11"/>
  <c r="P48" i="11"/>
  <c r="P49" i="11"/>
  <c r="P50" i="11"/>
  <c r="P51" i="11"/>
  <c r="P52" i="11"/>
  <c r="P53" i="11"/>
  <c r="P54" i="11"/>
  <c r="P55" i="11"/>
  <c r="P56" i="11"/>
  <c r="P57" i="11"/>
  <c r="P58" i="11"/>
  <c r="P59" i="11"/>
  <c r="Q39" i="11"/>
  <c r="Q40" i="11"/>
  <c r="Q41" i="11"/>
  <c r="Q42" i="11"/>
  <c r="Q43" i="11"/>
  <c r="Q44" i="11"/>
  <c r="Q45" i="11"/>
  <c r="Q46" i="11"/>
  <c r="Q47" i="11"/>
  <c r="Q48" i="11"/>
  <c r="Q49" i="11"/>
  <c r="Q50" i="11"/>
  <c r="Q51" i="11"/>
  <c r="Q52" i="11"/>
  <c r="Q53" i="11"/>
  <c r="Q54" i="11"/>
  <c r="Q55" i="11"/>
  <c r="Q56" i="11"/>
  <c r="Q57" i="11"/>
  <c r="Q58" i="11"/>
  <c r="Q59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T39" i="11"/>
  <c r="T40" i="11"/>
  <c r="T41" i="11"/>
  <c r="T42" i="11"/>
  <c r="T43" i="11"/>
  <c r="T44" i="11"/>
  <c r="T45" i="11"/>
  <c r="T46" i="11"/>
  <c r="T47" i="11"/>
  <c r="T48" i="11"/>
  <c r="T49" i="11"/>
  <c r="T50" i="11"/>
  <c r="T51" i="11"/>
  <c r="T52" i="11"/>
  <c r="T53" i="11"/>
  <c r="T54" i="11"/>
  <c r="T55" i="11"/>
  <c r="T56" i="11"/>
  <c r="T57" i="11"/>
  <c r="T58" i="11"/>
  <c r="T59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V39" i="11"/>
  <c r="V40" i="11"/>
  <c r="V41" i="11"/>
  <c r="V42" i="11"/>
  <c r="V43" i="11"/>
  <c r="V44" i="11"/>
  <c r="V45" i="11"/>
  <c r="V46" i="11"/>
  <c r="V47" i="11"/>
  <c r="V48" i="11"/>
  <c r="V49" i="11"/>
  <c r="V50" i="11"/>
  <c r="V51" i="11"/>
  <c r="V52" i="11"/>
  <c r="V53" i="11"/>
  <c r="V54" i="11"/>
  <c r="V55" i="11"/>
  <c r="V56" i="11"/>
  <c r="V57" i="11"/>
  <c r="V58" i="11"/>
  <c r="V59" i="11"/>
  <c r="N60" i="11"/>
  <c r="O60" i="11"/>
  <c r="P60" i="11"/>
  <c r="Q60" i="11"/>
  <c r="R60" i="11"/>
  <c r="S60" i="11"/>
  <c r="T60" i="11"/>
  <c r="U60" i="11"/>
  <c r="V60" i="11"/>
  <c r="N61" i="11"/>
  <c r="O61" i="11"/>
  <c r="P61" i="11"/>
  <c r="Q61" i="11"/>
  <c r="R61" i="11"/>
  <c r="S61" i="11"/>
  <c r="T61" i="11"/>
  <c r="U61" i="11"/>
  <c r="V61" i="11"/>
  <c r="N62" i="11"/>
  <c r="O62" i="11"/>
  <c r="P62" i="11"/>
  <c r="Q62" i="11"/>
  <c r="R62" i="11"/>
  <c r="S62" i="11"/>
  <c r="T62" i="11"/>
  <c r="U62" i="11"/>
  <c r="V62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5" i="11"/>
  <c r="M56" i="11"/>
  <c r="M57" i="11"/>
  <c r="M58" i="11"/>
  <c r="M62" i="11"/>
  <c r="M61" i="11"/>
  <c r="M60" i="11"/>
  <c r="M59" i="11"/>
  <c r="W58" i="11"/>
  <c r="W57" i="11"/>
  <c r="W56" i="11"/>
  <c r="W55" i="11"/>
  <c r="W54" i="11"/>
  <c r="W53" i="11"/>
  <c r="W52" i="11"/>
  <c r="W51" i="11"/>
  <c r="W50" i="11"/>
  <c r="W49" i="11"/>
  <c r="W48" i="11"/>
  <c r="W47" i="11"/>
  <c r="W46" i="11"/>
  <c r="W45" i="11"/>
  <c r="W44" i="11"/>
  <c r="W43" i="11"/>
  <c r="W42" i="11"/>
  <c r="W41" i="11"/>
  <c r="W40" i="11"/>
  <c r="W39" i="11"/>
  <c r="V62" i="15"/>
  <c r="W62" i="15"/>
  <c r="V63" i="15"/>
  <c r="W63" i="15"/>
  <c r="V64" i="15"/>
  <c r="W64" i="15"/>
  <c r="V65" i="15"/>
  <c r="W65" i="15"/>
  <c r="BD120" i="15"/>
  <c r="BD123" i="15"/>
  <c r="BC120" i="15"/>
  <c r="BC123" i="15"/>
  <c r="AZ120" i="15"/>
  <c r="BA120" i="15"/>
  <c r="BB120" i="15"/>
  <c r="BB123" i="15" a="1"/>
  <c r="BB123" i="15"/>
  <c r="AY120" i="15"/>
  <c r="AY123" i="15"/>
  <c r="AX120" i="15"/>
  <c r="AX123" i="15"/>
  <c r="AW120" i="15"/>
  <c r="AW123" i="15"/>
  <c r="AV120" i="15"/>
  <c r="AV123" i="15"/>
  <c r="AU120" i="15"/>
  <c r="AU123" i="15"/>
  <c r="AT120" i="15"/>
  <c r="AT123" i="15"/>
  <c r="AS120" i="15"/>
  <c r="AS123" i="15"/>
  <c r="AR120" i="15"/>
  <c r="AR123" i="15"/>
  <c r="AQ120" i="15"/>
  <c r="AQ123" i="15"/>
  <c r="AP120" i="15"/>
  <c r="AP123" i="15"/>
  <c r="AO120" i="15"/>
  <c r="AO123" i="15"/>
  <c r="AN120" i="15"/>
  <c r="AN123" i="15"/>
  <c r="AM120" i="15"/>
  <c r="AM123" i="15"/>
  <c r="AL120" i="15"/>
  <c r="AL123" i="15"/>
  <c r="AK120" i="15"/>
  <c r="AK123" i="15"/>
  <c r="AJ120" i="15"/>
  <c r="AJ123" i="15"/>
  <c r="AI120" i="15"/>
  <c r="AI123" i="15"/>
  <c r="AH120" i="15"/>
  <c r="AH123" i="15"/>
  <c r="AG120" i="15"/>
  <c r="AG123" i="15"/>
  <c r="AF120" i="15"/>
  <c r="AF123" i="15"/>
  <c r="AE120" i="15"/>
  <c r="AE123" i="15"/>
  <c r="AD120" i="15"/>
  <c r="AD123" i="15"/>
  <c r="AC120" i="15"/>
  <c r="AC123" i="15"/>
  <c r="AB120" i="15"/>
  <c r="AB123" i="15"/>
  <c r="AA120" i="15"/>
  <c r="AA123" i="15"/>
  <c r="Z120" i="15"/>
  <c r="Z123" i="15"/>
  <c r="Y120" i="15"/>
  <c r="Y123" i="15"/>
  <c r="U120" i="15"/>
  <c r="U123" i="15"/>
  <c r="T120" i="15"/>
  <c r="T123" i="15"/>
  <c r="S120" i="15"/>
  <c r="S123" i="15"/>
  <c r="R120" i="15"/>
  <c r="R123" i="15"/>
  <c r="Q120" i="15"/>
  <c r="Q123" i="15"/>
  <c r="P120" i="15"/>
  <c r="P123" i="15"/>
  <c r="O120" i="15"/>
  <c r="O123" i="15"/>
  <c r="N120" i="15"/>
  <c r="N123" i="15"/>
  <c r="M120" i="15"/>
  <c r="M123" i="15"/>
  <c r="L120" i="15"/>
  <c r="L123" i="15"/>
  <c r="K120" i="15"/>
  <c r="K123" i="15"/>
  <c r="J120" i="15"/>
  <c r="J123" i="15"/>
  <c r="I120" i="15"/>
  <c r="I123" i="15"/>
  <c r="H120" i="15"/>
  <c r="H123" i="15"/>
  <c r="G120" i="15"/>
  <c r="G123" i="15"/>
  <c r="F120" i="15"/>
  <c r="F123" i="15"/>
  <c r="E120" i="15"/>
  <c r="E123" i="15"/>
  <c r="BD121" i="15"/>
  <c r="BC121" i="15"/>
  <c r="BB121" i="15"/>
  <c r="BA121" i="15"/>
  <c r="AZ121" i="15"/>
  <c r="AY121" i="15"/>
  <c r="AX121" i="15"/>
  <c r="AW121" i="15"/>
  <c r="AV121" i="15"/>
  <c r="AU121" i="15"/>
  <c r="AT121" i="15"/>
  <c r="AS121" i="15"/>
  <c r="AR121" i="15"/>
  <c r="AQ121" i="15"/>
  <c r="AP121" i="15"/>
  <c r="AO121" i="15"/>
  <c r="AN121" i="15"/>
  <c r="AM121" i="15"/>
  <c r="AL121" i="15"/>
  <c r="AK121" i="15"/>
  <c r="AJ121" i="15"/>
  <c r="AI121" i="15"/>
  <c r="AH121" i="15"/>
  <c r="AG121" i="15"/>
  <c r="AF121" i="15"/>
  <c r="AE121" i="15"/>
  <c r="AD121" i="15"/>
  <c r="AC121" i="15"/>
  <c r="AB121" i="15"/>
  <c r="AA121" i="15"/>
  <c r="Z121" i="15"/>
  <c r="Y121" i="15"/>
  <c r="X121" i="15"/>
  <c r="W121" i="15"/>
  <c r="V121" i="15"/>
  <c r="U121" i="15"/>
  <c r="T121" i="15"/>
  <c r="S121" i="15"/>
  <c r="R121" i="15"/>
  <c r="Q121" i="15"/>
  <c r="P121" i="15"/>
  <c r="O121" i="15"/>
  <c r="N121" i="15"/>
  <c r="M121" i="15"/>
  <c r="L121" i="15"/>
  <c r="K121" i="15"/>
  <c r="J121" i="15"/>
  <c r="I121" i="15"/>
  <c r="H121" i="15"/>
  <c r="G121" i="15"/>
  <c r="F121" i="15"/>
  <c r="E121" i="15"/>
  <c r="X120" i="15"/>
  <c r="W120" i="15"/>
  <c r="V120" i="15"/>
  <c r="BD119" i="15"/>
  <c r="BC119" i="15"/>
  <c r="BB119" i="15"/>
  <c r="BA119" i="15"/>
  <c r="AZ119" i="15"/>
  <c r="AY119" i="15"/>
  <c r="AX119" i="15"/>
  <c r="AW119" i="15"/>
  <c r="AV119" i="15"/>
  <c r="AU119" i="15"/>
  <c r="AT119" i="15"/>
  <c r="AS119" i="15"/>
  <c r="AR119" i="15"/>
  <c r="AQ119" i="15"/>
  <c r="AP119" i="15"/>
  <c r="AO119" i="15"/>
  <c r="AN119" i="15"/>
  <c r="AM119" i="15"/>
  <c r="AL119" i="15"/>
  <c r="AK119" i="15"/>
  <c r="AJ119" i="15"/>
  <c r="AI119" i="15"/>
  <c r="AH119" i="15"/>
  <c r="AG119" i="15"/>
  <c r="AF119" i="15"/>
  <c r="AE119" i="15"/>
  <c r="AD119" i="15"/>
  <c r="AC119" i="15"/>
  <c r="AB119" i="15"/>
  <c r="AA119" i="15"/>
  <c r="Z119" i="15"/>
  <c r="Y119" i="15"/>
  <c r="X119" i="15"/>
  <c r="W119" i="15"/>
  <c r="V119" i="15"/>
  <c r="U119" i="15"/>
  <c r="T119" i="15"/>
  <c r="S119" i="15"/>
  <c r="R119" i="15"/>
  <c r="Q119" i="15"/>
  <c r="P119" i="15"/>
  <c r="O119" i="15"/>
  <c r="N119" i="15"/>
  <c r="M119" i="15"/>
  <c r="L119" i="15"/>
  <c r="K119" i="15"/>
  <c r="J119" i="15"/>
  <c r="I119" i="15"/>
  <c r="H119" i="15"/>
  <c r="G119" i="15"/>
  <c r="F119" i="15"/>
  <c r="E119" i="15"/>
  <c r="BD118" i="15"/>
  <c r="BC118" i="15"/>
  <c r="BB118" i="15"/>
  <c r="BA118" i="15"/>
  <c r="AZ118" i="15"/>
  <c r="AY118" i="15"/>
  <c r="AX118" i="15"/>
  <c r="AW118" i="15"/>
  <c r="AV118" i="15"/>
  <c r="AU118" i="15"/>
  <c r="AT118" i="15"/>
  <c r="AS118" i="15"/>
  <c r="AR118" i="15"/>
  <c r="AQ118" i="15"/>
  <c r="AP118" i="15"/>
  <c r="AO118" i="15"/>
  <c r="AN118" i="15"/>
  <c r="AM118" i="15"/>
  <c r="AL118" i="15"/>
  <c r="AK118" i="15"/>
  <c r="AJ118" i="15"/>
  <c r="AI118" i="15"/>
  <c r="AH118" i="15"/>
  <c r="AG118" i="15"/>
  <c r="AF118" i="15"/>
  <c r="AE118" i="15"/>
  <c r="AD118" i="15"/>
  <c r="AC118" i="15"/>
  <c r="AB118" i="15"/>
  <c r="AA118" i="15"/>
  <c r="Z118" i="15"/>
  <c r="Y118" i="15"/>
  <c r="X118" i="15"/>
  <c r="W118" i="15"/>
  <c r="V118" i="15"/>
  <c r="U118" i="15"/>
  <c r="T118" i="15"/>
  <c r="S118" i="15"/>
  <c r="R118" i="15"/>
  <c r="Q118" i="15"/>
  <c r="P118" i="15"/>
  <c r="O118" i="15"/>
  <c r="N118" i="15"/>
  <c r="M118" i="15"/>
  <c r="L118" i="15"/>
  <c r="K118" i="15"/>
  <c r="J118" i="15"/>
  <c r="I118" i="15"/>
  <c r="H118" i="15"/>
  <c r="G118" i="15"/>
  <c r="F118" i="15"/>
  <c r="E118" i="15"/>
  <c r="BD102" i="15"/>
  <c r="BD105" i="15"/>
  <c r="BC102" i="15"/>
  <c r="BC105" i="15"/>
  <c r="AZ102" i="15"/>
  <c r="BA102" i="15"/>
  <c r="BB102" i="15"/>
  <c r="BB105" i="15" a="1"/>
  <c r="BB105" i="15"/>
  <c r="AY102" i="15"/>
  <c r="AY105" i="15"/>
  <c r="AX102" i="15"/>
  <c r="AX105" i="15"/>
  <c r="AW102" i="15"/>
  <c r="AW105" i="15"/>
  <c r="AV102" i="15"/>
  <c r="AV105" i="15"/>
  <c r="AU102" i="15"/>
  <c r="AU105" i="15"/>
  <c r="AT102" i="15"/>
  <c r="AT105" i="15"/>
  <c r="AS102" i="15"/>
  <c r="AS105" i="15"/>
  <c r="AR102" i="15"/>
  <c r="AR105" i="15"/>
  <c r="AQ102" i="15"/>
  <c r="AQ105" i="15"/>
  <c r="AP102" i="15"/>
  <c r="AP105" i="15"/>
  <c r="AO102" i="15"/>
  <c r="AO105" i="15"/>
  <c r="AN102" i="15"/>
  <c r="AN105" i="15"/>
  <c r="AM102" i="15"/>
  <c r="AM105" i="15"/>
  <c r="AL102" i="15"/>
  <c r="AL105" i="15"/>
  <c r="AK102" i="15"/>
  <c r="AK105" i="15"/>
  <c r="AJ102" i="15"/>
  <c r="AJ105" i="15"/>
  <c r="AI102" i="15"/>
  <c r="AI105" i="15"/>
  <c r="AH102" i="15"/>
  <c r="AH105" i="15"/>
  <c r="AG102" i="15"/>
  <c r="AG105" i="15"/>
  <c r="AF102" i="15"/>
  <c r="AF105" i="15"/>
  <c r="AE102" i="15"/>
  <c r="AE105" i="15"/>
  <c r="AD102" i="15"/>
  <c r="AD105" i="15"/>
  <c r="AC102" i="15"/>
  <c r="AC105" i="15"/>
  <c r="AB102" i="15"/>
  <c r="AB105" i="15"/>
  <c r="AA102" i="15"/>
  <c r="AA105" i="15"/>
  <c r="Z102" i="15"/>
  <c r="Z105" i="15"/>
  <c r="Y102" i="15"/>
  <c r="Y105" i="15"/>
  <c r="X102" i="15"/>
  <c r="W102" i="15"/>
  <c r="V102" i="15"/>
  <c r="U102" i="15"/>
  <c r="U105" i="15"/>
  <c r="T102" i="15"/>
  <c r="T105" i="15"/>
  <c r="S102" i="15"/>
  <c r="S105" i="15"/>
  <c r="R102" i="15"/>
  <c r="R105" i="15"/>
  <c r="Q102" i="15"/>
  <c r="Q105" i="15"/>
  <c r="P102" i="15"/>
  <c r="P105" i="15"/>
  <c r="O102" i="15"/>
  <c r="O105" i="15"/>
  <c r="N102" i="15"/>
  <c r="N105" i="15"/>
  <c r="M102" i="15"/>
  <c r="M105" i="15"/>
  <c r="L102" i="15"/>
  <c r="L105" i="15"/>
  <c r="K102" i="15"/>
  <c r="K105" i="15"/>
  <c r="J102" i="15"/>
  <c r="J105" i="15"/>
  <c r="I102" i="15"/>
  <c r="I105" i="15"/>
  <c r="H102" i="15"/>
  <c r="H105" i="15"/>
  <c r="G102" i="15"/>
  <c r="G105" i="15"/>
  <c r="F102" i="15"/>
  <c r="F105" i="15"/>
  <c r="E102" i="15"/>
  <c r="E105" i="15"/>
  <c r="BD103" i="15"/>
  <c r="BC103" i="15"/>
  <c r="BB103" i="15"/>
  <c r="BA103" i="15"/>
  <c r="AZ103" i="15"/>
  <c r="AY103" i="15"/>
  <c r="AX103" i="15"/>
  <c r="AW103" i="15"/>
  <c r="AV103" i="15"/>
  <c r="AU103" i="15"/>
  <c r="AT103" i="15"/>
  <c r="AS103" i="15"/>
  <c r="AR103" i="15"/>
  <c r="AQ103" i="15"/>
  <c r="AP103" i="15"/>
  <c r="AO103" i="15"/>
  <c r="AN103" i="15"/>
  <c r="AM103" i="15"/>
  <c r="AL103" i="15"/>
  <c r="AK103" i="15"/>
  <c r="AJ103" i="15"/>
  <c r="AI103" i="15"/>
  <c r="AH103" i="15"/>
  <c r="AG103" i="15"/>
  <c r="AF103" i="15"/>
  <c r="AE103" i="15"/>
  <c r="AD103" i="15"/>
  <c r="AC103" i="15"/>
  <c r="AB103" i="15"/>
  <c r="AA103" i="15"/>
  <c r="Z103" i="15"/>
  <c r="Y103" i="15"/>
  <c r="X103" i="15"/>
  <c r="W103" i="15"/>
  <c r="V103" i="15"/>
  <c r="U103" i="15"/>
  <c r="T103" i="15"/>
  <c r="S103" i="15"/>
  <c r="R103" i="15"/>
  <c r="Q103" i="15"/>
  <c r="P103" i="15"/>
  <c r="O103" i="15"/>
  <c r="N103" i="15"/>
  <c r="M103" i="15"/>
  <c r="L103" i="15"/>
  <c r="K103" i="15"/>
  <c r="J103" i="15"/>
  <c r="I103" i="15"/>
  <c r="H103" i="15"/>
  <c r="G103" i="15"/>
  <c r="F103" i="15"/>
  <c r="E103" i="15"/>
  <c r="BD101" i="15"/>
  <c r="BC101" i="15"/>
  <c r="BB101" i="15"/>
  <c r="BA101" i="15"/>
  <c r="AZ101" i="15"/>
  <c r="AY101" i="15"/>
  <c r="AX101" i="15"/>
  <c r="AW101" i="15"/>
  <c r="AV101" i="15"/>
  <c r="AU101" i="15"/>
  <c r="AT101" i="15"/>
  <c r="AS101" i="15"/>
  <c r="AR101" i="15"/>
  <c r="AQ101" i="15"/>
  <c r="AP101" i="15"/>
  <c r="AO101" i="15"/>
  <c r="AN101" i="15"/>
  <c r="AM101" i="15"/>
  <c r="AL101" i="15"/>
  <c r="AK101" i="15"/>
  <c r="AJ101" i="15"/>
  <c r="AI101" i="15"/>
  <c r="AH101" i="15"/>
  <c r="AG101" i="15"/>
  <c r="AF101" i="15"/>
  <c r="AE101" i="15"/>
  <c r="AD101" i="15"/>
  <c r="AC101" i="15"/>
  <c r="AB101" i="15"/>
  <c r="AA101" i="15"/>
  <c r="Z101" i="15"/>
  <c r="Y101" i="15"/>
  <c r="X101" i="15"/>
  <c r="W101" i="15"/>
  <c r="V101" i="15"/>
  <c r="U101" i="15"/>
  <c r="T101" i="15"/>
  <c r="S101" i="15"/>
  <c r="R101" i="15"/>
  <c r="Q101" i="15"/>
  <c r="P101" i="15"/>
  <c r="O101" i="15"/>
  <c r="N101" i="15"/>
  <c r="M101" i="15"/>
  <c r="L101" i="15"/>
  <c r="K101" i="15"/>
  <c r="J101" i="15"/>
  <c r="I101" i="15"/>
  <c r="H101" i="15"/>
  <c r="G101" i="15"/>
  <c r="F101" i="15"/>
  <c r="E101" i="15"/>
  <c r="BD100" i="15"/>
  <c r="BC100" i="15"/>
  <c r="BB100" i="15"/>
  <c r="BA100" i="15"/>
  <c r="AZ100" i="15"/>
  <c r="AY100" i="15"/>
  <c r="AX100" i="15"/>
  <c r="AW100" i="15"/>
  <c r="AV100" i="15"/>
  <c r="AU100" i="15"/>
  <c r="AT100" i="15"/>
  <c r="AS100" i="15"/>
  <c r="AR100" i="15"/>
  <c r="AQ100" i="15"/>
  <c r="AP100" i="15"/>
  <c r="AO100" i="15"/>
  <c r="AN100" i="15"/>
  <c r="AM100" i="15"/>
  <c r="AL100" i="15"/>
  <c r="AK100" i="15"/>
  <c r="AJ100" i="15"/>
  <c r="AI100" i="15"/>
  <c r="AH100" i="15"/>
  <c r="AG100" i="15"/>
  <c r="AF100" i="15"/>
  <c r="AE100" i="15"/>
  <c r="AD100" i="15"/>
  <c r="AC100" i="15"/>
  <c r="AB100" i="15"/>
  <c r="AA100" i="15"/>
  <c r="Z100" i="15"/>
  <c r="Y100" i="15"/>
  <c r="X100" i="15"/>
  <c r="W100" i="15"/>
  <c r="V100" i="15"/>
  <c r="U100" i="15"/>
  <c r="T100" i="15"/>
  <c r="S100" i="15"/>
  <c r="R100" i="15"/>
  <c r="Q100" i="15"/>
  <c r="P100" i="15"/>
  <c r="O100" i="15"/>
  <c r="N100" i="15"/>
  <c r="M100" i="15"/>
  <c r="L100" i="15"/>
  <c r="K100" i="15"/>
  <c r="J100" i="15"/>
  <c r="I100" i="15"/>
  <c r="H100" i="15"/>
  <c r="G100" i="15"/>
  <c r="F100" i="15"/>
  <c r="E100" i="15"/>
  <c r="BD36" i="15"/>
  <c r="BD39" i="15"/>
  <c r="BC36" i="15"/>
  <c r="BC39" i="15"/>
  <c r="AZ36" i="15"/>
  <c r="BA36" i="15"/>
  <c r="BB36" i="15"/>
  <c r="BB39" i="15"/>
  <c r="AY36" i="15"/>
  <c r="AY39" i="15"/>
  <c r="AX36" i="15"/>
  <c r="AX39" i="15"/>
  <c r="AW36" i="15"/>
  <c r="AW39" i="15"/>
  <c r="AV36" i="15"/>
  <c r="AV39" i="15"/>
  <c r="AU36" i="15"/>
  <c r="AU39" i="15"/>
  <c r="AT36" i="15"/>
  <c r="AT39" i="15"/>
  <c r="AS36" i="15"/>
  <c r="AS39" i="15"/>
  <c r="AR36" i="15"/>
  <c r="AR39" i="15"/>
  <c r="AQ36" i="15"/>
  <c r="AQ39" i="15"/>
  <c r="AP36" i="15"/>
  <c r="AP39" i="15"/>
  <c r="AO36" i="15"/>
  <c r="AO39" i="15"/>
  <c r="AN36" i="15"/>
  <c r="AN39" i="15"/>
  <c r="AM36" i="15"/>
  <c r="AM39" i="15"/>
  <c r="AL36" i="15"/>
  <c r="AL39" i="15"/>
  <c r="AK36" i="15"/>
  <c r="AK39" i="15"/>
  <c r="AJ36" i="15"/>
  <c r="AJ39" i="15"/>
  <c r="AI36" i="15"/>
  <c r="AI39" i="15"/>
  <c r="AH36" i="15"/>
  <c r="AH39" i="15"/>
  <c r="AG36" i="15"/>
  <c r="AG39" i="15"/>
  <c r="AF36" i="15"/>
  <c r="AF39" i="15"/>
  <c r="AE36" i="15"/>
  <c r="AE39" i="15"/>
  <c r="AD36" i="15"/>
  <c r="AD39" i="15"/>
  <c r="AC36" i="15"/>
  <c r="AC39" i="15"/>
  <c r="AB36" i="15"/>
  <c r="AB39" i="15"/>
  <c r="AA36" i="15"/>
  <c r="AA39" i="15"/>
  <c r="Z36" i="15"/>
  <c r="Z39" i="15"/>
  <c r="Y36" i="15"/>
  <c r="Y39" i="15"/>
  <c r="X36" i="15"/>
  <c r="X39" i="15"/>
  <c r="U36" i="15"/>
  <c r="U39" i="15"/>
  <c r="T36" i="15"/>
  <c r="T39" i="15"/>
  <c r="S36" i="15"/>
  <c r="S39" i="15"/>
  <c r="R36" i="15"/>
  <c r="R39" i="15"/>
  <c r="Q36" i="15"/>
  <c r="Q39" i="15"/>
  <c r="P36" i="15"/>
  <c r="P39" i="15"/>
  <c r="O36" i="15"/>
  <c r="O39" i="15"/>
  <c r="N36" i="15"/>
  <c r="N39" i="15"/>
  <c r="M36" i="15"/>
  <c r="M39" i="15"/>
  <c r="L36" i="15"/>
  <c r="L39" i="15"/>
  <c r="K36" i="15"/>
  <c r="K39" i="15"/>
  <c r="J36" i="15"/>
  <c r="J39" i="15"/>
  <c r="I36" i="15"/>
  <c r="I39" i="15"/>
  <c r="H36" i="15"/>
  <c r="H39" i="15"/>
  <c r="G36" i="15"/>
  <c r="G39" i="15"/>
  <c r="F36" i="15"/>
  <c r="F39" i="15"/>
  <c r="E36" i="15"/>
  <c r="E39" i="15"/>
  <c r="BD37" i="15"/>
  <c r="BC37" i="15"/>
  <c r="BB37" i="15"/>
  <c r="BA37" i="15"/>
  <c r="AZ37" i="15"/>
  <c r="AY37" i="15"/>
  <c r="AX37" i="15"/>
  <c r="AW37" i="15"/>
  <c r="AV37" i="15"/>
  <c r="AU37" i="15"/>
  <c r="AT37" i="15"/>
  <c r="AS37" i="15"/>
  <c r="AR37" i="15"/>
  <c r="AQ37" i="15"/>
  <c r="AP37" i="15"/>
  <c r="AO37" i="15"/>
  <c r="AN37" i="15"/>
  <c r="AM37" i="15"/>
  <c r="AL37" i="15"/>
  <c r="AK37" i="15"/>
  <c r="AJ37" i="15"/>
  <c r="AI37" i="15"/>
  <c r="AH37" i="15"/>
  <c r="AG37" i="15"/>
  <c r="AF37" i="15"/>
  <c r="AE37" i="15"/>
  <c r="AD37" i="15"/>
  <c r="AC37" i="15"/>
  <c r="AB37" i="15"/>
  <c r="AA37" i="15"/>
  <c r="Z37" i="15"/>
  <c r="Y37" i="15"/>
  <c r="X37" i="15"/>
  <c r="W37" i="15"/>
  <c r="V37" i="15"/>
  <c r="U37" i="15"/>
  <c r="T37" i="15"/>
  <c r="S37" i="15"/>
  <c r="R37" i="15"/>
  <c r="Q37" i="15"/>
  <c r="P37" i="15"/>
  <c r="O37" i="15"/>
  <c r="N37" i="15"/>
  <c r="M37" i="15"/>
  <c r="L37" i="15"/>
  <c r="K37" i="15"/>
  <c r="J37" i="15"/>
  <c r="I37" i="15"/>
  <c r="H37" i="15"/>
  <c r="G37" i="15"/>
  <c r="F37" i="15"/>
  <c r="E37" i="15"/>
  <c r="W36" i="15"/>
  <c r="V36" i="15"/>
  <c r="BD35" i="15"/>
  <c r="BC35" i="15"/>
  <c r="BB35" i="15"/>
  <c r="BA35" i="15"/>
  <c r="AZ35" i="15"/>
  <c r="AY35" i="15"/>
  <c r="AX35" i="15"/>
  <c r="AW35" i="15"/>
  <c r="AV35" i="15"/>
  <c r="AU35" i="15"/>
  <c r="AT35" i="15"/>
  <c r="AS35" i="15"/>
  <c r="AR35" i="15"/>
  <c r="AQ35" i="15"/>
  <c r="AP35" i="15"/>
  <c r="AO35" i="15"/>
  <c r="AN35" i="15"/>
  <c r="AM35" i="15"/>
  <c r="AL35" i="15"/>
  <c r="AK35" i="15"/>
  <c r="AJ35" i="15"/>
  <c r="AI35" i="15"/>
  <c r="AH35" i="15"/>
  <c r="AG35" i="15"/>
  <c r="AF35" i="15"/>
  <c r="AE35" i="15"/>
  <c r="AD35" i="15"/>
  <c r="AC35" i="15"/>
  <c r="AB35" i="15"/>
  <c r="AA35" i="15"/>
  <c r="Z35" i="15"/>
  <c r="Y35" i="15"/>
  <c r="X35" i="15"/>
  <c r="W35" i="15"/>
  <c r="V35" i="15"/>
  <c r="U35" i="15"/>
  <c r="T35" i="15"/>
  <c r="S35" i="15"/>
  <c r="R35" i="15"/>
  <c r="Q35" i="15"/>
  <c r="P35" i="15"/>
  <c r="O35" i="15"/>
  <c r="N35" i="15"/>
  <c r="M35" i="15"/>
  <c r="L35" i="15"/>
  <c r="K35" i="15"/>
  <c r="J35" i="15"/>
  <c r="I35" i="15"/>
  <c r="H35" i="15"/>
  <c r="G35" i="15"/>
  <c r="F35" i="15"/>
  <c r="E35" i="15"/>
  <c r="BD34" i="15"/>
  <c r="BC34" i="15"/>
  <c r="BB34" i="15"/>
  <c r="BA34" i="15"/>
  <c r="AZ34" i="15"/>
  <c r="AY34" i="15"/>
  <c r="AX34" i="15"/>
  <c r="AW34" i="15"/>
  <c r="AV34" i="15"/>
  <c r="AU34" i="15"/>
  <c r="AT34" i="15"/>
  <c r="AS34" i="15"/>
  <c r="AR34" i="15"/>
  <c r="AQ34" i="15"/>
  <c r="AP34" i="15"/>
  <c r="AO34" i="15"/>
  <c r="AN34" i="15"/>
  <c r="AM34" i="15"/>
  <c r="AL34" i="15"/>
  <c r="AK34" i="15"/>
  <c r="AJ34" i="15"/>
  <c r="AI34" i="15"/>
  <c r="AH34" i="15"/>
  <c r="AG34" i="15"/>
  <c r="AF34" i="15"/>
  <c r="AE34" i="15"/>
  <c r="AD34" i="15"/>
  <c r="AC34" i="15"/>
  <c r="AB34" i="15"/>
  <c r="AA34" i="15"/>
  <c r="Z34" i="15"/>
  <c r="Y34" i="15"/>
  <c r="X34" i="15"/>
  <c r="W34" i="15"/>
  <c r="V34" i="15"/>
  <c r="U34" i="15"/>
  <c r="T34" i="15"/>
  <c r="S34" i="15"/>
  <c r="R34" i="15"/>
  <c r="Q34" i="15"/>
  <c r="P34" i="15"/>
  <c r="O34" i="15"/>
  <c r="N34" i="15"/>
  <c r="M34" i="15"/>
  <c r="L34" i="15"/>
  <c r="K34" i="15"/>
  <c r="J34" i="15"/>
  <c r="I34" i="15"/>
  <c r="H34" i="15"/>
  <c r="G34" i="15"/>
  <c r="F34" i="15"/>
  <c r="E34" i="15"/>
  <c r="BD64" i="15"/>
  <c r="BD67" i="15"/>
  <c r="BC64" i="15"/>
  <c r="BC67" i="15"/>
  <c r="AZ64" i="15"/>
  <c r="BA64" i="15"/>
  <c r="BB64" i="15"/>
  <c r="BB67" i="15"/>
  <c r="AY64" i="15"/>
  <c r="AY67" i="15"/>
  <c r="AX64" i="15"/>
  <c r="AX67" i="15"/>
  <c r="AW64" i="15"/>
  <c r="AW67" i="15"/>
  <c r="AV64" i="15"/>
  <c r="AV67" i="15"/>
  <c r="AU64" i="15"/>
  <c r="AU67" i="15"/>
  <c r="AT64" i="15"/>
  <c r="AT67" i="15"/>
  <c r="AS64" i="15"/>
  <c r="AS67" i="15"/>
  <c r="AR64" i="15"/>
  <c r="AR67" i="15"/>
  <c r="AQ64" i="15"/>
  <c r="AQ67" i="15"/>
  <c r="AP64" i="15"/>
  <c r="AP67" i="15"/>
  <c r="AO64" i="15"/>
  <c r="AO67" i="15"/>
  <c r="AN64" i="15"/>
  <c r="AN67" i="15"/>
  <c r="AM64" i="15"/>
  <c r="AM67" i="15"/>
  <c r="AL64" i="15"/>
  <c r="AL67" i="15"/>
  <c r="AK64" i="15"/>
  <c r="AK67" i="15"/>
  <c r="AJ64" i="15"/>
  <c r="AJ67" i="15"/>
  <c r="AI64" i="15"/>
  <c r="AI67" i="15"/>
  <c r="AH64" i="15"/>
  <c r="AH67" i="15"/>
  <c r="AG64" i="15"/>
  <c r="AG67" i="15"/>
  <c r="AF64" i="15"/>
  <c r="AF67" i="15"/>
  <c r="AE64" i="15"/>
  <c r="AE67" i="15"/>
  <c r="AD64" i="15"/>
  <c r="AD67" i="15"/>
  <c r="AC64" i="15"/>
  <c r="AC67" i="15"/>
  <c r="AB64" i="15"/>
  <c r="AB67" i="15"/>
  <c r="AA64" i="15"/>
  <c r="AA67" i="15"/>
  <c r="Z64" i="15"/>
  <c r="Z67" i="15"/>
  <c r="Y64" i="15"/>
  <c r="Y67" i="15"/>
  <c r="X64" i="15"/>
  <c r="X67" i="15"/>
  <c r="U64" i="15"/>
  <c r="U67" i="15"/>
  <c r="T64" i="15"/>
  <c r="T67" i="15"/>
  <c r="S64" i="15"/>
  <c r="S67" i="15"/>
  <c r="R64" i="15"/>
  <c r="R67" i="15"/>
  <c r="Q64" i="15"/>
  <c r="Q67" i="15"/>
  <c r="P64" i="15"/>
  <c r="P67" i="15"/>
  <c r="O64" i="15"/>
  <c r="O67" i="15"/>
  <c r="N64" i="15"/>
  <c r="N67" i="15"/>
  <c r="M64" i="15"/>
  <c r="M67" i="15"/>
  <c r="L64" i="15"/>
  <c r="L67" i="15"/>
  <c r="K64" i="15"/>
  <c r="K67" i="15"/>
  <c r="J64" i="15"/>
  <c r="J67" i="15"/>
  <c r="I64" i="15"/>
  <c r="I67" i="15"/>
  <c r="H64" i="15"/>
  <c r="H67" i="15"/>
  <c r="G64" i="15"/>
  <c r="G67" i="15"/>
  <c r="F64" i="15"/>
  <c r="F67" i="15"/>
  <c r="E64" i="15"/>
  <c r="E67" i="15"/>
  <c r="BD65" i="15"/>
  <c r="BC65" i="15"/>
  <c r="BB65" i="15"/>
  <c r="BA65" i="15"/>
  <c r="AZ65" i="15"/>
  <c r="AY65" i="15"/>
  <c r="AX65" i="15"/>
  <c r="AW65" i="15"/>
  <c r="AV65" i="15"/>
  <c r="AU65" i="15"/>
  <c r="AT65" i="15"/>
  <c r="AS65" i="15"/>
  <c r="AR65" i="15"/>
  <c r="AQ65" i="15"/>
  <c r="AP65" i="15"/>
  <c r="AO65" i="15"/>
  <c r="AN65" i="15"/>
  <c r="AM65" i="15"/>
  <c r="AL65" i="15"/>
  <c r="AK65" i="15"/>
  <c r="AJ65" i="15"/>
  <c r="AI65" i="15"/>
  <c r="AH65" i="15"/>
  <c r="AG65" i="15"/>
  <c r="AF65" i="15"/>
  <c r="AE65" i="15"/>
  <c r="AD65" i="15"/>
  <c r="AC65" i="15"/>
  <c r="AB65" i="15"/>
  <c r="AA65" i="15"/>
  <c r="Z65" i="15"/>
  <c r="Y65" i="15"/>
  <c r="X65" i="15"/>
  <c r="U65" i="15"/>
  <c r="T65" i="15"/>
  <c r="S65" i="15"/>
  <c r="R65" i="15"/>
  <c r="Q65" i="15"/>
  <c r="P65" i="15"/>
  <c r="O65" i="15"/>
  <c r="N65" i="15"/>
  <c r="M65" i="15"/>
  <c r="L65" i="15"/>
  <c r="K65" i="15"/>
  <c r="J65" i="15"/>
  <c r="I65" i="15"/>
  <c r="H65" i="15"/>
  <c r="G65" i="15"/>
  <c r="F65" i="15"/>
  <c r="E65" i="15"/>
  <c r="BD63" i="15"/>
  <c r="BC63" i="15"/>
  <c r="BB63" i="15"/>
  <c r="BA63" i="15"/>
  <c r="AZ63" i="15"/>
  <c r="AY63" i="15"/>
  <c r="AX63" i="15"/>
  <c r="AW63" i="15"/>
  <c r="AV63" i="15"/>
  <c r="AU63" i="15"/>
  <c r="AT63" i="15"/>
  <c r="AS63" i="15"/>
  <c r="AR63" i="15"/>
  <c r="AQ63" i="15"/>
  <c r="AP63" i="15"/>
  <c r="AO63" i="15"/>
  <c r="AN63" i="15"/>
  <c r="AM63" i="15"/>
  <c r="AL63" i="15"/>
  <c r="AK63" i="15"/>
  <c r="AJ63" i="15"/>
  <c r="AI63" i="15"/>
  <c r="AH63" i="15"/>
  <c r="AG63" i="15"/>
  <c r="AF63" i="15"/>
  <c r="AE63" i="15"/>
  <c r="AD63" i="15"/>
  <c r="AC63" i="15"/>
  <c r="AB63" i="15"/>
  <c r="AA63" i="15"/>
  <c r="Z63" i="15"/>
  <c r="Y63" i="15"/>
  <c r="X63" i="15"/>
  <c r="U63" i="15"/>
  <c r="T63" i="15"/>
  <c r="S63" i="15"/>
  <c r="R63" i="15"/>
  <c r="Q63" i="15"/>
  <c r="P63" i="15"/>
  <c r="O63" i="15"/>
  <c r="N63" i="15"/>
  <c r="M63" i="15"/>
  <c r="L63" i="15"/>
  <c r="K63" i="15"/>
  <c r="J63" i="15"/>
  <c r="I63" i="15"/>
  <c r="H63" i="15"/>
  <c r="G63" i="15"/>
  <c r="F63" i="15"/>
  <c r="E63" i="15"/>
  <c r="BD62" i="15"/>
  <c r="BC62" i="15"/>
  <c r="BB62" i="15"/>
  <c r="BA62" i="15"/>
  <c r="AZ62" i="15"/>
  <c r="AY62" i="15"/>
  <c r="AX62" i="15"/>
  <c r="AW62" i="15"/>
  <c r="AV62" i="15"/>
  <c r="AU62" i="15"/>
  <c r="AT62" i="15"/>
  <c r="AS62" i="15"/>
  <c r="AR62" i="15"/>
  <c r="AQ62" i="15"/>
  <c r="AP62" i="15"/>
  <c r="AO62" i="15"/>
  <c r="AN62" i="15"/>
  <c r="AM62" i="15"/>
  <c r="AL62" i="15"/>
  <c r="AK62" i="15"/>
  <c r="AJ62" i="15"/>
  <c r="AI62" i="15"/>
  <c r="AH62" i="15"/>
  <c r="AG62" i="15"/>
  <c r="AF62" i="15"/>
  <c r="AE62" i="15"/>
  <c r="AD62" i="15"/>
  <c r="AC62" i="15"/>
  <c r="AB62" i="15"/>
  <c r="AA62" i="15"/>
  <c r="Z62" i="15"/>
  <c r="Y62" i="15"/>
  <c r="X62" i="15"/>
  <c r="U62" i="15"/>
  <c r="T62" i="15"/>
  <c r="S62" i="15"/>
  <c r="R62" i="15"/>
  <c r="Q62" i="15"/>
  <c r="P62" i="15"/>
  <c r="O62" i="15"/>
  <c r="N62" i="15"/>
  <c r="M62" i="15"/>
  <c r="L62" i="15"/>
  <c r="K62" i="15"/>
  <c r="J62" i="15"/>
  <c r="I62" i="15"/>
  <c r="H62" i="15"/>
  <c r="G62" i="15"/>
  <c r="F62" i="15"/>
  <c r="E62" i="15"/>
  <c r="BD82" i="15"/>
  <c r="BD85" i="15"/>
  <c r="BC82" i="15"/>
  <c r="BC85" i="15"/>
  <c r="BA82" i="15"/>
  <c r="BB82" i="15"/>
  <c r="BB85" i="15" a="1"/>
  <c r="BB85" i="15"/>
  <c r="AY82" i="15"/>
  <c r="AY85" i="15"/>
  <c r="AX82" i="15"/>
  <c r="AX85" i="15"/>
  <c r="AW82" i="15"/>
  <c r="AW85" i="15"/>
  <c r="AV82" i="15"/>
  <c r="AV85" i="15"/>
  <c r="AU82" i="15"/>
  <c r="AU85" i="15"/>
  <c r="AT82" i="15"/>
  <c r="AT85" i="15"/>
  <c r="AS82" i="15"/>
  <c r="AS85" i="15"/>
  <c r="AR82" i="15"/>
  <c r="AR85" i="15"/>
  <c r="AQ82" i="15"/>
  <c r="AQ85" i="15"/>
  <c r="AP82" i="15"/>
  <c r="AP85" i="15"/>
  <c r="AO82" i="15"/>
  <c r="AO85" i="15"/>
  <c r="AN82" i="15"/>
  <c r="AN85" i="15"/>
  <c r="AM82" i="15"/>
  <c r="AM85" i="15"/>
  <c r="AL82" i="15"/>
  <c r="AL85" i="15"/>
  <c r="AK82" i="15"/>
  <c r="AK85" i="15"/>
  <c r="AJ82" i="15"/>
  <c r="AJ85" i="15"/>
  <c r="AI82" i="15"/>
  <c r="AI85" i="15"/>
  <c r="AH82" i="15"/>
  <c r="AH85" i="15"/>
  <c r="AG82" i="15"/>
  <c r="AG85" i="15"/>
  <c r="AF82" i="15"/>
  <c r="AF85" i="15"/>
  <c r="AE82" i="15"/>
  <c r="AE85" i="15"/>
  <c r="AD82" i="15"/>
  <c r="AD85" i="15"/>
  <c r="AC82" i="15"/>
  <c r="AC85" i="15"/>
  <c r="AB82" i="15"/>
  <c r="AB85" i="15"/>
  <c r="AA82" i="15"/>
  <c r="AA85" i="15"/>
  <c r="Z82" i="15"/>
  <c r="Z85" i="15"/>
  <c r="Y82" i="15"/>
  <c r="Y85" i="15"/>
  <c r="X82" i="15"/>
  <c r="X85" i="15"/>
  <c r="U82" i="15"/>
  <c r="U85" i="15"/>
  <c r="T82" i="15"/>
  <c r="T85" i="15"/>
  <c r="S82" i="15"/>
  <c r="S85" i="15"/>
  <c r="R82" i="15"/>
  <c r="R85" i="15"/>
  <c r="Q82" i="15"/>
  <c r="Q85" i="15"/>
  <c r="P82" i="15"/>
  <c r="P85" i="15"/>
  <c r="O82" i="15"/>
  <c r="O85" i="15"/>
  <c r="N82" i="15"/>
  <c r="N85" i="15"/>
  <c r="M82" i="15"/>
  <c r="M85" i="15"/>
  <c r="L82" i="15"/>
  <c r="L85" i="15"/>
  <c r="K82" i="15"/>
  <c r="K85" i="15"/>
  <c r="J82" i="15"/>
  <c r="J85" i="15"/>
  <c r="I82" i="15"/>
  <c r="I85" i="15"/>
  <c r="H82" i="15"/>
  <c r="H85" i="15"/>
  <c r="G82" i="15"/>
  <c r="G85" i="15"/>
  <c r="F82" i="15"/>
  <c r="F85" i="15"/>
  <c r="E82" i="15"/>
  <c r="E85" i="15"/>
  <c r="BD83" i="15"/>
  <c r="BC83" i="15"/>
  <c r="BB83" i="15"/>
  <c r="BA83" i="15"/>
  <c r="AZ83" i="15"/>
  <c r="AY83" i="15"/>
  <c r="AX83" i="15"/>
  <c r="AW83" i="15"/>
  <c r="AV83" i="15"/>
  <c r="AU83" i="15"/>
  <c r="AT83" i="15"/>
  <c r="AS83" i="15"/>
  <c r="AR83" i="15"/>
  <c r="AQ83" i="15"/>
  <c r="AP83" i="15"/>
  <c r="AO83" i="15"/>
  <c r="AN83" i="15"/>
  <c r="AM83" i="15"/>
  <c r="AL83" i="15"/>
  <c r="AK83" i="15"/>
  <c r="AJ83" i="15"/>
  <c r="AI83" i="15"/>
  <c r="AH83" i="15"/>
  <c r="AG83" i="15"/>
  <c r="AF83" i="15"/>
  <c r="AE83" i="15"/>
  <c r="AD83" i="15"/>
  <c r="AC83" i="15"/>
  <c r="AB83" i="15"/>
  <c r="AA83" i="15"/>
  <c r="Z83" i="15"/>
  <c r="Y83" i="15"/>
  <c r="X83" i="15"/>
  <c r="W83" i="15"/>
  <c r="V83" i="15"/>
  <c r="U83" i="15"/>
  <c r="T83" i="15"/>
  <c r="S83" i="15"/>
  <c r="R83" i="15"/>
  <c r="Q83" i="15"/>
  <c r="P83" i="15"/>
  <c r="O83" i="15"/>
  <c r="N83" i="15"/>
  <c r="M83" i="15"/>
  <c r="L83" i="15"/>
  <c r="K83" i="15"/>
  <c r="J83" i="15"/>
  <c r="I83" i="15"/>
  <c r="H83" i="15"/>
  <c r="G83" i="15"/>
  <c r="F83" i="15"/>
  <c r="E83" i="15"/>
  <c r="AZ82" i="15"/>
  <c r="W82" i="15"/>
  <c r="V82" i="15"/>
  <c r="BD81" i="15"/>
  <c r="BC81" i="15"/>
  <c r="BB81" i="15"/>
  <c r="BA81" i="15"/>
  <c r="AZ81" i="15"/>
  <c r="AY81" i="15"/>
  <c r="AX81" i="15"/>
  <c r="AW81" i="15"/>
  <c r="AV81" i="15"/>
  <c r="AU81" i="15"/>
  <c r="AT81" i="15"/>
  <c r="AS81" i="15"/>
  <c r="AR81" i="15"/>
  <c r="AQ81" i="15"/>
  <c r="AP81" i="15"/>
  <c r="AO81" i="15"/>
  <c r="AN81" i="15"/>
  <c r="AM81" i="15"/>
  <c r="AL81" i="15"/>
  <c r="AK81" i="15"/>
  <c r="AJ81" i="15"/>
  <c r="AI81" i="15"/>
  <c r="AH81" i="15"/>
  <c r="AG81" i="15"/>
  <c r="AF81" i="15"/>
  <c r="AE81" i="15"/>
  <c r="AD81" i="15"/>
  <c r="AC81" i="15"/>
  <c r="AB81" i="15"/>
  <c r="AA81" i="15"/>
  <c r="Z81" i="15"/>
  <c r="Y81" i="15"/>
  <c r="X81" i="15"/>
  <c r="W81" i="15"/>
  <c r="V81" i="15"/>
  <c r="U81" i="15"/>
  <c r="T81" i="15"/>
  <c r="S81" i="15"/>
  <c r="R81" i="15"/>
  <c r="Q81" i="15"/>
  <c r="P81" i="15"/>
  <c r="O81" i="15"/>
  <c r="N81" i="15"/>
  <c r="M81" i="15"/>
  <c r="L81" i="15"/>
  <c r="K81" i="15"/>
  <c r="J81" i="15"/>
  <c r="I81" i="15"/>
  <c r="H81" i="15"/>
  <c r="G81" i="15"/>
  <c r="F81" i="15"/>
  <c r="E81" i="15"/>
  <c r="BD80" i="15"/>
  <c r="BC80" i="15"/>
  <c r="BB80" i="15"/>
  <c r="BA80" i="15"/>
  <c r="AZ80" i="15"/>
  <c r="AY80" i="15"/>
  <c r="AX80" i="15"/>
  <c r="AW80" i="15"/>
  <c r="AV80" i="15"/>
  <c r="AU80" i="15"/>
  <c r="AT80" i="15"/>
  <c r="AS80" i="15"/>
  <c r="AR80" i="15"/>
  <c r="AQ80" i="15"/>
  <c r="AP80" i="15"/>
  <c r="AO80" i="15"/>
  <c r="AN80" i="15"/>
  <c r="AM80" i="15"/>
  <c r="AL80" i="15"/>
  <c r="AK80" i="15"/>
  <c r="AJ80" i="15"/>
  <c r="AI80" i="15"/>
  <c r="AH80" i="15"/>
  <c r="AG80" i="15"/>
  <c r="AF80" i="15"/>
  <c r="AE80" i="15"/>
  <c r="AD80" i="15"/>
  <c r="AC80" i="15"/>
  <c r="AB80" i="15"/>
  <c r="AA80" i="15"/>
  <c r="Z80" i="15"/>
  <c r="Y80" i="15"/>
  <c r="X80" i="15"/>
  <c r="W80" i="15"/>
  <c r="V80" i="15"/>
  <c r="U80" i="15"/>
  <c r="T80" i="15"/>
  <c r="S80" i="15"/>
  <c r="R80" i="15"/>
  <c r="Q80" i="15"/>
  <c r="P80" i="15"/>
  <c r="O80" i="15"/>
  <c r="N80" i="15"/>
  <c r="M80" i="15"/>
  <c r="L80" i="15"/>
  <c r="K80" i="15"/>
  <c r="J80" i="15"/>
  <c r="I80" i="15"/>
  <c r="H80" i="15"/>
  <c r="G80" i="15"/>
  <c r="F80" i="15"/>
  <c r="E80" i="15"/>
  <c r="N200" i="16"/>
  <c r="O200" i="16"/>
  <c r="P200" i="16"/>
  <c r="Q200" i="16"/>
  <c r="R200" i="16"/>
  <c r="S200" i="16"/>
  <c r="T200" i="16"/>
  <c r="U200" i="16"/>
  <c r="V200" i="16"/>
  <c r="N201" i="16"/>
  <c r="O201" i="16"/>
  <c r="P201" i="16"/>
  <c r="Q201" i="16"/>
  <c r="R201" i="16"/>
  <c r="S201" i="16"/>
  <c r="T201" i="16"/>
  <c r="U201" i="16"/>
  <c r="V201" i="16"/>
  <c r="N202" i="16"/>
  <c r="O202" i="16"/>
  <c r="P202" i="16"/>
  <c r="Q202" i="16"/>
  <c r="R202" i="16"/>
  <c r="S202" i="16"/>
  <c r="T202" i="16"/>
  <c r="U202" i="16"/>
  <c r="V202" i="16"/>
  <c r="N203" i="16"/>
  <c r="O203" i="16"/>
  <c r="P203" i="16"/>
  <c r="Q203" i="16"/>
  <c r="R203" i="16"/>
  <c r="S203" i="16"/>
  <c r="T203" i="16"/>
  <c r="U203" i="16"/>
  <c r="V203" i="16"/>
  <c r="M203" i="16"/>
  <c r="M202" i="16"/>
  <c r="M201" i="16"/>
  <c r="M200" i="16"/>
  <c r="N165" i="16"/>
  <c r="O165" i="16"/>
  <c r="P165" i="16"/>
  <c r="Q165" i="16"/>
  <c r="R165" i="16"/>
  <c r="S165" i="16"/>
  <c r="T165" i="16"/>
  <c r="U165" i="16"/>
  <c r="V165" i="16"/>
  <c r="N166" i="16"/>
  <c r="O166" i="16"/>
  <c r="P166" i="16"/>
  <c r="Q166" i="16"/>
  <c r="R166" i="16"/>
  <c r="S166" i="16"/>
  <c r="T166" i="16"/>
  <c r="U166" i="16"/>
  <c r="V166" i="16"/>
  <c r="N167" i="16"/>
  <c r="O167" i="16"/>
  <c r="P167" i="16"/>
  <c r="Q167" i="16"/>
  <c r="R167" i="16"/>
  <c r="S167" i="16"/>
  <c r="T167" i="16"/>
  <c r="U167" i="16"/>
  <c r="V167" i="16"/>
  <c r="N168" i="16"/>
  <c r="O168" i="16"/>
  <c r="P168" i="16"/>
  <c r="Q168" i="16"/>
  <c r="R168" i="16"/>
  <c r="S168" i="16"/>
  <c r="T168" i="16"/>
  <c r="U168" i="16"/>
  <c r="V168" i="16"/>
  <c r="M168" i="16"/>
  <c r="M167" i="16"/>
  <c r="M166" i="16"/>
  <c r="M165" i="16"/>
  <c r="N128" i="16"/>
  <c r="O128" i="16"/>
  <c r="P128" i="16"/>
  <c r="Q128" i="16"/>
  <c r="R128" i="16"/>
  <c r="S128" i="16"/>
  <c r="T128" i="16"/>
  <c r="U128" i="16"/>
  <c r="V128" i="16"/>
  <c r="N129" i="16"/>
  <c r="O129" i="16"/>
  <c r="P129" i="16"/>
  <c r="Q129" i="16"/>
  <c r="R129" i="16"/>
  <c r="S129" i="16"/>
  <c r="T129" i="16"/>
  <c r="U129" i="16"/>
  <c r="V129" i="16"/>
  <c r="N130" i="16"/>
  <c r="O130" i="16"/>
  <c r="P130" i="16"/>
  <c r="Q130" i="16"/>
  <c r="R130" i="16"/>
  <c r="S130" i="16"/>
  <c r="T130" i="16"/>
  <c r="U130" i="16"/>
  <c r="V130" i="16"/>
  <c r="N131" i="16"/>
  <c r="O131" i="16"/>
  <c r="P131" i="16"/>
  <c r="Q131" i="16"/>
  <c r="R131" i="16"/>
  <c r="S131" i="16"/>
  <c r="T131" i="16"/>
  <c r="U131" i="16"/>
  <c r="V131" i="16"/>
  <c r="M131" i="16"/>
  <c r="M130" i="16"/>
  <c r="M129" i="16"/>
  <c r="M128" i="16"/>
  <c r="N93" i="16"/>
  <c r="O93" i="16"/>
  <c r="P93" i="16"/>
  <c r="Q93" i="16"/>
  <c r="R93" i="16"/>
  <c r="S93" i="16"/>
  <c r="T93" i="16"/>
  <c r="U93" i="16"/>
  <c r="V93" i="16"/>
  <c r="N94" i="16"/>
  <c r="O94" i="16"/>
  <c r="P94" i="16"/>
  <c r="Q94" i="16"/>
  <c r="R94" i="16"/>
  <c r="S94" i="16"/>
  <c r="T94" i="16"/>
  <c r="U94" i="16"/>
  <c r="V94" i="16"/>
  <c r="N95" i="16"/>
  <c r="O95" i="16"/>
  <c r="P95" i="16"/>
  <c r="Q95" i="16"/>
  <c r="R95" i="16"/>
  <c r="S95" i="16"/>
  <c r="T95" i="16"/>
  <c r="U95" i="16"/>
  <c r="V95" i="16"/>
  <c r="N96" i="16"/>
  <c r="O96" i="16"/>
  <c r="P96" i="16"/>
  <c r="Q96" i="16"/>
  <c r="R96" i="16"/>
  <c r="S96" i="16"/>
  <c r="T96" i="16"/>
  <c r="U96" i="16"/>
  <c r="V96" i="16"/>
  <c r="M96" i="16"/>
  <c r="M95" i="16"/>
  <c r="M94" i="16"/>
  <c r="M93" i="16"/>
  <c r="N58" i="16"/>
  <c r="O58" i="16"/>
  <c r="P58" i="16"/>
  <c r="Q58" i="16"/>
  <c r="R58" i="16"/>
  <c r="S58" i="16"/>
  <c r="T58" i="16"/>
  <c r="U58" i="16"/>
  <c r="V58" i="16"/>
  <c r="N59" i="16"/>
  <c r="O59" i="16"/>
  <c r="P59" i="16"/>
  <c r="Q59" i="16"/>
  <c r="R59" i="16"/>
  <c r="S59" i="16"/>
  <c r="T59" i="16"/>
  <c r="U59" i="16"/>
  <c r="V59" i="16"/>
  <c r="N60" i="16"/>
  <c r="O60" i="16"/>
  <c r="P60" i="16"/>
  <c r="Q60" i="16"/>
  <c r="R60" i="16"/>
  <c r="S60" i="16"/>
  <c r="T60" i="16"/>
  <c r="U60" i="16"/>
  <c r="V60" i="16"/>
  <c r="N61" i="16"/>
  <c r="O61" i="16"/>
  <c r="P61" i="16"/>
  <c r="Q61" i="16"/>
  <c r="R61" i="16"/>
  <c r="S61" i="16"/>
  <c r="T61" i="16"/>
  <c r="U61" i="16"/>
  <c r="V61" i="16"/>
  <c r="M61" i="16"/>
  <c r="M60" i="16"/>
  <c r="M59" i="16"/>
  <c r="M58" i="16"/>
  <c r="N340" i="14"/>
  <c r="O340" i="14"/>
  <c r="P340" i="14"/>
  <c r="Q340" i="14"/>
  <c r="R340" i="14"/>
  <c r="S340" i="14"/>
  <c r="T340" i="14"/>
  <c r="U340" i="14"/>
  <c r="V340" i="14"/>
  <c r="N341" i="14"/>
  <c r="O341" i="14"/>
  <c r="P341" i="14"/>
  <c r="Q341" i="14"/>
  <c r="R341" i="14"/>
  <c r="S341" i="14"/>
  <c r="T341" i="14"/>
  <c r="U341" i="14"/>
  <c r="V341" i="14"/>
  <c r="N342" i="14"/>
  <c r="O342" i="14"/>
  <c r="P342" i="14"/>
  <c r="Q342" i="14"/>
  <c r="R342" i="14"/>
  <c r="S342" i="14"/>
  <c r="T342" i="14"/>
  <c r="U342" i="14"/>
  <c r="V342" i="14"/>
  <c r="N343" i="14"/>
  <c r="O343" i="14"/>
  <c r="P343" i="14"/>
  <c r="Q343" i="14"/>
  <c r="R343" i="14"/>
  <c r="S343" i="14"/>
  <c r="T343" i="14"/>
  <c r="U343" i="14"/>
  <c r="V343" i="14"/>
  <c r="W210" i="14"/>
  <c r="W211" i="14"/>
  <c r="W212" i="14"/>
  <c r="W213" i="14"/>
  <c r="W214" i="14"/>
  <c r="W215" i="14"/>
  <c r="W216" i="14"/>
  <c r="W217" i="14"/>
  <c r="W218" i="14"/>
  <c r="W219" i="14"/>
  <c r="W220" i="14"/>
  <c r="W221" i="14"/>
  <c r="W222" i="14"/>
  <c r="W223" i="14"/>
  <c r="W224" i="14"/>
  <c r="W225" i="14"/>
  <c r="W226" i="14"/>
  <c r="W227" i="14"/>
  <c r="W228" i="14"/>
  <c r="W229" i="14"/>
  <c r="W230" i="14"/>
  <c r="W231" i="14"/>
  <c r="W232" i="14"/>
  <c r="W233" i="14"/>
  <c r="W234" i="14"/>
  <c r="W235" i="14"/>
  <c r="W236" i="14"/>
  <c r="W237" i="14"/>
  <c r="W238" i="14"/>
  <c r="W244" i="14"/>
  <c r="W245" i="14"/>
  <c r="W246" i="14"/>
  <c r="W247" i="14"/>
  <c r="W248" i="14"/>
  <c r="W249" i="14"/>
  <c r="W250" i="14"/>
  <c r="W251" i="14"/>
  <c r="W252" i="14"/>
  <c r="W253" i="14"/>
  <c r="W254" i="14"/>
  <c r="W255" i="14"/>
  <c r="W256" i="14"/>
  <c r="W257" i="14"/>
  <c r="W258" i="14"/>
  <c r="W259" i="14"/>
  <c r="W260" i="14"/>
  <c r="W261" i="14"/>
  <c r="W262" i="14"/>
  <c r="W263" i="14"/>
  <c r="W264" i="14"/>
  <c r="W265" i="14"/>
  <c r="W266" i="14"/>
  <c r="W267" i="14"/>
  <c r="W268" i="14"/>
  <c r="W269" i="14"/>
  <c r="W270" i="14"/>
  <c r="W271" i="14"/>
  <c r="W272" i="14"/>
  <c r="W273" i="14"/>
  <c r="W279" i="14"/>
  <c r="W280" i="14"/>
  <c r="W281" i="14"/>
  <c r="W282" i="14"/>
  <c r="W283" i="14"/>
  <c r="W284" i="14"/>
  <c r="W285" i="14"/>
  <c r="W286" i="14"/>
  <c r="W287" i="14"/>
  <c r="W288" i="14"/>
  <c r="W289" i="14"/>
  <c r="W290" i="14"/>
  <c r="W291" i="14"/>
  <c r="W292" i="14"/>
  <c r="W293" i="14"/>
  <c r="W294" i="14"/>
  <c r="W295" i="14"/>
  <c r="W296" i="14"/>
  <c r="W297" i="14"/>
  <c r="W298" i="14"/>
  <c r="W299" i="14"/>
  <c r="W300" i="14"/>
  <c r="W301" i="14"/>
  <c r="W302" i="14"/>
  <c r="W303" i="14"/>
  <c r="W304" i="14"/>
  <c r="W305" i="14"/>
  <c r="W306" i="14"/>
  <c r="W312" i="14"/>
  <c r="W313" i="14"/>
  <c r="W314" i="14"/>
  <c r="W315" i="14"/>
  <c r="W316" i="14"/>
  <c r="W317" i="14"/>
  <c r="W318" i="14"/>
  <c r="W319" i="14"/>
  <c r="W320" i="14"/>
  <c r="W321" i="14"/>
  <c r="W322" i="14"/>
  <c r="W323" i="14"/>
  <c r="W324" i="14"/>
  <c r="W325" i="14"/>
  <c r="W326" i="14"/>
  <c r="W327" i="14"/>
  <c r="W328" i="14"/>
  <c r="W329" i="14"/>
  <c r="W330" i="14"/>
  <c r="W331" i="14"/>
  <c r="W332" i="14"/>
  <c r="W333" i="14"/>
  <c r="W334" i="14"/>
  <c r="W335" i="14"/>
  <c r="W336" i="14"/>
  <c r="W337" i="14"/>
  <c r="W338" i="14"/>
  <c r="W339" i="14"/>
  <c r="W209" i="14"/>
  <c r="W140" i="14"/>
  <c r="W141" i="14"/>
  <c r="W142" i="14"/>
  <c r="W143" i="14"/>
  <c r="W144" i="14"/>
  <c r="W145" i="14"/>
  <c r="W146" i="14"/>
  <c r="W147" i="14"/>
  <c r="W148" i="14"/>
  <c r="W149" i="14"/>
  <c r="W150" i="14"/>
  <c r="W151" i="14"/>
  <c r="W152" i="14"/>
  <c r="W153" i="14"/>
  <c r="W154" i="14"/>
  <c r="W155" i="14"/>
  <c r="W156" i="14"/>
  <c r="W157" i="14"/>
  <c r="W158" i="14"/>
  <c r="W159" i="14"/>
  <c r="W160" i="14"/>
  <c r="W161" i="14"/>
  <c r="W162" i="14"/>
  <c r="W163" i="14"/>
  <c r="W164" i="14"/>
  <c r="W165" i="14"/>
  <c r="W166" i="14"/>
  <c r="W167" i="14"/>
  <c r="W168" i="14"/>
  <c r="W169" i="14"/>
  <c r="W170" i="14"/>
  <c r="W171" i="14"/>
  <c r="W172" i="14"/>
  <c r="W173" i="14"/>
  <c r="W174" i="14"/>
  <c r="W175" i="14"/>
  <c r="W176" i="14"/>
  <c r="W177" i="14"/>
  <c r="W178" i="14"/>
  <c r="W184" i="14"/>
  <c r="W185" i="14"/>
  <c r="W186" i="14"/>
  <c r="W187" i="14"/>
  <c r="W188" i="14"/>
  <c r="W189" i="14"/>
  <c r="W190" i="14"/>
  <c r="W191" i="14"/>
  <c r="W192" i="14"/>
  <c r="W193" i="14"/>
  <c r="W194" i="14"/>
  <c r="W195" i="14"/>
  <c r="W196" i="14"/>
  <c r="W197" i="14"/>
  <c r="W198" i="14"/>
  <c r="W199" i="14"/>
  <c r="W200" i="14"/>
  <c r="W201" i="14"/>
  <c r="W202" i="14"/>
  <c r="W203" i="14"/>
  <c r="W139" i="14"/>
  <c r="W106" i="14"/>
  <c r="W107" i="14"/>
  <c r="W108" i="14"/>
  <c r="W109" i="14"/>
  <c r="W110" i="14"/>
  <c r="W111" i="14"/>
  <c r="W112" i="14"/>
  <c r="W113" i="14"/>
  <c r="W114" i="14"/>
  <c r="W115" i="14"/>
  <c r="W116" i="14"/>
  <c r="W117" i="14"/>
  <c r="W118" i="14"/>
  <c r="W119" i="14"/>
  <c r="W120" i="14"/>
  <c r="W121" i="14"/>
  <c r="W122" i="14"/>
  <c r="W123" i="14"/>
  <c r="W124" i="14"/>
  <c r="W125" i="14"/>
  <c r="W126" i="14"/>
  <c r="W127" i="14"/>
  <c r="W128" i="14"/>
  <c r="W129" i="14"/>
  <c r="W130" i="14"/>
  <c r="W131" i="14"/>
  <c r="W132" i="14"/>
  <c r="W133" i="14"/>
  <c r="W90" i="14"/>
  <c r="W91" i="14"/>
  <c r="W92" i="14"/>
  <c r="W93" i="14"/>
  <c r="W94" i="14"/>
  <c r="W95" i="14"/>
  <c r="W96" i="14"/>
  <c r="W97" i="14"/>
  <c r="W98" i="14"/>
  <c r="W99" i="14"/>
  <c r="W100" i="14"/>
  <c r="W101" i="14"/>
  <c r="W102" i="14"/>
  <c r="W103" i="14"/>
  <c r="W104" i="14"/>
  <c r="W105" i="14"/>
  <c r="W89" i="14"/>
  <c r="W8" i="14"/>
  <c r="W9" i="14"/>
  <c r="W10" i="14"/>
  <c r="W11" i="14"/>
  <c r="W12" i="14"/>
  <c r="W13" i="14"/>
  <c r="W14" i="14"/>
  <c r="W15" i="14"/>
  <c r="W16" i="14"/>
  <c r="W17" i="14"/>
  <c r="W18" i="14"/>
  <c r="W19" i="14"/>
  <c r="W20" i="14"/>
  <c r="W21" i="14"/>
  <c r="W22" i="14"/>
  <c r="W23" i="14"/>
  <c r="W24" i="14"/>
  <c r="W25" i="14"/>
  <c r="W26" i="14"/>
  <c r="W27" i="14"/>
  <c r="W28" i="14"/>
  <c r="W29" i="14"/>
  <c r="W30" i="14"/>
  <c r="W31" i="14"/>
  <c r="W32" i="14"/>
  <c r="W33" i="14"/>
  <c r="W34" i="14"/>
  <c r="W35" i="14"/>
  <c r="W36" i="14"/>
  <c r="W37" i="14"/>
  <c r="W38" i="14"/>
  <c r="W39" i="14"/>
  <c r="W40" i="14"/>
  <c r="W41" i="14"/>
  <c r="W42" i="14"/>
  <c r="W43" i="14"/>
  <c r="W44" i="14"/>
  <c r="W45" i="14"/>
  <c r="W51" i="14"/>
  <c r="W52" i="14"/>
  <c r="W53" i="14"/>
  <c r="W54" i="14"/>
  <c r="W55" i="14"/>
  <c r="W56" i="14"/>
  <c r="W57" i="14"/>
  <c r="W58" i="14"/>
  <c r="W59" i="14"/>
  <c r="W60" i="14"/>
  <c r="W61" i="14"/>
  <c r="W62" i="14"/>
  <c r="W63" i="14"/>
  <c r="W64" i="14"/>
  <c r="W65" i="14"/>
  <c r="W66" i="14"/>
  <c r="W67" i="14"/>
  <c r="W68" i="14"/>
  <c r="W69" i="14"/>
  <c r="W70" i="14"/>
  <c r="W71" i="14"/>
  <c r="W72" i="14"/>
  <c r="W73" i="14"/>
  <c r="W74" i="14"/>
  <c r="W75" i="14"/>
  <c r="W76" i="14"/>
  <c r="W77" i="14"/>
  <c r="W78" i="14"/>
  <c r="W79" i="14"/>
  <c r="W80" i="14"/>
  <c r="W81" i="14"/>
  <c r="W82" i="14"/>
  <c r="W7" i="14"/>
  <c r="M343" i="14"/>
  <c r="M342" i="14"/>
  <c r="M341" i="14"/>
  <c r="M340" i="14"/>
  <c r="N307" i="14"/>
  <c r="O307" i="14"/>
  <c r="P307" i="14"/>
  <c r="Q307" i="14"/>
  <c r="R307" i="14"/>
  <c r="S307" i="14"/>
  <c r="T307" i="14"/>
  <c r="U307" i="14"/>
  <c r="V307" i="14"/>
  <c r="N308" i="14"/>
  <c r="O308" i="14"/>
  <c r="P308" i="14"/>
  <c r="Q308" i="14"/>
  <c r="R308" i="14"/>
  <c r="S308" i="14"/>
  <c r="T308" i="14"/>
  <c r="U308" i="14"/>
  <c r="V308" i="14"/>
  <c r="N309" i="14"/>
  <c r="O309" i="14"/>
  <c r="P309" i="14"/>
  <c r="Q309" i="14"/>
  <c r="R309" i="14"/>
  <c r="S309" i="14"/>
  <c r="T309" i="14"/>
  <c r="U309" i="14"/>
  <c r="V309" i="14"/>
  <c r="N310" i="14"/>
  <c r="O310" i="14"/>
  <c r="P310" i="14"/>
  <c r="Q310" i="14"/>
  <c r="R310" i="14"/>
  <c r="S310" i="14"/>
  <c r="T310" i="14"/>
  <c r="U310" i="14"/>
  <c r="V310" i="14"/>
  <c r="M310" i="14"/>
  <c r="M309" i="14"/>
  <c r="M308" i="14"/>
  <c r="M307" i="14"/>
  <c r="N274" i="14"/>
  <c r="O274" i="14"/>
  <c r="P274" i="14"/>
  <c r="Q274" i="14"/>
  <c r="R274" i="14"/>
  <c r="S274" i="14"/>
  <c r="T274" i="14"/>
  <c r="U274" i="14"/>
  <c r="V274" i="14"/>
  <c r="N275" i="14"/>
  <c r="O275" i="14"/>
  <c r="P275" i="14"/>
  <c r="Q275" i="14"/>
  <c r="R275" i="14"/>
  <c r="S275" i="14"/>
  <c r="T275" i="14"/>
  <c r="U275" i="14"/>
  <c r="V275" i="14"/>
  <c r="N276" i="14"/>
  <c r="O276" i="14"/>
  <c r="P276" i="14"/>
  <c r="Q276" i="14"/>
  <c r="R276" i="14"/>
  <c r="S276" i="14"/>
  <c r="T276" i="14"/>
  <c r="U276" i="14"/>
  <c r="V276" i="14"/>
  <c r="N277" i="14"/>
  <c r="O277" i="14"/>
  <c r="P277" i="14"/>
  <c r="Q277" i="14"/>
  <c r="R277" i="14"/>
  <c r="S277" i="14"/>
  <c r="T277" i="14"/>
  <c r="U277" i="14"/>
  <c r="V277" i="14"/>
  <c r="M274" i="14"/>
  <c r="M277" i="14"/>
  <c r="M276" i="14"/>
  <c r="M275" i="14"/>
  <c r="N239" i="14"/>
  <c r="O239" i="14"/>
  <c r="P239" i="14"/>
  <c r="Q239" i="14"/>
  <c r="R239" i="14"/>
  <c r="S239" i="14"/>
  <c r="T239" i="14"/>
  <c r="U239" i="14"/>
  <c r="V239" i="14"/>
  <c r="N240" i="14"/>
  <c r="O240" i="14"/>
  <c r="P240" i="14"/>
  <c r="Q240" i="14"/>
  <c r="R240" i="14"/>
  <c r="S240" i="14"/>
  <c r="T240" i="14"/>
  <c r="U240" i="14"/>
  <c r="V240" i="14"/>
  <c r="N241" i="14"/>
  <c r="O241" i="14"/>
  <c r="P241" i="14"/>
  <c r="Q241" i="14"/>
  <c r="R241" i="14"/>
  <c r="S241" i="14"/>
  <c r="T241" i="14"/>
  <c r="U241" i="14"/>
  <c r="V241" i="14"/>
  <c r="N242" i="14"/>
  <c r="O242" i="14"/>
  <c r="P242" i="14"/>
  <c r="Q242" i="14"/>
  <c r="R242" i="14"/>
  <c r="S242" i="14"/>
  <c r="T242" i="14"/>
  <c r="U242" i="14"/>
  <c r="V242" i="14"/>
  <c r="M242" i="14"/>
  <c r="M241" i="14"/>
  <c r="M240" i="14"/>
  <c r="M239" i="14"/>
  <c r="N134" i="14"/>
  <c r="O134" i="14"/>
  <c r="P134" i="14"/>
  <c r="Q134" i="14"/>
  <c r="R134" i="14"/>
  <c r="S134" i="14"/>
  <c r="T134" i="14"/>
  <c r="U134" i="14"/>
  <c r="V134" i="14"/>
  <c r="N135" i="14"/>
  <c r="O135" i="14"/>
  <c r="P135" i="14"/>
  <c r="Q135" i="14"/>
  <c r="R135" i="14"/>
  <c r="S135" i="14"/>
  <c r="T135" i="14"/>
  <c r="U135" i="14"/>
  <c r="V135" i="14"/>
  <c r="N136" i="14"/>
  <c r="O136" i="14"/>
  <c r="P136" i="14"/>
  <c r="Q136" i="14"/>
  <c r="R136" i="14"/>
  <c r="S136" i="14"/>
  <c r="T136" i="14"/>
  <c r="U136" i="14"/>
  <c r="V136" i="14"/>
  <c r="N137" i="14"/>
  <c r="O137" i="14"/>
  <c r="P137" i="14"/>
  <c r="Q137" i="14"/>
  <c r="R137" i="14"/>
  <c r="S137" i="14"/>
  <c r="T137" i="14"/>
  <c r="U137" i="14"/>
  <c r="V137" i="14"/>
  <c r="M137" i="14"/>
  <c r="M136" i="14"/>
  <c r="M135" i="14"/>
  <c r="M134" i="14"/>
  <c r="N83" i="14"/>
  <c r="O83" i="14"/>
  <c r="P83" i="14"/>
  <c r="Q83" i="14"/>
  <c r="R83" i="14"/>
  <c r="S83" i="14"/>
  <c r="T83" i="14"/>
  <c r="U83" i="14"/>
  <c r="V83" i="14"/>
  <c r="N84" i="14"/>
  <c r="O84" i="14"/>
  <c r="P84" i="14"/>
  <c r="Q84" i="14"/>
  <c r="R84" i="14"/>
  <c r="S84" i="14"/>
  <c r="T84" i="14"/>
  <c r="U84" i="14"/>
  <c r="V84" i="14"/>
  <c r="N85" i="14"/>
  <c r="O85" i="14"/>
  <c r="P85" i="14"/>
  <c r="Q85" i="14"/>
  <c r="R85" i="14"/>
  <c r="S85" i="14"/>
  <c r="T85" i="14"/>
  <c r="U85" i="14"/>
  <c r="V85" i="14"/>
  <c r="N86" i="14"/>
  <c r="O86" i="14"/>
  <c r="P86" i="14"/>
  <c r="Q86" i="14"/>
  <c r="R86" i="14"/>
  <c r="S86" i="14"/>
  <c r="T86" i="14"/>
  <c r="U86" i="14"/>
  <c r="V86" i="14"/>
  <c r="M86" i="14"/>
  <c r="M85" i="14"/>
  <c r="M84" i="14"/>
  <c r="M83" i="14"/>
  <c r="N46" i="14"/>
  <c r="O46" i="14"/>
  <c r="P46" i="14"/>
  <c r="Q46" i="14"/>
  <c r="R46" i="14"/>
  <c r="S46" i="14"/>
  <c r="T46" i="14"/>
  <c r="U46" i="14"/>
  <c r="V46" i="14"/>
  <c r="N47" i="14"/>
  <c r="O47" i="14"/>
  <c r="P47" i="14"/>
  <c r="Q47" i="14"/>
  <c r="R47" i="14"/>
  <c r="S47" i="14"/>
  <c r="T47" i="14"/>
  <c r="U47" i="14"/>
  <c r="V47" i="14"/>
  <c r="N48" i="14"/>
  <c r="O48" i="14"/>
  <c r="P48" i="14"/>
  <c r="Q48" i="14"/>
  <c r="R48" i="14"/>
  <c r="S48" i="14"/>
  <c r="T48" i="14"/>
  <c r="U48" i="14"/>
  <c r="V48" i="14"/>
  <c r="N49" i="14"/>
  <c r="O49" i="14"/>
  <c r="P49" i="14"/>
  <c r="Q49" i="14"/>
  <c r="R49" i="14"/>
  <c r="S49" i="14"/>
  <c r="T49" i="14"/>
  <c r="U49" i="14"/>
  <c r="V49" i="14"/>
  <c r="M49" i="14"/>
  <c r="M48" i="14"/>
  <c r="M47" i="14"/>
  <c r="M46" i="14"/>
  <c r="S20" i="12"/>
  <c r="J20" i="12"/>
  <c r="I20" i="12"/>
  <c r="H20" i="12"/>
  <c r="D20" i="12"/>
  <c r="C20" i="12"/>
  <c r="B20" i="12"/>
  <c r="Z17" i="12"/>
  <c r="X17" i="12"/>
  <c r="R17" i="12"/>
  <c r="Q17" i="12"/>
  <c r="P17" i="12"/>
  <c r="O17" i="12"/>
  <c r="N17" i="12"/>
  <c r="M17" i="12"/>
  <c r="L17" i="12"/>
  <c r="J17" i="12"/>
  <c r="I17" i="12"/>
  <c r="H17" i="12"/>
  <c r="G17" i="12"/>
  <c r="F17" i="12"/>
  <c r="E17" i="12"/>
  <c r="D17" i="12"/>
  <c r="C17" i="12"/>
  <c r="B17" i="12"/>
  <c r="Z14" i="12"/>
  <c r="X14" i="12"/>
  <c r="W14" i="12"/>
  <c r="V14" i="12"/>
  <c r="U14" i="12"/>
  <c r="R14" i="12"/>
  <c r="Q14" i="12"/>
  <c r="P14" i="12"/>
  <c r="O14" i="12"/>
  <c r="N14" i="12"/>
  <c r="M14" i="12"/>
  <c r="L14" i="12"/>
  <c r="K14" i="12"/>
  <c r="J14" i="12"/>
  <c r="I14" i="12"/>
  <c r="H14" i="12"/>
  <c r="G14" i="12"/>
  <c r="F14" i="12"/>
  <c r="E14" i="12"/>
  <c r="D14" i="12"/>
  <c r="C14" i="12"/>
  <c r="B14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M11" i="12"/>
  <c r="L11" i="12"/>
  <c r="K11" i="12"/>
  <c r="J11" i="12"/>
  <c r="I11" i="12"/>
  <c r="H11" i="12"/>
  <c r="G11" i="12"/>
  <c r="F11" i="12"/>
  <c r="E11" i="12"/>
  <c r="D11" i="12"/>
  <c r="C11" i="12"/>
  <c r="B11" i="12"/>
  <c r="C8" i="12"/>
  <c r="D8" i="12"/>
  <c r="E8" i="12"/>
  <c r="F8" i="12"/>
  <c r="G8" i="12"/>
  <c r="H8" i="12"/>
  <c r="I8" i="12"/>
  <c r="J8" i="12"/>
  <c r="K8" i="12"/>
  <c r="L8" i="12"/>
  <c r="M8" i="12"/>
  <c r="N8" i="12"/>
  <c r="O8" i="12"/>
  <c r="P8" i="12"/>
  <c r="Q8" i="12"/>
  <c r="R8" i="12"/>
  <c r="S8" i="12"/>
  <c r="T8" i="12"/>
  <c r="U8" i="12"/>
  <c r="V8" i="12"/>
  <c r="W8" i="12"/>
  <c r="X8" i="12"/>
  <c r="Y8" i="12"/>
  <c r="Z8" i="12"/>
  <c r="B8" i="12"/>
  <c r="C127" i="7"/>
  <c r="D127" i="7"/>
  <c r="F127" i="7"/>
  <c r="G127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9" i="7"/>
  <c r="H120" i="7"/>
  <c r="H121" i="7"/>
  <c r="H122" i="7"/>
  <c r="H123" i="7"/>
  <c r="H127" i="7"/>
  <c r="I127" i="7"/>
  <c r="J127" i="7"/>
  <c r="K127" i="7"/>
  <c r="N81" i="7"/>
  <c r="N82" i="7"/>
  <c r="N83" i="7"/>
  <c r="N84" i="7"/>
  <c r="N85" i="7"/>
  <c r="N86" i="7"/>
  <c r="N87" i="7"/>
  <c r="N88" i="7"/>
  <c r="N89" i="7"/>
  <c r="N90" i="7"/>
  <c r="N91" i="7"/>
  <c r="N92" i="7"/>
  <c r="N93" i="7"/>
  <c r="N94" i="7"/>
  <c r="N95" i="7"/>
  <c r="N96" i="7"/>
  <c r="N97" i="7"/>
  <c r="N98" i="7"/>
  <c r="N99" i="7"/>
  <c r="N127" i="7"/>
  <c r="O81" i="7"/>
  <c r="O82" i="7"/>
  <c r="O83" i="7"/>
  <c r="O84" i="7"/>
  <c r="O85" i="7"/>
  <c r="O86" i="7"/>
  <c r="O87" i="7"/>
  <c r="O88" i="7"/>
  <c r="O89" i="7"/>
  <c r="O90" i="7"/>
  <c r="O91" i="7"/>
  <c r="O92" i="7"/>
  <c r="O93" i="7"/>
  <c r="O94" i="7"/>
  <c r="O95" i="7"/>
  <c r="O96" i="7"/>
  <c r="O97" i="7"/>
  <c r="O98" i="7"/>
  <c r="O99" i="7"/>
  <c r="O127" i="7"/>
  <c r="Q127" i="7"/>
  <c r="R127" i="7"/>
  <c r="S127" i="7"/>
  <c r="T127" i="7"/>
  <c r="U127" i="7"/>
  <c r="V127" i="7"/>
  <c r="W127" i="7"/>
  <c r="X127" i="7"/>
  <c r="Y127" i="7"/>
  <c r="Z127" i="7"/>
  <c r="AA127" i="7"/>
  <c r="AB127" i="7"/>
  <c r="AC127" i="7"/>
  <c r="AD127" i="7"/>
  <c r="AE127" i="7"/>
  <c r="AF127" i="7"/>
  <c r="C128" i="7"/>
  <c r="D128" i="7"/>
  <c r="F128" i="7"/>
  <c r="G128" i="7"/>
  <c r="H128" i="7"/>
  <c r="I128" i="7"/>
  <c r="J128" i="7"/>
  <c r="K128" i="7"/>
  <c r="N128" i="7"/>
  <c r="O128" i="7"/>
  <c r="Q128" i="7"/>
  <c r="R128" i="7"/>
  <c r="S128" i="7"/>
  <c r="T128" i="7"/>
  <c r="U128" i="7"/>
  <c r="V128" i="7"/>
  <c r="W128" i="7"/>
  <c r="X128" i="7"/>
  <c r="Y128" i="7"/>
  <c r="Z128" i="7"/>
  <c r="AA128" i="7"/>
  <c r="AC128" i="7"/>
  <c r="AD128" i="7"/>
  <c r="AE128" i="7"/>
  <c r="AF128" i="7"/>
  <c r="C129" i="7"/>
  <c r="D129" i="7"/>
  <c r="F129" i="7"/>
  <c r="G129" i="7"/>
  <c r="H129" i="7"/>
  <c r="I129" i="7"/>
  <c r="J129" i="7"/>
  <c r="K129" i="7"/>
  <c r="N129" i="7"/>
  <c r="O129" i="7"/>
  <c r="Q129" i="7"/>
  <c r="R129" i="7"/>
  <c r="S129" i="7"/>
  <c r="T129" i="7"/>
  <c r="U129" i="7"/>
  <c r="V129" i="7"/>
  <c r="W129" i="7"/>
  <c r="X129" i="7"/>
  <c r="Y129" i="7"/>
  <c r="Z129" i="7"/>
  <c r="AA129" i="7"/>
  <c r="AC129" i="7"/>
  <c r="AD129" i="7"/>
  <c r="AE129" i="7"/>
  <c r="AF129" i="7"/>
  <c r="C130" i="7"/>
  <c r="D130" i="7"/>
  <c r="F130" i="7"/>
  <c r="G130" i="7"/>
  <c r="H130" i="7"/>
  <c r="I130" i="7"/>
  <c r="J130" i="7"/>
  <c r="K130" i="7"/>
  <c r="N130" i="7"/>
  <c r="O130" i="7"/>
  <c r="Q130" i="7"/>
  <c r="R130" i="7"/>
  <c r="S130" i="7"/>
  <c r="T130" i="7"/>
  <c r="U130" i="7"/>
  <c r="V130" i="7"/>
  <c r="W130" i="7"/>
  <c r="X130" i="7"/>
  <c r="Y130" i="7"/>
  <c r="Z130" i="7"/>
  <c r="AA130" i="7"/>
  <c r="AC130" i="7"/>
  <c r="AD130" i="7"/>
  <c r="AE130" i="7"/>
  <c r="AF130" i="7"/>
  <c r="B130" i="7"/>
  <c r="B129" i="7"/>
  <c r="B128" i="7"/>
  <c r="B127" i="7"/>
  <c r="D241" i="7"/>
  <c r="F241" i="7"/>
  <c r="G241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203" i="7"/>
  <c r="H204" i="7"/>
  <c r="H205" i="7"/>
  <c r="H207" i="7"/>
  <c r="H208" i="7"/>
  <c r="H209" i="7"/>
  <c r="H210" i="7"/>
  <c r="H211" i="7"/>
  <c r="H212" i="7"/>
  <c r="H213" i="7"/>
  <c r="H214" i="7"/>
  <c r="H215" i="7"/>
  <c r="H216" i="7"/>
  <c r="H217" i="7"/>
  <c r="H218" i="7"/>
  <c r="H219" i="7"/>
  <c r="H220" i="7"/>
  <c r="H221" i="7"/>
  <c r="H222" i="7"/>
  <c r="H223" i="7"/>
  <c r="H224" i="7"/>
  <c r="H225" i="7"/>
  <c r="H226" i="7"/>
  <c r="H227" i="7"/>
  <c r="H228" i="7"/>
  <c r="H231" i="7"/>
  <c r="H232" i="7"/>
  <c r="H233" i="7"/>
  <c r="H234" i="7"/>
  <c r="H235" i="7"/>
  <c r="H236" i="7"/>
  <c r="H237" i="7"/>
  <c r="H238" i="7"/>
  <c r="H239" i="7"/>
  <c r="H240" i="7"/>
  <c r="H241" i="7"/>
  <c r="I241" i="7"/>
  <c r="J241" i="7"/>
  <c r="K241" i="7"/>
  <c r="N241" i="7"/>
  <c r="O185" i="7"/>
  <c r="O186" i="7"/>
  <c r="O187" i="7"/>
  <c r="O188" i="7"/>
  <c r="O189" i="7"/>
  <c r="O190" i="7"/>
  <c r="O191" i="7"/>
  <c r="O192" i="7"/>
  <c r="O193" i="7"/>
  <c r="O194" i="7"/>
  <c r="O195" i="7"/>
  <c r="O196" i="7"/>
  <c r="O197" i="7"/>
  <c r="O198" i="7"/>
  <c r="O199" i="7"/>
  <c r="O200" i="7"/>
  <c r="O201" i="7"/>
  <c r="O202" i="7"/>
  <c r="O203" i="7"/>
  <c r="O204" i="7"/>
  <c r="O205" i="7"/>
  <c r="O241" i="7"/>
  <c r="Q241" i="7"/>
  <c r="R241" i="7"/>
  <c r="S241" i="7"/>
  <c r="T241" i="7"/>
  <c r="U241" i="7"/>
  <c r="V241" i="7"/>
  <c r="W241" i="7"/>
  <c r="X241" i="7"/>
  <c r="Y241" i="7"/>
  <c r="Z241" i="7"/>
  <c r="AA241" i="7"/>
  <c r="AC241" i="7"/>
  <c r="AD241" i="7"/>
  <c r="AE241" i="7"/>
  <c r="AF241" i="7"/>
  <c r="D242" i="7"/>
  <c r="F242" i="7"/>
  <c r="G242" i="7"/>
  <c r="H242" i="7"/>
  <c r="I242" i="7"/>
  <c r="J242" i="7"/>
  <c r="K242" i="7"/>
  <c r="N242" i="7"/>
  <c r="O242" i="7"/>
  <c r="Q242" i="7"/>
  <c r="R242" i="7"/>
  <c r="S242" i="7"/>
  <c r="T242" i="7"/>
  <c r="U242" i="7"/>
  <c r="V242" i="7"/>
  <c r="W242" i="7"/>
  <c r="X242" i="7"/>
  <c r="Y242" i="7"/>
  <c r="Z242" i="7"/>
  <c r="AA242" i="7"/>
  <c r="AC242" i="7"/>
  <c r="AD242" i="7"/>
  <c r="AE242" i="7"/>
  <c r="AF242" i="7"/>
  <c r="D243" i="7"/>
  <c r="F243" i="7"/>
  <c r="G243" i="7"/>
  <c r="H243" i="7"/>
  <c r="I243" i="7"/>
  <c r="J243" i="7"/>
  <c r="K243" i="7"/>
  <c r="N243" i="7"/>
  <c r="O243" i="7"/>
  <c r="Q243" i="7"/>
  <c r="R243" i="7"/>
  <c r="S243" i="7"/>
  <c r="T243" i="7"/>
  <c r="U243" i="7"/>
  <c r="V243" i="7"/>
  <c r="W243" i="7"/>
  <c r="X243" i="7"/>
  <c r="Y243" i="7"/>
  <c r="Z243" i="7"/>
  <c r="AA243" i="7"/>
  <c r="AC243" i="7"/>
  <c r="AD243" i="7"/>
  <c r="AE243" i="7"/>
  <c r="AF243" i="7"/>
  <c r="D244" i="7"/>
  <c r="F244" i="7"/>
  <c r="G244" i="7"/>
  <c r="H244" i="7"/>
  <c r="I244" i="7"/>
  <c r="J244" i="7"/>
  <c r="K244" i="7"/>
  <c r="N244" i="7"/>
  <c r="O244" i="7"/>
  <c r="Q244" i="7"/>
  <c r="R244" i="7"/>
  <c r="S244" i="7"/>
  <c r="T244" i="7"/>
  <c r="U244" i="7"/>
  <c r="V244" i="7"/>
  <c r="W244" i="7"/>
  <c r="X244" i="7"/>
  <c r="Y244" i="7"/>
  <c r="Z244" i="7"/>
  <c r="AA244" i="7"/>
  <c r="AC244" i="7"/>
  <c r="AD244" i="7"/>
  <c r="AE244" i="7"/>
  <c r="AF244" i="7"/>
  <c r="C244" i="7"/>
  <c r="C243" i="7"/>
  <c r="C242" i="7"/>
  <c r="C241" i="7"/>
  <c r="C302" i="7"/>
  <c r="D302" i="7"/>
  <c r="E302" i="7"/>
  <c r="F302" i="7"/>
  <c r="G302" i="7"/>
  <c r="H246" i="7"/>
  <c r="H247" i="7"/>
  <c r="H248" i="7"/>
  <c r="H249" i="7"/>
  <c r="H250" i="7"/>
  <c r="H251" i="7"/>
  <c r="H252" i="7"/>
  <c r="H253" i="7"/>
  <c r="H254" i="7"/>
  <c r="H255" i="7"/>
  <c r="H256" i="7"/>
  <c r="H257" i="7"/>
  <c r="H258" i="7"/>
  <c r="H259" i="7"/>
  <c r="H260" i="7"/>
  <c r="H261" i="7"/>
  <c r="H262" i="7"/>
  <c r="H263" i="7"/>
  <c r="H264" i="7"/>
  <c r="H265" i="7"/>
  <c r="H266" i="7"/>
  <c r="H267" i="7"/>
  <c r="H268" i="7"/>
  <c r="H269" i="7"/>
  <c r="H271" i="7"/>
  <c r="H272" i="7"/>
  <c r="H273" i="7"/>
  <c r="H274" i="7"/>
  <c r="H275" i="7"/>
  <c r="H276" i="7"/>
  <c r="H277" i="7"/>
  <c r="H278" i="7"/>
  <c r="H279" i="7"/>
  <c r="H280" i="7"/>
  <c r="H281" i="7"/>
  <c r="H282" i="7"/>
  <c r="H283" i="7"/>
  <c r="H284" i="7"/>
  <c r="H285" i="7"/>
  <c r="H288" i="7"/>
  <c r="H289" i="7"/>
  <c r="H290" i="7"/>
  <c r="H291" i="7"/>
  <c r="H292" i="7"/>
  <c r="H293" i="7"/>
  <c r="H294" i="7"/>
  <c r="H295" i="7"/>
  <c r="H296" i="7"/>
  <c r="H297" i="7"/>
  <c r="H298" i="7"/>
  <c r="H299" i="7"/>
  <c r="H300" i="7"/>
  <c r="H301" i="7"/>
  <c r="H302" i="7"/>
  <c r="I302" i="7"/>
  <c r="J302" i="7"/>
  <c r="K302" i="7"/>
  <c r="L302" i="7"/>
  <c r="N302" i="7"/>
  <c r="O246" i="7"/>
  <c r="O247" i="7"/>
  <c r="O248" i="7"/>
  <c r="O249" i="7"/>
  <c r="O250" i="7"/>
  <c r="O251" i="7"/>
  <c r="O252" i="7"/>
  <c r="O253" i="7"/>
  <c r="O254" i="7"/>
  <c r="O255" i="7"/>
  <c r="O256" i="7"/>
  <c r="O257" i="7"/>
  <c r="O258" i="7"/>
  <c r="O259" i="7"/>
  <c r="O260" i="7"/>
  <c r="O261" i="7"/>
  <c r="O262" i="7"/>
  <c r="O263" i="7"/>
  <c r="O264" i="7"/>
  <c r="O265" i="7"/>
  <c r="O266" i="7"/>
  <c r="O267" i="7"/>
  <c r="O268" i="7"/>
  <c r="O269" i="7"/>
  <c r="O302" i="7"/>
  <c r="Q302" i="7"/>
  <c r="R302" i="7"/>
  <c r="S302" i="7"/>
  <c r="T302" i="7"/>
  <c r="U302" i="7"/>
  <c r="V302" i="7"/>
  <c r="W302" i="7"/>
  <c r="X302" i="7"/>
  <c r="Y302" i="7"/>
  <c r="Z302" i="7"/>
  <c r="AA302" i="7"/>
  <c r="AC302" i="7"/>
  <c r="AD302" i="7"/>
  <c r="AE302" i="7"/>
  <c r="AF302" i="7"/>
  <c r="C303" i="7"/>
  <c r="D303" i="7"/>
  <c r="E303" i="7"/>
  <c r="F303" i="7"/>
  <c r="G303" i="7"/>
  <c r="H303" i="7"/>
  <c r="I303" i="7"/>
  <c r="J303" i="7"/>
  <c r="K303" i="7"/>
  <c r="L303" i="7"/>
  <c r="N303" i="7"/>
  <c r="O303" i="7"/>
  <c r="Q303" i="7"/>
  <c r="R303" i="7"/>
  <c r="S303" i="7"/>
  <c r="T303" i="7"/>
  <c r="U303" i="7"/>
  <c r="V303" i="7"/>
  <c r="W303" i="7"/>
  <c r="X303" i="7"/>
  <c r="Y303" i="7"/>
  <c r="Z303" i="7"/>
  <c r="AA303" i="7"/>
  <c r="AC303" i="7"/>
  <c r="AD303" i="7"/>
  <c r="AE303" i="7"/>
  <c r="AF303" i="7"/>
  <c r="C304" i="7"/>
  <c r="D304" i="7"/>
  <c r="E304" i="7"/>
  <c r="F304" i="7"/>
  <c r="G304" i="7"/>
  <c r="H304" i="7"/>
  <c r="I304" i="7"/>
  <c r="J304" i="7"/>
  <c r="K304" i="7"/>
  <c r="L304" i="7"/>
  <c r="N304" i="7"/>
  <c r="O304" i="7"/>
  <c r="Q304" i="7"/>
  <c r="R304" i="7"/>
  <c r="S304" i="7"/>
  <c r="T304" i="7"/>
  <c r="U304" i="7"/>
  <c r="V304" i="7"/>
  <c r="W304" i="7"/>
  <c r="X304" i="7"/>
  <c r="Y304" i="7"/>
  <c r="Z304" i="7"/>
  <c r="AA304" i="7"/>
  <c r="AC304" i="7"/>
  <c r="AD304" i="7"/>
  <c r="AE304" i="7"/>
  <c r="AF304" i="7"/>
  <c r="C305" i="7"/>
  <c r="D305" i="7"/>
  <c r="E305" i="7"/>
  <c r="F305" i="7"/>
  <c r="G305" i="7"/>
  <c r="H305" i="7"/>
  <c r="I305" i="7"/>
  <c r="J305" i="7"/>
  <c r="K305" i="7"/>
  <c r="L305" i="7"/>
  <c r="N305" i="7"/>
  <c r="O305" i="7"/>
  <c r="Q305" i="7"/>
  <c r="R305" i="7"/>
  <c r="S305" i="7"/>
  <c r="T305" i="7"/>
  <c r="U305" i="7"/>
  <c r="V305" i="7"/>
  <c r="W305" i="7"/>
  <c r="X305" i="7"/>
  <c r="Y305" i="7"/>
  <c r="Z305" i="7"/>
  <c r="AA305" i="7"/>
  <c r="AC305" i="7"/>
  <c r="AD305" i="7"/>
  <c r="AE305" i="7"/>
  <c r="AF305" i="7"/>
  <c r="B305" i="7"/>
  <c r="B304" i="7"/>
  <c r="B303" i="7"/>
  <c r="B302" i="7"/>
  <c r="C346" i="7"/>
  <c r="D346" i="7"/>
  <c r="E346" i="7"/>
  <c r="F346" i="7"/>
  <c r="G346" i="7"/>
  <c r="H307" i="7"/>
  <c r="H308" i="7"/>
  <c r="H309" i="7"/>
  <c r="H310" i="7"/>
  <c r="H311" i="7"/>
  <c r="H312" i="7"/>
  <c r="H313" i="7"/>
  <c r="H314" i="7"/>
  <c r="H315" i="7"/>
  <c r="H316" i="7"/>
  <c r="H317" i="7"/>
  <c r="H318" i="7"/>
  <c r="H319" i="7"/>
  <c r="H320" i="7"/>
  <c r="H321" i="7"/>
  <c r="H322" i="7"/>
  <c r="H323" i="7"/>
  <c r="H324" i="7"/>
  <c r="H325" i="7"/>
  <c r="H326" i="7"/>
  <c r="H327" i="7"/>
  <c r="H328" i="7"/>
  <c r="H329" i="7"/>
  <c r="H330" i="7"/>
  <c r="H332" i="7"/>
  <c r="H333" i="7"/>
  <c r="H334" i="7"/>
  <c r="H335" i="7"/>
  <c r="H336" i="7"/>
  <c r="H337" i="7"/>
  <c r="H342" i="7"/>
  <c r="H343" i="7"/>
  <c r="H345" i="7"/>
  <c r="H346" i="7"/>
  <c r="I346" i="7"/>
  <c r="J346" i="7"/>
  <c r="K346" i="7"/>
  <c r="L346" i="7"/>
  <c r="N346" i="7"/>
  <c r="O307" i="7"/>
  <c r="O308" i="7"/>
  <c r="O309" i="7"/>
  <c r="O310" i="7"/>
  <c r="O311" i="7"/>
  <c r="O312" i="7"/>
  <c r="O313" i="7"/>
  <c r="O314" i="7"/>
  <c r="O315" i="7"/>
  <c r="O316" i="7"/>
  <c r="O317" i="7"/>
  <c r="O318" i="7"/>
  <c r="O319" i="7"/>
  <c r="O320" i="7"/>
  <c r="O321" i="7"/>
  <c r="O322" i="7"/>
  <c r="O323" i="7"/>
  <c r="O324" i="7"/>
  <c r="O325" i="7"/>
  <c r="O326" i="7"/>
  <c r="O327" i="7"/>
  <c r="O328" i="7"/>
  <c r="O329" i="7"/>
  <c r="O330" i="7"/>
  <c r="O346" i="7"/>
  <c r="Q346" i="7"/>
  <c r="R346" i="7"/>
  <c r="S346" i="7"/>
  <c r="T346" i="7"/>
  <c r="U346" i="7"/>
  <c r="V346" i="7"/>
  <c r="W346" i="7"/>
  <c r="X346" i="7"/>
  <c r="Y346" i="7"/>
  <c r="Z346" i="7"/>
  <c r="AA346" i="7"/>
  <c r="AC346" i="7"/>
  <c r="AD346" i="7"/>
  <c r="AE346" i="7"/>
  <c r="AF346" i="7"/>
  <c r="C347" i="7"/>
  <c r="D347" i="7"/>
  <c r="E347" i="7"/>
  <c r="F347" i="7"/>
  <c r="G347" i="7"/>
  <c r="H347" i="7"/>
  <c r="I347" i="7"/>
  <c r="J347" i="7"/>
  <c r="K347" i="7"/>
  <c r="L347" i="7"/>
  <c r="N347" i="7"/>
  <c r="O347" i="7"/>
  <c r="Q347" i="7"/>
  <c r="R347" i="7"/>
  <c r="S347" i="7"/>
  <c r="T347" i="7"/>
  <c r="U347" i="7"/>
  <c r="V347" i="7"/>
  <c r="W347" i="7"/>
  <c r="X347" i="7"/>
  <c r="Y347" i="7"/>
  <c r="Z347" i="7"/>
  <c r="AA347" i="7"/>
  <c r="AC347" i="7"/>
  <c r="AD347" i="7"/>
  <c r="AE347" i="7"/>
  <c r="AF347" i="7"/>
  <c r="C348" i="7"/>
  <c r="D348" i="7"/>
  <c r="E348" i="7"/>
  <c r="F348" i="7"/>
  <c r="G348" i="7"/>
  <c r="H348" i="7"/>
  <c r="I348" i="7"/>
  <c r="J348" i="7"/>
  <c r="K348" i="7"/>
  <c r="L348" i="7"/>
  <c r="N348" i="7"/>
  <c r="O348" i="7"/>
  <c r="Q348" i="7"/>
  <c r="R348" i="7"/>
  <c r="S348" i="7"/>
  <c r="T348" i="7"/>
  <c r="U348" i="7"/>
  <c r="V348" i="7"/>
  <c r="W348" i="7"/>
  <c r="X348" i="7"/>
  <c r="Y348" i="7"/>
  <c r="Z348" i="7"/>
  <c r="AA348" i="7"/>
  <c r="AC348" i="7"/>
  <c r="AD348" i="7"/>
  <c r="AE348" i="7"/>
  <c r="AF348" i="7"/>
  <c r="C349" i="7"/>
  <c r="D349" i="7"/>
  <c r="E349" i="7"/>
  <c r="F349" i="7"/>
  <c r="G349" i="7"/>
  <c r="H349" i="7"/>
  <c r="I349" i="7"/>
  <c r="J349" i="7"/>
  <c r="K349" i="7"/>
  <c r="L349" i="7"/>
  <c r="N349" i="7"/>
  <c r="O349" i="7"/>
  <c r="Q349" i="7"/>
  <c r="R349" i="7"/>
  <c r="S349" i="7"/>
  <c r="T349" i="7"/>
  <c r="U349" i="7"/>
  <c r="V349" i="7"/>
  <c r="W349" i="7"/>
  <c r="X349" i="7"/>
  <c r="Y349" i="7"/>
  <c r="Z349" i="7"/>
  <c r="AA349" i="7"/>
  <c r="AC349" i="7"/>
  <c r="AD349" i="7"/>
  <c r="AE349" i="7"/>
  <c r="AF349" i="7"/>
  <c r="B349" i="7"/>
  <c r="B348" i="7"/>
  <c r="B347" i="7"/>
  <c r="B346" i="7"/>
  <c r="H341" i="7"/>
  <c r="H230" i="7"/>
  <c r="H229" i="7"/>
  <c r="I46" i="2"/>
  <c r="I47" i="2"/>
  <c r="I48" i="2"/>
  <c r="I49" i="2"/>
  <c r="N38" i="8"/>
  <c r="N39" i="8"/>
  <c r="N40" i="8"/>
  <c r="N41" i="8"/>
  <c r="N42" i="8"/>
  <c r="N43" i="8"/>
  <c r="N44" i="8"/>
  <c r="N45" i="8"/>
  <c r="N46" i="8"/>
  <c r="N47" i="8"/>
  <c r="N48" i="8"/>
  <c r="N49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6" i="8"/>
  <c r="N68" i="8"/>
  <c r="M68" i="8"/>
  <c r="G68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8" i="8"/>
  <c r="I68" i="8"/>
  <c r="J68" i="8"/>
  <c r="F68" i="8"/>
  <c r="C68" i="8"/>
  <c r="D102" i="8"/>
  <c r="F102" i="8"/>
  <c r="G102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I102" i="8"/>
  <c r="J102" i="8"/>
  <c r="N102" i="8"/>
  <c r="D103" i="8"/>
  <c r="F103" i="8"/>
  <c r="G103" i="8"/>
  <c r="H103" i="8"/>
  <c r="I103" i="8"/>
  <c r="J103" i="8"/>
  <c r="N103" i="8"/>
  <c r="D104" i="8"/>
  <c r="F104" i="8"/>
  <c r="G104" i="8"/>
  <c r="H104" i="8"/>
  <c r="I104" i="8"/>
  <c r="J104" i="8"/>
  <c r="N104" i="8"/>
  <c r="D105" i="8"/>
  <c r="F105" i="8"/>
  <c r="G105" i="8"/>
  <c r="H105" i="8"/>
  <c r="I105" i="8"/>
  <c r="J105" i="8"/>
  <c r="N105" i="8"/>
  <c r="C105" i="8"/>
  <c r="C104" i="8"/>
  <c r="C103" i="8"/>
  <c r="C102" i="8"/>
  <c r="C67" i="8"/>
  <c r="D67" i="8"/>
  <c r="F67" i="8"/>
  <c r="G67" i="8"/>
  <c r="H67" i="8"/>
  <c r="I67" i="8"/>
  <c r="J67" i="8"/>
  <c r="M67" i="8"/>
  <c r="N67" i="8"/>
  <c r="D68" i="8"/>
  <c r="C69" i="8"/>
  <c r="D69" i="8"/>
  <c r="F69" i="8"/>
  <c r="G69" i="8"/>
  <c r="H69" i="8"/>
  <c r="I69" i="8"/>
  <c r="J69" i="8"/>
  <c r="M69" i="8"/>
  <c r="N69" i="8"/>
  <c r="C70" i="8"/>
  <c r="D70" i="8"/>
  <c r="F70" i="8"/>
  <c r="G70" i="8"/>
  <c r="H70" i="8"/>
  <c r="I70" i="8"/>
  <c r="J70" i="8"/>
  <c r="M70" i="8"/>
  <c r="N70" i="8"/>
  <c r="N38" i="7"/>
  <c r="N39" i="7"/>
  <c r="N40" i="7"/>
  <c r="N41" i="7"/>
  <c r="N42" i="7"/>
  <c r="N43" i="7"/>
  <c r="N44" i="7"/>
  <c r="N45" i="7"/>
  <c r="N46" i="7"/>
  <c r="N47" i="7"/>
  <c r="N48" i="7"/>
  <c r="N37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6" i="7"/>
  <c r="H118" i="7"/>
  <c r="N26" i="11"/>
  <c r="N27" i="11"/>
  <c r="N28" i="11"/>
  <c r="N29" i="11"/>
  <c r="N25" i="11"/>
  <c r="N23" i="11"/>
  <c r="N8" i="11"/>
  <c r="N9" i="11"/>
  <c r="N10" i="11"/>
  <c r="N11" i="11"/>
  <c r="N12" i="11"/>
  <c r="N13" i="11"/>
  <c r="N14" i="11"/>
  <c r="N15" i="11"/>
  <c r="N16" i="11"/>
  <c r="N17" i="11"/>
  <c r="N7" i="11"/>
  <c r="N137" i="8"/>
  <c r="N138" i="8"/>
  <c r="N139" i="8"/>
  <c r="N140" i="8"/>
  <c r="N141" i="8"/>
  <c r="N142" i="8"/>
  <c r="N143" i="8"/>
  <c r="N144" i="8"/>
  <c r="N145" i="8"/>
  <c r="N146" i="8"/>
  <c r="N147" i="8"/>
  <c r="N148" i="8"/>
  <c r="N149" i="8"/>
  <c r="N150" i="8"/>
  <c r="N151" i="8"/>
  <c r="N152" i="8"/>
  <c r="N153" i="8"/>
  <c r="N154" i="8"/>
  <c r="N155" i="8"/>
  <c r="N156" i="8"/>
  <c r="N157" i="8"/>
  <c r="N136" i="8"/>
  <c r="N108" i="8"/>
  <c r="N109" i="8"/>
  <c r="N110" i="8"/>
  <c r="N111" i="8"/>
  <c r="N112" i="8"/>
  <c r="N113" i="8"/>
  <c r="N114" i="8"/>
  <c r="N115" i="8"/>
  <c r="N116" i="8"/>
  <c r="N117" i="8"/>
  <c r="N118" i="8"/>
  <c r="N119" i="8"/>
  <c r="N120" i="8"/>
  <c r="N121" i="8"/>
  <c r="N122" i="8"/>
  <c r="N123" i="8"/>
  <c r="N124" i="8"/>
  <c r="N125" i="8"/>
  <c r="N126" i="8"/>
  <c r="N127" i="8"/>
  <c r="N128" i="8"/>
  <c r="N129" i="8"/>
  <c r="N130" i="8"/>
  <c r="N107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18" i="8"/>
  <c r="N16" i="8"/>
  <c r="N15" i="8"/>
  <c r="N6" i="8"/>
  <c r="N7" i="8"/>
  <c r="N8" i="8"/>
  <c r="N9" i="8"/>
  <c r="F32" i="7"/>
  <c r="G32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F33" i="7"/>
  <c r="G33" i="7"/>
  <c r="H33" i="7"/>
  <c r="F34" i="7"/>
  <c r="G34" i="7"/>
  <c r="H34" i="7"/>
  <c r="F35" i="7"/>
  <c r="G35" i="7"/>
  <c r="H35" i="7"/>
  <c r="F49" i="7"/>
  <c r="G49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F50" i="7"/>
  <c r="G50" i="7"/>
  <c r="H50" i="7"/>
  <c r="F51" i="7"/>
  <c r="G51" i="7"/>
  <c r="H51" i="7"/>
  <c r="F52" i="7"/>
  <c r="G52" i="7"/>
  <c r="H52" i="7"/>
  <c r="F76" i="7"/>
  <c r="G76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F77" i="7"/>
  <c r="G77" i="7"/>
  <c r="H77" i="7"/>
  <c r="F78" i="7"/>
  <c r="G78" i="7"/>
  <c r="H78" i="7"/>
  <c r="F79" i="7"/>
  <c r="G79" i="7"/>
  <c r="H79" i="7"/>
  <c r="C180" i="7"/>
  <c r="D180" i="7"/>
  <c r="E180" i="7"/>
  <c r="F180" i="7"/>
  <c r="G180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I180" i="7"/>
  <c r="C181" i="7"/>
  <c r="D181" i="7"/>
  <c r="E181" i="7"/>
  <c r="F181" i="7"/>
  <c r="G181" i="7"/>
  <c r="H181" i="7"/>
  <c r="I181" i="7"/>
  <c r="C182" i="7"/>
  <c r="D182" i="7"/>
  <c r="E182" i="7"/>
  <c r="F182" i="7"/>
  <c r="G182" i="7"/>
  <c r="H182" i="7"/>
  <c r="I182" i="7"/>
  <c r="C183" i="7"/>
  <c r="D183" i="7"/>
  <c r="E183" i="7"/>
  <c r="F183" i="7"/>
  <c r="G183" i="7"/>
  <c r="H183" i="7"/>
  <c r="I183" i="7"/>
  <c r="J180" i="7"/>
  <c r="K180" i="7"/>
  <c r="L180" i="7"/>
  <c r="N132" i="7"/>
  <c r="N133" i="7"/>
  <c r="N134" i="7"/>
  <c r="N135" i="7"/>
  <c r="N136" i="7"/>
  <c r="N137" i="7"/>
  <c r="N138" i="7"/>
  <c r="N139" i="7"/>
  <c r="N140" i="7"/>
  <c r="N141" i="7"/>
  <c r="N142" i="7"/>
  <c r="N143" i="7"/>
  <c r="N144" i="7"/>
  <c r="N145" i="7"/>
  <c r="N146" i="7"/>
  <c r="N147" i="7"/>
  <c r="N148" i="7"/>
  <c r="N149" i="7"/>
  <c r="N150" i="7"/>
  <c r="N151" i="7"/>
  <c r="N152" i="7"/>
  <c r="N153" i="7"/>
  <c r="N154" i="7"/>
  <c r="N155" i="7"/>
  <c r="N156" i="7"/>
  <c r="N157" i="7"/>
  <c r="N158" i="7"/>
  <c r="N180" i="7"/>
  <c r="O132" i="7"/>
  <c r="O133" i="7"/>
  <c r="O134" i="7"/>
  <c r="O135" i="7"/>
  <c r="O136" i="7"/>
  <c r="O137" i="7"/>
  <c r="O138" i="7"/>
  <c r="O139" i="7"/>
  <c r="O140" i="7"/>
  <c r="O141" i="7"/>
  <c r="O142" i="7"/>
  <c r="O143" i="7"/>
  <c r="O144" i="7"/>
  <c r="O145" i="7"/>
  <c r="O146" i="7"/>
  <c r="O147" i="7"/>
  <c r="O148" i="7"/>
  <c r="O149" i="7"/>
  <c r="O150" i="7"/>
  <c r="O151" i="7"/>
  <c r="O152" i="7"/>
  <c r="O153" i="7"/>
  <c r="O154" i="7"/>
  <c r="O155" i="7"/>
  <c r="O156" i="7"/>
  <c r="O157" i="7"/>
  <c r="O158" i="7"/>
  <c r="O180" i="7"/>
  <c r="Q180" i="7"/>
  <c r="R180" i="7"/>
  <c r="S180" i="7"/>
  <c r="T180" i="7"/>
  <c r="U180" i="7"/>
  <c r="V180" i="7"/>
  <c r="W180" i="7"/>
  <c r="X180" i="7"/>
  <c r="Y180" i="7"/>
  <c r="Z180" i="7"/>
  <c r="AA180" i="7"/>
  <c r="AC180" i="7"/>
  <c r="AD180" i="7"/>
  <c r="AE180" i="7"/>
  <c r="AF180" i="7"/>
  <c r="J181" i="7"/>
  <c r="K181" i="7"/>
  <c r="L181" i="7"/>
  <c r="N181" i="7"/>
  <c r="O181" i="7"/>
  <c r="Q181" i="7"/>
  <c r="R181" i="7"/>
  <c r="S181" i="7"/>
  <c r="T181" i="7"/>
  <c r="U181" i="7"/>
  <c r="V181" i="7"/>
  <c r="W181" i="7"/>
  <c r="X181" i="7"/>
  <c r="Y181" i="7"/>
  <c r="Z181" i="7"/>
  <c r="AA181" i="7"/>
  <c r="AC181" i="7"/>
  <c r="AD181" i="7"/>
  <c r="AE181" i="7"/>
  <c r="AF181" i="7"/>
  <c r="J182" i="7"/>
  <c r="K182" i="7"/>
  <c r="L182" i="7"/>
  <c r="N182" i="7"/>
  <c r="O182" i="7"/>
  <c r="Q182" i="7"/>
  <c r="R182" i="7"/>
  <c r="S182" i="7"/>
  <c r="T182" i="7"/>
  <c r="U182" i="7"/>
  <c r="V182" i="7"/>
  <c r="W182" i="7"/>
  <c r="X182" i="7"/>
  <c r="Y182" i="7"/>
  <c r="Z182" i="7"/>
  <c r="AA182" i="7"/>
  <c r="AC182" i="7"/>
  <c r="AD182" i="7"/>
  <c r="AE182" i="7"/>
  <c r="AF182" i="7"/>
  <c r="J183" i="7"/>
  <c r="K183" i="7"/>
  <c r="L183" i="7"/>
  <c r="N183" i="7"/>
  <c r="O183" i="7"/>
  <c r="Q183" i="7"/>
  <c r="R183" i="7"/>
  <c r="S183" i="7"/>
  <c r="T183" i="7"/>
  <c r="U183" i="7"/>
  <c r="V183" i="7"/>
  <c r="W183" i="7"/>
  <c r="X183" i="7"/>
  <c r="Y183" i="7"/>
  <c r="Z183" i="7"/>
  <c r="AA183" i="7"/>
  <c r="AC183" i="7"/>
  <c r="AD183" i="7"/>
  <c r="AE183" i="7"/>
  <c r="AF183" i="7"/>
  <c r="B183" i="7"/>
  <c r="B182" i="7"/>
  <c r="B181" i="7"/>
  <c r="B180" i="7"/>
  <c r="D20" i="6"/>
  <c r="E20" i="6"/>
  <c r="H20" i="6"/>
  <c r="I20" i="6"/>
  <c r="J20" i="6"/>
  <c r="K20" i="6"/>
  <c r="L20" i="6"/>
  <c r="M20" i="6"/>
  <c r="N20" i="6"/>
  <c r="D21" i="6"/>
  <c r="E21" i="6"/>
  <c r="H21" i="6"/>
  <c r="I21" i="6"/>
  <c r="J21" i="6"/>
  <c r="K21" i="6"/>
  <c r="L21" i="6"/>
  <c r="M21" i="6"/>
  <c r="N21" i="6"/>
  <c r="D22" i="6"/>
  <c r="E22" i="6"/>
  <c r="H22" i="6"/>
  <c r="I22" i="6"/>
  <c r="J22" i="6"/>
  <c r="K22" i="6"/>
  <c r="L22" i="6"/>
  <c r="M22" i="6"/>
  <c r="N22" i="6"/>
  <c r="D23" i="6"/>
  <c r="E23" i="6"/>
  <c r="H23" i="6"/>
  <c r="I23" i="6"/>
  <c r="J23" i="6"/>
  <c r="K23" i="6"/>
  <c r="L23" i="6"/>
  <c r="M23" i="6"/>
  <c r="N23" i="6"/>
  <c r="B23" i="6"/>
  <c r="B22" i="6"/>
  <c r="B21" i="6"/>
  <c r="B20" i="6"/>
  <c r="C21" i="4"/>
  <c r="D21" i="4"/>
  <c r="E21" i="4"/>
  <c r="F21" i="4"/>
  <c r="G21" i="4"/>
  <c r="H21" i="4"/>
  <c r="I21" i="4"/>
  <c r="L21" i="4"/>
  <c r="M21" i="4"/>
  <c r="N21" i="4"/>
  <c r="O21" i="4"/>
  <c r="P21" i="4"/>
  <c r="C22" i="4"/>
  <c r="D22" i="4"/>
  <c r="E22" i="4"/>
  <c r="F22" i="4"/>
  <c r="G22" i="4"/>
  <c r="H22" i="4"/>
  <c r="I22" i="4"/>
  <c r="L22" i="4"/>
  <c r="M22" i="4"/>
  <c r="N22" i="4"/>
  <c r="O22" i="4"/>
  <c r="P22" i="4"/>
  <c r="C23" i="4"/>
  <c r="D23" i="4"/>
  <c r="E23" i="4"/>
  <c r="F23" i="4"/>
  <c r="G23" i="4"/>
  <c r="H23" i="4"/>
  <c r="I23" i="4"/>
  <c r="L23" i="4"/>
  <c r="M23" i="4"/>
  <c r="N23" i="4"/>
  <c r="O23" i="4"/>
  <c r="P23" i="4"/>
  <c r="C24" i="4"/>
  <c r="D24" i="4"/>
  <c r="E24" i="4"/>
  <c r="F24" i="4"/>
  <c r="G24" i="4"/>
  <c r="H24" i="4"/>
  <c r="I24" i="4"/>
  <c r="L24" i="4"/>
  <c r="M24" i="4"/>
  <c r="N24" i="4"/>
  <c r="O24" i="4"/>
  <c r="P24" i="4"/>
  <c r="B24" i="4"/>
  <c r="B23" i="4"/>
  <c r="B22" i="4"/>
  <c r="B21" i="4"/>
  <c r="C27" i="3"/>
  <c r="D27" i="3"/>
  <c r="E27" i="3"/>
  <c r="F27" i="3"/>
  <c r="G27" i="3"/>
  <c r="H27" i="3"/>
  <c r="L27" i="3"/>
  <c r="M27" i="3"/>
  <c r="N27" i="3"/>
  <c r="O27" i="3"/>
  <c r="P27" i="3"/>
  <c r="C28" i="3"/>
  <c r="D28" i="3"/>
  <c r="E28" i="3"/>
  <c r="F28" i="3"/>
  <c r="G28" i="3"/>
  <c r="H28" i="3"/>
  <c r="L28" i="3"/>
  <c r="M28" i="3"/>
  <c r="N28" i="3"/>
  <c r="O28" i="3"/>
  <c r="P28" i="3"/>
  <c r="C29" i="3"/>
  <c r="D29" i="3"/>
  <c r="E29" i="3"/>
  <c r="F29" i="3"/>
  <c r="G29" i="3"/>
  <c r="H29" i="3"/>
  <c r="L29" i="3"/>
  <c r="M29" i="3"/>
  <c r="N29" i="3"/>
  <c r="O29" i="3"/>
  <c r="P29" i="3"/>
  <c r="C30" i="3"/>
  <c r="D30" i="3"/>
  <c r="E30" i="3"/>
  <c r="F30" i="3"/>
  <c r="G30" i="3"/>
  <c r="H30" i="3"/>
  <c r="L30" i="3"/>
  <c r="M30" i="3"/>
  <c r="N30" i="3"/>
  <c r="O30" i="3"/>
  <c r="P30" i="3"/>
  <c r="B30" i="3"/>
  <c r="B29" i="3"/>
  <c r="B28" i="3"/>
  <c r="B27" i="3"/>
  <c r="B48" i="3"/>
  <c r="B47" i="3"/>
  <c r="B46" i="3"/>
  <c r="B45" i="3"/>
  <c r="C18" i="11"/>
  <c r="D18" i="11"/>
  <c r="E18" i="11"/>
  <c r="F18" i="11"/>
  <c r="G18" i="11"/>
  <c r="H18" i="11"/>
  <c r="I18" i="11"/>
  <c r="J18" i="11"/>
  <c r="K18" i="11"/>
  <c r="L18" i="11"/>
  <c r="M18" i="11"/>
  <c r="N18" i="11"/>
  <c r="P18" i="11"/>
  <c r="Q18" i="11"/>
  <c r="R18" i="11"/>
  <c r="S18" i="11"/>
  <c r="T18" i="11"/>
  <c r="U18" i="11"/>
  <c r="V18" i="11"/>
  <c r="W18" i="11"/>
  <c r="X18" i="11"/>
  <c r="Y18" i="11"/>
  <c r="Z18" i="11"/>
  <c r="AB18" i="11"/>
  <c r="AC18" i="11"/>
  <c r="AD18" i="11"/>
  <c r="AE18" i="11"/>
  <c r="C19" i="11"/>
  <c r="D19" i="11"/>
  <c r="E19" i="11"/>
  <c r="F19" i="11"/>
  <c r="G19" i="11"/>
  <c r="H19" i="11"/>
  <c r="I19" i="11"/>
  <c r="J19" i="11"/>
  <c r="K19" i="11"/>
  <c r="L19" i="11"/>
  <c r="M19" i="11"/>
  <c r="N19" i="11"/>
  <c r="P19" i="11"/>
  <c r="Q19" i="11"/>
  <c r="R19" i="11"/>
  <c r="S19" i="11"/>
  <c r="T19" i="11"/>
  <c r="U19" i="11"/>
  <c r="V19" i="11"/>
  <c r="W19" i="11"/>
  <c r="X19" i="11"/>
  <c r="Y19" i="11"/>
  <c r="Z19" i="11"/>
  <c r="AB19" i="11"/>
  <c r="AC19" i="11"/>
  <c r="AD19" i="11"/>
  <c r="AE19" i="11"/>
  <c r="C20" i="11"/>
  <c r="D20" i="11"/>
  <c r="E20" i="11"/>
  <c r="F20" i="11"/>
  <c r="G20" i="11"/>
  <c r="H20" i="11"/>
  <c r="I20" i="11"/>
  <c r="J20" i="11"/>
  <c r="K20" i="11"/>
  <c r="L20" i="11"/>
  <c r="M20" i="11"/>
  <c r="N20" i="11"/>
  <c r="P20" i="11"/>
  <c r="Q20" i="11"/>
  <c r="R20" i="11"/>
  <c r="S20" i="11"/>
  <c r="T20" i="11"/>
  <c r="U20" i="11"/>
  <c r="V20" i="11"/>
  <c r="W20" i="11"/>
  <c r="X20" i="11"/>
  <c r="Y20" i="11"/>
  <c r="Z20" i="11"/>
  <c r="AB20" i="11"/>
  <c r="AC20" i="11"/>
  <c r="AD20" i="11"/>
  <c r="AE20" i="11"/>
  <c r="C21" i="11"/>
  <c r="D21" i="11"/>
  <c r="E21" i="11"/>
  <c r="F21" i="11"/>
  <c r="G21" i="11"/>
  <c r="H21" i="11"/>
  <c r="I21" i="11"/>
  <c r="J21" i="11"/>
  <c r="K21" i="11"/>
  <c r="L21" i="11"/>
  <c r="M21" i="11"/>
  <c r="N21" i="11"/>
  <c r="P21" i="11"/>
  <c r="Q21" i="11"/>
  <c r="R21" i="11"/>
  <c r="S21" i="11"/>
  <c r="T21" i="11"/>
  <c r="U21" i="11"/>
  <c r="V21" i="11"/>
  <c r="W21" i="11"/>
  <c r="X21" i="11"/>
  <c r="Y21" i="11"/>
  <c r="Z21" i="11"/>
  <c r="AB21" i="11"/>
  <c r="AC21" i="11"/>
  <c r="AD21" i="11"/>
  <c r="AE21" i="11"/>
  <c r="C30" i="11"/>
  <c r="D30" i="11"/>
  <c r="E30" i="11"/>
  <c r="F30" i="11"/>
  <c r="G30" i="11"/>
  <c r="H30" i="11"/>
  <c r="I30" i="11"/>
  <c r="J30" i="11"/>
  <c r="K30" i="11"/>
  <c r="L30" i="11"/>
  <c r="M30" i="11"/>
  <c r="N30" i="11"/>
  <c r="P30" i="11"/>
  <c r="Q30" i="11"/>
  <c r="R30" i="11"/>
  <c r="S30" i="11"/>
  <c r="T30" i="11"/>
  <c r="U30" i="11"/>
  <c r="V30" i="11"/>
  <c r="W30" i="11"/>
  <c r="X30" i="11"/>
  <c r="Y30" i="11"/>
  <c r="Z30" i="11"/>
  <c r="AB30" i="11"/>
  <c r="AC30" i="11"/>
  <c r="AD30" i="11"/>
  <c r="AE30" i="11"/>
  <c r="C31" i="11"/>
  <c r="D31" i="11"/>
  <c r="E31" i="11"/>
  <c r="F31" i="11"/>
  <c r="G31" i="11"/>
  <c r="H31" i="11"/>
  <c r="I31" i="11"/>
  <c r="J31" i="11"/>
  <c r="K31" i="11"/>
  <c r="L31" i="11"/>
  <c r="M31" i="11"/>
  <c r="N31" i="11"/>
  <c r="P31" i="11"/>
  <c r="Q31" i="11"/>
  <c r="R31" i="11"/>
  <c r="S31" i="11"/>
  <c r="T31" i="11"/>
  <c r="U31" i="11"/>
  <c r="V31" i="11"/>
  <c r="W31" i="11"/>
  <c r="X31" i="11"/>
  <c r="Y31" i="11"/>
  <c r="Z31" i="11"/>
  <c r="AB31" i="11"/>
  <c r="AC31" i="11"/>
  <c r="AD31" i="11"/>
  <c r="AE31" i="11"/>
  <c r="C32" i="11"/>
  <c r="D32" i="11"/>
  <c r="E32" i="11"/>
  <c r="F32" i="11"/>
  <c r="G32" i="11"/>
  <c r="H32" i="11"/>
  <c r="I32" i="11"/>
  <c r="J32" i="11"/>
  <c r="K32" i="11"/>
  <c r="L32" i="11"/>
  <c r="M32" i="11"/>
  <c r="N32" i="11"/>
  <c r="P32" i="11"/>
  <c r="Q32" i="11"/>
  <c r="R32" i="11"/>
  <c r="S32" i="11"/>
  <c r="T32" i="11"/>
  <c r="U32" i="11"/>
  <c r="V32" i="11"/>
  <c r="W32" i="11"/>
  <c r="X32" i="11"/>
  <c r="Y32" i="11"/>
  <c r="Z32" i="11"/>
  <c r="AB32" i="11"/>
  <c r="AC32" i="11"/>
  <c r="AD32" i="11"/>
  <c r="AE32" i="11"/>
  <c r="C33" i="11"/>
  <c r="D33" i="11"/>
  <c r="E33" i="11"/>
  <c r="F33" i="11"/>
  <c r="G33" i="11"/>
  <c r="H33" i="11"/>
  <c r="I33" i="11"/>
  <c r="J33" i="11"/>
  <c r="K33" i="11"/>
  <c r="L33" i="11"/>
  <c r="M33" i="11"/>
  <c r="N33" i="11"/>
  <c r="P33" i="11"/>
  <c r="Q33" i="11"/>
  <c r="R33" i="11"/>
  <c r="S33" i="11"/>
  <c r="T33" i="11"/>
  <c r="U33" i="11"/>
  <c r="V33" i="11"/>
  <c r="W33" i="11"/>
  <c r="X33" i="11"/>
  <c r="Y33" i="11"/>
  <c r="Z33" i="11"/>
  <c r="AB33" i="11"/>
  <c r="AC33" i="11"/>
  <c r="AD33" i="11"/>
  <c r="AE33" i="11"/>
  <c r="B33" i="11"/>
  <c r="B32" i="11"/>
  <c r="B31" i="11"/>
  <c r="B30" i="11"/>
  <c r="B21" i="11"/>
  <c r="B20" i="11"/>
  <c r="B19" i="11"/>
  <c r="B18" i="11"/>
  <c r="C33" i="8"/>
  <c r="D33" i="8"/>
  <c r="E33" i="8"/>
  <c r="F33" i="8"/>
  <c r="G33" i="8"/>
  <c r="I33" i="8"/>
  <c r="J33" i="8"/>
  <c r="M33" i="8"/>
  <c r="C34" i="8"/>
  <c r="D34" i="8"/>
  <c r="E34" i="8"/>
  <c r="F34" i="8"/>
  <c r="G34" i="8"/>
  <c r="I34" i="8"/>
  <c r="J34" i="8"/>
  <c r="M34" i="8"/>
  <c r="C35" i="8"/>
  <c r="D35" i="8"/>
  <c r="E35" i="8"/>
  <c r="F35" i="8"/>
  <c r="G35" i="8"/>
  <c r="I35" i="8"/>
  <c r="J35" i="8"/>
  <c r="M35" i="8"/>
  <c r="C36" i="8"/>
  <c r="D36" i="8"/>
  <c r="E36" i="8"/>
  <c r="F36" i="8"/>
  <c r="G36" i="8"/>
  <c r="I36" i="8"/>
  <c r="J36" i="8"/>
  <c r="M36" i="8"/>
  <c r="B36" i="8"/>
  <c r="B35" i="8"/>
  <c r="B34" i="8"/>
  <c r="B33" i="8"/>
  <c r="C10" i="8"/>
  <c r="D10" i="8"/>
  <c r="F10" i="8"/>
  <c r="G10" i="8"/>
  <c r="I10" i="8"/>
  <c r="J10" i="8"/>
  <c r="K10" i="8"/>
  <c r="M10" i="8"/>
  <c r="N10" i="8"/>
  <c r="C11" i="8"/>
  <c r="D11" i="8"/>
  <c r="F11" i="8"/>
  <c r="G11" i="8"/>
  <c r="I11" i="8"/>
  <c r="J11" i="8"/>
  <c r="K11" i="8"/>
  <c r="M11" i="8"/>
  <c r="N11" i="8"/>
  <c r="C12" i="8"/>
  <c r="D12" i="8"/>
  <c r="F12" i="8"/>
  <c r="G12" i="8"/>
  <c r="I12" i="8"/>
  <c r="J12" i="8"/>
  <c r="K12" i="8"/>
  <c r="M12" i="8"/>
  <c r="N12" i="8"/>
  <c r="C13" i="8"/>
  <c r="D13" i="8"/>
  <c r="F13" i="8"/>
  <c r="G13" i="8"/>
  <c r="I13" i="8"/>
  <c r="J13" i="8"/>
  <c r="K13" i="8"/>
  <c r="M13" i="8"/>
  <c r="N13" i="8"/>
  <c r="B13" i="8"/>
  <c r="B12" i="8"/>
  <c r="B11" i="8"/>
  <c r="B10" i="8"/>
  <c r="C158" i="8"/>
  <c r="D158" i="8"/>
  <c r="F158" i="8"/>
  <c r="G158" i="8"/>
  <c r="I158" i="8"/>
  <c r="J158" i="8"/>
  <c r="M158" i="8"/>
  <c r="N158" i="8"/>
  <c r="C159" i="8"/>
  <c r="D159" i="8"/>
  <c r="F159" i="8"/>
  <c r="G159" i="8"/>
  <c r="I159" i="8"/>
  <c r="J159" i="8"/>
  <c r="M159" i="8"/>
  <c r="N159" i="8"/>
  <c r="C160" i="8"/>
  <c r="D160" i="8"/>
  <c r="F160" i="8"/>
  <c r="G160" i="8"/>
  <c r="I160" i="8"/>
  <c r="J160" i="8"/>
  <c r="M160" i="8"/>
  <c r="N160" i="8"/>
  <c r="C161" i="8"/>
  <c r="D161" i="8"/>
  <c r="F161" i="8"/>
  <c r="G161" i="8"/>
  <c r="I161" i="8"/>
  <c r="J161" i="8"/>
  <c r="M161" i="8"/>
  <c r="N161" i="8"/>
  <c r="C131" i="8"/>
  <c r="D131" i="8"/>
  <c r="F131" i="8"/>
  <c r="G131" i="8"/>
  <c r="I131" i="8"/>
  <c r="J131" i="8"/>
  <c r="M131" i="8"/>
  <c r="C132" i="8"/>
  <c r="D132" i="8"/>
  <c r="F132" i="8"/>
  <c r="G132" i="8"/>
  <c r="I132" i="8"/>
  <c r="J132" i="8"/>
  <c r="M132" i="8"/>
  <c r="C133" i="8"/>
  <c r="D133" i="8"/>
  <c r="F133" i="8"/>
  <c r="G133" i="8"/>
  <c r="I133" i="8"/>
  <c r="J133" i="8"/>
  <c r="M133" i="8"/>
  <c r="C134" i="8"/>
  <c r="D134" i="8"/>
  <c r="F134" i="8"/>
  <c r="G134" i="8"/>
  <c r="I134" i="8"/>
  <c r="J134" i="8"/>
  <c r="M134" i="8"/>
  <c r="N32" i="7"/>
  <c r="N33" i="7"/>
  <c r="N34" i="7"/>
  <c r="N35" i="7"/>
  <c r="C32" i="7"/>
  <c r="D32" i="7"/>
  <c r="E32" i="7"/>
  <c r="I32" i="7"/>
  <c r="J32" i="7"/>
  <c r="K32" i="7"/>
  <c r="L32" i="7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Q32" i="7"/>
  <c r="R32" i="7"/>
  <c r="S32" i="7"/>
  <c r="T32" i="7"/>
  <c r="U32" i="7"/>
  <c r="V32" i="7"/>
  <c r="W32" i="7"/>
  <c r="X32" i="7"/>
  <c r="Y32" i="7"/>
  <c r="Z32" i="7"/>
  <c r="AA32" i="7"/>
  <c r="AC32" i="7"/>
  <c r="AD32" i="7"/>
  <c r="AE32" i="7"/>
  <c r="AF32" i="7"/>
  <c r="C33" i="7"/>
  <c r="D33" i="7"/>
  <c r="E33" i="7"/>
  <c r="I33" i="7"/>
  <c r="J33" i="7"/>
  <c r="K33" i="7"/>
  <c r="L33" i="7"/>
  <c r="O33" i="7"/>
  <c r="Q33" i="7"/>
  <c r="R33" i="7"/>
  <c r="S33" i="7"/>
  <c r="T33" i="7"/>
  <c r="U33" i="7"/>
  <c r="V33" i="7"/>
  <c r="W33" i="7"/>
  <c r="X33" i="7"/>
  <c r="Y33" i="7"/>
  <c r="Z33" i="7"/>
  <c r="AA33" i="7"/>
  <c r="AC33" i="7"/>
  <c r="AD33" i="7"/>
  <c r="AE33" i="7"/>
  <c r="AF33" i="7"/>
  <c r="C34" i="7"/>
  <c r="D34" i="7"/>
  <c r="E34" i="7"/>
  <c r="I34" i="7"/>
  <c r="J34" i="7"/>
  <c r="K34" i="7"/>
  <c r="L34" i="7"/>
  <c r="O34" i="7"/>
  <c r="Q34" i="7"/>
  <c r="R34" i="7"/>
  <c r="S34" i="7"/>
  <c r="T34" i="7"/>
  <c r="U34" i="7"/>
  <c r="V34" i="7"/>
  <c r="W34" i="7"/>
  <c r="X34" i="7"/>
  <c r="Y34" i="7"/>
  <c r="Z34" i="7"/>
  <c r="AA34" i="7"/>
  <c r="AC34" i="7"/>
  <c r="AD34" i="7"/>
  <c r="AE34" i="7"/>
  <c r="AF34" i="7"/>
  <c r="C35" i="7"/>
  <c r="D35" i="7"/>
  <c r="E35" i="7"/>
  <c r="I35" i="7"/>
  <c r="J35" i="7"/>
  <c r="K35" i="7"/>
  <c r="L35" i="7"/>
  <c r="O35" i="7"/>
  <c r="Q35" i="7"/>
  <c r="R35" i="7"/>
  <c r="S35" i="7"/>
  <c r="T35" i="7"/>
  <c r="U35" i="7"/>
  <c r="V35" i="7"/>
  <c r="W35" i="7"/>
  <c r="X35" i="7"/>
  <c r="Y35" i="7"/>
  <c r="Z35" i="7"/>
  <c r="AA35" i="7"/>
  <c r="AC35" i="7"/>
  <c r="AD35" i="7"/>
  <c r="AE35" i="7"/>
  <c r="AF35" i="7"/>
  <c r="C49" i="7"/>
  <c r="D49" i="7"/>
  <c r="E49" i="7"/>
  <c r="I49" i="7"/>
  <c r="J49" i="7"/>
  <c r="K49" i="7"/>
  <c r="L49" i="7"/>
  <c r="N49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Q49" i="7"/>
  <c r="R49" i="7"/>
  <c r="S49" i="7"/>
  <c r="T49" i="7"/>
  <c r="U49" i="7"/>
  <c r="V49" i="7"/>
  <c r="W49" i="7"/>
  <c r="X49" i="7"/>
  <c r="Y49" i="7"/>
  <c r="Z49" i="7"/>
  <c r="AA49" i="7"/>
  <c r="AC49" i="7"/>
  <c r="AD49" i="7"/>
  <c r="AE49" i="7"/>
  <c r="AF49" i="7"/>
  <c r="C50" i="7"/>
  <c r="D50" i="7"/>
  <c r="E50" i="7"/>
  <c r="I50" i="7"/>
  <c r="J50" i="7"/>
  <c r="K50" i="7"/>
  <c r="L50" i="7"/>
  <c r="N50" i="7"/>
  <c r="O50" i="7"/>
  <c r="Q50" i="7"/>
  <c r="R50" i="7"/>
  <c r="S50" i="7"/>
  <c r="T50" i="7"/>
  <c r="U50" i="7"/>
  <c r="V50" i="7"/>
  <c r="W50" i="7"/>
  <c r="X50" i="7"/>
  <c r="Y50" i="7"/>
  <c r="Z50" i="7"/>
  <c r="AA50" i="7"/>
  <c r="AC50" i="7"/>
  <c r="AD50" i="7"/>
  <c r="AE50" i="7"/>
  <c r="AF50" i="7"/>
  <c r="C51" i="7"/>
  <c r="D51" i="7"/>
  <c r="E51" i="7"/>
  <c r="I51" i="7"/>
  <c r="J51" i="7"/>
  <c r="K51" i="7"/>
  <c r="L51" i="7"/>
  <c r="N51" i="7"/>
  <c r="O51" i="7"/>
  <c r="Q51" i="7"/>
  <c r="R51" i="7"/>
  <c r="S51" i="7"/>
  <c r="T51" i="7"/>
  <c r="U51" i="7"/>
  <c r="V51" i="7"/>
  <c r="W51" i="7"/>
  <c r="X51" i="7"/>
  <c r="Y51" i="7"/>
  <c r="Z51" i="7"/>
  <c r="AA51" i="7"/>
  <c r="AC51" i="7"/>
  <c r="AD51" i="7"/>
  <c r="AE51" i="7"/>
  <c r="AF51" i="7"/>
  <c r="C52" i="7"/>
  <c r="D52" i="7"/>
  <c r="E52" i="7"/>
  <c r="I52" i="7"/>
  <c r="J52" i="7"/>
  <c r="K52" i="7"/>
  <c r="L52" i="7"/>
  <c r="N52" i="7"/>
  <c r="O52" i="7"/>
  <c r="Q52" i="7"/>
  <c r="R52" i="7"/>
  <c r="S52" i="7"/>
  <c r="T52" i="7"/>
  <c r="U52" i="7"/>
  <c r="V52" i="7"/>
  <c r="W52" i="7"/>
  <c r="X52" i="7"/>
  <c r="Y52" i="7"/>
  <c r="Z52" i="7"/>
  <c r="AA52" i="7"/>
  <c r="AC52" i="7"/>
  <c r="AD52" i="7"/>
  <c r="AE52" i="7"/>
  <c r="AF52" i="7"/>
  <c r="C76" i="7"/>
  <c r="D76" i="7"/>
  <c r="E76" i="7"/>
  <c r="I76" i="7"/>
  <c r="J76" i="7"/>
  <c r="K76" i="7"/>
  <c r="L76" i="7"/>
  <c r="N76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67" i="7"/>
  <c r="O68" i="7"/>
  <c r="O69" i="7"/>
  <c r="O70" i="7"/>
  <c r="O71" i="7"/>
  <c r="O72" i="7"/>
  <c r="O73" i="7"/>
  <c r="O74" i="7"/>
  <c r="O75" i="7"/>
  <c r="O76" i="7"/>
  <c r="Q76" i="7"/>
  <c r="R76" i="7"/>
  <c r="S76" i="7"/>
  <c r="T76" i="7"/>
  <c r="U76" i="7"/>
  <c r="V76" i="7"/>
  <c r="W76" i="7"/>
  <c r="X76" i="7"/>
  <c r="Y76" i="7"/>
  <c r="Z76" i="7"/>
  <c r="AA76" i="7"/>
  <c r="AC76" i="7"/>
  <c r="AD76" i="7"/>
  <c r="AE76" i="7"/>
  <c r="AF76" i="7"/>
  <c r="C77" i="7"/>
  <c r="D77" i="7"/>
  <c r="E77" i="7"/>
  <c r="I77" i="7"/>
  <c r="J77" i="7"/>
  <c r="K77" i="7"/>
  <c r="L77" i="7"/>
  <c r="N77" i="7"/>
  <c r="O77" i="7"/>
  <c r="Q77" i="7"/>
  <c r="R77" i="7"/>
  <c r="S77" i="7"/>
  <c r="T77" i="7"/>
  <c r="U77" i="7"/>
  <c r="V77" i="7"/>
  <c r="W77" i="7"/>
  <c r="X77" i="7"/>
  <c r="Y77" i="7"/>
  <c r="Z77" i="7"/>
  <c r="AA77" i="7"/>
  <c r="AC77" i="7"/>
  <c r="AD77" i="7"/>
  <c r="AE77" i="7"/>
  <c r="AF77" i="7"/>
  <c r="C78" i="7"/>
  <c r="D78" i="7"/>
  <c r="E78" i="7"/>
  <c r="I78" i="7"/>
  <c r="J78" i="7"/>
  <c r="K78" i="7"/>
  <c r="L78" i="7"/>
  <c r="N78" i="7"/>
  <c r="O78" i="7"/>
  <c r="Q78" i="7"/>
  <c r="R78" i="7"/>
  <c r="S78" i="7"/>
  <c r="T78" i="7"/>
  <c r="U78" i="7"/>
  <c r="V78" i="7"/>
  <c r="W78" i="7"/>
  <c r="X78" i="7"/>
  <c r="Y78" i="7"/>
  <c r="Z78" i="7"/>
  <c r="AA78" i="7"/>
  <c r="AC78" i="7"/>
  <c r="AD78" i="7"/>
  <c r="AE78" i="7"/>
  <c r="AF78" i="7"/>
  <c r="C79" i="7"/>
  <c r="D79" i="7"/>
  <c r="E79" i="7"/>
  <c r="I79" i="7"/>
  <c r="J79" i="7"/>
  <c r="K79" i="7"/>
  <c r="L79" i="7"/>
  <c r="N79" i="7"/>
  <c r="O79" i="7"/>
  <c r="Q79" i="7"/>
  <c r="R79" i="7"/>
  <c r="S79" i="7"/>
  <c r="T79" i="7"/>
  <c r="U79" i="7"/>
  <c r="V79" i="7"/>
  <c r="W79" i="7"/>
  <c r="X79" i="7"/>
  <c r="Y79" i="7"/>
  <c r="Z79" i="7"/>
  <c r="AA79" i="7"/>
  <c r="AC79" i="7"/>
  <c r="AD79" i="7"/>
  <c r="AE79" i="7"/>
  <c r="AF79" i="7"/>
  <c r="B35" i="7"/>
  <c r="B34" i="7"/>
  <c r="B33" i="7"/>
  <c r="B32" i="7"/>
  <c r="D45" i="6"/>
  <c r="E45" i="6"/>
  <c r="H45" i="6"/>
  <c r="I45" i="6"/>
  <c r="J45" i="6"/>
  <c r="K45" i="6"/>
  <c r="L45" i="6"/>
  <c r="M45" i="6"/>
  <c r="N45" i="6"/>
  <c r="D46" i="6"/>
  <c r="E46" i="6"/>
  <c r="H46" i="6"/>
  <c r="I46" i="6"/>
  <c r="J46" i="6"/>
  <c r="K46" i="6"/>
  <c r="L46" i="6"/>
  <c r="M46" i="6"/>
  <c r="N46" i="6"/>
  <c r="D47" i="6"/>
  <c r="E47" i="6"/>
  <c r="H47" i="6"/>
  <c r="I47" i="6"/>
  <c r="J47" i="6"/>
  <c r="K47" i="6"/>
  <c r="L47" i="6"/>
  <c r="M47" i="6"/>
  <c r="N47" i="6"/>
  <c r="D48" i="6"/>
  <c r="E48" i="6"/>
  <c r="H48" i="6"/>
  <c r="I48" i="6"/>
  <c r="J48" i="6"/>
  <c r="K48" i="6"/>
  <c r="L48" i="6"/>
  <c r="M48" i="6"/>
  <c r="N48" i="6"/>
  <c r="B48" i="6"/>
  <c r="B47" i="6"/>
  <c r="B46" i="6"/>
  <c r="B45" i="6"/>
  <c r="C63" i="5"/>
  <c r="D63" i="5"/>
  <c r="E63" i="5"/>
  <c r="F63" i="5"/>
  <c r="G63" i="5"/>
  <c r="H63" i="5"/>
  <c r="I63" i="5"/>
  <c r="J63" i="5"/>
  <c r="L63" i="5"/>
  <c r="N63" i="5"/>
  <c r="O63" i="5"/>
  <c r="P63" i="5"/>
  <c r="R63" i="5"/>
  <c r="S63" i="5"/>
  <c r="T63" i="5"/>
  <c r="U63" i="5"/>
  <c r="V63" i="5"/>
  <c r="W63" i="5"/>
  <c r="X63" i="5"/>
  <c r="Y63" i="5"/>
  <c r="AA63" i="5"/>
  <c r="AB63" i="5"/>
  <c r="AC63" i="5"/>
  <c r="AE63" i="5"/>
  <c r="AF63" i="5"/>
  <c r="AG63" i="5"/>
  <c r="AI63" i="5"/>
  <c r="C64" i="5"/>
  <c r="D64" i="5"/>
  <c r="E64" i="5"/>
  <c r="F64" i="5"/>
  <c r="G64" i="5"/>
  <c r="H64" i="5"/>
  <c r="I64" i="5"/>
  <c r="J64" i="5"/>
  <c r="L64" i="5"/>
  <c r="N64" i="5"/>
  <c r="O64" i="5"/>
  <c r="P64" i="5"/>
  <c r="R64" i="5"/>
  <c r="S64" i="5"/>
  <c r="T64" i="5"/>
  <c r="U64" i="5"/>
  <c r="V64" i="5"/>
  <c r="W64" i="5"/>
  <c r="X64" i="5"/>
  <c r="Y64" i="5"/>
  <c r="AA64" i="5"/>
  <c r="AB64" i="5"/>
  <c r="AC64" i="5"/>
  <c r="AE64" i="5"/>
  <c r="AF64" i="5"/>
  <c r="AG64" i="5"/>
  <c r="AI64" i="5"/>
  <c r="C65" i="5"/>
  <c r="D65" i="5"/>
  <c r="E65" i="5"/>
  <c r="F65" i="5"/>
  <c r="G65" i="5"/>
  <c r="H65" i="5"/>
  <c r="I65" i="5"/>
  <c r="J65" i="5"/>
  <c r="L65" i="5"/>
  <c r="N65" i="5"/>
  <c r="O65" i="5"/>
  <c r="P65" i="5"/>
  <c r="R65" i="5"/>
  <c r="S65" i="5"/>
  <c r="T65" i="5"/>
  <c r="U65" i="5"/>
  <c r="V65" i="5"/>
  <c r="W65" i="5"/>
  <c r="X65" i="5"/>
  <c r="Y65" i="5"/>
  <c r="AA65" i="5"/>
  <c r="AB65" i="5"/>
  <c r="AC65" i="5"/>
  <c r="AE65" i="5"/>
  <c r="AF65" i="5"/>
  <c r="AG65" i="5"/>
  <c r="AI65" i="5"/>
  <c r="C66" i="5"/>
  <c r="D66" i="5"/>
  <c r="E66" i="5"/>
  <c r="F66" i="5"/>
  <c r="G66" i="5"/>
  <c r="H66" i="5"/>
  <c r="I66" i="5"/>
  <c r="J66" i="5"/>
  <c r="L66" i="5"/>
  <c r="N66" i="5"/>
  <c r="O66" i="5"/>
  <c r="P66" i="5"/>
  <c r="R66" i="5"/>
  <c r="S66" i="5"/>
  <c r="T66" i="5"/>
  <c r="U66" i="5"/>
  <c r="V66" i="5"/>
  <c r="W66" i="5"/>
  <c r="X66" i="5"/>
  <c r="Y66" i="5"/>
  <c r="AA66" i="5"/>
  <c r="AB66" i="5"/>
  <c r="AC66" i="5"/>
  <c r="AE66" i="5"/>
  <c r="AF66" i="5"/>
  <c r="AG66" i="5"/>
  <c r="AI66" i="5"/>
  <c r="B66" i="5"/>
  <c r="B65" i="5"/>
  <c r="B64" i="5"/>
  <c r="B63" i="5"/>
  <c r="C51" i="5"/>
  <c r="D51" i="5"/>
  <c r="E51" i="5"/>
  <c r="F51" i="5"/>
  <c r="G51" i="5"/>
  <c r="H51" i="5"/>
  <c r="I51" i="5"/>
  <c r="J51" i="5"/>
  <c r="L51" i="5"/>
  <c r="N51" i="5"/>
  <c r="O51" i="5"/>
  <c r="P51" i="5"/>
  <c r="R51" i="5"/>
  <c r="S51" i="5"/>
  <c r="T51" i="5"/>
  <c r="U51" i="5"/>
  <c r="V51" i="5"/>
  <c r="W51" i="5"/>
  <c r="X51" i="5"/>
  <c r="Y51" i="5"/>
  <c r="AA51" i="5"/>
  <c r="AB51" i="5"/>
  <c r="AC51" i="5"/>
  <c r="AE51" i="5"/>
  <c r="AF51" i="5"/>
  <c r="AG51" i="5"/>
  <c r="AI51" i="5"/>
  <c r="C52" i="5"/>
  <c r="D52" i="5"/>
  <c r="E52" i="5"/>
  <c r="F52" i="5"/>
  <c r="G52" i="5"/>
  <c r="H52" i="5"/>
  <c r="I52" i="5"/>
  <c r="J52" i="5"/>
  <c r="L52" i="5"/>
  <c r="N52" i="5"/>
  <c r="O52" i="5"/>
  <c r="P52" i="5"/>
  <c r="R52" i="5"/>
  <c r="S52" i="5"/>
  <c r="T52" i="5"/>
  <c r="U52" i="5"/>
  <c r="V52" i="5"/>
  <c r="W52" i="5"/>
  <c r="X52" i="5"/>
  <c r="Y52" i="5"/>
  <c r="AA52" i="5"/>
  <c r="AB52" i="5"/>
  <c r="AC52" i="5"/>
  <c r="AE52" i="5"/>
  <c r="AF52" i="5"/>
  <c r="AG52" i="5"/>
  <c r="AI52" i="5"/>
  <c r="C53" i="5"/>
  <c r="D53" i="5"/>
  <c r="E53" i="5"/>
  <c r="F53" i="5"/>
  <c r="G53" i="5"/>
  <c r="H53" i="5"/>
  <c r="I53" i="5"/>
  <c r="J53" i="5"/>
  <c r="L53" i="5"/>
  <c r="N53" i="5"/>
  <c r="O53" i="5"/>
  <c r="P53" i="5"/>
  <c r="R53" i="5"/>
  <c r="S53" i="5"/>
  <c r="T53" i="5"/>
  <c r="U53" i="5"/>
  <c r="V53" i="5"/>
  <c r="W53" i="5"/>
  <c r="X53" i="5"/>
  <c r="Y53" i="5"/>
  <c r="AA53" i="5"/>
  <c r="AB53" i="5"/>
  <c r="AC53" i="5"/>
  <c r="AE53" i="5"/>
  <c r="AF53" i="5"/>
  <c r="AG53" i="5"/>
  <c r="AI53" i="5"/>
  <c r="C54" i="5"/>
  <c r="D54" i="5"/>
  <c r="E54" i="5"/>
  <c r="F54" i="5"/>
  <c r="G54" i="5"/>
  <c r="H54" i="5"/>
  <c r="I54" i="5"/>
  <c r="J54" i="5"/>
  <c r="L54" i="5"/>
  <c r="N54" i="5"/>
  <c r="O54" i="5"/>
  <c r="P54" i="5"/>
  <c r="R54" i="5"/>
  <c r="S54" i="5"/>
  <c r="T54" i="5"/>
  <c r="U54" i="5"/>
  <c r="V54" i="5"/>
  <c r="W54" i="5"/>
  <c r="X54" i="5"/>
  <c r="Y54" i="5"/>
  <c r="AA54" i="5"/>
  <c r="AB54" i="5"/>
  <c r="AC54" i="5"/>
  <c r="AE54" i="5"/>
  <c r="AF54" i="5"/>
  <c r="AG54" i="5"/>
  <c r="AI54" i="5"/>
  <c r="B54" i="5"/>
  <c r="B53" i="5"/>
  <c r="B52" i="5"/>
  <c r="B51" i="5"/>
  <c r="C30" i="5"/>
  <c r="D30" i="5"/>
  <c r="E30" i="5"/>
  <c r="F30" i="5"/>
  <c r="G30" i="5"/>
  <c r="H30" i="5"/>
  <c r="I30" i="5"/>
  <c r="J30" i="5"/>
  <c r="L30" i="5"/>
  <c r="N30" i="5"/>
  <c r="O30" i="5"/>
  <c r="P30" i="5"/>
  <c r="R30" i="5"/>
  <c r="S30" i="5"/>
  <c r="T30" i="5"/>
  <c r="U30" i="5"/>
  <c r="V30" i="5"/>
  <c r="W30" i="5"/>
  <c r="X30" i="5"/>
  <c r="Y30" i="5"/>
  <c r="AA30" i="5"/>
  <c r="AB30" i="5"/>
  <c r="AC30" i="5"/>
  <c r="AE30" i="5"/>
  <c r="AF30" i="5"/>
  <c r="AG30" i="5"/>
  <c r="AI30" i="5"/>
  <c r="C31" i="5"/>
  <c r="D31" i="5"/>
  <c r="E31" i="5"/>
  <c r="F31" i="5"/>
  <c r="G31" i="5"/>
  <c r="H31" i="5"/>
  <c r="I31" i="5"/>
  <c r="J31" i="5"/>
  <c r="L31" i="5"/>
  <c r="N31" i="5"/>
  <c r="O31" i="5"/>
  <c r="P31" i="5"/>
  <c r="R31" i="5"/>
  <c r="S31" i="5"/>
  <c r="T31" i="5"/>
  <c r="U31" i="5"/>
  <c r="V31" i="5"/>
  <c r="W31" i="5"/>
  <c r="X31" i="5"/>
  <c r="Y31" i="5"/>
  <c r="AA31" i="5"/>
  <c r="AB31" i="5"/>
  <c r="AC31" i="5"/>
  <c r="AE31" i="5"/>
  <c r="AF31" i="5"/>
  <c r="AG31" i="5"/>
  <c r="AI31" i="5"/>
  <c r="C32" i="5"/>
  <c r="D32" i="5"/>
  <c r="E32" i="5"/>
  <c r="F32" i="5"/>
  <c r="G32" i="5"/>
  <c r="H32" i="5"/>
  <c r="I32" i="5"/>
  <c r="J32" i="5"/>
  <c r="L32" i="5"/>
  <c r="N32" i="5"/>
  <c r="O32" i="5"/>
  <c r="P32" i="5"/>
  <c r="R32" i="5"/>
  <c r="S32" i="5"/>
  <c r="T32" i="5"/>
  <c r="U32" i="5"/>
  <c r="V32" i="5"/>
  <c r="W32" i="5"/>
  <c r="X32" i="5"/>
  <c r="Y32" i="5"/>
  <c r="AA32" i="5"/>
  <c r="AB32" i="5"/>
  <c r="AC32" i="5"/>
  <c r="AE32" i="5"/>
  <c r="AF32" i="5"/>
  <c r="AG32" i="5"/>
  <c r="AI32" i="5"/>
  <c r="C33" i="5"/>
  <c r="D33" i="5"/>
  <c r="E33" i="5"/>
  <c r="F33" i="5"/>
  <c r="G33" i="5"/>
  <c r="H33" i="5"/>
  <c r="I33" i="5"/>
  <c r="J33" i="5"/>
  <c r="L33" i="5"/>
  <c r="N33" i="5"/>
  <c r="O33" i="5"/>
  <c r="P33" i="5"/>
  <c r="R33" i="5"/>
  <c r="S33" i="5"/>
  <c r="T33" i="5"/>
  <c r="U33" i="5"/>
  <c r="V33" i="5"/>
  <c r="W33" i="5"/>
  <c r="X33" i="5"/>
  <c r="Y33" i="5"/>
  <c r="AA33" i="5"/>
  <c r="AB33" i="5"/>
  <c r="AC33" i="5"/>
  <c r="AE33" i="5"/>
  <c r="AF33" i="5"/>
  <c r="AG33" i="5"/>
  <c r="AI33" i="5"/>
  <c r="B33" i="5"/>
  <c r="B32" i="5"/>
  <c r="B31" i="5"/>
  <c r="B30" i="5"/>
  <c r="C41" i="4"/>
  <c r="D41" i="4"/>
  <c r="E41" i="4"/>
  <c r="F41" i="4"/>
  <c r="G41" i="4"/>
  <c r="H41" i="4"/>
  <c r="I41" i="4"/>
  <c r="L41" i="4"/>
  <c r="M41" i="4"/>
  <c r="N41" i="4"/>
  <c r="O41" i="4"/>
  <c r="P41" i="4"/>
  <c r="C42" i="4"/>
  <c r="D42" i="4"/>
  <c r="E42" i="4"/>
  <c r="F42" i="4"/>
  <c r="G42" i="4"/>
  <c r="H42" i="4"/>
  <c r="I42" i="4"/>
  <c r="L42" i="4"/>
  <c r="M42" i="4"/>
  <c r="N42" i="4"/>
  <c r="O42" i="4"/>
  <c r="P42" i="4"/>
  <c r="C43" i="4"/>
  <c r="D43" i="4"/>
  <c r="E43" i="4"/>
  <c r="F43" i="4"/>
  <c r="G43" i="4"/>
  <c r="H43" i="4"/>
  <c r="I43" i="4"/>
  <c r="L43" i="4"/>
  <c r="M43" i="4"/>
  <c r="N43" i="4"/>
  <c r="O43" i="4"/>
  <c r="P43" i="4"/>
  <c r="C44" i="4"/>
  <c r="D44" i="4"/>
  <c r="E44" i="4"/>
  <c r="F44" i="4"/>
  <c r="G44" i="4"/>
  <c r="H44" i="4"/>
  <c r="I44" i="4"/>
  <c r="L44" i="4"/>
  <c r="M44" i="4"/>
  <c r="N44" i="4"/>
  <c r="O44" i="4"/>
  <c r="P44" i="4"/>
  <c r="B44" i="4"/>
  <c r="B43" i="4"/>
  <c r="B42" i="4"/>
  <c r="B41" i="4"/>
  <c r="C31" i="4"/>
  <c r="D31" i="4"/>
  <c r="E31" i="4"/>
  <c r="F31" i="4"/>
  <c r="G31" i="4"/>
  <c r="H31" i="4"/>
  <c r="I31" i="4"/>
  <c r="L31" i="4"/>
  <c r="M31" i="4"/>
  <c r="N31" i="4"/>
  <c r="O31" i="4"/>
  <c r="P31" i="4"/>
  <c r="C32" i="4"/>
  <c r="D32" i="4"/>
  <c r="E32" i="4"/>
  <c r="F32" i="4"/>
  <c r="G32" i="4"/>
  <c r="H32" i="4"/>
  <c r="I32" i="4"/>
  <c r="L32" i="4"/>
  <c r="M32" i="4"/>
  <c r="N32" i="4"/>
  <c r="O32" i="4"/>
  <c r="P32" i="4"/>
  <c r="C33" i="4"/>
  <c r="D33" i="4"/>
  <c r="E33" i="4"/>
  <c r="F33" i="4"/>
  <c r="G33" i="4"/>
  <c r="H33" i="4"/>
  <c r="I33" i="4"/>
  <c r="L33" i="4"/>
  <c r="M33" i="4"/>
  <c r="N33" i="4"/>
  <c r="O33" i="4"/>
  <c r="P33" i="4"/>
  <c r="C34" i="4"/>
  <c r="D34" i="4"/>
  <c r="E34" i="4"/>
  <c r="F34" i="4"/>
  <c r="G34" i="4"/>
  <c r="H34" i="4"/>
  <c r="I34" i="4"/>
  <c r="L34" i="4"/>
  <c r="M34" i="4"/>
  <c r="N34" i="4"/>
  <c r="O34" i="4"/>
  <c r="P34" i="4"/>
  <c r="B34" i="4"/>
  <c r="B33" i="4"/>
  <c r="B32" i="4"/>
  <c r="B31" i="4"/>
  <c r="N34" i="8"/>
  <c r="N33" i="8"/>
  <c r="N36" i="8"/>
  <c r="N35" i="8"/>
  <c r="N133" i="8"/>
  <c r="N132" i="8"/>
  <c r="N131" i="8"/>
  <c r="N134" i="8"/>
  <c r="C80" i="3"/>
  <c r="I80" i="3"/>
  <c r="B80" i="3"/>
  <c r="G80" i="3"/>
  <c r="D80" i="3"/>
  <c r="E80" i="3"/>
  <c r="F80" i="3"/>
  <c r="L80" i="3"/>
  <c r="M80" i="3"/>
  <c r="N80" i="3"/>
  <c r="O80" i="3"/>
  <c r="P80" i="3"/>
  <c r="C81" i="3"/>
  <c r="I81" i="3"/>
  <c r="B81" i="3"/>
  <c r="G81" i="3"/>
  <c r="D81" i="3"/>
  <c r="E81" i="3"/>
  <c r="F81" i="3"/>
  <c r="L81" i="3"/>
  <c r="M81" i="3"/>
  <c r="N81" i="3"/>
  <c r="O81" i="3"/>
  <c r="P81" i="3"/>
  <c r="C82" i="3"/>
  <c r="I82" i="3"/>
  <c r="B82" i="3"/>
  <c r="G82" i="3"/>
  <c r="D82" i="3"/>
  <c r="E82" i="3"/>
  <c r="F82" i="3"/>
  <c r="L82" i="3"/>
  <c r="M82" i="3"/>
  <c r="N82" i="3"/>
  <c r="O82" i="3"/>
  <c r="P82" i="3"/>
  <c r="C83" i="3"/>
  <c r="I83" i="3"/>
  <c r="B83" i="3"/>
  <c r="G83" i="3"/>
  <c r="D83" i="3"/>
  <c r="E83" i="3"/>
  <c r="F83" i="3"/>
  <c r="L83" i="3"/>
  <c r="M83" i="3"/>
  <c r="N83" i="3"/>
  <c r="O83" i="3"/>
  <c r="P83" i="3"/>
  <c r="H83" i="3"/>
  <c r="H82" i="3"/>
  <c r="H81" i="3"/>
  <c r="H80" i="3"/>
  <c r="C56" i="3"/>
  <c r="I56" i="3"/>
  <c r="B56" i="3"/>
  <c r="G56" i="3"/>
  <c r="D56" i="3"/>
  <c r="E56" i="3"/>
  <c r="F56" i="3"/>
  <c r="L56" i="3"/>
  <c r="M56" i="3"/>
  <c r="N56" i="3"/>
  <c r="O56" i="3"/>
  <c r="P56" i="3"/>
  <c r="C57" i="3"/>
  <c r="I57" i="3"/>
  <c r="B57" i="3"/>
  <c r="G57" i="3"/>
  <c r="D57" i="3"/>
  <c r="E57" i="3"/>
  <c r="F57" i="3"/>
  <c r="L57" i="3"/>
  <c r="M57" i="3"/>
  <c r="N57" i="3"/>
  <c r="O57" i="3"/>
  <c r="P57" i="3"/>
  <c r="C58" i="3"/>
  <c r="I58" i="3"/>
  <c r="B58" i="3"/>
  <c r="G58" i="3"/>
  <c r="D58" i="3"/>
  <c r="E58" i="3"/>
  <c r="F58" i="3"/>
  <c r="L58" i="3"/>
  <c r="M58" i="3"/>
  <c r="N58" i="3"/>
  <c r="O58" i="3"/>
  <c r="P58" i="3"/>
  <c r="C59" i="3"/>
  <c r="I59" i="3"/>
  <c r="B59" i="3"/>
  <c r="G59" i="3"/>
  <c r="D59" i="3"/>
  <c r="E59" i="3"/>
  <c r="F59" i="3"/>
  <c r="L59" i="3"/>
  <c r="M59" i="3"/>
  <c r="N59" i="3"/>
  <c r="O59" i="3"/>
  <c r="P59" i="3"/>
  <c r="H59" i="3"/>
  <c r="H58" i="3"/>
  <c r="H57" i="3"/>
  <c r="H56" i="3"/>
  <c r="C45" i="3"/>
  <c r="I45" i="3"/>
  <c r="G45" i="3"/>
  <c r="D45" i="3"/>
  <c r="E45" i="3"/>
  <c r="F45" i="3"/>
  <c r="L45" i="3"/>
  <c r="M45" i="3"/>
  <c r="N45" i="3"/>
  <c r="O45" i="3"/>
  <c r="P45" i="3"/>
  <c r="C46" i="3"/>
  <c r="I46" i="3"/>
  <c r="G46" i="3"/>
  <c r="D46" i="3"/>
  <c r="E46" i="3"/>
  <c r="F46" i="3"/>
  <c r="L46" i="3"/>
  <c r="M46" i="3"/>
  <c r="N46" i="3"/>
  <c r="O46" i="3"/>
  <c r="P46" i="3"/>
  <c r="C47" i="3"/>
  <c r="I47" i="3"/>
  <c r="G47" i="3"/>
  <c r="D47" i="3"/>
  <c r="E47" i="3"/>
  <c r="F47" i="3"/>
  <c r="L47" i="3"/>
  <c r="M47" i="3"/>
  <c r="N47" i="3"/>
  <c r="O47" i="3"/>
  <c r="P47" i="3"/>
  <c r="C48" i="3"/>
  <c r="I48" i="3"/>
  <c r="G48" i="3"/>
  <c r="D48" i="3"/>
  <c r="E48" i="3"/>
  <c r="F48" i="3"/>
  <c r="L48" i="3"/>
  <c r="M48" i="3"/>
  <c r="N48" i="3"/>
  <c r="O48" i="3"/>
  <c r="P48" i="3"/>
  <c r="H48" i="3"/>
  <c r="H47" i="3"/>
  <c r="H46" i="3"/>
  <c r="H45" i="3"/>
  <c r="C115" i="2"/>
  <c r="B115" i="2"/>
  <c r="G115" i="2"/>
  <c r="D115" i="2"/>
  <c r="E115" i="2"/>
  <c r="F115" i="2"/>
  <c r="I115" i="2"/>
  <c r="J115" i="2"/>
  <c r="L115" i="2"/>
  <c r="C116" i="2"/>
  <c r="B116" i="2"/>
  <c r="G116" i="2"/>
  <c r="D116" i="2"/>
  <c r="E116" i="2"/>
  <c r="F116" i="2"/>
  <c r="I116" i="2"/>
  <c r="J116" i="2"/>
  <c r="L116" i="2"/>
  <c r="C117" i="2"/>
  <c r="B117" i="2"/>
  <c r="G117" i="2"/>
  <c r="D117" i="2"/>
  <c r="E117" i="2"/>
  <c r="F117" i="2"/>
  <c r="I117" i="2"/>
  <c r="J117" i="2"/>
  <c r="L117" i="2"/>
  <c r="C118" i="2"/>
  <c r="B118" i="2"/>
  <c r="G118" i="2"/>
  <c r="D118" i="2"/>
  <c r="E118" i="2"/>
  <c r="F118" i="2"/>
  <c r="I118" i="2"/>
  <c r="J118" i="2"/>
  <c r="L118" i="2"/>
  <c r="H118" i="2"/>
  <c r="H117" i="2"/>
  <c r="H116" i="2"/>
  <c r="H115" i="2"/>
  <c r="C75" i="2"/>
  <c r="B75" i="2"/>
  <c r="G75" i="2"/>
  <c r="E75" i="2"/>
  <c r="F75" i="2"/>
  <c r="K75" i="2"/>
  <c r="L75" i="2"/>
  <c r="C76" i="2"/>
  <c r="B76" i="2"/>
  <c r="G76" i="2"/>
  <c r="E76" i="2"/>
  <c r="F76" i="2"/>
  <c r="K76" i="2"/>
  <c r="L76" i="2"/>
  <c r="C77" i="2"/>
  <c r="B77" i="2"/>
  <c r="G77" i="2"/>
  <c r="E77" i="2"/>
  <c r="F77" i="2"/>
  <c r="K77" i="2"/>
  <c r="L77" i="2"/>
  <c r="C78" i="2"/>
  <c r="B78" i="2"/>
  <c r="G78" i="2"/>
  <c r="E78" i="2"/>
  <c r="F78" i="2"/>
  <c r="K78" i="2"/>
  <c r="L78" i="2"/>
  <c r="H78" i="2"/>
  <c r="H77" i="2"/>
  <c r="H76" i="2"/>
  <c r="H75" i="2"/>
  <c r="C46" i="2"/>
  <c r="B46" i="2"/>
  <c r="G46" i="2"/>
  <c r="D46" i="2"/>
  <c r="E46" i="2"/>
  <c r="F46" i="2"/>
  <c r="K46" i="2"/>
  <c r="L46" i="2"/>
  <c r="C47" i="2"/>
  <c r="B47" i="2"/>
  <c r="G47" i="2"/>
  <c r="D47" i="2"/>
  <c r="E47" i="2"/>
  <c r="F47" i="2"/>
  <c r="K47" i="2"/>
  <c r="L47" i="2"/>
  <c r="C48" i="2"/>
  <c r="B48" i="2"/>
  <c r="G48" i="2"/>
  <c r="D48" i="2"/>
  <c r="E48" i="2"/>
  <c r="F48" i="2"/>
  <c r="K48" i="2"/>
  <c r="L48" i="2"/>
  <c r="C49" i="2"/>
  <c r="B49" i="2"/>
  <c r="G49" i="2"/>
  <c r="D49" i="2"/>
  <c r="E49" i="2"/>
  <c r="F49" i="2"/>
  <c r="K49" i="2"/>
  <c r="L49" i="2"/>
  <c r="H49" i="2"/>
  <c r="H48" i="2"/>
  <c r="H47" i="2"/>
  <c r="H46" i="2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9" i="8"/>
  <c r="H8" i="8"/>
  <c r="H7" i="8"/>
  <c r="H6" i="8"/>
  <c r="H157" i="8"/>
  <c r="H156" i="8"/>
  <c r="H155" i="8"/>
  <c r="H154" i="8"/>
  <c r="H153" i="8"/>
  <c r="H152" i="8"/>
  <c r="H151" i="8"/>
  <c r="H150" i="8"/>
  <c r="H149" i="8"/>
  <c r="H148" i="8"/>
  <c r="H147" i="8"/>
  <c r="H146" i="8"/>
  <c r="H145" i="8"/>
  <c r="H144" i="8"/>
  <c r="H143" i="8"/>
  <c r="H142" i="8"/>
  <c r="H141" i="8"/>
  <c r="H140" i="8"/>
  <c r="H139" i="8"/>
  <c r="H138" i="8"/>
  <c r="H137" i="8"/>
  <c r="H136" i="8"/>
  <c r="H130" i="8"/>
  <c r="H129" i="8"/>
  <c r="H128" i="8"/>
  <c r="H127" i="8"/>
  <c r="H126" i="8"/>
  <c r="H125" i="8"/>
  <c r="H124" i="8"/>
  <c r="H123" i="8"/>
  <c r="H122" i="8"/>
  <c r="H121" i="8"/>
  <c r="H120" i="8"/>
  <c r="H119" i="8"/>
  <c r="H118" i="8"/>
  <c r="H117" i="8"/>
  <c r="H116" i="8"/>
  <c r="H115" i="8"/>
  <c r="H114" i="8"/>
  <c r="H113" i="8"/>
  <c r="H112" i="8"/>
  <c r="H111" i="8"/>
  <c r="H110" i="8"/>
  <c r="H109" i="8"/>
  <c r="H108" i="8"/>
  <c r="H107" i="8"/>
  <c r="K114" i="2"/>
  <c r="K113" i="2"/>
  <c r="K112" i="2"/>
  <c r="K111" i="2"/>
  <c r="K110" i="2"/>
  <c r="K109" i="2"/>
  <c r="K108" i="2"/>
  <c r="K107" i="2"/>
  <c r="H35" i="8"/>
  <c r="H34" i="8"/>
  <c r="H36" i="8"/>
  <c r="H33" i="8"/>
  <c r="H131" i="8"/>
  <c r="H132" i="8"/>
  <c r="H133" i="8"/>
  <c r="H134" i="8"/>
  <c r="H159" i="8"/>
  <c r="H160" i="8"/>
  <c r="H161" i="8"/>
  <c r="H158" i="8"/>
  <c r="H13" i="8"/>
  <c r="H10" i="8"/>
  <c r="H11" i="8"/>
  <c r="H12" i="8"/>
  <c r="K118" i="2"/>
  <c r="K116" i="2"/>
  <c r="K115" i="2"/>
  <c r="K117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<sst xmlns="http://schemas.openxmlformats.org/spreadsheetml/2006/main" count="9747" uniqueCount="338">
  <si>
    <t>A314-202</t>
  </si>
  <si>
    <t>A314-203</t>
  </si>
  <si>
    <t>A314-383</t>
  </si>
  <si>
    <t>A314-233</t>
  </si>
  <si>
    <t>A314-378</t>
  </si>
  <si>
    <t>A314-382</t>
  </si>
  <si>
    <t>MnO</t>
  </si>
  <si>
    <t>MgO</t>
  </si>
  <si>
    <t>CaO</t>
  </si>
  <si>
    <t>&lt;0.01</t>
  </si>
  <si>
    <t>LOI</t>
  </si>
  <si>
    <t>Ti</t>
  </si>
  <si>
    <t>Cl</t>
  </si>
  <si>
    <t>Cu</t>
  </si>
  <si>
    <t>Ni</t>
  </si>
  <si>
    <t>Co</t>
  </si>
  <si>
    <t>Cr</t>
  </si>
  <si>
    <t>Pb</t>
  </si>
  <si>
    <t>Zn</t>
  </si>
  <si>
    <t>As</t>
  </si>
  <si>
    <t>Sn</t>
  </si>
  <si>
    <t>Sr</t>
  </si>
  <si>
    <t>Zr</t>
  </si>
  <si>
    <t>Ba</t>
  </si>
  <si>
    <t>V</t>
  </si>
  <si>
    <t>Mn</t>
  </si>
  <si>
    <t>FeO</t>
  </si>
  <si>
    <t>NiO</t>
  </si>
  <si>
    <t>ZnO</t>
  </si>
  <si>
    <t>TOTAL</t>
  </si>
  <si>
    <t>Fo.mol.%</t>
  </si>
  <si>
    <t>Ca</t>
  </si>
  <si>
    <t>b.d.l.</t>
  </si>
  <si>
    <t>Mg#</t>
  </si>
  <si>
    <t>Wo</t>
  </si>
  <si>
    <t>En</t>
  </si>
  <si>
    <t>Fs</t>
  </si>
  <si>
    <t>Si</t>
  </si>
  <si>
    <t>Al (iv)</t>
  </si>
  <si>
    <t>T</t>
  </si>
  <si>
    <t>Al (vi)</t>
  </si>
  <si>
    <t>Fe(iii)</t>
  </si>
  <si>
    <t>Fe(ii)</t>
  </si>
  <si>
    <t>Mg</t>
  </si>
  <si>
    <t>C</t>
  </si>
  <si>
    <t>Na</t>
  </si>
  <si>
    <t>B</t>
  </si>
  <si>
    <t>K</t>
  </si>
  <si>
    <t>A</t>
  </si>
  <si>
    <t>An</t>
  </si>
  <si>
    <t>Ab</t>
  </si>
  <si>
    <t>Or</t>
  </si>
  <si>
    <t>V (ppm)</t>
  </si>
  <si>
    <t>Al</t>
  </si>
  <si>
    <t>Cr/(Cr+Al)</t>
  </si>
  <si>
    <t>A314-204</t>
  </si>
  <si>
    <t xml:space="preserve">A314-233  </t>
  </si>
  <si>
    <t xml:space="preserve">A314-378  </t>
  </si>
  <si>
    <t xml:space="preserve">A314-382 </t>
  </si>
  <si>
    <t xml:space="preserve">A314-383 </t>
  </si>
  <si>
    <t xml:space="preserve">A314-202 </t>
  </si>
  <si>
    <t xml:space="preserve">A314-378 </t>
  </si>
  <si>
    <r>
      <t xml:space="preserve">Supplementary Table 1. </t>
    </r>
    <r>
      <rPr>
        <sz val="11"/>
        <color theme="1"/>
        <rFont val="Times New Roman"/>
        <family val="1"/>
      </rPr>
      <t>Electron microprobe major and minor element compositions (wt.%) of olivine from Kalka lithologies.</t>
    </r>
  </si>
  <si>
    <r>
      <t>K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O</t>
    </r>
  </si>
  <si>
    <r>
      <t>TiO</t>
    </r>
    <r>
      <rPr>
        <b/>
        <vertAlign val="subscript"/>
        <sz val="11"/>
        <color theme="1"/>
        <rFont val="Times New Roman"/>
        <family val="1"/>
      </rPr>
      <t>2</t>
    </r>
  </si>
  <si>
    <r>
      <t>Na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O</t>
    </r>
  </si>
  <si>
    <r>
      <t>SiO</t>
    </r>
    <r>
      <rPr>
        <b/>
        <vertAlign val="subscript"/>
        <sz val="11"/>
        <color theme="1"/>
        <rFont val="Times New Roman"/>
        <family val="1"/>
      </rPr>
      <t>2</t>
    </r>
  </si>
  <si>
    <r>
      <t>Al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O</t>
    </r>
    <r>
      <rPr>
        <b/>
        <vertAlign val="subscript"/>
        <sz val="11"/>
        <color theme="1"/>
        <rFont val="Times New Roman"/>
        <family val="1"/>
      </rPr>
      <t>3</t>
    </r>
  </si>
  <si>
    <r>
      <t>Cr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O</t>
    </r>
    <r>
      <rPr>
        <b/>
        <vertAlign val="subscript"/>
        <sz val="11"/>
        <color theme="1"/>
        <rFont val="Times New Roman"/>
        <family val="1"/>
      </rPr>
      <t>3</t>
    </r>
  </si>
  <si>
    <r>
      <t>V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O</t>
    </r>
    <r>
      <rPr>
        <b/>
        <vertAlign val="subscript"/>
        <sz val="11"/>
        <color theme="1"/>
        <rFont val="Times New Roman"/>
        <family val="1"/>
      </rPr>
      <t>3</t>
    </r>
  </si>
  <si>
    <t>Sample</t>
  </si>
  <si>
    <t>Min</t>
  </si>
  <si>
    <t>Max</t>
  </si>
  <si>
    <t>Average</t>
  </si>
  <si>
    <r>
      <t>2</t>
    </r>
    <r>
      <rPr>
        <i/>
        <sz val="11"/>
        <color theme="0" tint="-0.499984740745262"/>
        <rFont val="Calibri"/>
        <family val="2"/>
      </rPr>
      <t>σ</t>
    </r>
  </si>
  <si>
    <r>
      <t xml:space="preserve">Supplementary Table 2. </t>
    </r>
    <r>
      <rPr>
        <sz val="11"/>
        <color theme="1"/>
        <rFont val="Times New Roman"/>
        <family val="1"/>
      </rPr>
      <t>Electron microprobe major and minor element compositions (wt.%) of orthopyroxene from Kalka lithologies.</t>
    </r>
  </si>
  <si>
    <t>2σ</t>
  </si>
  <si>
    <r>
      <t xml:space="preserve">Supplementary Table 3. </t>
    </r>
    <r>
      <rPr>
        <sz val="11"/>
        <color theme="1"/>
        <rFont val="Times New Roman"/>
        <family val="1"/>
      </rPr>
      <t>Electron microprobe major and minor element compositions (wt.%) of clinopyroxene from Kalka lithologies.</t>
    </r>
  </si>
  <si>
    <t>Abersteiner et al.</t>
  </si>
  <si>
    <r>
      <t xml:space="preserve">Supplementary Table 6. </t>
    </r>
    <r>
      <rPr>
        <sz val="11"/>
        <color theme="1"/>
        <rFont val="Times New Roman"/>
        <family val="1"/>
      </rPr>
      <t>Electron microprobe major and minor element compositions (wt.%) of magnetite from Kalka lithologies.</t>
    </r>
  </si>
  <si>
    <r>
      <t>Fe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O</t>
    </r>
    <r>
      <rPr>
        <b/>
        <vertAlign val="subscript"/>
        <sz val="11"/>
        <color theme="1"/>
        <rFont val="Times New Roman"/>
        <family val="1"/>
      </rPr>
      <t>3</t>
    </r>
  </si>
  <si>
    <r>
      <t>Fe</t>
    </r>
    <r>
      <rPr>
        <b/>
        <vertAlign val="subscript"/>
        <sz val="11"/>
        <color theme="1"/>
        <rFont val="Times New Roman"/>
        <family val="1"/>
      </rPr>
      <t>total</t>
    </r>
  </si>
  <si>
    <r>
      <t>Fe</t>
    </r>
    <r>
      <rPr>
        <b/>
        <vertAlign val="superscript"/>
        <sz val="11"/>
        <color theme="1"/>
        <rFont val="Times New Roman"/>
        <family val="1"/>
      </rPr>
      <t>2+</t>
    </r>
  </si>
  <si>
    <r>
      <t>Fe</t>
    </r>
    <r>
      <rPr>
        <b/>
        <vertAlign val="superscript"/>
        <sz val="11"/>
        <color theme="1"/>
        <rFont val="Times New Roman"/>
        <family val="1"/>
      </rPr>
      <t>3+</t>
    </r>
  </si>
  <si>
    <r>
      <t>Cr/(Fe</t>
    </r>
    <r>
      <rPr>
        <b/>
        <vertAlign val="superscript"/>
        <sz val="11"/>
        <color theme="1"/>
        <rFont val="Times New Roman"/>
        <family val="1"/>
      </rPr>
      <t>3+</t>
    </r>
    <r>
      <rPr>
        <b/>
        <sz val="11"/>
        <color theme="1"/>
        <rFont val="Times New Roman"/>
        <family val="1"/>
      </rPr>
      <t>+Cr+Al)</t>
    </r>
  </si>
  <si>
    <r>
      <t>Fe</t>
    </r>
    <r>
      <rPr>
        <b/>
        <vertAlign val="superscript"/>
        <sz val="11"/>
        <color theme="1"/>
        <rFont val="Times New Roman"/>
        <family val="1"/>
      </rPr>
      <t>3+</t>
    </r>
    <r>
      <rPr>
        <b/>
        <sz val="11"/>
        <color theme="1"/>
        <rFont val="Times New Roman"/>
        <family val="1"/>
      </rPr>
      <t>/(Fe</t>
    </r>
    <r>
      <rPr>
        <b/>
        <vertAlign val="superscript"/>
        <sz val="11"/>
        <color theme="1"/>
        <rFont val="Times New Roman"/>
        <family val="1"/>
      </rPr>
      <t>3+</t>
    </r>
    <r>
      <rPr>
        <b/>
        <sz val="11"/>
        <color theme="1"/>
        <rFont val="Times New Roman"/>
        <family val="1"/>
      </rPr>
      <t>+Cr+Al)</t>
    </r>
  </si>
  <si>
    <r>
      <t>Mg/(Mg+Fe</t>
    </r>
    <r>
      <rPr>
        <b/>
        <vertAlign val="superscript"/>
        <sz val="11"/>
        <color theme="1"/>
        <rFont val="Times New Roman"/>
        <family val="1"/>
      </rPr>
      <t>2+</t>
    </r>
    <r>
      <rPr>
        <b/>
        <sz val="11"/>
        <color theme="1"/>
        <rFont val="Times New Roman"/>
        <family val="1"/>
      </rPr>
      <t>)</t>
    </r>
  </si>
  <si>
    <t>A314-204 silicates</t>
  </si>
  <si>
    <t>b.d.l. = below detection limit</t>
  </si>
  <si>
    <t>G1-1</t>
  </si>
  <si>
    <t>G1-9</t>
  </si>
  <si>
    <t>G2-1</t>
  </si>
  <si>
    <t>G2-9</t>
  </si>
  <si>
    <t>G2-2</t>
  </si>
  <si>
    <t>G3-9</t>
  </si>
  <si>
    <t>G3-1</t>
  </si>
  <si>
    <t>G3-2</t>
  </si>
  <si>
    <t>G1-2</t>
  </si>
  <si>
    <t>G1-3</t>
  </si>
  <si>
    <t>G1-4</t>
  </si>
  <si>
    <t>G1-5</t>
  </si>
  <si>
    <t>G1-6</t>
  </si>
  <si>
    <t>G1-7</t>
  </si>
  <si>
    <t>G1-8</t>
  </si>
  <si>
    <t>G2-5</t>
  </si>
  <si>
    <t>G2-8</t>
  </si>
  <si>
    <t>G3-7</t>
  </si>
  <si>
    <t>G2-3</t>
  </si>
  <si>
    <t>G2-4</t>
  </si>
  <si>
    <t>G2-6</t>
  </si>
  <si>
    <t>G2-7</t>
  </si>
  <si>
    <t>G2-10</t>
  </si>
  <si>
    <t>G2-11</t>
  </si>
  <si>
    <t>G3-8</t>
  </si>
  <si>
    <t>G3-3</t>
  </si>
  <si>
    <t>G3-6</t>
  </si>
  <si>
    <t>G3-4</t>
  </si>
  <si>
    <t>G3-5</t>
  </si>
  <si>
    <t>G1-10</t>
  </si>
  <si>
    <t>G1-11</t>
  </si>
  <si>
    <t>G1-12</t>
  </si>
  <si>
    <t>G1-13</t>
  </si>
  <si>
    <t>G1-14</t>
  </si>
  <si>
    <t>G3-10</t>
  </si>
  <si>
    <t>Grain Traverses</t>
  </si>
  <si>
    <r>
      <t xml:space="preserve">Supplementary Table 4. </t>
    </r>
    <r>
      <rPr>
        <sz val="11"/>
        <color theme="1"/>
        <rFont val="Times New Roman"/>
        <family val="1"/>
      </rPr>
      <t>Electron microprobe major and minor element compositions (wt.%) of plagioclase from Kalka anorthosite-troctolite sample A314-382.</t>
    </r>
  </si>
  <si>
    <r>
      <t xml:space="preserve">Supplementary Table 5. </t>
    </r>
    <r>
      <rPr>
        <sz val="11"/>
        <color theme="1"/>
        <rFont val="Times New Roman"/>
        <family val="1"/>
      </rPr>
      <t>Electron microprobe major and minor element compositions (wt.%) of amphibole from Kalka lithologies.</t>
    </r>
  </si>
  <si>
    <t>Fe</t>
  </si>
  <si>
    <t>P</t>
  </si>
  <si>
    <t>S</t>
  </si>
  <si>
    <t>Determined</t>
  </si>
  <si>
    <t>&lt;0.001</t>
  </si>
  <si>
    <t>NR</t>
  </si>
  <si>
    <t>NR Implies result is not required for this determination</t>
  </si>
  <si>
    <t>Where standards are reported, the nominal value for the element is reported above the result found.</t>
  </si>
  <si>
    <t>wt.%</t>
  </si>
  <si>
    <t>Standard Nominal</t>
  </si>
  <si>
    <t>Measured/Determined</t>
  </si>
  <si>
    <t>Bureau Veritas Adelaide</t>
  </si>
  <si>
    <t xml:space="preserve">7 -&gt; 7  Li  [ NoGas ] </t>
  </si>
  <si>
    <t xml:space="preserve">45 -&gt; 61  Sc  [ N2O ] </t>
  </si>
  <si>
    <t xml:space="preserve">47 -&gt; 79  Ti  [ N2O ] </t>
  </si>
  <si>
    <t xml:space="preserve">49 -&gt; 81  Ti  [ N2O ] </t>
  </si>
  <si>
    <t xml:space="preserve">51 -&gt; 83  V  [ N2O ] </t>
  </si>
  <si>
    <t xml:space="preserve">52 -&gt; 68  Cr  [ N2O ] </t>
  </si>
  <si>
    <t xml:space="preserve">55 -&gt; 71  Mn  [ N2O ] </t>
  </si>
  <si>
    <t xml:space="preserve">59 -&gt; 59  Co  [ He ] </t>
  </si>
  <si>
    <t xml:space="preserve">60 -&gt; 60  Ni  [ He ] </t>
  </si>
  <si>
    <t xml:space="preserve">63 -&gt; 63  Cu  [ He ] </t>
  </si>
  <si>
    <t xml:space="preserve">65 -&gt; 65  Cu  [ N2O ] </t>
  </si>
  <si>
    <t xml:space="preserve">66 -&gt; 82  Zn  [ N2O ] </t>
  </si>
  <si>
    <t xml:space="preserve">71 -&gt; 71  Ga  [ He ] </t>
  </si>
  <si>
    <t xml:space="preserve">85 -&gt; 85  Rb  [ He ] </t>
  </si>
  <si>
    <t xml:space="preserve">88 -&gt; 104  Sr  [ N2O ] </t>
  </si>
  <si>
    <t xml:space="preserve">89 -&gt; 105  Y  [ N2O ] </t>
  </si>
  <si>
    <t xml:space="preserve">90 -&gt; 122  Zr  [ N2O ] </t>
  </si>
  <si>
    <t xml:space="preserve">93 -&gt; 125  Nb  [ N2O ] </t>
  </si>
  <si>
    <t xml:space="preserve">95 -&gt; 95  Mo  [ He ] </t>
  </si>
  <si>
    <t xml:space="preserve">97 -&gt; 97  Mo  [ He ] </t>
  </si>
  <si>
    <t xml:space="preserve">105 -&gt; 105  Pd  [ He ] </t>
  </si>
  <si>
    <t xml:space="preserve">105 -&gt; 121  Pd  [ N2O ] </t>
  </si>
  <si>
    <t xml:space="preserve">133 -&gt; 133  Cs  [ He ] </t>
  </si>
  <si>
    <t xml:space="preserve">137 -&gt; 153  Ba  [ N2O ] </t>
  </si>
  <si>
    <t xml:space="preserve">139 -&gt; 155  La  [ N2O ] </t>
  </si>
  <si>
    <t xml:space="preserve">140 -&gt; 156  Ce  [ N2O ] </t>
  </si>
  <si>
    <t xml:space="preserve">141 -&gt; 157  Pr  [ N2O ] </t>
  </si>
  <si>
    <t xml:space="preserve">146 -&gt; 162  Nd  [ N2O ] </t>
  </si>
  <si>
    <t xml:space="preserve">147 -&gt; 163  Sm  [ N2O ] </t>
  </si>
  <si>
    <t xml:space="preserve">153 -&gt; 169  Eu  [ N2O ] </t>
  </si>
  <si>
    <t xml:space="preserve">157 -&gt; 173  Gd  [ N2O ] </t>
  </si>
  <si>
    <t xml:space="preserve">159 -&gt; 175  Tb  [ N2O ] </t>
  </si>
  <si>
    <t xml:space="preserve">163 -&gt; 179  Dy  [ N2O ] </t>
  </si>
  <si>
    <t xml:space="preserve">165 -&gt; 181  Ho  [ N2O ] </t>
  </si>
  <si>
    <t xml:space="preserve">166 -&gt; 182  Er  [ N2O ] </t>
  </si>
  <si>
    <t xml:space="preserve">169 -&gt; 185  Tm  [ N2O ] </t>
  </si>
  <si>
    <t xml:space="preserve">172 -&gt; 188  Yb  [ N2O ] </t>
  </si>
  <si>
    <t xml:space="preserve">175 -&gt; 191  Lu  [ N2O ] </t>
  </si>
  <si>
    <t xml:space="preserve">178 -&gt; 178  Hf  [ He ] </t>
  </si>
  <si>
    <t xml:space="preserve">181 -&gt; 181  Ta  [ He ] </t>
  </si>
  <si>
    <t xml:space="preserve">194 -&gt; 194  Pt  [ He ] </t>
  </si>
  <si>
    <t xml:space="preserve">194 -&gt; 194  Pt  [ NH3 ] </t>
  </si>
  <si>
    <t xml:space="preserve">194 -&gt; 228  Pt  [ NH3 ] </t>
  </si>
  <si>
    <t xml:space="preserve">195 -&gt; 195  Pt  [ He ] </t>
  </si>
  <si>
    <t xml:space="preserve">195 -&gt; 195  Pt  [ NH3 ] </t>
  </si>
  <si>
    <t xml:space="preserve">195 -&gt; 229  Pt  [ NH3 ] </t>
  </si>
  <si>
    <t xml:space="preserve">206 -&gt; 206  [Pb]  [ He ] </t>
  </si>
  <si>
    <t xml:space="preserve">207 -&gt; 207  [Pb]  [ He ] </t>
  </si>
  <si>
    <t xml:space="preserve">208 -&gt; 208  Pb  [ He ] </t>
  </si>
  <si>
    <t xml:space="preserve">232 -&gt; 232  Th  [ He ] </t>
  </si>
  <si>
    <t xml:space="preserve">238 -&gt; 238  U  [ He ] </t>
  </si>
  <si>
    <t>BCR-2 GeoRem Values</t>
  </si>
  <si>
    <t>Measured/Accepted</t>
  </si>
  <si>
    <t>BCR-2 Measured</t>
  </si>
  <si>
    <t>n/a</t>
  </si>
  <si>
    <t>(ppm)</t>
  </si>
  <si>
    <t>Red Highlight = Poor totals</t>
  </si>
  <si>
    <t>Orange Highlight = Non-magnetite analyses</t>
  </si>
  <si>
    <t>A314-240 (Titanomaghematite)</t>
  </si>
  <si>
    <r>
      <t xml:space="preserve">Supplementary Table S13: </t>
    </r>
    <r>
      <rPr>
        <sz val="11"/>
        <color theme="1"/>
        <rFont val="Times New Roman"/>
        <family val="1"/>
      </rPr>
      <t>ICPMS standards and analyses for whole-rock samples in this study.</t>
    </r>
  </si>
  <si>
    <r>
      <t xml:space="preserve">Supplementary Table S12: </t>
    </r>
    <r>
      <rPr>
        <sz val="11"/>
        <color theme="1"/>
        <rFont val="Times New Roman"/>
        <family val="1"/>
      </rPr>
      <t>XRF standard measurements compared with published values.</t>
    </r>
  </si>
  <si>
    <r>
      <t xml:space="preserve">Supplementary Table 8. </t>
    </r>
    <r>
      <rPr>
        <sz val="11"/>
        <color theme="1"/>
        <rFont val="Times New Roman"/>
        <family val="1"/>
      </rPr>
      <t>Electron microprobe major and minor element compositions (wt.%) of ilmenite from Kalka lithologies.</t>
    </r>
  </si>
  <si>
    <t>29Si</t>
  </si>
  <si>
    <t>47Ti</t>
  </si>
  <si>
    <t>27Al</t>
  </si>
  <si>
    <t>53Cr</t>
  </si>
  <si>
    <t>57Fe</t>
  </si>
  <si>
    <t>55Mn</t>
  </si>
  <si>
    <t>24Mg</t>
  </si>
  <si>
    <t>51V</t>
  </si>
  <si>
    <t>60Ni</t>
  </si>
  <si>
    <t>66Zn</t>
  </si>
  <si>
    <t>SiO2</t>
  </si>
  <si>
    <t>TiO2</t>
  </si>
  <si>
    <t>Al2O3</t>
  </si>
  <si>
    <t>Cr2O3</t>
  </si>
  <si>
    <t>V2O3</t>
  </si>
  <si>
    <t>45Sc</t>
  </si>
  <si>
    <t>59Co</t>
  </si>
  <si>
    <t>65Cu</t>
  </si>
  <si>
    <t>69Ga</t>
  </si>
  <si>
    <t>72Ge</t>
  </si>
  <si>
    <t>73Ge</t>
  </si>
  <si>
    <t>74Ge</t>
  </si>
  <si>
    <t>75As</t>
  </si>
  <si>
    <t>85Rb</t>
  </si>
  <si>
    <t>88Sr</t>
  </si>
  <si>
    <t>89Y</t>
  </si>
  <si>
    <t>90Zr</t>
  </si>
  <si>
    <t>93Nb</t>
  </si>
  <si>
    <t>95Mo</t>
  </si>
  <si>
    <t>118Sn</t>
  </si>
  <si>
    <t>121Sb</t>
  </si>
  <si>
    <t>133Cs</t>
  </si>
  <si>
    <t>137Ba</t>
  </si>
  <si>
    <t>139La</t>
  </si>
  <si>
    <t>140Ce</t>
  </si>
  <si>
    <t>141Pr</t>
  </si>
  <si>
    <t>146Nd</t>
  </si>
  <si>
    <t>147Sm</t>
  </si>
  <si>
    <t>153Eu</t>
  </si>
  <si>
    <t>157Gd</t>
  </si>
  <si>
    <t>159Tb</t>
  </si>
  <si>
    <t>163Dy</t>
  </si>
  <si>
    <t>165Ho</t>
  </si>
  <si>
    <t>166Er</t>
  </si>
  <si>
    <t>169Tm</t>
  </si>
  <si>
    <t>172Yb</t>
  </si>
  <si>
    <t>175Lu</t>
  </si>
  <si>
    <t>178Hf</t>
  </si>
  <si>
    <t>181Ta</t>
  </si>
  <si>
    <t>182W</t>
  </si>
  <si>
    <t>206Pb</t>
  </si>
  <si>
    <t>207Pb</t>
  </si>
  <si>
    <t>208Pb</t>
  </si>
  <si>
    <t>232Th</t>
  </si>
  <si>
    <t>238U</t>
  </si>
  <si>
    <t>A314-240</t>
  </si>
  <si>
    <t>ppm</t>
  </si>
  <si>
    <r>
      <t xml:space="preserve">Supplementary Table 7. </t>
    </r>
    <r>
      <rPr>
        <sz val="11"/>
        <rFont val="Times New Roman"/>
        <family val="1"/>
      </rPr>
      <t>LA-ICPMS major,minor, and trace element compositions (wt.%) of magnetite from Kalka lithologies. Major elements have been recalculated as oxides.</t>
    </r>
  </si>
  <si>
    <r>
      <t>SiO</t>
    </r>
    <r>
      <rPr>
        <b/>
        <vertAlign val="subscript"/>
        <sz val="11"/>
        <rFont val="Times New Roman"/>
        <family val="1"/>
      </rPr>
      <t>2</t>
    </r>
  </si>
  <si>
    <r>
      <t>TiO</t>
    </r>
    <r>
      <rPr>
        <b/>
        <vertAlign val="subscript"/>
        <sz val="11"/>
        <rFont val="Times New Roman"/>
        <family val="1"/>
      </rPr>
      <t>2</t>
    </r>
  </si>
  <si>
    <r>
      <t>Al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</t>
    </r>
    <r>
      <rPr>
        <b/>
        <vertAlign val="subscript"/>
        <sz val="11"/>
        <rFont val="Times New Roman"/>
        <family val="1"/>
      </rPr>
      <t>3</t>
    </r>
  </si>
  <si>
    <r>
      <t>Cr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</t>
    </r>
    <r>
      <rPr>
        <b/>
        <vertAlign val="subscript"/>
        <sz val="11"/>
        <rFont val="Times New Roman"/>
        <family val="1"/>
      </rPr>
      <t>3</t>
    </r>
  </si>
  <si>
    <r>
      <t>Fe</t>
    </r>
    <r>
      <rPr>
        <b/>
        <vertAlign val="subscript"/>
        <sz val="11"/>
        <rFont val="Times New Roman"/>
        <family val="1"/>
      </rPr>
      <t>total</t>
    </r>
  </si>
  <si>
    <r>
      <t>V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</t>
    </r>
    <r>
      <rPr>
        <b/>
        <vertAlign val="subscript"/>
        <sz val="11"/>
        <rFont val="Times New Roman"/>
        <family val="1"/>
      </rPr>
      <t>3</t>
    </r>
  </si>
  <si>
    <t>Recalculated as wt.% oxide</t>
  </si>
  <si>
    <t>Spot Size (µm)</t>
  </si>
  <si>
    <t>43Ca</t>
  </si>
  <si>
    <t>49Ti</t>
  </si>
  <si>
    <t>NIST612</t>
  </si>
  <si>
    <t/>
  </si>
  <si>
    <t>2SD</t>
  </si>
  <si>
    <t>Published</t>
  </si>
  <si>
    <t>Measured/Published</t>
  </si>
  <si>
    <t>GSD-1G</t>
  </si>
  <si>
    <t>BHVO-2G</t>
  </si>
  <si>
    <t>BCR-2G</t>
  </si>
  <si>
    <r>
      <t xml:space="preserve">Supplementary Table 11. </t>
    </r>
    <r>
      <rPr>
        <sz val="11"/>
        <color theme="1"/>
        <rFont val="Times New Roman"/>
        <family val="1"/>
      </rPr>
      <t>LA-ICPMS standard measurements compared with published values.</t>
    </r>
  </si>
  <si>
    <r>
      <t xml:space="preserve">Supplementary Table 10. </t>
    </r>
    <r>
      <rPr>
        <sz val="11"/>
        <color theme="1"/>
        <rFont val="Times New Roman"/>
        <family val="1"/>
      </rPr>
      <t>Electron microprobe and LA-ICP-MS, major, minor, and trace element compositions (wt.%) of pleonaste from Kalka lithologies.</t>
    </r>
  </si>
  <si>
    <t>EMP</t>
  </si>
  <si>
    <t>LA-ICP-MS</t>
  </si>
  <si>
    <r>
      <rPr>
        <b/>
        <vertAlign val="superscript"/>
        <sz val="11"/>
        <rFont val="Times New Roman"/>
        <family val="1"/>
      </rPr>
      <t>29</t>
    </r>
    <r>
      <rPr>
        <b/>
        <sz val="11"/>
        <rFont val="Times New Roman"/>
        <family val="1"/>
      </rPr>
      <t>Si</t>
    </r>
  </si>
  <si>
    <r>
      <rPr>
        <b/>
        <vertAlign val="superscript"/>
        <sz val="11"/>
        <rFont val="Times New Roman"/>
        <family val="1"/>
      </rPr>
      <t>47</t>
    </r>
    <r>
      <rPr>
        <b/>
        <sz val="11"/>
        <rFont val="Times New Roman"/>
        <family val="1"/>
      </rPr>
      <t>Ti</t>
    </r>
  </si>
  <si>
    <r>
      <rPr>
        <b/>
        <vertAlign val="superscript"/>
        <sz val="11"/>
        <rFont val="Times New Roman"/>
        <family val="1"/>
      </rPr>
      <t>27</t>
    </r>
    <r>
      <rPr>
        <b/>
        <sz val="11"/>
        <rFont val="Times New Roman"/>
        <family val="1"/>
      </rPr>
      <t>Al</t>
    </r>
  </si>
  <si>
    <r>
      <rPr>
        <b/>
        <vertAlign val="superscript"/>
        <sz val="11"/>
        <rFont val="Times New Roman"/>
        <family val="1"/>
      </rPr>
      <t>53</t>
    </r>
    <r>
      <rPr>
        <b/>
        <sz val="11"/>
        <rFont val="Times New Roman"/>
        <family val="1"/>
      </rPr>
      <t>Cr</t>
    </r>
  </si>
  <si>
    <r>
      <rPr>
        <b/>
        <vertAlign val="superscript"/>
        <sz val="11"/>
        <rFont val="Times New Roman"/>
        <family val="1"/>
      </rPr>
      <t>57</t>
    </r>
    <r>
      <rPr>
        <b/>
        <sz val="11"/>
        <rFont val="Times New Roman"/>
        <family val="1"/>
      </rPr>
      <t>Fe</t>
    </r>
  </si>
  <si>
    <r>
      <rPr>
        <b/>
        <vertAlign val="superscript"/>
        <sz val="11"/>
        <rFont val="Times New Roman"/>
        <family val="1"/>
      </rPr>
      <t>55</t>
    </r>
    <r>
      <rPr>
        <b/>
        <sz val="11"/>
        <rFont val="Times New Roman"/>
        <family val="1"/>
      </rPr>
      <t>Mn</t>
    </r>
  </si>
  <si>
    <r>
      <rPr>
        <b/>
        <vertAlign val="superscript"/>
        <sz val="11"/>
        <rFont val="Times New Roman"/>
        <family val="1"/>
      </rPr>
      <t>24</t>
    </r>
    <r>
      <rPr>
        <b/>
        <sz val="11"/>
        <rFont val="Times New Roman"/>
        <family val="1"/>
      </rPr>
      <t>Mg</t>
    </r>
  </si>
  <si>
    <r>
      <rPr>
        <b/>
        <vertAlign val="superscript"/>
        <sz val="11"/>
        <rFont val="Times New Roman"/>
        <family val="1"/>
      </rPr>
      <t>51</t>
    </r>
    <r>
      <rPr>
        <b/>
        <sz val="11"/>
        <rFont val="Times New Roman"/>
        <family val="1"/>
      </rPr>
      <t>V</t>
    </r>
  </si>
  <si>
    <r>
      <rPr>
        <b/>
        <vertAlign val="superscript"/>
        <sz val="11"/>
        <rFont val="Times New Roman"/>
        <family val="1"/>
      </rPr>
      <t>60</t>
    </r>
    <r>
      <rPr>
        <b/>
        <sz val="11"/>
        <rFont val="Times New Roman"/>
        <family val="1"/>
      </rPr>
      <t>Ni</t>
    </r>
  </si>
  <si>
    <r>
      <rPr>
        <b/>
        <vertAlign val="superscript"/>
        <sz val="11"/>
        <rFont val="Times New Roman"/>
        <family val="1"/>
      </rPr>
      <t>66</t>
    </r>
    <r>
      <rPr>
        <b/>
        <sz val="11"/>
        <rFont val="Times New Roman"/>
        <family val="1"/>
      </rPr>
      <t>Zn</t>
    </r>
  </si>
  <si>
    <t>Calculated to 100 wt.%</t>
  </si>
  <si>
    <r>
      <rPr>
        <b/>
        <vertAlign val="superscript"/>
        <sz val="11"/>
        <rFont val="Times New Roman"/>
        <family val="1"/>
      </rPr>
      <t>45</t>
    </r>
    <r>
      <rPr>
        <b/>
        <sz val="11"/>
        <rFont val="Times New Roman"/>
        <family val="1"/>
      </rPr>
      <t>Sc</t>
    </r>
  </si>
  <si>
    <r>
      <rPr>
        <b/>
        <vertAlign val="superscript"/>
        <sz val="11"/>
        <rFont val="Times New Roman"/>
        <family val="1"/>
      </rPr>
      <t>59</t>
    </r>
    <r>
      <rPr>
        <b/>
        <sz val="11"/>
        <rFont val="Times New Roman"/>
        <family val="1"/>
      </rPr>
      <t>Co</t>
    </r>
  </si>
  <si>
    <r>
      <rPr>
        <b/>
        <vertAlign val="superscript"/>
        <sz val="11"/>
        <rFont val="Times New Roman"/>
        <family val="1"/>
      </rPr>
      <t>65</t>
    </r>
    <r>
      <rPr>
        <b/>
        <sz val="11"/>
        <rFont val="Times New Roman"/>
        <family val="1"/>
      </rPr>
      <t>Cu</t>
    </r>
  </si>
  <si>
    <r>
      <rPr>
        <b/>
        <vertAlign val="superscript"/>
        <sz val="11"/>
        <rFont val="Times New Roman"/>
        <family val="1"/>
      </rPr>
      <t>69</t>
    </r>
    <r>
      <rPr>
        <b/>
        <sz val="11"/>
        <rFont val="Times New Roman"/>
        <family val="1"/>
      </rPr>
      <t>Ga</t>
    </r>
  </si>
  <si>
    <r>
      <rPr>
        <b/>
        <vertAlign val="superscript"/>
        <sz val="11"/>
        <rFont val="Times New Roman"/>
        <family val="1"/>
      </rPr>
      <t>72</t>
    </r>
    <r>
      <rPr>
        <b/>
        <sz val="11"/>
        <rFont val="Times New Roman"/>
        <family val="1"/>
      </rPr>
      <t>Ge</t>
    </r>
  </si>
  <si>
    <r>
      <rPr>
        <b/>
        <vertAlign val="superscript"/>
        <sz val="11"/>
        <rFont val="Times New Roman"/>
        <family val="1"/>
      </rPr>
      <t>73</t>
    </r>
    <r>
      <rPr>
        <b/>
        <sz val="11"/>
        <rFont val="Times New Roman"/>
        <family val="1"/>
      </rPr>
      <t>Ge</t>
    </r>
  </si>
  <si>
    <r>
      <rPr>
        <b/>
        <vertAlign val="superscript"/>
        <sz val="11"/>
        <rFont val="Times New Roman"/>
        <family val="1"/>
      </rPr>
      <t>74</t>
    </r>
    <r>
      <rPr>
        <b/>
        <sz val="11"/>
        <rFont val="Times New Roman"/>
        <family val="1"/>
      </rPr>
      <t>Ge</t>
    </r>
  </si>
  <si>
    <r>
      <rPr>
        <b/>
        <vertAlign val="superscript"/>
        <sz val="11"/>
        <rFont val="Times New Roman"/>
        <family val="1"/>
      </rPr>
      <t>75</t>
    </r>
    <r>
      <rPr>
        <b/>
        <sz val="11"/>
        <rFont val="Times New Roman"/>
        <family val="1"/>
      </rPr>
      <t>As</t>
    </r>
  </si>
  <si>
    <r>
      <rPr>
        <b/>
        <vertAlign val="superscript"/>
        <sz val="11"/>
        <rFont val="Times New Roman"/>
        <family val="1"/>
      </rPr>
      <t>85</t>
    </r>
    <r>
      <rPr>
        <b/>
        <sz val="11"/>
        <rFont val="Times New Roman"/>
        <family val="1"/>
      </rPr>
      <t>Rb</t>
    </r>
  </si>
  <si>
    <r>
      <rPr>
        <b/>
        <vertAlign val="superscript"/>
        <sz val="11"/>
        <rFont val="Times New Roman"/>
        <family val="1"/>
      </rPr>
      <t>88</t>
    </r>
    <r>
      <rPr>
        <b/>
        <sz val="11"/>
        <rFont val="Times New Roman"/>
        <family val="1"/>
      </rPr>
      <t>Sr</t>
    </r>
  </si>
  <si>
    <r>
      <rPr>
        <b/>
        <vertAlign val="superscript"/>
        <sz val="11"/>
        <rFont val="Times New Roman"/>
        <family val="1"/>
      </rPr>
      <t>89</t>
    </r>
    <r>
      <rPr>
        <b/>
        <sz val="11"/>
        <rFont val="Times New Roman"/>
        <family val="1"/>
      </rPr>
      <t>Y</t>
    </r>
  </si>
  <si>
    <r>
      <rPr>
        <b/>
        <vertAlign val="superscript"/>
        <sz val="11"/>
        <rFont val="Times New Roman"/>
        <family val="1"/>
      </rPr>
      <t>90</t>
    </r>
    <r>
      <rPr>
        <b/>
        <sz val="11"/>
        <rFont val="Times New Roman"/>
        <family val="1"/>
      </rPr>
      <t>Zr</t>
    </r>
  </si>
  <si>
    <r>
      <rPr>
        <b/>
        <vertAlign val="superscript"/>
        <sz val="11"/>
        <rFont val="Times New Roman"/>
        <family val="1"/>
      </rPr>
      <t>93</t>
    </r>
    <r>
      <rPr>
        <b/>
        <sz val="11"/>
        <rFont val="Times New Roman"/>
        <family val="1"/>
      </rPr>
      <t>Nb</t>
    </r>
  </si>
  <si>
    <r>
      <rPr>
        <b/>
        <vertAlign val="superscript"/>
        <sz val="11"/>
        <rFont val="Times New Roman"/>
        <family val="1"/>
      </rPr>
      <t>95</t>
    </r>
    <r>
      <rPr>
        <b/>
        <sz val="11"/>
        <rFont val="Times New Roman"/>
        <family val="1"/>
      </rPr>
      <t>Mo</t>
    </r>
  </si>
  <si>
    <r>
      <rPr>
        <b/>
        <vertAlign val="superscript"/>
        <sz val="11"/>
        <rFont val="Times New Roman"/>
        <family val="1"/>
      </rPr>
      <t>118</t>
    </r>
    <r>
      <rPr>
        <b/>
        <sz val="11"/>
        <rFont val="Times New Roman"/>
        <family val="1"/>
      </rPr>
      <t>Sn</t>
    </r>
  </si>
  <si>
    <r>
      <rPr>
        <b/>
        <vertAlign val="superscript"/>
        <sz val="11"/>
        <rFont val="Times New Roman"/>
        <family val="1"/>
      </rPr>
      <t>121</t>
    </r>
    <r>
      <rPr>
        <b/>
        <sz val="11"/>
        <rFont val="Times New Roman"/>
        <family val="1"/>
      </rPr>
      <t>Sb</t>
    </r>
  </si>
  <si>
    <r>
      <rPr>
        <b/>
        <vertAlign val="superscript"/>
        <sz val="11"/>
        <rFont val="Times New Roman"/>
        <family val="1"/>
      </rPr>
      <t>133</t>
    </r>
    <r>
      <rPr>
        <b/>
        <sz val="11"/>
        <rFont val="Times New Roman"/>
        <family val="1"/>
      </rPr>
      <t>Cs</t>
    </r>
  </si>
  <si>
    <r>
      <rPr>
        <b/>
        <vertAlign val="superscript"/>
        <sz val="11"/>
        <rFont val="Times New Roman"/>
        <family val="1"/>
      </rPr>
      <t>137</t>
    </r>
    <r>
      <rPr>
        <b/>
        <sz val="11"/>
        <rFont val="Times New Roman"/>
        <family val="1"/>
      </rPr>
      <t>Ba</t>
    </r>
  </si>
  <si>
    <r>
      <rPr>
        <b/>
        <vertAlign val="superscript"/>
        <sz val="11"/>
        <rFont val="Times New Roman"/>
        <family val="1"/>
      </rPr>
      <t>139</t>
    </r>
    <r>
      <rPr>
        <b/>
        <sz val="11"/>
        <rFont val="Times New Roman"/>
        <family val="1"/>
      </rPr>
      <t>La</t>
    </r>
  </si>
  <si>
    <r>
      <rPr>
        <b/>
        <vertAlign val="superscript"/>
        <sz val="11"/>
        <rFont val="Times New Roman"/>
        <family val="1"/>
      </rPr>
      <t>140</t>
    </r>
    <r>
      <rPr>
        <b/>
        <sz val="11"/>
        <rFont val="Times New Roman"/>
        <family val="1"/>
      </rPr>
      <t>Ce</t>
    </r>
  </si>
  <si>
    <r>
      <rPr>
        <b/>
        <vertAlign val="superscript"/>
        <sz val="11"/>
        <rFont val="Times New Roman"/>
        <family val="1"/>
      </rPr>
      <t>141</t>
    </r>
    <r>
      <rPr>
        <b/>
        <sz val="11"/>
        <rFont val="Times New Roman"/>
        <family val="1"/>
      </rPr>
      <t>Pr</t>
    </r>
  </si>
  <si>
    <r>
      <rPr>
        <b/>
        <vertAlign val="superscript"/>
        <sz val="11"/>
        <rFont val="Times New Roman"/>
        <family val="1"/>
      </rPr>
      <t>146</t>
    </r>
    <r>
      <rPr>
        <b/>
        <sz val="11"/>
        <rFont val="Times New Roman"/>
        <family val="1"/>
      </rPr>
      <t>Nd</t>
    </r>
  </si>
  <si>
    <r>
      <rPr>
        <b/>
        <vertAlign val="superscript"/>
        <sz val="11"/>
        <rFont val="Times New Roman"/>
        <family val="1"/>
      </rPr>
      <t>147</t>
    </r>
    <r>
      <rPr>
        <b/>
        <sz val="11"/>
        <rFont val="Times New Roman"/>
        <family val="1"/>
      </rPr>
      <t>Sm</t>
    </r>
  </si>
  <si>
    <r>
      <rPr>
        <b/>
        <vertAlign val="superscript"/>
        <sz val="11"/>
        <rFont val="Times New Roman"/>
        <family val="1"/>
      </rPr>
      <t>153</t>
    </r>
    <r>
      <rPr>
        <b/>
        <sz val="11"/>
        <rFont val="Times New Roman"/>
        <family val="1"/>
      </rPr>
      <t>Eu</t>
    </r>
  </si>
  <si>
    <r>
      <rPr>
        <b/>
        <vertAlign val="superscript"/>
        <sz val="11"/>
        <rFont val="Times New Roman"/>
        <family val="1"/>
      </rPr>
      <t>157</t>
    </r>
    <r>
      <rPr>
        <b/>
        <sz val="11"/>
        <rFont val="Times New Roman"/>
        <family val="1"/>
      </rPr>
      <t>Gd</t>
    </r>
  </si>
  <si>
    <r>
      <rPr>
        <b/>
        <vertAlign val="superscript"/>
        <sz val="11"/>
        <rFont val="Times New Roman"/>
        <family val="1"/>
      </rPr>
      <t>159</t>
    </r>
    <r>
      <rPr>
        <b/>
        <sz val="11"/>
        <rFont val="Times New Roman"/>
        <family val="1"/>
      </rPr>
      <t>Tb</t>
    </r>
  </si>
  <si>
    <r>
      <rPr>
        <b/>
        <vertAlign val="superscript"/>
        <sz val="11"/>
        <rFont val="Times New Roman"/>
        <family val="1"/>
      </rPr>
      <t>163</t>
    </r>
    <r>
      <rPr>
        <b/>
        <sz val="11"/>
        <rFont val="Times New Roman"/>
        <family val="1"/>
      </rPr>
      <t>Dy</t>
    </r>
  </si>
  <si>
    <r>
      <rPr>
        <b/>
        <vertAlign val="superscript"/>
        <sz val="11"/>
        <rFont val="Times New Roman"/>
        <family val="1"/>
      </rPr>
      <t>165</t>
    </r>
    <r>
      <rPr>
        <b/>
        <sz val="11"/>
        <rFont val="Times New Roman"/>
        <family val="1"/>
      </rPr>
      <t>Ho</t>
    </r>
  </si>
  <si>
    <r>
      <rPr>
        <b/>
        <vertAlign val="superscript"/>
        <sz val="11"/>
        <rFont val="Times New Roman"/>
        <family val="1"/>
      </rPr>
      <t>166</t>
    </r>
    <r>
      <rPr>
        <b/>
        <sz val="11"/>
        <rFont val="Times New Roman"/>
        <family val="1"/>
      </rPr>
      <t>Er</t>
    </r>
  </si>
  <si>
    <r>
      <rPr>
        <b/>
        <vertAlign val="superscript"/>
        <sz val="11"/>
        <rFont val="Times New Roman"/>
        <family val="1"/>
      </rPr>
      <t>169</t>
    </r>
    <r>
      <rPr>
        <b/>
        <sz val="11"/>
        <rFont val="Times New Roman"/>
        <family val="1"/>
      </rPr>
      <t>Tm</t>
    </r>
  </si>
  <si>
    <r>
      <rPr>
        <b/>
        <vertAlign val="superscript"/>
        <sz val="11"/>
        <rFont val="Times New Roman"/>
        <family val="1"/>
      </rPr>
      <t>172</t>
    </r>
    <r>
      <rPr>
        <b/>
        <sz val="11"/>
        <rFont val="Times New Roman"/>
        <family val="1"/>
      </rPr>
      <t>Yb</t>
    </r>
  </si>
  <si>
    <r>
      <rPr>
        <b/>
        <vertAlign val="superscript"/>
        <sz val="11"/>
        <rFont val="Times New Roman"/>
        <family val="1"/>
      </rPr>
      <t>175</t>
    </r>
    <r>
      <rPr>
        <b/>
        <sz val="11"/>
        <rFont val="Times New Roman"/>
        <family val="1"/>
      </rPr>
      <t>Lu</t>
    </r>
  </si>
  <si>
    <r>
      <rPr>
        <b/>
        <vertAlign val="superscript"/>
        <sz val="11"/>
        <rFont val="Times New Roman"/>
        <family val="1"/>
      </rPr>
      <t>178</t>
    </r>
    <r>
      <rPr>
        <b/>
        <sz val="11"/>
        <rFont val="Times New Roman"/>
        <family val="1"/>
      </rPr>
      <t>Hf</t>
    </r>
  </si>
  <si>
    <r>
      <rPr>
        <b/>
        <vertAlign val="superscript"/>
        <sz val="11"/>
        <rFont val="Times New Roman"/>
        <family val="1"/>
      </rPr>
      <t>181</t>
    </r>
    <r>
      <rPr>
        <b/>
        <sz val="11"/>
        <rFont val="Times New Roman"/>
        <family val="1"/>
      </rPr>
      <t>Ta</t>
    </r>
  </si>
  <si>
    <r>
      <rPr>
        <b/>
        <vertAlign val="superscript"/>
        <sz val="11"/>
        <rFont val="Times New Roman"/>
        <family val="1"/>
      </rPr>
      <t>182</t>
    </r>
    <r>
      <rPr>
        <b/>
        <sz val="11"/>
        <rFont val="Times New Roman"/>
        <family val="1"/>
      </rPr>
      <t>W</t>
    </r>
  </si>
  <si>
    <r>
      <rPr>
        <b/>
        <vertAlign val="superscript"/>
        <sz val="11"/>
        <rFont val="Times New Roman"/>
        <family val="1"/>
      </rPr>
      <t>206</t>
    </r>
    <r>
      <rPr>
        <b/>
        <sz val="11"/>
        <rFont val="Times New Roman"/>
        <family val="1"/>
      </rPr>
      <t>Pb</t>
    </r>
  </si>
  <si>
    <r>
      <rPr>
        <b/>
        <vertAlign val="superscript"/>
        <sz val="11"/>
        <rFont val="Times New Roman"/>
        <family val="1"/>
      </rPr>
      <t>207</t>
    </r>
    <r>
      <rPr>
        <b/>
        <sz val="11"/>
        <rFont val="Times New Roman"/>
        <family val="1"/>
      </rPr>
      <t>Pb</t>
    </r>
  </si>
  <si>
    <r>
      <rPr>
        <b/>
        <vertAlign val="superscript"/>
        <sz val="11"/>
        <rFont val="Times New Roman"/>
        <family val="1"/>
      </rPr>
      <t>208</t>
    </r>
    <r>
      <rPr>
        <b/>
        <sz val="11"/>
        <rFont val="Times New Roman"/>
        <family val="1"/>
      </rPr>
      <t>Pb</t>
    </r>
  </si>
  <si>
    <r>
      <rPr>
        <b/>
        <vertAlign val="superscript"/>
        <sz val="11"/>
        <rFont val="Times New Roman"/>
        <family val="1"/>
      </rPr>
      <t>232</t>
    </r>
    <r>
      <rPr>
        <b/>
        <sz val="11"/>
        <rFont val="Times New Roman"/>
        <family val="1"/>
      </rPr>
      <t>Th</t>
    </r>
  </si>
  <si>
    <r>
      <rPr>
        <b/>
        <vertAlign val="superscript"/>
        <sz val="11"/>
        <rFont val="Times New Roman"/>
        <family val="1"/>
      </rPr>
      <t>238</t>
    </r>
    <r>
      <rPr>
        <b/>
        <sz val="11"/>
        <rFont val="Times New Roman"/>
        <family val="1"/>
      </rPr>
      <t>U</t>
    </r>
  </si>
  <si>
    <t>Calculated to 98 wt.%</t>
  </si>
  <si>
    <t>Calculated to 90 wt.%</t>
  </si>
  <si>
    <t>A314-240 margins</t>
  </si>
  <si>
    <r>
      <t>XMg = Mg/(Mg + Fe</t>
    </r>
    <r>
      <rPr>
        <b/>
        <vertAlign val="subscript"/>
        <sz val="11"/>
        <rFont val="Times New Roman"/>
        <family val="1"/>
      </rPr>
      <t>t</t>
    </r>
    <r>
      <rPr>
        <b/>
        <sz val="11"/>
        <rFont val="Times New Roman"/>
        <family val="1"/>
      </rPr>
      <t>)</t>
    </r>
  </si>
  <si>
    <t>(Canil and Lacourse, 2020)</t>
  </si>
  <si>
    <t>Geothermometry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</si>
</sst>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"/>
    <numFmt numFmtId="166" formatCode="0.0000"/>
    <numFmt numFmtId="167" formatCode="0.0000000"/>
    <numFmt numFmtId="168" formatCode="0.000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b/>
      <i/>
      <u/>
      <sz val="11"/>
      <color theme="1"/>
      <name val="Times New Roman"/>
      <family val="1"/>
    </font>
    <font>
      <b/>
      <sz val="11"/>
      <color theme="4" tint="-0.499984740745262"/>
      <name val="Times New Roman"/>
      <family val="1"/>
    </font>
    <font>
      <sz val="11"/>
      <color theme="4" tint="-0.49998474074526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color theme="0" tint="-0.499984740745262"/>
      <name val="Times New Roman"/>
      <family val="1"/>
    </font>
    <font>
      <i/>
      <sz val="11"/>
      <color theme="0" tint="-0.499984740745262"/>
      <name val="Calibri"/>
      <family val="2"/>
    </font>
    <font>
      <b/>
      <i/>
      <u/>
      <sz val="11"/>
      <name val="Times New Roman"/>
      <family val="1"/>
    </font>
    <font>
      <b/>
      <sz val="14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1"/>
      <color rgb="FFC00000"/>
      <name val="Times New Roman"/>
      <family val="1"/>
    </font>
    <font>
      <b/>
      <i/>
      <sz val="11"/>
      <color theme="0" tint="-0.499984740745262"/>
      <name val="Times New Roman"/>
      <family val="1"/>
    </font>
    <font>
      <sz val="11"/>
      <color rgb="FFFF0000"/>
      <name val="Times New Roman"/>
      <family val="1"/>
    </font>
    <font>
      <sz val="8"/>
      <name val="Calibri"/>
      <family val="2"/>
      <scheme val="minor"/>
    </font>
    <font>
      <b/>
      <i/>
      <sz val="11"/>
      <color theme="1"/>
      <name val="Times New Roman"/>
      <family val="1"/>
    </font>
    <font>
      <b/>
      <i/>
      <sz val="11"/>
      <name val="Times New Roman"/>
      <family val="1"/>
    </font>
    <font>
      <b/>
      <sz val="11"/>
      <color theme="9" tint="-0.499984740745262"/>
      <name val="Times New Roman"/>
      <family val="1"/>
    </font>
    <font>
      <b/>
      <i/>
      <sz val="11"/>
      <color theme="5" tint="0.59999389629810485"/>
      <name val="Times New Roman"/>
      <family val="1"/>
    </font>
    <font>
      <i/>
      <sz val="11"/>
      <color theme="5" tint="0.59999389629810485"/>
      <name val="Times New Roman"/>
      <family val="1"/>
    </font>
    <font>
      <b/>
      <sz val="11"/>
      <color theme="5" tint="0.59999389629810485"/>
      <name val="Times New Roman"/>
      <family val="1"/>
    </font>
    <font>
      <sz val="11"/>
      <color theme="5" tint="0.59999389629810485"/>
      <name val="Times New Roman"/>
      <family val="1"/>
    </font>
    <font>
      <i/>
      <sz val="11"/>
      <color theme="1"/>
      <name val="Times New Roman"/>
      <family val="1"/>
    </font>
    <font>
      <i/>
      <sz val="11"/>
      <color rgb="FFC00000"/>
      <name val="Times New Roman"/>
      <family val="1"/>
    </font>
    <font>
      <b/>
      <sz val="16"/>
      <color theme="1"/>
      <name val="Times New Roman"/>
      <family val="1"/>
    </font>
    <font>
      <b/>
      <sz val="11"/>
      <color theme="0" tint="-0.34998626667073579"/>
      <name val="Times New Roman"/>
      <family val="1"/>
    </font>
    <font>
      <b/>
      <sz val="11"/>
      <name val="Calibri"/>
      <family val="2"/>
    </font>
    <font>
      <sz val="11"/>
      <name val="Calibri"/>
      <family val="2"/>
    </font>
    <font>
      <b/>
      <sz val="14"/>
      <name val="Times New Roman"/>
      <family val="1"/>
    </font>
    <font>
      <b/>
      <vertAlign val="subscript"/>
      <sz val="11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rgb="FFC00000"/>
      <name val="Times New Roman"/>
      <family val="1"/>
    </font>
    <font>
      <b/>
      <sz val="11"/>
      <color theme="9"/>
      <name val="Times New Roman"/>
      <family val="1"/>
    </font>
    <font>
      <b/>
      <vertAlign val="superscript"/>
      <sz val="11"/>
      <name val="Times New Roman"/>
      <family val="1"/>
    </font>
    <font>
      <i/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8" fillId="0" borderId="0" xfId="0" applyFont="1"/>
    <xf numFmtId="2" fontId="5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12" fillId="0" borderId="0" xfId="0" applyFont="1"/>
    <xf numFmtId="0" fontId="13" fillId="0" borderId="0" xfId="0" applyFont="1"/>
    <xf numFmtId="2" fontId="13" fillId="0" borderId="0" xfId="0" applyNumberFormat="1" applyFont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13" fillId="0" borderId="1" xfId="0" applyFont="1" applyBorder="1"/>
    <xf numFmtId="2" fontId="13" fillId="0" borderId="1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4" fontId="6" fillId="2" borderId="2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2" fontId="5" fillId="0" borderId="0" xfId="0" applyNumberFormat="1" applyFont="1"/>
    <xf numFmtId="0" fontId="15" fillId="0" borderId="0" xfId="0" applyFont="1"/>
    <xf numFmtId="0" fontId="16" fillId="0" borderId="0" xfId="0" applyFont="1"/>
    <xf numFmtId="2" fontId="3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8" fillId="0" borderId="0" xfId="0" applyFont="1"/>
    <xf numFmtId="0" fontId="5" fillId="0" borderId="0" xfId="0" applyFont="1" applyAlignment="1">
      <alignment vertical="center"/>
    </xf>
    <xf numFmtId="1" fontId="12" fillId="0" borderId="0" xfId="0" applyNumberFormat="1" applyFont="1" applyAlignment="1">
      <alignment horizontal="center"/>
    </xf>
    <xf numFmtId="0" fontId="6" fillId="7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164" fontId="6" fillId="4" borderId="2" xfId="0" applyNumberFormat="1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2" xfId="0" applyFont="1" applyFill="1" applyBorder="1"/>
    <xf numFmtId="0" fontId="5" fillId="5" borderId="2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2" fontId="6" fillId="6" borderId="2" xfId="0" applyNumberFormat="1" applyFont="1" applyFill="1" applyBorder="1" applyAlignment="1">
      <alignment horizontal="center"/>
    </xf>
    <xf numFmtId="0" fontId="8" fillId="0" borderId="0" xfId="0" applyFont="1" applyAlignment="1">
      <alignment horizontal="left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2" fontId="6" fillId="7" borderId="2" xfId="0" applyNumberFormat="1" applyFont="1" applyFill="1" applyBorder="1" applyAlignment="1">
      <alignment horizontal="center" vertical="center"/>
    </xf>
    <xf numFmtId="2" fontId="11" fillId="7" borderId="2" xfId="0" applyNumberFormat="1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9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2" fontId="6" fillId="9" borderId="2" xfId="0" applyNumberFormat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20" fillId="0" borderId="0" xfId="0" applyFont="1"/>
    <xf numFmtId="164" fontId="19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1" fontId="6" fillId="7" borderId="2" xfId="0" applyNumberFormat="1" applyFont="1" applyFill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5" fillId="0" borderId="0" xfId="0" applyNumberFormat="1" applyFont="1"/>
    <xf numFmtId="0" fontId="22" fillId="0" borderId="0" xfId="0" applyFont="1"/>
    <xf numFmtId="0" fontId="23" fillId="0" borderId="0" xfId="0" applyFont="1"/>
    <xf numFmtId="2" fontId="20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2" fontId="18" fillId="0" borderId="0" xfId="0" applyNumberFormat="1" applyFont="1"/>
    <xf numFmtId="0" fontId="11" fillId="0" borderId="0" xfId="0" applyFont="1" applyAlignment="1">
      <alignment horizontal="left"/>
    </xf>
    <xf numFmtId="0" fontId="25" fillId="0" borderId="0" xfId="0" applyFont="1"/>
    <xf numFmtId="2" fontId="26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center" vertical="center"/>
    </xf>
    <xf numFmtId="2" fontId="25" fillId="0" borderId="0" xfId="0" applyNumberFormat="1" applyFont="1" applyAlignment="1">
      <alignment horizontal="center"/>
    </xf>
    <xf numFmtId="1" fontId="26" fillId="0" borderId="0" xfId="0" applyNumberFormat="1" applyFont="1" applyAlignment="1">
      <alignment horizontal="center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1" fillId="0" borderId="0" xfId="0" applyFont="1"/>
    <xf numFmtId="0" fontId="30" fillId="0" borderId="0" xfId="0" applyFont="1"/>
    <xf numFmtId="2" fontId="30" fillId="0" borderId="0" xfId="0" applyNumberFormat="1" applyFont="1" applyAlignment="1">
      <alignment horizontal="center"/>
    </xf>
    <xf numFmtId="0" fontId="30" fillId="0" borderId="1" xfId="0" applyFont="1" applyBorder="1"/>
    <xf numFmtId="2" fontId="30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2" fontId="6" fillId="7" borderId="2" xfId="0" applyNumberFormat="1" applyFont="1" applyFill="1" applyBorder="1" applyAlignment="1">
      <alignment horizontal="center"/>
    </xf>
    <xf numFmtId="164" fontId="19" fillId="0" borderId="1" xfId="0" applyNumberFormat="1" applyFont="1" applyBorder="1" applyAlignment="1">
      <alignment horizontal="center"/>
    </xf>
    <xf numFmtId="2" fontId="4" fillId="0" borderId="0" xfId="1" applyNumberFormat="1" applyFont="1" applyAlignment="1">
      <alignment horizontal="center" vertical="center"/>
    </xf>
    <xf numFmtId="2" fontId="19" fillId="0" borderId="0" xfId="0" applyNumberFormat="1" applyFont="1" applyAlignment="1">
      <alignment horizontal="center"/>
    </xf>
    <xf numFmtId="2" fontId="19" fillId="0" borderId="1" xfId="0" applyNumberFormat="1" applyFont="1" applyBorder="1" applyAlignment="1">
      <alignment horizontal="center"/>
    </xf>
    <xf numFmtId="2" fontId="11" fillId="0" borderId="0" xfId="0" applyNumberFormat="1" applyFont="1" applyAlignment="1">
      <alignment horizontal="center"/>
    </xf>
    <xf numFmtId="0" fontId="6" fillId="10" borderId="2" xfId="0" applyFont="1" applyFill="1" applyBorder="1" applyAlignment="1">
      <alignment horizontal="center"/>
    </xf>
    <xf numFmtId="0" fontId="32" fillId="10" borderId="2" xfId="0" applyFont="1" applyFill="1" applyBorder="1" applyAlignment="1">
      <alignment horizontal="center"/>
    </xf>
    <xf numFmtId="167" fontId="5" fillId="0" borderId="0" xfId="0" applyNumberFormat="1" applyFont="1" applyAlignment="1">
      <alignment horizontal="center"/>
    </xf>
    <xf numFmtId="0" fontId="6" fillId="7" borderId="0" xfId="0" applyFont="1" applyFill="1"/>
    <xf numFmtId="2" fontId="5" fillId="7" borderId="0" xfId="0" applyNumberFormat="1" applyFont="1" applyFill="1" applyAlignment="1">
      <alignment horizontal="center"/>
    </xf>
    <xf numFmtId="165" fontId="5" fillId="7" borderId="0" xfId="0" applyNumberFormat="1" applyFont="1" applyFill="1" applyAlignment="1">
      <alignment horizontal="center"/>
    </xf>
    <xf numFmtId="166" fontId="5" fillId="7" borderId="0" xfId="0" applyNumberFormat="1" applyFont="1" applyFill="1" applyAlignment="1">
      <alignment horizontal="center"/>
    </xf>
    <xf numFmtId="0" fontId="6" fillId="0" borderId="1" xfId="0" applyFont="1" applyBorder="1"/>
    <xf numFmtId="2" fontId="5" fillId="0" borderId="1" xfId="0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center"/>
    </xf>
    <xf numFmtId="0" fontId="11" fillId="0" borderId="0" xfId="0" applyFont="1"/>
    <xf numFmtId="0" fontId="11" fillId="0" borderId="1" xfId="0" applyFont="1" applyBorder="1"/>
    <xf numFmtId="2" fontId="12" fillId="0" borderId="1" xfId="0" applyNumberFormat="1" applyFont="1" applyBorder="1" applyAlignment="1">
      <alignment horizontal="center"/>
    </xf>
    <xf numFmtId="2" fontId="11" fillId="0" borderId="1" xfId="0" applyNumberFormat="1" applyFont="1" applyBorder="1" applyAlignment="1">
      <alignment horizontal="center"/>
    </xf>
    <xf numFmtId="2" fontId="23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35" fillId="0" borderId="0" xfId="0" applyFont="1"/>
    <xf numFmtId="0" fontId="11" fillId="7" borderId="2" xfId="0" applyFont="1" applyFill="1" applyBorder="1"/>
    <xf numFmtId="2" fontId="11" fillId="7" borderId="2" xfId="0" applyNumberFormat="1" applyFont="1" applyFill="1" applyBorder="1" applyAlignment="1">
      <alignment horizontal="center"/>
    </xf>
    <xf numFmtId="0" fontId="12" fillId="7" borderId="2" xfId="0" applyFont="1" applyFill="1" applyBorder="1"/>
    <xf numFmtId="0" fontId="11" fillId="7" borderId="2" xfId="0" applyFont="1" applyFill="1" applyBorder="1" applyAlignment="1">
      <alignment horizontal="center" vertical="center"/>
    </xf>
    <xf numFmtId="0" fontId="12" fillId="0" borderId="1" xfId="0" applyFont="1" applyBorder="1"/>
    <xf numFmtId="0" fontId="37" fillId="0" borderId="1" xfId="0" applyFont="1" applyBorder="1"/>
    <xf numFmtId="2" fontId="37" fillId="0" borderId="1" xfId="0" applyNumberFormat="1" applyFont="1" applyBorder="1" applyAlignment="1">
      <alignment horizontal="center"/>
    </xf>
    <xf numFmtId="2" fontId="37" fillId="0" borderId="0" xfId="0" applyNumberFormat="1" applyFont="1" applyAlignment="1">
      <alignment horizontal="center"/>
    </xf>
    <xf numFmtId="0" fontId="37" fillId="0" borderId="0" xfId="0" applyFont="1"/>
    <xf numFmtId="0" fontId="33" fillId="0" borderId="0" xfId="0" applyFont="1"/>
    <xf numFmtId="2" fontId="33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38" fillId="0" borderId="0" xfId="0" applyFont="1"/>
    <xf numFmtId="2" fontId="34" fillId="0" borderId="0" xfId="0" applyNumberFormat="1" applyFont="1" applyAlignment="1">
      <alignment horizontal="center"/>
    </xf>
    <xf numFmtId="2" fontId="38" fillId="0" borderId="0" xfId="0" applyNumberFormat="1" applyFont="1" applyAlignment="1">
      <alignment horizontal="center"/>
    </xf>
    <xf numFmtId="2" fontId="38" fillId="0" borderId="0" xfId="0" applyNumberFormat="1" applyFont="1"/>
    <xf numFmtId="0" fontId="38" fillId="0" borderId="0" xfId="0" applyFont="1" applyAlignment="1">
      <alignment horizontal="center"/>
    </xf>
    <xf numFmtId="0" fontId="38" fillId="0" borderId="1" xfId="0" applyFont="1" applyBorder="1"/>
    <xf numFmtId="0" fontId="33" fillId="8" borderId="2" xfId="0" applyFont="1" applyFill="1" applyBorder="1"/>
    <xf numFmtId="2" fontId="39" fillId="0" borderId="0" xfId="0" applyNumberFormat="1" applyFont="1" applyAlignment="1">
      <alignment horizontal="center"/>
    </xf>
    <xf numFmtId="0" fontId="11" fillId="8" borderId="0" xfId="0" applyFont="1" applyFill="1"/>
    <xf numFmtId="2" fontId="41" fillId="8" borderId="0" xfId="0" applyNumberFormat="1" applyFont="1" applyFill="1" applyAlignment="1">
      <alignment horizontal="center"/>
    </xf>
    <xf numFmtId="2" fontId="41" fillId="0" borderId="0" xfId="0" applyNumberFormat="1" applyFont="1" applyAlignment="1">
      <alignment horizontal="center"/>
    </xf>
    <xf numFmtId="2" fontId="40" fillId="0" borderId="0" xfId="0" applyNumberFormat="1" applyFont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41" fillId="0" borderId="1" xfId="0" applyNumberFormat="1" applyFont="1" applyBorder="1" applyAlignment="1">
      <alignment horizontal="center"/>
    </xf>
    <xf numFmtId="2" fontId="40" fillId="0" borderId="1" xfId="0" applyNumberFormat="1" applyFont="1" applyBorder="1" applyAlignment="1">
      <alignment horizontal="center"/>
    </xf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6" fillId="9" borderId="2" xfId="0" applyFont="1" applyFill="1" applyBorder="1"/>
    <xf numFmtId="2" fontId="11" fillId="9" borderId="2" xfId="0" applyNumberFormat="1" applyFont="1" applyFill="1" applyBorder="1" applyAlignment="1">
      <alignment horizontal="center"/>
    </xf>
    <xf numFmtId="2" fontId="6" fillId="9" borderId="2" xfId="0" applyNumberFormat="1" applyFont="1" applyFill="1" applyBorder="1" applyAlignment="1">
      <alignment horizontal="center"/>
    </xf>
    <xf numFmtId="2" fontId="15" fillId="0" borderId="0" xfId="0" applyNumberFormat="1" applyFont="1" applyAlignment="1">
      <alignment horizontal="left"/>
    </xf>
    <xf numFmtId="2" fontId="11" fillId="8" borderId="3" xfId="0" applyNumberFormat="1" applyFont="1" applyFill="1" applyBorder="1" applyAlignment="1">
      <alignment horizontal="center"/>
    </xf>
    <xf numFmtId="168" fontId="12" fillId="0" borderId="0" xfId="0" applyNumberFormat="1" applyFont="1" applyAlignment="1">
      <alignment horizontal="center"/>
    </xf>
    <xf numFmtId="168" fontId="12" fillId="0" borderId="0" xfId="0" applyNumberFormat="1" applyFont="1"/>
    <xf numFmtId="168" fontId="11" fillId="7" borderId="2" xfId="0" applyNumberFormat="1" applyFont="1" applyFill="1" applyBorder="1" applyAlignment="1">
      <alignment horizontal="center" vertical="center"/>
    </xf>
    <xf numFmtId="168" fontId="13" fillId="0" borderId="0" xfId="0" applyNumberFormat="1" applyFont="1" applyAlignment="1">
      <alignment horizontal="center"/>
    </xf>
    <xf numFmtId="168" fontId="13" fillId="0" borderId="1" xfId="0" applyNumberFormat="1" applyFont="1" applyBorder="1" applyAlignment="1">
      <alignment horizontal="center"/>
    </xf>
    <xf numFmtId="164" fontId="12" fillId="0" borderId="0" xfId="0" applyNumberFormat="1" applyFont="1" applyAlignment="1">
      <alignment horizontal="center"/>
    </xf>
    <xf numFmtId="164" fontId="12" fillId="0" borderId="0" xfId="0" applyNumberFormat="1" applyFont="1"/>
    <xf numFmtId="164" fontId="11" fillId="7" borderId="2" xfId="0" applyNumberFormat="1" applyFont="1" applyFill="1" applyBorder="1" applyAlignment="1">
      <alignment horizontal="center" vertical="center"/>
    </xf>
    <xf numFmtId="164" fontId="13" fillId="0" borderId="0" xfId="0" applyNumberFormat="1" applyFont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168" fontId="43" fillId="0" borderId="0" xfId="0" applyNumberFormat="1" applyFont="1"/>
    <xf numFmtId="164" fontId="43" fillId="0" borderId="0" xfId="0" applyNumberFormat="1" applyFont="1"/>
  </cellXfs>
  <cellStyles count="2">
    <cellStyle name="Normal" xfId="0" builtinId="0"/>
    <cellStyle name="Standard 3" xfId="1" xr:uid="{F05A666C-14D3-443C-B4EB-1F74FDFB32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S%20isotopes\Bartosz_Rock%20Sample%20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Musgrave\Geochemistry\SurfaceSamples\Rock\Musgraves_Jameson_Traka_Rocksamples_20120411_PA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Musgrave\Geochemistry\SurfaceSamples\Rock\Musgraves_Navigator_Rocksamples_20090831%20TEM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CKSAMPLES"/>
      <sheetName val="Sample Category"/>
      <sheetName val="Sample Type"/>
      <sheetName val="Datasets"/>
      <sheetName val="GridID"/>
      <sheetName val="Outcrop Type"/>
      <sheetName val="Colour"/>
      <sheetName val="Grainsize"/>
      <sheetName val="Rock Regolith"/>
      <sheetName val="Rock Texture"/>
      <sheetName val="Rock Codes"/>
      <sheetName val="Percentage"/>
      <sheetName val="Vein Type"/>
      <sheetName val="Plumbing Network"/>
      <sheetName val="Key Minerals"/>
      <sheetName val="Mineral Habit"/>
      <sheetName val="Structure Type"/>
      <sheetName val="Dip"/>
      <sheetName val="Dip Dir"/>
      <sheetName val="Mag Susc Units"/>
    </sheetNames>
    <sheetDataSet>
      <sheetData sheetId="0"/>
      <sheetData sheetId="1"/>
      <sheetData sheetId="2"/>
      <sheetData sheetId="3">
        <row r="2">
          <cell r="A2" t="str">
            <v>AUAAEWATKMS13</v>
          </cell>
        </row>
        <row r="3">
          <cell r="A3" t="str">
            <v>AUAAEWACAZ13</v>
          </cell>
        </row>
        <row r="4">
          <cell r="A4" t="str">
            <v>AUAAEWAMUS13</v>
          </cell>
        </row>
        <row r="5">
          <cell r="A5" t="str">
            <v>AUAAEWAEAR13</v>
          </cell>
        </row>
        <row r="6">
          <cell r="A6" t="str">
            <v>AUAAEQLDLYN13</v>
          </cell>
        </row>
        <row r="7">
          <cell r="A7" t="str">
            <v>AUAAEWAPOS13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sgraves_Navigator_Rocksamples"/>
      <sheetName val="Grid_ID"/>
      <sheetName val="Sample Type"/>
      <sheetName val="Sample Category"/>
      <sheetName val="Outcrop Type"/>
      <sheetName val="Rock Regolith"/>
      <sheetName val="Rock Codes"/>
      <sheetName val="Percentage"/>
      <sheetName val="Vein Type"/>
      <sheetName val="Plumbing Network"/>
      <sheetName val="Key Minerals"/>
      <sheetName val="Mineral Habit"/>
      <sheetName val="Datasets"/>
      <sheetName val="Structure Type"/>
      <sheetName val="Dip"/>
      <sheetName val="Dip Dir"/>
      <sheetName val="Mag Susc Unit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-</v>
          </cell>
        </row>
        <row r="3">
          <cell r="A3" t="str">
            <v>$$</v>
          </cell>
        </row>
        <row r="4">
          <cell r="A4" t="str">
            <v>$AS</v>
          </cell>
        </row>
        <row r="5">
          <cell r="A5" t="str">
            <v>$BO</v>
          </cell>
        </row>
        <row r="6">
          <cell r="A6" t="str">
            <v>$CH</v>
          </cell>
        </row>
        <row r="7">
          <cell r="A7" t="str">
            <v>$CP</v>
          </cell>
        </row>
        <row r="8">
          <cell r="A8" t="str">
            <v>$CR</v>
          </cell>
        </row>
        <row r="9">
          <cell r="A9" t="str">
            <v>$GA</v>
          </cell>
        </row>
        <row r="10">
          <cell r="A10" t="str">
            <v>$ML</v>
          </cell>
        </row>
        <row r="11">
          <cell r="A11" t="str">
            <v>$PN</v>
          </cell>
        </row>
        <row r="12">
          <cell r="A12" t="str">
            <v>$PO</v>
          </cell>
        </row>
        <row r="13">
          <cell r="A13" t="str">
            <v>$PY</v>
          </cell>
        </row>
        <row r="14">
          <cell r="A14" t="str">
            <v>$S</v>
          </cell>
        </row>
        <row r="15">
          <cell r="A15" t="str">
            <v>$SAS</v>
          </cell>
        </row>
        <row r="16">
          <cell r="A16" t="str">
            <v>$SBO</v>
          </cell>
        </row>
        <row r="17">
          <cell r="A17" t="str">
            <v>$SCH</v>
          </cell>
        </row>
        <row r="18">
          <cell r="A18" t="str">
            <v>$SCP</v>
          </cell>
        </row>
        <row r="19">
          <cell r="A19" t="str">
            <v>$SCR</v>
          </cell>
        </row>
        <row r="20">
          <cell r="A20" t="str">
            <v>$SGA</v>
          </cell>
        </row>
        <row r="21">
          <cell r="A21" t="str">
            <v>$SML</v>
          </cell>
        </row>
        <row r="22">
          <cell r="A22" t="str">
            <v>$SP</v>
          </cell>
        </row>
        <row r="23">
          <cell r="A23" t="str">
            <v>$SPN</v>
          </cell>
        </row>
        <row r="24">
          <cell r="A24" t="str">
            <v>$SPO</v>
          </cell>
        </row>
        <row r="25">
          <cell r="A25" t="str">
            <v>$SPY</v>
          </cell>
        </row>
        <row r="26">
          <cell r="A26" t="str">
            <v>$SSP</v>
          </cell>
        </row>
        <row r="27">
          <cell r="A27" t="str">
            <v>A</v>
          </cell>
        </row>
        <row r="28">
          <cell r="A28" t="str">
            <v>AA</v>
          </cell>
        </row>
        <row r="29">
          <cell r="A29" t="str">
            <v>AB</v>
          </cell>
        </row>
        <row r="30">
          <cell r="A30" t="str">
            <v>AD</v>
          </cell>
        </row>
        <row r="31">
          <cell r="A31" t="str">
            <v>AT</v>
          </cell>
        </row>
        <row r="32">
          <cell r="A32" t="str">
            <v>AVA</v>
          </cell>
        </row>
        <row r="33">
          <cell r="A33" t="str">
            <v>AVB</v>
          </cell>
        </row>
        <row r="34">
          <cell r="A34" t="str">
            <v>AVG</v>
          </cell>
        </row>
        <row r="35">
          <cell r="A35" t="str">
            <v>AVT</v>
          </cell>
        </row>
        <row r="36">
          <cell r="A36" t="str">
            <v>B</v>
          </cell>
        </row>
        <row r="37">
          <cell r="A37" t="str">
            <v>BA</v>
          </cell>
        </row>
        <row r="38">
          <cell r="A38" t="str">
            <v>BB</v>
          </cell>
        </row>
        <row r="39">
          <cell r="A39" t="str">
            <v>BK</v>
          </cell>
        </row>
        <row r="40">
          <cell r="A40" t="str">
            <v>BOP</v>
          </cell>
        </row>
        <row r="41">
          <cell r="A41" t="str">
            <v>BP</v>
          </cell>
        </row>
        <row r="42">
          <cell r="A42" t="str">
            <v>BT</v>
          </cell>
        </row>
        <row r="43">
          <cell r="A43" t="str">
            <v>BVA</v>
          </cell>
        </row>
        <row r="44">
          <cell r="A44" t="str">
            <v>BVB</v>
          </cell>
        </row>
        <row r="45">
          <cell r="A45" t="str">
            <v>BVG</v>
          </cell>
        </row>
        <row r="46">
          <cell r="A46" t="str">
            <v>BVT</v>
          </cell>
        </row>
        <row r="47">
          <cell r="A47" t="str">
            <v>C</v>
          </cell>
        </row>
        <row r="48">
          <cell r="A48" t="str">
            <v>CB</v>
          </cell>
        </row>
        <row r="49">
          <cell r="A49" t="str">
            <v>CIF</v>
          </cell>
        </row>
        <row r="50">
          <cell r="A50" t="str">
            <v>CJ</v>
          </cell>
        </row>
        <row r="51">
          <cell r="A51" t="str">
            <v>CL</v>
          </cell>
        </row>
        <row r="52">
          <cell r="A52" t="str">
            <v>CM</v>
          </cell>
        </row>
        <row r="53">
          <cell r="A53" t="str">
            <v>D</v>
          </cell>
        </row>
        <row r="54">
          <cell r="A54" t="str">
            <v>DAN</v>
          </cell>
        </row>
        <row r="55">
          <cell r="A55" t="str">
            <v>DD</v>
          </cell>
        </row>
        <row r="56">
          <cell r="A56" t="str">
            <v>DDQ</v>
          </cell>
        </row>
        <row r="57">
          <cell r="A57" t="str">
            <v>DG</v>
          </cell>
        </row>
        <row r="58">
          <cell r="A58" t="str">
            <v>DGL</v>
          </cell>
        </row>
        <row r="59">
          <cell r="A59" t="str">
            <v>DGM</v>
          </cell>
        </row>
        <row r="60">
          <cell r="A60" t="str">
            <v>DGN</v>
          </cell>
        </row>
        <row r="61">
          <cell r="A61" t="str">
            <v>DGNL</v>
          </cell>
        </row>
        <row r="62">
          <cell r="A62" t="str">
            <v>DGNM</v>
          </cell>
        </row>
        <row r="63">
          <cell r="A63" t="str">
            <v>DGNO</v>
          </cell>
        </row>
        <row r="64">
          <cell r="A64" t="str">
            <v>DGO</v>
          </cell>
        </row>
        <row r="65">
          <cell r="A65" t="str">
            <v>DGQ</v>
          </cell>
        </row>
        <row r="66">
          <cell r="A66" t="str">
            <v>DHB</v>
          </cell>
        </row>
        <row r="67">
          <cell r="A67" t="str">
            <v>DN</v>
          </cell>
        </row>
        <row r="68">
          <cell r="A68" t="str">
            <v>DNL</v>
          </cell>
        </row>
        <row r="69">
          <cell r="A69" t="str">
            <v>DNM</v>
          </cell>
        </row>
        <row r="70">
          <cell r="A70" t="str">
            <v>DNO</v>
          </cell>
        </row>
        <row r="71">
          <cell r="A71" t="str">
            <v>DT</v>
          </cell>
        </row>
        <row r="72">
          <cell r="A72" t="str">
            <v>DTL</v>
          </cell>
        </row>
        <row r="73">
          <cell r="A73" t="str">
            <v>DTM</v>
          </cell>
        </row>
        <row r="74">
          <cell r="A74" t="str">
            <v>F</v>
          </cell>
        </row>
        <row r="75">
          <cell r="A75" t="str">
            <v>FD</v>
          </cell>
        </row>
        <row r="76">
          <cell r="A76" t="str">
            <v>FLT</v>
          </cell>
        </row>
        <row r="77">
          <cell r="A77" t="str">
            <v>FR</v>
          </cell>
        </row>
        <row r="78">
          <cell r="A78" t="str">
            <v>FT</v>
          </cell>
        </row>
        <row r="79">
          <cell r="A79" t="str">
            <v>FVA</v>
          </cell>
        </row>
        <row r="80">
          <cell r="A80" t="str">
            <v>FVB</v>
          </cell>
        </row>
        <row r="81">
          <cell r="A81" t="str">
            <v>FVG</v>
          </cell>
        </row>
        <row r="82">
          <cell r="A82" t="str">
            <v>FVT</v>
          </cell>
        </row>
        <row r="83">
          <cell r="A83" t="str">
            <v>G</v>
          </cell>
        </row>
        <row r="84">
          <cell r="A84" t="str">
            <v>GDI</v>
          </cell>
        </row>
        <row r="85">
          <cell r="A85" t="str">
            <v>GDIQ</v>
          </cell>
        </row>
        <row r="86">
          <cell r="A86" t="str">
            <v>GGD</v>
          </cell>
        </row>
        <row r="87">
          <cell r="A87" t="str">
            <v>GGR</v>
          </cell>
        </row>
        <row r="88">
          <cell r="A88" t="str">
            <v>GK</v>
          </cell>
        </row>
        <row r="89">
          <cell r="A89" t="str">
            <v>GMZ</v>
          </cell>
        </row>
        <row r="90">
          <cell r="A90" t="str">
            <v>GMZQ</v>
          </cell>
        </row>
        <row r="91">
          <cell r="A91" t="str">
            <v>GQ</v>
          </cell>
        </row>
        <row r="92">
          <cell r="A92" t="str">
            <v>GSY</v>
          </cell>
        </row>
        <row r="93">
          <cell r="A93" t="str">
            <v>GTO</v>
          </cell>
        </row>
        <row r="94">
          <cell r="A94" t="str">
            <v>ICI</v>
          </cell>
        </row>
        <row r="95">
          <cell r="A95" t="str">
            <v>IDI</v>
          </cell>
        </row>
        <row r="96">
          <cell r="A96" t="str">
            <v>IMG</v>
          </cell>
        </row>
        <row r="97">
          <cell r="A97" t="str">
            <v>IMGO</v>
          </cell>
        </row>
        <row r="98">
          <cell r="A98" t="str">
            <v>IMGV</v>
          </cell>
        </row>
        <row r="99">
          <cell r="A99" t="str">
            <v>IMH</v>
          </cell>
        </row>
        <row r="100">
          <cell r="A100" t="str">
            <v>IMM</v>
          </cell>
        </row>
        <row r="101">
          <cell r="A101" t="str">
            <v>ISMG</v>
          </cell>
        </row>
        <row r="102">
          <cell r="A102" t="str">
            <v>ISMH</v>
          </cell>
        </row>
        <row r="103">
          <cell r="A103" t="str">
            <v>ISMM</v>
          </cell>
        </row>
        <row r="104">
          <cell r="A104" t="str">
            <v>K</v>
          </cell>
        </row>
        <row r="105">
          <cell r="A105" t="str">
            <v>KAC</v>
          </cell>
        </row>
        <row r="106">
          <cell r="A106" t="str">
            <v>KMC</v>
          </cell>
        </row>
        <row r="107">
          <cell r="A107" t="str">
            <v>KOC</v>
          </cell>
        </row>
        <row r="108">
          <cell r="A108" t="str">
            <v>KS</v>
          </cell>
        </row>
        <row r="109">
          <cell r="A109" t="str">
            <v>LAL</v>
          </cell>
        </row>
        <row r="110">
          <cell r="A110" t="str">
            <v>LAT</v>
          </cell>
        </row>
        <row r="111">
          <cell r="A111" t="str">
            <v>LCC</v>
          </cell>
        </row>
        <row r="112">
          <cell r="A112" t="str">
            <v>LCO</v>
          </cell>
        </row>
        <row r="113">
          <cell r="A113" t="str">
            <v>LCY</v>
          </cell>
        </row>
        <row r="114">
          <cell r="A114" t="str">
            <v>LFE</v>
          </cell>
        </row>
        <row r="115">
          <cell r="A115" t="str">
            <v>LGO</v>
          </cell>
        </row>
        <row r="116">
          <cell r="A116" t="str">
            <v>LGR</v>
          </cell>
        </row>
        <row r="117">
          <cell r="A117" t="str">
            <v>LGYP</v>
          </cell>
        </row>
        <row r="118">
          <cell r="A118" t="str">
            <v>LLO</v>
          </cell>
        </row>
        <row r="119">
          <cell r="A119" t="str">
            <v>LSCO</v>
          </cell>
        </row>
        <row r="120">
          <cell r="A120" t="str">
            <v>LSCR</v>
          </cell>
        </row>
        <row r="121">
          <cell r="A121" t="str">
            <v>LSD</v>
          </cell>
        </row>
        <row r="122">
          <cell r="A122" t="str">
            <v>LSIC</v>
          </cell>
        </row>
        <row r="123">
          <cell r="A123" t="str">
            <v>LSO</v>
          </cell>
        </row>
        <row r="124">
          <cell r="A124" t="str">
            <v>LST</v>
          </cell>
        </row>
        <row r="125">
          <cell r="A125" t="str">
            <v>MA</v>
          </cell>
        </row>
        <row r="126">
          <cell r="A126" t="str">
            <v>MAC</v>
          </cell>
        </row>
        <row r="127">
          <cell r="A127" t="str">
            <v>MAN</v>
          </cell>
        </row>
        <row r="128">
          <cell r="A128" t="str">
            <v>MBDG</v>
          </cell>
        </row>
        <row r="129">
          <cell r="A129" t="str">
            <v>MBMG</v>
          </cell>
        </row>
        <row r="130">
          <cell r="A130" t="str">
            <v>MCH</v>
          </cell>
        </row>
        <row r="131">
          <cell r="A131" t="str">
            <v>MCS</v>
          </cell>
        </row>
        <row r="132">
          <cell r="A132" t="str">
            <v>MCTC</v>
          </cell>
        </row>
        <row r="133">
          <cell r="A133" t="str">
            <v>MEC</v>
          </cell>
        </row>
        <row r="134">
          <cell r="A134" t="str">
            <v>MGN</v>
          </cell>
        </row>
        <row r="135">
          <cell r="A135" t="str">
            <v>MGR</v>
          </cell>
        </row>
        <row r="136">
          <cell r="A136" t="str">
            <v>MHB</v>
          </cell>
        </row>
        <row r="137">
          <cell r="A137" t="str">
            <v>MITG</v>
          </cell>
        </row>
        <row r="138">
          <cell r="A138" t="str">
            <v>MLT</v>
          </cell>
        </row>
        <row r="139">
          <cell r="A139" t="str">
            <v>MMAG</v>
          </cell>
        </row>
        <row r="140">
          <cell r="A140" t="str">
            <v>MMB</v>
          </cell>
        </row>
        <row r="141">
          <cell r="A141" t="str">
            <v>MMG</v>
          </cell>
        </row>
        <row r="142">
          <cell r="A142" t="str">
            <v>MPE</v>
          </cell>
        </row>
        <row r="143">
          <cell r="A143" t="str">
            <v>MPH</v>
          </cell>
        </row>
        <row r="144">
          <cell r="A144" t="str">
            <v>MPP</v>
          </cell>
        </row>
        <row r="145">
          <cell r="A145" t="str">
            <v>MPS</v>
          </cell>
        </row>
        <row r="146">
          <cell r="A146" t="str">
            <v>MPX</v>
          </cell>
        </row>
        <row r="147">
          <cell r="A147" t="str">
            <v>MQF</v>
          </cell>
        </row>
        <row r="148">
          <cell r="A148" t="str">
            <v>MSZ</v>
          </cell>
        </row>
        <row r="149">
          <cell r="A149" t="str">
            <v>MTR</v>
          </cell>
        </row>
        <row r="150">
          <cell r="A150" t="str">
            <v>MUGN</v>
          </cell>
        </row>
        <row r="151">
          <cell r="A151" t="str">
            <v>MXC</v>
          </cell>
        </row>
        <row r="152">
          <cell r="A152" t="str">
            <v>MXO</v>
          </cell>
        </row>
        <row r="153">
          <cell r="A153" t="str">
            <v>MYL</v>
          </cell>
        </row>
        <row r="154">
          <cell r="A154" t="str">
            <v>NS</v>
          </cell>
        </row>
        <row r="155">
          <cell r="A155" t="str">
            <v>PAP</v>
          </cell>
        </row>
        <row r="156">
          <cell r="A156" t="str">
            <v>PCB</v>
          </cell>
        </row>
        <row r="157">
          <cell r="A157" t="str">
            <v>PEG</v>
          </cell>
        </row>
        <row r="158">
          <cell r="A158" t="str">
            <v>PF</v>
          </cell>
        </row>
        <row r="159">
          <cell r="A159" t="str">
            <v>PFF</v>
          </cell>
        </row>
        <row r="160">
          <cell r="A160" t="str">
            <v>PFQ</v>
          </cell>
        </row>
        <row r="161">
          <cell r="A161" t="str">
            <v>PGF</v>
          </cell>
        </row>
        <row r="162">
          <cell r="A162" t="str">
            <v>PGQ</v>
          </cell>
        </row>
        <row r="163">
          <cell r="A163" t="str">
            <v>PI</v>
          </cell>
        </row>
        <row r="164">
          <cell r="A164" t="str">
            <v>PIA</v>
          </cell>
        </row>
        <row r="165">
          <cell r="A165" t="str">
            <v>PID</v>
          </cell>
        </row>
        <row r="166">
          <cell r="A166" t="str">
            <v>PK</v>
          </cell>
        </row>
        <row r="167">
          <cell r="A167" t="str">
            <v>PL</v>
          </cell>
        </row>
        <row r="168">
          <cell r="A168" t="str">
            <v>PLA</v>
          </cell>
        </row>
        <row r="169">
          <cell r="A169" t="str">
            <v>PLB</v>
          </cell>
        </row>
        <row r="170">
          <cell r="A170" t="str">
            <v>PLX</v>
          </cell>
        </row>
        <row r="171">
          <cell r="A171" t="str">
            <v>QZV</v>
          </cell>
        </row>
        <row r="172">
          <cell r="A172" t="str">
            <v>S</v>
          </cell>
        </row>
        <row r="173">
          <cell r="A173" t="str">
            <v>SA</v>
          </cell>
        </row>
        <row r="174">
          <cell r="A174" t="str">
            <v>SAF</v>
          </cell>
        </row>
        <row r="175">
          <cell r="A175" t="str">
            <v>SAL</v>
          </cell>
        </row>
        <row r="176">
          <cell r="A176" t="str">
            <v>SB</v>
          </cell>
        </row>
        <row r="177">
          <cell r="A177" t="str">
            <v>SC</v>
          </cell>
        </row>
        <row r="178">
          <cell r="A178" t="str">
            <v>SCM</v>
          </cell>
        </row>
        <row r="179">
          <cell r="A179" t="str">
            <v>SCP</v>
          </cell>
        </row>
        <row r="180">
          <cell r="A180" t="str">
            <v>SD</v>
          </cell>
        </row>
        <row r="181">
          <cell r="A181" t="str">
            <v>SEV</v>
          </cell>
        </row>
        <row r="182">
          <cell r="A182" t="str">
            <v>SFE</v>
          </cell>
        </row>
        <row r="183">
          <cell r="A183" t="str">
            <v>SGW</v>
          </cell>
        </row>
        <row r="184">
          <cell r="A184" t="str">
            <v>SLC</v>
          </cell>
        </row>
        <row r="185">
          <cell r="A185" t="str">
            <v>SLD</v>
          </cell>
        </row>
        <row r="186">
          <cell r="A186" t="str">
            <v>SLL</v>
          </cell>
        </row>
        <row r="187">
          <cell r="A187" t="str">
            <v>SLM</v>
          </cell>
        </row>
        <row r="188">
          <cell r="A188" t="str">
            <v>SMF</v>
          </cell>
        </row>
        <row r="189">
          <cell r="A189" t="str">
            <v>SOC</v>
          </cell>
        </row>
        <row r="190">
          <cell r="A190" t="str">
            <v>SQZ</v>
          </cell>
        </row>
        <row r="191">
          <cell r="A191" t="str">
            <v>ST</v>
          </cell>
        </row>
        <row r="192">
          <cell r="A192" t="str">
            <v>STOPE</v>
          </cell>
        </row>
        <row r="193">
          <cell r="A193" t="str">
            <v>SU</v>
          </cell>
        </row>
        <row r="194">
          <cell r="A194" t="str">
            <v>TAZ</v>
          </cell>
        </row>
        <row r="195">
          <cell r="A195" t="str">
            <v>U</v>
          </cell>
        </row>
        <row r="196">
          <cell r="A196" t="str">
            <v>UCPX</v>
          </cell>
        </row>
        <row r="197">
          <cell r="A197" t="str">
            <v>UDU</v>
          </cell>
        </row>
        <row r="198">
          <cell r="A198" t="str">
            <v>UHZ</v>
          </cell>
        </row>
        <row r="199">
          <cell r="A199" t="str">
            <v>ULZ</v>
          </cell>
        </row>
        <row r="200">
          <cell r="A200" t="str">
            <v>UOPX</v>
          </cell>
        </row>
        <row r="201">
          <cell r="A201" t="str">
            <v>UPD</v>
          </cell>
        </row>
        <row r="202">
          <cell r="A202" t="str">
            <v>UPX</v>
          </cell>
        </row>
        <row r="203">
          <cell r="A203" t="str">
            <v>US</v>
          </cell>
        </row>
        <row r="204">
          <cell r="A204" t="str">
            <v>USC</v>
          </cell>
        </row>
        <row r="205">
          <cell r="A205" t="str">
            <v>USM</v>
          </cell>
        </row>
        <row r="206">
          <cell r="A206" t="str">
            <v>UST</v>
          </cell>
        </row>
        <row r="207">
          <cell r="A207" t="str">
            <v>UWB</v>
          </cell>
        </row>
        <row r="208">
          <cell r="A208" t="str">
            <v>UWBO</v>
          </cell>
        </row>
        <row r="209">
          <cell r="A209" t="str">
            <v>UWL</v>
          </cell>
        </row>
        <row r="210">
          <cell r="A210" t="str">
            <v>VN</v>
          </cell>
        </row>
        <row r="211">
          <cell r="A211" t="str">
            <v>X</v>
          </cell>
        </row>
        <row r="212">
          <cell r="A212" t="str">
            <v>XHE</v>
          </cell>
        </row>
        <row r="213">
          <cell r="A213" t="str">
            <v>XHY</v>
          </cell>
        </row>
        <row r="214">
          <cell r="A214" t="str">
            <v>XIN</v>
          </cell>
        </row>
        <row r="215">
          <cell r="A215" t="str">
            <v>XMT</v>
          </cell>
        </row>
        <row r="216">
          <cell r="A216" t="str">
            <v>XVO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sgraves_Navigator_Rocksamples"/>
      <sheetName val="Grid_ID"/>
      <sheetName val="Sample Type"/>
      <sheetName val="Sample Category"/>
      <sheetName val="Outcrop Type"/>
      <sheetName val="Rock Regolith"/>
      <sheetName val="Rock Codes"/>
      <sheetName val="Percentage"/>
      <sheetName val="Vein Type"/>
      <sheetName val="Plumbing Network"/>
      <sheetName val="Key Minerals"/>
      <sheetName val="Mineral Habit"/>
      <sheetName val="Datasets"/>
      <sheetName val="Structure Type"/>
      <sheetName val="Dip"/>
      <sheetName val="Dip Dir"/>
      <sheetName val="Mag Susc Units"/>
    </sheetNames>
    <sheetDataSet>
      <sheetData sheetId="0"/>
      <sheetData sheetId="1"/>
      <sheetData sheetId="2">
        <row r="2">
          <cell r="A2" t="str">
            <v>BLANK</v>
          </cell>
        </row>
        <row r="3">
          <cell r="A3" t="str">
            <v>STANDARD</v>
          </cell>
        </row>
        <row r="4">
          <cell r="A4" t="str">
            <v>1/2CORE</v>
          </cell>
        </row>
        <row r="5">
          <cell r="A5" t="str">
            <v>1/3CORE</v>
          </cell>
        </row>
        <row r="6">
          <cell r="A6" t="str">
            <v>1/4CORE</v>
          </cell>
        </row>
        <row r="7">
          <cell r="A7" t="str">
            <v>WHCORE</v>
          </cell>
        </row>
        <row r="8">
          <cell r="A8" t="str">
            <v>AC 1m</v>
          </cell>
        </row>
        <row r="9">
          <cell r="A9" t="str">
            <v>AC 2m</v>
          </cell>
        </row>
        <row r="10">
          <cell r="A10" t="str">
            <v>AC 3m</v>
          </cell>
        </row>
        <row r="11">
          <cell r="A11" t="str">
            <v>AC 4m</v>
          </cell>
        </row>
        <row r="12">
          <cell r="A12" t="str">
            <v>AUGER</v>
          </cell>
        </row>
        <row r="13">
          <cell r="A13" t="str">
            <v>MUD 1m</v>
          </cell>
        </row>
        <row r="14">
          <cell r="A14" t="str">
            <v>MUD 2m</v>
          </cell>
        </row>
        <row r="15">
          <cell r="A15" t="str">
            <v>MUD 3m</v>
          </cell>
        </row>
        <row r="16">
          <cell r="A16" t="str">
            <v>MUD 4m</v>
          </cell>
        </row>
        <row r="17">
          <cell r="A17" t="str">
            <v>MUD 6m</v>
          </cell>
        </row>
        <row r="18">
          <cell r="A18" t="str">
            <v>PC 1m</v>
          </cell>
        </row>
        <row r="19">
          <cell r="A19" t="str">
            <v>PC 2m</v>
          </cell>
        </row>
        <row r="20">
          <cell r="A20" t="str">
            <v>PC 3m</v>
          </cell>
        </row>
        <row r="21">
          <cell r="A21" t="str">
            <v>PC 4m</v>
          </cell>
        </row>
        <row r="22">
          <cell r="A22" t="str">
            <v>PETROLOGY</v>
          </cell>
        </row>
        <row r="23">
          <cell r="A23" t="str">
            <v>RAB 1m</v>
          </cell>
        </row>
        <row r="24">
          <cell r="A24" t="str">
            <v>RAB 2m</v>
          </cell>
        </row>
        <row r="25">
          <cell r="A25" t="str">
            <v>RAB 3m</v>
          </cell>
        </row>
        <row r="26">
          <cell r="A26" t="str">
            <v>RAB 4m</v>
          </cell>
        </row>
        <row r="27">
          <cell r="A27" t="str">
            <v>RC 1m</v>
          </cell>
        </row>
        <row r="28">
          <cell r="A28" t="str">
            <v>RC 2m</v>
          </cell>
        </row>
        <row r="29">
          <cell r="A29" t="str">
            <v>RC 3m</v>
          </cell>
        </row>
        <row r="30">
          <cell r="A30" t="str">
            <v>RC 4m</v>
          </cell>
        </row>
        <row r="31">
          <cell r="A31" t="str">
            <v>ROCK</v>
          </cell>
        </row>
        <row r="32">
          <cell r="A32" t="str">
            <v>SOIL</v>
          </cell>
        </row>
        <row r="33">
          <cell r="A33" t="str">
            <v>STREAM</v>
          </cell>
        </row>
        <row r="34">
          <cell r="A34" t="str">
            <v>VEG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B4E2C-2222-4640-B146-B30FD1EB16C7}">
  <dimension ref="A1:L120"/>
  <sheetViews>
    <sheetView zoomScale="85" zoomScaleNormal="85" workbookViewId="0">
      <pane ySplit="4" topLeftCell="A5" activePane="bottomLeft" state="frozen"/>
      <selection activeCell="Q20" sqref="Q20"/>
      <selection pane="bottomLeft" activeCell="A120" sqref="A120"/>
    </sheetView>
  </sheetViews>
  <sheetFormatPr defaultRowHeight="13.8" x14ac:dyDescent="0.25"/>
  <cols>
    <col min="1" max="1" width="10.44140625" style="4" customWidth="1"/>
    <col min="2" max="11" width="8.88671875" style="8"/>
    <col min="12" max="12" width="11.77734375" style="7" bestFit="1" customWidth="1"/>
    <col min="13" max="16384" width="8.88671875" style="3"/>
  </cols>
  <sheetData>
    <row r="1" spans="1:12" ht="17.399999999999999" x14ac:dyDescent="0.3">
      <c r="A1" s="24" t="s">
        <v>78</v>
      </c>
    </row>
    <row r="3" spans="1:12" x14ac:dyDescent="0.25">
      <c r="A3" s="4" t="s">
        <v>62</v>
      </c>
    </row>
    <row r="4" spans="1:12" ht="16.2" x14ac:dyDescent="0.35">
      <c r="A4" s="16" t="s">
        <v>70</v>
      </c>
      <c r="B4" s="16" t="s">
        <v>66</v>
      </c>
      <c r="C4" s="16" t="s">
        <v>64</v>
      </c>
      <c r="D4" s="16" t="s">
        <v>67</v>
      </c>
      <c r="E4" s="16" t="s">
        <v>26</v>
      </c>
      <c r="F4" s="16" t="s">
        <v>6</v>
      </c>
      <c r="G4" s="16" t="s">
        <v>7</v>
      </c>
      <c r="H4" s="16" t="s">
        <v>8</v>
      </c>
      <c r="I4" s="16" t="s">
        <v>68</v>
      </c>
      <c r="J4" s="16" t="s">
        <v>27</v>
      </c>
      <c r="K4" s="16" t="s">
        <v>29</v>
      </c>
      <c r="L4" s="20" t="s">
        <v>30</v>
      </c>
    </row>
    <row r="5" spans="1:12" ht="14.4" x14ac:dyDescent="0.3">
      <c r="A5" s="5" t="s">
        <v>56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2" x14ac:dyDescent="0.25">
      <c r="A6" s="28">
        <v>1</v>
      </c>
      <c r="B6" s="6">
        <v>36.867600000000003</v>
      </c>
      <c r="C6" s="6" t="s">
        <v>32</v>
      </c>
      <c r="D6" s="6" t="s">
        <v>32</v>
      </c>
      <c r="E6" s="6">
        <v>33.122900000000001</v>
      </c>
      <c r="F6" s="6">
        <v>0.54845999999999995</v>
      </c>
      <c r="G6" s="6">
        <v>29.8995</v>
      </c>
      <c r="H6" s="6" t="s">
        <v>32</v>
      </c>
      <c r="I6" s="11" t="s">
        <v>32</v>
      </c>
      <c r="J6" s="11" t="s">
        <v>32</v>
      </c>
      <c r="K6" s="6">
        <v>100.465371</v>
      </c>
      <c r="L6" s="7">
        <v>61.672704843066498</v>
      </c>
    </row>
    <row r="7" spans="1:12" x14ac:dyDescent="0.25">
      <c r="A7" s="28">
        <v>2</v>
      </c>
      <c r="B7" s="6">
        <v>36.798400000000001</v>
      </c>
      <c r="C7" s="6" t="s">
        <v>32</v>
      </c>
      <c r="D7" s="6" t="s">
        <v>32</v>
      </c>
      <c r="E7" s="6">
        <v>32.7928</v>
      </c>
      <c r="F7" s="6">
        <v>0.49878099999999997</v>
      </c>
      <c r="G7" s="6">
        <v>29.9497</v>
      </c>
      <c r="H7" s="6">
        <v>1.7405E-2</v>
      </c>
      <c r="I7" s="11" t="s">
        <v>32</v>
      </c>
      <c r="J7" s="11" t="s">
        <v>32</v>
      </c>
      <c r="K7" s="6">
        <v>100.11325199999999</v>
      </c>
      <c r="L7" s="7">
        <v>61.948717221023941</v>
      </c>
    </row>
    <row r="8" spans="1:12" x14ac:dyDescent="0.25">
      <c r="A8" s="28">
        <v>3</v>
      </c>
      <c r="B8" s="6">
        <v>36.802700000000002</v>
      </c>
      <c r="C8" s="6" t="s">
        <v>32</v>
      </c>
      <c r="D8" s="6" t="s">
        <v>32</v>
      </c>
      <c r="E8" s="6">
        <v>32.874499999999998</v>
      </c>
      <c r="F8" s="6">
        <v>0.52341800000000005</v>
      </c>
      <c r="G8" s="6">
        <v>30.003399999999999</v>
      </c>
      <c r="H8" s="6" t="s">
        <v>32</v>
      </c>
      <c r="I8" s="11" t="s">
        <v>32</v>
      </c>
      <c r="J8" s="11" t="s">
        <v>32</v>
      </c>
      <c r="K8" s="6">
        <v>100.23096500000001</v>
      </c>
      <c r="L8" s="7">
        <v>61.932281221432476</v>
      </c>
    </row>
    <row r="9" spans="1:12" x14ac:dyDescent="0.25">
      <c r="A9" s="28">
        <v>4</v>
      </c>
      <c r="B9" s="6">
        <v>36.743899999999996</v>
      </c>
      <c r="C9" s="6" t="s">
        <v>32</v>
      </c>
      <c r="D9" s="6" t="s">
        <v>32</v>
      </c>
      <c r="E9" s="6">
        <v>32.823399999999999</v>
      </c>
      <c r="F9" s="6">
        <v>0.58335899999999996</v>
      </c>
      <c r="G9" s="6">
        <v>30.069099999999999</v>
      </c>
      <c r="H9" s="6">
        <v>1.2282E-2</v>
      </c>
      <c r="I9" s="11" t="s">
        <v>32</v>
      </c>
      <c r="J9" s="11" t="s">
        <v>32</v>
      </c>
      <c r="K9" s="6">
        <v>100.23204099999998</v>
      </c>
      <c r="L9" s="7">
        <v>62.020602499203513</v>
      </c>
    </row>
    <row r="10" spans="1:12" x14ac:dyDescent="0.25">
      <c r="A10" s="28">
        <v>5</v>
      </c>
      <c r="B10" s="6">
        <v>36.702300000000001</v>
      </c>
      <c r="C10" s="6">
        <v>2.0544E-2</v>
      </c>
      <c r="D10" s="6" t="s">
        <v>32</v>
      </c>
      <c r="E10" s="6">
        <v>32.675800000000002</v>
      </c>
      <c r="F10" s="6">
        <v>0.50636099999999995</v>
      </c>
      <c r="G10" s="6">
        <v>30.011299999999999</v>
      </c>
      <c r="H10" s="6" t="s">
        <v>32</v>
      </c>
      <c r="I10" s="11" t="s">
        <v>32</v>
      </c>
      <c r="J10" s="11" t="s">
        <v>32</v>
      </c>
      <c r="K10" s="6">
        <v>99.916294999999991</v>
      </c>
      <c r="L10" s="7">
        <v>62.081406629513438</v>
      </c>
    </row>
    <row r="11" spans="1:12" x14ac:dyDescent="0.25">
      <c r="A11" s="28">
        <v>6</v>
      </c>
      <c r="B11" s="6">
        <v>36.903799999999997</v>
      </c>
      <c r="C11" s="6" t="s">
        <v>32</v>
      </c>
      <c r="D11" s="6" t="s">
        <v>32</v>
      </c>
      <c r="E11" s="6">
        <v>33.153700000000001</v>
      </c>
      <c r="F11" s="6">
        <v>0.548184</v>
      </c>
      <c r="G11" s="6">
        <v>29.949300000000001</v>
      </c>
      <c r="H11" s="6">
        <v>1.1964000000000001E-2</v>
      </c>
      <c r="I11" s="11" t="s">
        <v>32</v>
      </c>
      <c r="J11" s="11" t="s">
        <v>32</v>
      </c>
      <c r="K11" s="6">
        <v>100.566948</v>
      </c>
      <c r="L11" s="7">
        <v>61.690099911748753</v>
      </c>
    </row>
    <row r="12" spans="1:12" x14ac:dyDescent="0.25">
      <c r="A12" s="28">
        <v>7</v>
      </c>
      <c r="B12" s="6">
        <v>36.780900000000003</v>
      </c>
      <c r="C12" s="6" t="s">
        <v>32</v>
      </c>
      <c r="D12" s="6" t="s">
        <v>32</v>
      </c>
      <c r="E12" s="6">
        <v>33.014200000000002</v>
      </c>
      <c r="F12" s="6">
        <v>0.54978700000000003</v>
      </c>
      <c r="G12" s="6">
        <v>30.1191</v>
      </c>
      <c r="H12" s="6" t="s">
        <v>32</v>
      </c>
      <c r="I12" s="11" t="s">
        <v>32</v>
      </c>
      <c r="J12" s="11" t="s">
        <v>32</v>
      </c>
      <c r="K12" s="6">
        <v>100.463987</v>
      </c>
      <c r="L12" s="7">
        <v>61.923132684344708</v>
      </c>
    </row>
    <row r="13" spans="1:12" x14ac:dyDescent="0.25">
      <c r="A13" s="28">
        <v>8</v>
      </c>
      <c r="B13" s="6">
        <v>36.925400000000003</v>
      </c>
      <c r="C13" s="6" t="s">
        <v>32</v>
      </c>
      <c r="D13" s="6" t="s">
        <v>32</v>
      </c>
      <c r="E13" s="6">
        <v>32.884999999999998</v>
      </c>
      <c r="F13" s="6">
        <v>0.56521299999999997</v>
      </c>
      <c r="G13" s="6">
        <v>30.047599999999999</v>
      </c>
      <c r="H13" s="6" t="s">
        <v>32</v>
      </c>
      <c r="I13" s="11" t="s">
        <v>32</v>
      </c>
      <c r="J13" s="11" t="s">
        <v>32</v>
      </c>
      <c r="K13" s="6">
        <v>100.423213</v>
      </c>
      <c r="L13" s="7">
        <v>61.959458980233059</v>
      </c>
    </row>
    <row r="14" spans="1:12" x14ac:dyDescent="0.25">
      <c r="A14" s="28">
        <v>9</v>
      </c>
      <c r="B14" s="6">
        <v>36.805599999999998</v>
      </c>
      <c r="C14" s="6" t="s">
        <v>32</v>
      </c>
      <c r="D14" s="6" t="s">
        <v>32</v>
      </c>
      <c r="E14" s="6">
        <v>33.363399999999999</v>
      </c>
      <c r="F14" s="6">
        <v>0.58894500000000005</v>
      </c>
      <c r="G14" s="6">
        <v>30.141200000000001</v>
      </c>
      <c r="H14" s="6" t="s">
        <v>32</v>
      </c>
      <c r="I14" s="11" t="s">
        <v>32</v>
      </c>
      <c r="J14" s="11" t="s">
        <v>32</v>
      </c>
      <c r="K14" s="6">
        <v>100.89914499999999</v>
      </c>
      <c r="L14" s="7">
        <v>61.692033998813997</v>
      </c>
    </row>
    <row r="15" spans="1:12" x14ac:dyDescent="0.25">
      <c r="A15" s="28">
        <v>10</v>
      </c>
      <c r="B15" s="6">
        <v>36.937800000000003</v>
      </c>
      <c r="C15" s="6" t="s">
        <v>32</v>
      </c>
      <c r="D15" s="6" t="s">
        <v>32</v>
      </c>
      <c r="E15" s="6">
        <v>32.9178</v>
      </c>
      <c r="F15" s="6">
        <v>0.58429500000000001</v>
      </c>
      <c r="G15" s="6">
        <v>29.940799999999999</v>
      </c>
      <c r="H15" s="6" t="s">
        <v>32</v>
      </c>
      <c r="I15" s="11" t="s">
        <v>32</v>
      </c>
      <c r="J15" s="11" t="s">
        <v>32</v>
      </c>
      <c r="K15" s="6">
        <v>100.380695</v>
      </c>
      <c r="L15" s="7">
        <v>61.851991250994196</v>
      </c>
    </row>
    <row r="16" spans="1:12" x14ac:dyDescent="0.25">
      <c r="A16" s="28">
        <v>11</v>
      </c>
      <c r="B16" s="6">
        <v>36.880899999999997</v>
      </c>
      <c r="C16" s="6" t="s">
        <v>32</v>
      </c>
      <c r="D16" s="6" t="s">
        <v>32</v>
      </c>
      <c r="E16" s="6">
        <v>33.285200000000003</v>
      </c>
      <c r="F16" s="6">
        <v>0.53489900000000001</v>
      </c>
      <c r="G16" s="6">
        <v>30.0014</v>
      </c>
      <c r="H16" s="6" t="s">
        <v>32</v>
      </c>
      <c r="I16" s="11" t="s">
        <v>32</v>
      </c>
      <c r="J16" s="11" t="s">
        <v>32</v>
      </c>
      <c r="K16" s="6">
        <v>100.702399</v>
      </c>
      <c r="L16" s="7">
        <v>61.637536125761869</v>
      </c>
    </row>
    <row r="17" spans="1:12" x14ac:dyDescent="0.25">
      <c r="A17" s="28">
        <v>12</v>
      </c>
      <c r="B17" s="6">
        <v>36.781500000000001</v>
      </c>
      <c r="C17" s="6">
        <v>1.8110999999999999E-2</v>
      </c>
      <c r="D17" s="6" t="s">
        <v>32</v>
      </c>
      <c r="E17" s="6">
        <v>32.863999999999997</v>
      </c>
      <c r="F17" s="6">
        <v>0.55409699999999995</v>
      </c>
      <c r="G17" s="6">
        <v>30.226299999999998</v>
      </c>
      <c r="H17" s="6" t="s">
        <v>32</v>
      </c>
      <c r="I17" s="11" t="s">
        <v>32</v>
      </c>
      <c r="J17" s="11" t="s">
        <v>32</v>
      </c>
      <c r="K17" s="6">
        <v>100.44401599999998</v>
      </c>
      <c r="L17" s="7">
        <v>62.114190166113424</v>
      </c>
    </row>
    <row r="18" spans="1:12" x14ac:dyDescent="0.25">
      <c r="A18" s="28">
        <v>13</v>
      </c>
      <c r="B18" s="6">
        <v>36.815399999999997</v>
      </c>
      <c r="C18" s="6" t="s">
        <v>32</v>
      </c>
      <c r="D18" s="6" t="s">
        <v>32</v>
      </c>
      <c r="E18" s="6">
        <v>33.248699999999999</v>
      </c>
      <c r="F18" s="6">
        <v>0.51727000000000001</v>
      </c>
      <c r="G18" s="6">
        <v>29.9742</v>
      </c>
      <c r="H18" s="6" t="s">
        <v>32</v>
      </c>
      <c r="I18" s="6">
        <v>2.2311000000000001E-2</v>
      </c>
      <c r="J18" s="11" t="s">
        <v>32</v>
      </c>
      <c r="K18" s="6">
        <v>100.57788499999999</v>
      </c>
      <c r="L18" s="7">
        <v>61.642086648983195</v>
      </c>
    </row>
    <row r="19" spans="1:12" x14ac:dyDescent="0.25">
      <c r="A19" s="28">
        <v>14</v>
      </c>
      <c r="B19" s="6">
        <v>37.240600000000001</v>
      </c>
      <c r="C19" s="6" t="s">
        <v>32</v>
      </c>
      <c r="D19" s="6" t="s">
        <v>32</v>
      </c>
      <c r="E19" s="6">
        <v>32.909399999999998</v>
      </c>
      <c r="F19" s="6">
        <v>0.57419600000000004</v>
      </c>
      <c r="G19" s="6">
        <v>29.9373</v>
      </c>
      <c r="H19" s="6" t="s">
        <v>32</v>
      </c>
      <c r="I19" s="11" t="s">
        <v>32</v>
      </c>
      <c r="J19" s="11" t="s">
        <v>32</v>
      </c>
      <c r="K19" s="6">
        <v>100.661496</v>
      </c>
      <c r="L19" s="7">
        <v>61.855192658458733</v>
      </c>
    </row>
    <row r="20" spans="1:12" x14ac:dyDescent="0.25">
      <c r="A20" s="28">
        <v>15</v>
      </c>
      <c r="B20" s="6">
        <v>36.647399999999998</v>
      </c>
      <c r="C20" s="6">
        <v>2.3269000000000001E-2</v>
      </c>
      <c r="D20" s="6" t="s">
        <v>32</v>
      </c>
      <c r="E20" s="6">
        <v>33.4176</v>
      </c>
      <c r="F20" s="6">
        <v>0.506162</v>
      </c>
      <c r="G20" s="6">
        <v>29.774899999999999</v>
      </c>
      <c r="H20" s="6">
        <v>1.0411E-2</v>
      </c>
      <c r="I20" s="11" t="s">
        <v>32</v>
      </c>
      <c r="J20" s="11" t="s">
        <v>32</v>
      </c>
      <c r="K20" s="6">
        <v>100.37975</v>
      </c>
      <c r="L20" s="7">
        <v>61.364150330030668</v>
      </c>
    </row>
    <row r="21" spans="1:12" x14ac:dyDescent="0.25">
      <c r="A21" s="28">
        <v>16</v>
      </c>
      <c r="B21" s="6">
        <v>37.032400000000003</v>
      </c>
      <c r="C21" s="6" t="s">
        <v>32</v>
      </c>
      <c r="D21" s="6" t="s">
        <v>32</v>
      </c>
      <c r="E21" s="6">
        <v>33.404600000000002</v>
      </c>
      <c r="F21" s="6">
        <v>0.545076</v>
      </c>
      <c r="G21" s="6">
        <v>29.926400000000001</v>
      </c>
      <c r="H21" s="6" t="s">
        <v>32</v>
      </c>
      <c r="I21" s="6">
        <v>2.5146999999999999E-2</v>
      </c>
      <c r="J21" s="11" t="s">
        <v>32</v>
      </c>
      <c r="K21" s="6">
        <v>101.00986700000001</v>
      </c>
      <c r="L21" s="7">
        <v>61.493712643882027</v>
      </c>
    </row>
    <row r="22" spans="1:12" x14ac:dyDescent="0.25">
      <c r="A22" s="28">
        <v>17</v>
      </c>
      <c r="B22" s="6">
        <v>36.857799999999997</v>
      </c>
      <c r="C22" s="6" t="s">
        <v>32</v>
      </c>
      <c r="D22" s="6" t="s">
        <v>32</v>
      </c>
      <c r="E22" s="6">
        <v>33.183799999999998</v>
      </c>
      <c r="F22" s="6">
        <v>0.53305899999999995</v>
      </c>
      <c r="G22" s="6">
        <v>30.380500000000001</v>
      </c>
      <c r="H22" s="6" t="s">
        <v>32</v>
      </c>
      <c r="I22" s="11" t="s">
        <v>32</v>
      </c>
      <c r="J22" s="11" t="s">
        <v>32</v>
      </c>
      <c r="K22" s="6">
        <v>100.95515899999999</v>
      </c>
      <c r="L22" s="7">
        <v>62.005939658152222</v>
      </c>
    </row>
    <row r="23" spans="1:12" x14ac:dyDescent="0.25">
      <c r="A23" s="28">
        <v>18</v>
      </c>
      <c r="B23" s="6">
        <v>36.7913</v>
      </c>
      <c r="C23" s="6">
        <v>1.8780000000000002E-2</v>
      </c>
      <c r="D23" s="6" t="s">
        <v>32</v>
      </c>
      <c r="E23" s="6">
        <v>32.919899999999998</v>
      </c>
      <c r="F23" s="6">
        <v>0.52411099999999999</v>
      </c>
      <c r="G23" s="6">
        <v>30.467600000000001</v>
      </c>
      <c r="H23" s="6" t="s">
        <v>32</v>
      </c>
      <c r="I23" s="11" t="s">
        <v>32</v>
      </c>
      <c r="J23" s="11" t="s">
        <v>32</v>
      </c>
      <c r="K23" s="6">
        <v>100.72169100000001</v>
      </c>
      <c r="L23" s="7">
        <v>62.261189739755451</v>
      </c>
    </row>
    <row r="24" spans="1:12" x14ac:dyDescent="0.25">
      <c r="A24" s="28">
        <v>19</v>
      </c>
      <c r="B24" s="6">
        <v>36.781799999999997</v>
      </c>
      <c r="C24" s="6" t="s">
        <v>32</v>
      </c>
      <c r="D24" s="6" t="s">
        <v>32</v>
      </c>
      <c r="E24" s="6">
        <v>33.480600000000003</v>
      </c>
      <c r="F24" s="6">
        <v>0.57127499999999998</v>
      </c>
      <c r="G24" s="6">
        <v>30.048500000000001</v>
      </c>
      <c r="H24" s="6" t="s">
        <v>32</v>
      </c>
      <c r="I24" s="11" t="s">
        <v>32</v>
      </c>
      <c r="J24" s="11" t="s">
        <v>32</v>
      </c>
      <c r="K24" s="6">
        <v>100.882175</v>
      </c>
      <c r="L24" s="7">
        <v>61.536316694137874</v>
      </c>
    </row>
    <row r="25" spans="1:12" x14ac:dyDescent="0.25">
      <c r="A25" s="28">
        <v>20</v>
      </c>
      <c r="B25" s="6">
        <v>36.532600000000002</v>
      </c>
      <c r="C25" s="6">
        <v>2.2006999999999999E-2</v>
      </c>
      <c r="D25" s="6" t="s">
        <v>32</v>
      </c>
      <c r="E25" s="6">
        <v>33.913899999999998</v>
      </c>
      <c r="F25" s="6">
        <v>0.57875200000000004</v>
      </c>
      <c r="G25" s="6">
        <v>29.5181</v>
      </c>
      <c r="H25" s="6">
        <v>1.0814000000000001E-2</v>
      </c>
      <c r="I25" s="6">
        <v>2.4846E-2</v>
      </c>
      <c r="J25" s="11" t="s">
        <v>32</v>
      </c>
      <c r="K25" s="6">
        <v>100.601023</v>
      </c>
      <c r="L25" s="7">
        <v>60.807794721117645</v>
      </c>
    </row>
    <row r="26" spans="1:12" x14ac:dyDescent="0.25">
      <c r="A26" s="28">
        <v>21</v>
      </c>
      <c r="B26" s="6">
        <v>37.1374</v>
      </c>
      <c r="C26" s="6">
        <v>2.0937999999999998E-2</v>
      </c>
      <c r="D26" s="6" t="s">
        <v>32</v>
      </c>
      <c r="E26" s="6">
        <v>33.5505</v>
      </c>
      <c r="F26" s="6">
        <v>0.54273099999999996</v>
      </c>
      <c r="G26" s="6">
        <v>30.213999999999999</v>
      </c>
      <c r="H26" s="6">
        <v>2.3762999999999999E-2</v>
      </c>
      <c r="I26" s="11" t="s">
        <v>32</v>
      </c>
      <c r="J26" s="11" t="s">
        <v>32</v>
      </c>
      <c r="K26" s="6">
        <v>101.52251699999999</v>
      </c>
      <c r="L26" s="7">
        <v>61.616740820971337</v>
      </c>
    </row>
    <row r="27" spans="1:12" x14ac:dyDescent="0.25">
      <c r="A27" s="28">
        <v>22</v>
      </c>
      <c r="B27" s="6">
        <v>36.5991</v>
      </c>
      <c r="C27" s="6" t="s">
        <v>32</v>
      </c>
      <c r="D27" s="6" t="s">
        <v>32</v>
      </c>
      <c r="E27" s="6">
        <v>33.8748</v>
      </c>
      <c r="F27" s="6">
        <v>0.54135800000000001</v>
      </c>
      <c r="G27" s="6">
        <v>26.454699999999999</v>
      </c>
      <c r="H27" s="6">
        <v>6.4250000000000002E-2</v>
      </c>
      <c r="I27" s="11" t="s">
        <v>32</v>
      </c>
      <c r="J27" s="11" t="s">
        <v>32</v>
      </c>
      <c r="K27" s="6">
        <v>97.569382000000004</v>
      </c>
      <c r="L27" s="7">
        <v>58.196023657275042</v>
      </c>
    </row>
    <row r="28" spans="1:12" x14ac:dyDescent="0.25">
      <c r="A28" s="28">
        <v>23</v>
      </c>
      <c r="B28" s="6">
        <v>36.720399999999998</v>
      </c>
      <c r="C28" s="6" t="s">
        <v>32</v>
      </c>
      <c r="D28" s="6" t="s">
        <v>32</v>
      </c>
      <c r="E28" s="6">
        <v>33.388199999999998</v>
      </c>
      <c r="F28" s="6">
        <v>0.56790600000000002</v>
      </c>
      <c r="G28" s="6">
        <v>29.827100000000002</v>
      </c>
      <c r="H28" s="6" t="s">
        <v>32</v>
      </c>
      <c r="I28" s="11" t="s">
        <v>32</v>
      </c>
      <c r="J28" s="11" t="s">
        <v>32</v>
      </c>
      <c r="K28" s="6">
        <v>100.50360599999999</v>
      </c>
      <c r="L28" s="7">
        <v>61.426520813740538</v>
      </c>
    </row>
    <row r="29" spans="1:12" x14ac:dyDescent="0.25">
      <c r="A29" s="28">
        <v>24</v>
      </c>
      <c r="B29" s="6">
        <v>37.4604</v>
      </c>
      <c r="C29" s="6" t="s">
        <v>32</v>
      </c>
      <c r="D29" s="6" t="s">
        <v>32</v>
      </c>
      <c r="E29" s="6">
        <v>33.118200000000002</v>
      </c>
      <c r="F29" s="6">
        <v>0.58074499999999996</v>
      </c>
      <c r="G29" s="6">
        <v>29.966100000000001</v>
      </c>
      <c r="H29" s="6">
        <v>1.2860999999999999E-2</v>
      </c>
      <c r="I29" s="11" t="s">
        <v>32</v>
      </c>
      <c r="J29" s="11" t="s">
        <v>32</v>
      </c>
      <c r="K29" s="6">
        <v>101.13831</v>
      </c>
      <c r="L29" s="7">
        <v>61.728676916491274</v>
      </c>
    </row>
    <row r="30" spans="1:12" x14ac:dyDescent="0.25">
      <c r="A30" s="28">
        <v>25</v>
      </c>
      <c r="B30" s="6">
        <v>36.816699999999997</v>
      </c>
      <c r="C30" s="6" t="s">
        <v>32</v>
      </c>
      <c r="D30" s="6" t="s">
        <v>32</v>
      </c>
      <c r="E30" s="6">
        <v>33.486699999999999</v>
      </c>
      <c r="F30" s="6">
        <v>0.55497200000000002</v>
      </c>
      <c r="G30" s="6">
        <v>29.872499999999999</v>
      </c>
      <c r="H30" s="6">
        <v>2.9655999999999998E-2</v>
      </c>
      <c r="I30" s="11" t="s">
        <v>32</v>
      </c>
      <c r="J30" s="11" t="s">
        <v>32</v>
      </c>
      <c r="K30" s="6">
        <v>100.808941</v>
      </c>
      <c r="L30" s="7">
        <v>61.392805959058016</v>
      </c>
    </row>
    <row r="31" spans="1:12" x14ac:dyDescent="0.25">
      <c r="A31" s="28">
        <v>26</v>
      </c>
      <c r="B31" s="6">
        <v>36.871099999999998</v>
      </c>
      <c r="C31" s="6" t="s">
        <v>32</v>
      </c>
      <c r="D31" s="6" t="s">
        <v>32</v>
      </c>
      <c r="E31" s="6">
        <v>33.314100000000003</v>
      </c>
      <c r="F31" s="6">
        <v>0.57356200000000002</v>
      </c>
      <c r="G31" s="6">
        <v>30.072399999999998</v>
      </c>
      <c r="H31" s="6" t="s">
        <v>32</v>
      </c>
      <c r="I31" s="11" t="s">
        <v>32</v>
      </c>
      <c r="J31" s="11" t="s">
        <v>32</v>
      </c>
      <c r="K31" s="6">
        <v>100.831166</v>
      </c>
      <c r="L31" s="7">
        <v>61.672972877400191</v>
      </c>
    </row>
    <row r="32" spans="1:12" x14ac:dyDescent="0.25">
      <c r="A32" s="28">
        <v>27</v>
      </c>
      <c r="B32" s="6">
        <v>36.829799999999999</v>
      </c>
      <c r="C32" s="6" t="s">
        <v>32</v>
      </c>
      <c r="D32" s="6" t="s">
        <v>32</v>
      </c>
      <c r="E32" s="6">
        <v>33.285499999999999</v>
      </c>
      <c r="F32" s="6">
        <v>0.58215700000000004</v>
      </c>
      <c r="G32" s="6">
        <v>29.6554</v>
      </c>
      <c r="H32" s="6" t="s">
        <v>32</v>
      </c>
      <c r="I32" s="11" t="s">
        <v>32</v>
      </c>
      <c r="J32" s="11" t="s">
        <v>32</v>
      </c>
      <c r="K32" s="6">
        <v>100.37392299999999</v>
      </c>
      <c r="L32" s="7">
        <v>61.362869992084597</v>
      </c>
    </row>
    <row r="33" spans="1:12" x14ac:dyDescent="0.25">
      <c r="A33" s="28">
        <v>28</v>
      </c>
      <c r="B33" s="6">
        <v>36.983699999999999</v>
      </c>
      <c r="C33" s="6" t="s">
        <v>32</v>
      </c>
      <c r="D33" s="6" t="s">
        <v>32</v>
      </c>
      <c r="E33" s="6">
        <v>33.362099999999998</v>
      </c>
      <c r="F33" s="6">
        <v>0.577183</v>
      </c>
      <c r="G33" s="6">
        <v>29.821400000000001</v>
      </c>
      <c r="H33" s="6" t="s">
        <v>32</v>
      </c>
      <c r="I33" s="6">
        <v>2.248E-2</v>
      </c>
      <c r="J33" s="11" t="s">
        <v>32</v>
      </c>
      <c r="K33" s="6">
        <v>100.788365</v>
      </c>
      <c r="L33" s="7">
        <v>61.440471922794337</v>
      </c>
    </row>
    <row r="34" spans="1:12" x14ac:dyDescent="0.25">
      <c r="A34" s="28">
        <v>29</v>
      </c>
      <c r="B34" s="6">
        <v>36.798999999999999</v>
      </c>
      <c r="C34" s="6" t="s">
        <v>32</v>
      </c>
      <c r="D34" s="6" t="s">
        <v>32</v>
      </c>
      <c r="E34" s="6">
        <v>33.105800000000002</v>
      </c>
      <c r="F34" s="6">
        <v>0.56928900000000004</v>
      </c>
      <c r="G34" s="6">
        <v>29.974299999999999</v>
      </c>
      <c r="H34" s="6" t="s">
        <v>32</v>
      </c>
      <c r="I34" s="11" t="s">
        <v>32</v>
      </c>
      <c r="J34" s="11" t="s">
        <v>32</v>
      </c>
      <c r="K34" s="6">
        <v>100.44838900000001</v>
      </c>
      <c r="L34" s="7">
        <v>61.744027980345791</v>
      </c>
    </row>
    <row r="35" spans="1:12" x14ac:dyDescent="0.25">
      <c r="A35" s="28">
        <v>30</v>
      </c>
      <c r="B35" s="6">
        <v>36.7898</v>
      </c>
      <c r="C35" s="6" t="s">
        <v>32</v>
      </c>
      <c r="D35" s="6" t="s">
        <v>32</v>
      </c>
      <c r="E35" s="6">
        <v>33.179000000000002</v>
      </c>
      <c r="F35" s="6">
        <v>0.54351400000000005</v>
      </c>
      <c r="G35" s="6">
        <v>29.4087</v>
      </c>
      <c r="H35" s="6">
        <v>1.6282000000000001E-2</v>
      </c>
      <c r="I35" s="11" t="s">
        <v>32</v>
      </c>
      <c r="J35" s="11" t="s">
        <v>32</v>
      </c>
      <c r="K35" s="6">
        <v>99.937296000000003</v>
      </c>
      <c r="L35" s="7">
        <v>61.24049201489273</v>
      </c>
    </row>
    <row r="36" spans="1:12" x14ac:dyDescent="0.25">
      <c r="A36" s="28">
        <v>31</v>
      </c>
      <c r="B36" s="6">
        <v>36.936799999999998</v>
      </c>
      <c r="C36" s="6">
        <v>2.8687000000000001E-2</v>
      </c>
      <c r="D36" s="6" t="s">
        <v>32</v>
      </c>
      <c r="E36" s="6">
        <v>32.424399999999999</v>
      </c>
      <c r="F36" s="6">
        <v>0.54433500000000001</v>
      </c>
      <c r="G36" s="6">
        <v>30.128699999999998</v>
      </c>
      <c r="H36" s="6" t="s">
        <v>32</v>
      </c>
      <c r="I36" s="11" t="s">
        <v>32</v>
      </c>
      <c r="J36" s="11" t="s">
        <v>32</v>
      </c>
      <c r="K36" s="6">
        <v>100.06292999999999</v>
      </c>
      <c r="L36" s="7">
        <v>62.354721915272357</v>
      </c>
    </row>
    <row r="37" spans="1:12" x14ac:dyDescent="0.25">
      <c r="A37" s="28">
        <v>32</v>
      </c>
      <c r="B37" s="6">
        <v>36.854300000000002</v>
      </c>
      <c r="C37" s="6" t="s">
        <v>32</v>
      </c>
      <c r="D37" s="6" t="s">
        <v>32</v>
      </c>
      <c r="E37" s="6">
        <v>32.769399999999997</v>
      </c>
      <c r="F37" s="6">
        <v>0.54274599999999995</v>
      </c>
      <c r="G37" s="6">
        <v>29.946899999999999</v>
      </c>
      <c r="H37" s="6" t="s">
        <v>32</v>
      </c>
      <c r="I37" s="11" t="s">
        <v>32</v>
      </c>
      <c r="J37" s="11" t="s">
        <v>32</v>
      </c>
      <c r="K37" s="6">
        <v>100.13640099999998</v>
      </c>
      <c r="L37" s="7">
        <v>61.963431906034685</v>
      </c>
    </row>
    <row r="38" spans="1:12" x14ac:dyDescent="0.25">
      <c r="A38" s="28">
        <v>33</v>
      </c>
      <c r="B38" s="6">
        <v>36.687899999999999</v>
      </c>
      <c r="C38" s="6" t="s">
        <v>32</v>
      </c>
      <c r="D38" s="6">
        <v>1.4997E-2</v>
      </c>
      <c r="E38" s="6">
        <v>32.731299999999997</v>
      </c>
      <c r="F38" s="6">
        <v>0.56788400000000006</v>
      </c>
      <c r="G38" s="6">
        <v>29.901700000000002</v>
      </c>
      <c r="H38" s="6" t="s">
        <v>32</v>
      </c>
      <c r="I38" s="11" t="s">
        <v>32</v>
      </c>
      <c r="J38" s="11" t="s">
        <v>32</v>
      </c>
      <c r="K38" s="6">
        <v>99.922271000000009</v>
      </c>
      <c r="L38" s="7">
        <v>61.955169223242812</v>
      </c>
    </row>
    <row r="39" spans="1:12" x14ac:dyDescent="0.25">
      <c r="A39" s="28">
        <v>34</v>
      </c>
      <c r="B39" s="6">
        <v>36.298900000000003</v>
      </c>
      <c r="C39" s="6" t="s">
        <v>32</v>
      </c>
      <c r="D39" s="6">
        <v>1.7337000000000002E-2</v>
      </c>
      <c r="E39" s="6">
        <v>33.499699999999997</v>
      </c>
      <c r="F39" s="6">
        <v>0.56213299999999999</v>
      </c>
      <c r="G39" s="6">
        <v>30.745200000000001</v>
      </c>
      <c r="H39" s="6">
        <v>1.4626E-2</v>
      </c>
      <c r="I39" s="11" t="s">
        <v>32</v>
      </c>
      <c r="J39" s="11" t="s">
        <v>32</v>
      </c>
      <c r="K39" s="6">
        <v>101.137896</v>
      </c>
      <c r="L39" s="7">
        <v>62.063791178112794</v>
      </c>
    </row>
    <row r="40" spans="1:12" x14ac:dyDescent="0.25">
      <c r="A40" s="28">
        <v>35</v>
      </c>
      <c r="B40" s="6">
        <v>36.899900000000002</v>
      </c>
      <c r="C40" s="6" t="s">
        <v>32</v>
      </c>
      <c r="D40" s="6">
        <v>1.7541000000000001E-2</v>
      </c>
      <c r="E40" s="6">
        <v>33.127299999999998</v>
      </c>
      <c r="F40" s="6">
        <v>0.57428199999999996</v>
      </c>
      <c r="G40" s="6">
        <v>29.979800000000001</v>
      </c>
      <c r="H40" s="6" t="s">
        <v>32</v>
      </c>
      <c r="I40" s="11" t="s">
        <v>32</v>
      </c>
      <c r="J40" s="11" t="s">
        <v>32</v>
      </c>
      <c r="K40" s="6">
        <v>100.59883099999999</v>
      </c>
      <c r="L40" s="7">
        <v>61.732950517510275</v>
      </c>
    </row>
    <row r="41" spans="1:12" x14ac:dyDescent="0.25">
      <c r="A41" s="28">
        <v>36</v>
      </c>
      <c r="B41" s="6">
        <v>36.639699999999998</v>
      </c>
      <c r="C41" s="6" t="s">
        <v>32</v>
      </c>
      <c r="D41" s="6">
        <v>1.8998999999999999E-2</v>
      </c>
      <c r="E41" s="6">
        <v>33.309399999999997</v>
      </c>
      <c r="F41" s="6">
        <v>0.58648999999999996</v>
      </c>
      <c r="G41" s="6">
        <v>29.916399999999999</v>
      </c>
      <c r="H41" s="6" t="s">
        <v>32</v>
      </c>
      <c r="I41" s="11" t="s">
        <v>32</v>
      </c>
      <c r="J41" s="11" t="s">
        <v>32</v>
      </c>
      <c r="K41" s="6">
        <v>100.51819799999998</v>
      </c>
      <c r="L41" s="7">
        <v>61.553190211573863</v>
      </c>
    </row>
    <row r="42" spans="1:12" x14ac:dyDescent="0.25">
      <c r="A42" s="28">
        <v>37</v>
      </c>
      <c r="B42" s="6">
        <v>36.6083</v>
      </c>
      <c r="C42" s="6" t="s">
        <v>32</v>
      </c>
      <c r="D42" s="6">
        <v>2.1583000000000001E-2</v>
      </c>
      <c r="E42" s="6">
        <v>34.021900000000002</v>
      </c>
      <c r="F42" s="6">
        <v>0.55129399999999995</v>
      </c>
      <c r="G42" s="6">
        <v>26.690300000000001</v>
      </c>
      <c r="H42" s="6">
        <v>2.2759999999999999E-2</v>
      </c>
      <c r="I42" s="11" t="s">
        <v>32</v>
      </c>
      <c r="J42" s="11" t="s">
        <v>32</v>
      </c>
      <c r="K42" s="6">
        <v>97.916137000000006</v>
      </c>
      <c r="L42" s="7">
        <v>58.306294025732953</v>
      </c>
    </row>
    <row r="43" spans="1:12" x14ac:dyDescent="0.25">
      <c r="A43" s="28">
        <v>38</v>
      </c>
      <c r="B43" s="6">
        <v>35.256399999999999</v>
      </c>
      <c r="C43" s="6" t="s">
        <v>32</v>
      </c>
      <c r="D43" s="6">
        <v>2.5881999999999999E-2</v>
      </c>
      <c r="E43" s="6">
        <v>34.637999999999998</v>
      </c>
      <c r="F43" s="6">
        <v>0.511154</v>
      </c>
      <c r="G43" s="6">
        <v>27.3126</v>
      </c>
      <c r="H43" s="6">
        <v>6.1441999999999997E-2</v>
      </c>
      <c r="I43" s="11" t="s">
        <v>32</v>
      </c>
      <c r="J43" s="11" t="s">
        <v>32</v>
      </c>
      <c r="K43" s="6">
        <v>97.835959000000003</v>
      </c>
      <c r="L43" s="7">
        <v>58.430302430472089</v>
      </c>
    </row>
    <row r="44" spans="1:12" x14ac:dyDescent="0.25">
      <c r="A44" s="28">
        <v>39</v>
      </c>
      <c r="B44" s="6">
        <v>36.998100000000001</v>
      </c>
      <c r="C44" s="6">
        <v>2.1052999999999999E-2</v>
      </c>
      <c r="D44" s="6">
        <v>2.649E-2</v>
      </c>
      <c r="E44" s="6">
        <v>33.320599999999999</v>
      </c>
      <c r="F44" s="6">
        <v>0.544211</v>
      </c>
      <c r="G44" s="6">
        <v>30.209599999999998</v>
      </c>
      <c r="H44" s="6" t="s">
        <v>32</v>
      </c>
      <c r="I44" s="11" t="s">
        <v>32</v>
      </c>
      <c r="J44" s="11" t="s">
        <v>32</v>
      </c>
      <c r="K44" s="6">
        <v>101.14639699999999</v>
      </c>
      <c r="L44" s="7">
        <v>61.775863655344722</v>
      </c>
    </row>
    <row r="45" spans="1:12" x14ac:dyDescent="0.25">
      <c r="A45" s="28">
        <v>40</v>
      </c>
      <c r="B45" s="6">
        <v>36.467599999999997</v>
      </c>
      <c r="C45" s="6">
        <v>6.5962000000000007E-2</v>
      </c>
      <c r="D45" s="6">
        <v>8.3093E-2</v>
      </c>
      <c r="E45" s="6">
        <v>32.779000000000003</v>
      </c>
      <c r="F45" s="6">
        <v>0.50597700000000001</v>
      </c>
      <c r="G45" s="6">
        <v>30.077300000000001</v>
      </c>
      <c r="H45" s="6">
        <v>5.0096000000000002E-2</v>
      </c>
      <c r="I45" s="11" t="s">
        <v>32</v>
      </c>
      <c r="J45" s="11" t="s">
        <v>32</v>
      </c>
      <c r="K45" s="6">
        <v>100.08176200000001</v>
      </c>
      <c r="L45" s="7">
        <v>62.058725793109303</v>
      </c>
    </row>
    <row r="46" spans="1:12" s="14" customFormat="1" ht="14.4" x14ac:dyDescent="0.3">
      <c r="A46" s="14" t="s">
        <v>71</v>
      </c>
      <c r="B46" s="15">
        <f t="shared" ref="B46:H46" si="0">MIN(B6:B45)</f>
        <v>35.256399999999999</v>
      </c>
      <c r="C46" s="15">
        <f t="shared" si="0"/>
        <v>1.8110999999999999E-2</v>
      </c>
      <c r="D46" s="15">
        <f t="shared" si="0"/>
        <v>1.4997E-2</v>
      </c>
      <c r="E46" s="15">
        <f t="shared" si="0"/>
        <v>32.424399999999999</v>
      </c>
      <c r="F46" s="15">
        <f t="shared" si="0"/>
        <v>0.49878099999999997</v>
      </c>
      <c r="G46" s="15">
        <f t="shared" si="0"/>
        <v>26.454699999999999</v>
      </c>
      <c r="H46" s="15">
        <f t="shared" si="0"/>
        <v>1.0411E-2</v>
      </c>
      <c r="I46" s="15">
        <f t="shared" ref="I46:L46" si="1">MIN(I6:I45)</f>
        <v>2.2311000000000001E-2</v>
      </c>
      <c r="J46" s="15"/>
      <c r="K46" s="15">
        <f t="shared" si="1"/>
        <v>97.569382000000004</v>
      </c>
      <c r="L46" s="61">
        <f t="shared" si="1"/>
        <v>58.196023657275042</v>
      </c>
    </row>
    <row r="47" spans="1:12" s="14" customFormat="1" ht="14.4" x14ac:dyDescent="0.3">
      <c r="A47" s="14" t="s">
        <v>72</v>
      </c>
      <c r="B47" s="15">
        <f t="shared" ref="B47:H47" si="2">MAX(B6:B45)</f>
        <v>37.4604</v>
      </c>
      <c r="C47" s="15">
        <f t="shared" si="2"/>
        <v>6.5962000000000007E-2</v>
      </c>
      <c r="D47" s="15">
        <f t="shared" si="2"/>
        <v>8.3093E-2</v>
      </c>
      <c r="E47" s="15">
        <f t="shared" si="2"/>
        <v>34.637999999999998</v>
      </c>
      <c r="F47" s="15">
        <f t="shared" si="2"/>
        <v>0.58894500000000005</v>
      </c>
      <c r="G47" s="15">
        <f t="shared" si="2"/>
        <v>30.745200000000001</v>
      </c>
      <c r="H47" s="15">
        <f t="shared" si="2"/>
        <v>6.4250000000000002E-2</v>
      </c>
      <c r="I47" s="15">
        <f t="shared" ref="I47:L47" si="3">MAX(I6:I45)</f>
        <v>2.5146999999999999E-2</v>
      </c>
      <c r="J47" s="15"/>
      <c r="K47" s="15">
        <f t="shared" si="3"/>
        <v>101.52251699999999</v>
      </c>
      <c r="L47" s="61">
        <f t="shared" si="3"/>
        <v>62.354721915272357</v>
      </c>
    </row>
    <row r="48" spans="1:12" s="14" customFormat="1" ht="14.4" x14ac:dyDescent="0.3">
      <c r="A48" s="14" t="s">
        <v>73</v>
      </c>
      <c r="B48" s="15">
        <f t="shared" ref="B48:H48" si="4">AVERAGE(B6:B45)</f>
        <v>36.782134999999997</v>
      </c>
      <c r="C48" s="15">
        <f t="shared" si="4"/>
        <v>2.6594555555555552E-2</v>
      </c>
      <c r="D48" s="15">
        <f t="shared" si="4"/>
        <v>2.8240250000000001E-2</v>
      </c>
      <c r="E48" s="15">
        <f t="shared" si="4"/>
        <v>33.213427500000002</v>
      </c>
      <c r="F48" s="15">
        <f t="shared" si="4"/>
        <v>0.55149057500000009</v>
      </c>
      <c r="G48" s="15">
        <f t="shared" si="4"/>
        <v>29.764032499999992</v>
      </c>
      <c r="H48" s="15">
        <f t="shared" si="4"/>
        <v>2.5615142857142861E-2</v>
      </c>
      <c r="I48" s="15">
        <f t="shared" ref="I48:L48" si="5">AVERAGE(I6:I45)</f>
        <v>2.3696000000000002E-2</v>
      </c>
      <c r="J48" s="15"/>
      <c r="K48" s="15">
        <f t="shared" si="5"/>
        <v>100.34765124999998</v>
      </c>
      <c r="L48" s="61">
        <f t="shared" si="5"/>
        <v>61.487664560955693</v>
      </c>
    </row>
    <row r="49" spans="1:12" s="14" customFormat="1" ht="14.4" x14ac:dyDescent="0.3">
      <c r="A49" s="14" t="s">
        <v>74</v>
      </c>
      <c r="B49" s="15">
        <f t="shared" ref="B49:H49" si="6">STDEV(B6:B45)*2</f>
        <v>0.63497356706542918</v>
      </c>
      <c r="C49" s="15">
        <f t="shared" si="6"/>
        <v>3.0154864169999376E-2</v>
      </c>
      <c r="D49" s="15">
        <f t="shared" si="6"/>
        <v>4.5077121606039952E-2</v>
      </c>
      <c r="E49" s="15">
        <f t="shared" si="6"/>
        <v>0.82895890466016764</v>
      </c>
      <c r="F49" s="15">
        <f t="shared" si="6"/>
        <v>5.1028322990854552E-2</v>
      </c>
      <c r="G49" s="15">
        <f t="shared" si="6"/>
        <v>1.7695147261108275</v>
      </c>
      <c r="H49" s="15">
        <f t="shared" si="6"/>
        <v>3.7848884376259634E-2</v>
      </c>
      <c r="I49" s="15">
        <f t="shared" ref="I49:L49" si="7">STDEV(I6:I45)*2</f>
        <v>3.0165724478840761E-3</v>
      </c>
      <c r="J49" s="15"/>
      <c r="K49" s="15">
        <f t="shared" si="7"/>
        <v>1.6567174099191979</v>
      </c>
      <c r="L49" s="61">
        <f t="shared" si="7"/>
        <v>1.9269126928594504</v>
      </c>
    </row>
    <row r="50" spans="1:12" ht="14.4" x14ac:dyDescent="0.3">
      <c r="A50" s="5" t="s">
        <v>57</v>
      </c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2" x14ac:dyDescent="0.25">
      <c r="A51" s="28">
        <v>1</v>
      </c>
      <c r="B51" s="6">
        <v>36.977499999999999</v>
      </c>
      <c r="C51" s="11" t="s">
        <v>32</v>
      </c>
      <c r="D51" s="11" t="s">
        <v>32</v>
      </c>
      <c r="E51" s="6">
        <v>31.933</v>
      </c>
      <c r="F51" s="6">
        <v>0.51978599999999997</v>
      </c>
      <c r="G51" s="6">
        <v>31.390599999999999</v>
      </c>
      <c r="H51" s="11" t="s">
        <v>32</v>
      </c>
      <c r="I51" s="6">
        <v>2.3418000000000001E-2</v>
      </c>
      <c r="J51" s="11" t="s">
        <v>32</v>
      </c>
      <c r="K51" s="6">
        <v>100.84430399999999</v>
      </c>
      <c r="L51" s="7">
        <v>63.666724206565895</v>
      </c>
    </row>
    <row r="52" spans="1:12" x14ac:dyDescent="0.25">
      <c r="A52" s="28">
        <v>2</v>
      </c>
      <c r="B52" s="6">
        <v>37.224400000000003</v>
      </c>
      <c r="C52" s="11" t="s">
        <v>32</v>
      </c>
      <c r="D52" s="11" t="s">
        <v>32</v>
      </c>
      <c r="E52" s="6">
        <v>32.2669</v>
      </c>
      <c r="F52" s="6">
        <v>0.52950799999999998</v>
      </c>
      <c r="G52" s="6">
        <v>31.072399999999998</v>
      </c>
      <c r="H52" s="11" t="s">
        <v>32</v>
      </c>
      <c r="I52" s="11" t="s">
        <v>32</v>
      </c>
      <c r="J52" s="11" t="s">
        <v>32</v>
      </c>
      <c r="K52" s="6">
        <v>101.11020000000001</v>
      </c>
      <c r="L52" s="7">
        <v>63.189157444881559</v>
      </c>
    </row>
    <row r="53" spans="1:12" x14ac:dyDescent="0.25">
      <c r="A53" s="28">
        <v>3</v>
      </c>
      <c r="B53" s="6">
        <v>37.062199999999997</v>
      </c>
      <c r="C53" s="6">
        <v>8.7958999999999996E-2</v>
      </c>
      <c r="D53" s="11" t="s">
        <v>32</v>
      </c>
      <c r="E53" s="6">
        <v>31.404199999999999</v>
      </c>
      <c r="F53" s="6">
        <v>0.496751</v>
      </c>
      <c r="G53" s="6">
        <v>32.134900000000002</v>
      </c>
      <c r="H53" s="11" t="s">
        <v>32</v>
      </c>
      <c r="I53" s="11" t="s">
        <v>32</v>
      </c>
      <c r="J53" s="11" t="s">
        <v>32</v>
      </c>
      <c r="K53" s="6">
        <v>101.237205</v>
      </c>
      <c r="L53" s="7">
        <v>64.589888450220954</v>
      </c>
    </row>
    <row r="54" spans="1:12" x14ac:dyDescent="0.25">
      <c r="A54" s="28">
        <v>4</v>
      </c>
      <c r="B54" s="6">
        <v>37.194200000000002</v>
      </c>
      <c r="C54" s="11" t="s">
        <v>32</v>
      </c>
      <c r="D54" s="11" t="s">
        <v>32</v>
      </c>
      <c r="E54" s="6">
        <v>31.700099999999999</v>
      </c>
      <c r="F54" s="6">
        <v>0.50859500000000002</v>
      </c>
      <c r="G54" s="6">
        <v>31.213999999999999</v>
      </c>
      <c r="H54" s="11" t="s">
        <v>32</v>
      </c>
      <c r="I54" s="11" t="s">
        <v>32</v>
      </c>
      <c r="J54" s="11" t="s">
        <v>32</v>
      </c>
      <c r="K54" s="6">
        <v>100.65528499999999</v>
      </c>
      <c r="L54" s="7">
        <v>63.705495657594604</v>
      </c>
    </row>
    <row r="55" spans="1:12" x14ac:dyDescent="0.25">
      <c r="A55" s="28">
        <v>5</v>
      </c>
      <c r="B55" s="6">
        <v>37.127099999999999</v>
      </c>
      <c r="C55" s="11" t="s">
        <v>32</v>
      </c>
      <c r="D55" s="11" t="s">
        <v>32</v>
      </c>
      <c r="E55" s="6">
        <v>32.8767</v>
      </c>
      <c r="F55" s="6">
        <v>0.56333299999999997</v>
      </c>
      <c r="G55" s="6">
        <v>30.739899999999999</v>
      </c>
      <c r="H55" s="11" t="s">
        <v>32</v>
      </c>
      <c r="I55" s="11" t="s">
        <v>32</v>
      </c>
      <c r="J55" s="11" t="s">
        <v>32</v>
      </c>
      <c r="K55" s="6">
        <v>101.30703299999999</v>
      </c>
      <c r="L55" s="7">
        <v>62.500706693803707</v>
      </c>
    </row>
    <row r="56" spans="1:12" x14ac:dyDescent="0.25">
      <c r="A56" s="28">
        <v>6</v>
      </c>
      <c r="B56" s="6">
        <v>36.9499</v>
      </c>
      <c r="C56" s="6">
        <v>8.7127999999999997E-2</v>
      </c>
      <c r="D56" s="11" t="s">
        <v>32</v>
      </c>
      <c r="E56" s="6">
        <v>31.951599999999999</v>
      </c>
      <c r="F56" s="6">
        <v>0.53252999999999995</v>
      </c>
      <c r="G56" s="6">
        <v>31.305099999999999</v>
      </c>
      <c r="H56" s="6">
        <v>1.1247999999999999E-2</v>
      </c>
      <c r="I56" s="11" t="s">
        <v>32</v>
      </c>
      <c r="J56" s="11" t="s">
        <v>32</v>
      </c>
      <c r="K56" s="6">
        <v>100.83749599999999</v>
      </c>
      <c r="L56" s="7">
        <v>63.590127044814857</v>
      </c>
    </row>
    <row r="57" spans="1:12" x14ac:dyDescent="0.25">
      <c r="A57" s="28">
        <v>7</v>
      </c>
      <c r="B57" s="6">
        <v>36.998399999999997</v>
      </c>
      <c r="C57" s="6">
        <v>2.8763E-2</v>
      </c>
      <c r="D57" s="11" t="s">
        <v>32</v>
      </c>
      <c r="E57" s="6">
        <v>32.322800000000001</v>
      </c>
      <c r="F57" s="6">
        <v>0.58096999999999999</v>
      </c>
      <c r="G57" s="6">
        <v>31.0807</v>
      </c>
      <c r="H57" s="11" t="s">
        <v>32</v>
      </c>
      <c r="I57" s="11" t="s">
        <v>32</v>
      </c>
      <c r="J57" s="11" t="s">
        <v>32</v>
      </c>
      <c r="K57" s="6">
        <v>101.01163299999999</v>
      </c>
      <c r="L57" s="7">
        <v>63.15512776182176</v>
      </c>
    </row>
    <row r="58" spans="1:12" x14ac:dyDescent="0.25">
      <c r="A58" s="28">
        <v>8</v>
      </c>
      <c r="B58" s="6">
        <v>36.929299999999998</v>
      </c>
      <c r="C58" s="11" t="s">
        <v>32</v>
      </c>
      <c r="D58" s="11" t="s">
        <v>32</v>
      </c>
      <c r="E58" s="6">
        <v>32.722499999999997</v>
      </c>
      <c r="F58" s="6">
        <v>0.53496500000000002</v>
      </c>
      <c r="G58" s="6">
        <v>30.944199999999999</v>
      </c>
      <c r="H58" s="11" t="s">
        <v>32</v>
      </c>
      <c r="I58" s="11" t="s">
        <v>32</v>
      </c>
      <c r="J58" s="11" t="s">
        <v>32</v>
      </c>
      <c r="K58" s="6">
        <v>101.15051199999999</v>
      </c>
      <c r="L58" s="7">
        <v>62.765770143598623</v>
      </c>
    </row>
    <row r="59" spans="1:12" x14ac:dyDescent="0.25">
      <c r="A59" s="28">
        <v>9</v>
      </c>
      <c r="B59" s="6">
        <v>36.690600000000003</v>
      </c>
      <c r="C59" s="11" t="s">
        <v>32</v>
      </c>
      <c r="D59" s="11" t="s">
        <v>32</v>
      </c>
      <c r="E59" s="6">
        <v>32.3474</v>
      </c>
      <c r="F59" s="6">
        <v>0.55130699999999999</v>
      </c>
      <c r="G59" s="6">
        <v>31.2758</v>
      </c>
      <c r="H59" s="6">
        <v>2.4486999999999998E-2</v>
      </c>
      <c r="I59" s="11" t="s">
        <v>32</v>
      </c>
      <c r="J59" s="11" t="s">
        <v>32</v>
      </c>
      <c r="K59" s="6">
        <v>100.916005</v>
      </c>
      <c r="L59" s="7">
        <v>63.282779723347062</v>
      </c>
    </row>
    <row r="60" spans="1:12" x14ac:dyDescent="0.25">
      <c r="A60" s="28">
        <v>10</v>
      </c>
      <c r="B60" s="6">
        <v>36.851599999999998</v>
      </c>
      <c r="C60" s="11" t="s">
        <v>32</v>
      </c>
      <c r="D60" s="11" t="s">
        <v>32</v>
      </c>
      <c r="E60" s="6">
        <v>32.591200000000001</v>
      </c>
      <c r="F60" s="6">
        <v>0.54307700000000003</v>
      </c>
      <c r="G60" s="6">
        <v>30.916</v>
      </c>
      <c r="H60" s="11" t="s">
        <v>32</v>
      </c>
      <c r="I60" s="11" t="s">
        <v>32</v>
      </c>
      <c r="J60" s="11" t="s">
        <v>32</v>
      </c>
      <c r="K60" s="6">
        <v>100.90188499999999</v>
      </c>
      <c r="L60" s="7">
        <v>62.838546986271446</v>
      </c>
    </row>
    <row r="61" spans="1:12" x14ac:dyDescent="0.25">
      <c r="A61" s="28">
        <v>11</v>
      </c>
      <c r="B61" s="6">
        <v>36.6937</v>
      </c>
      <c r="C61" s="6">
        <v>1.6782999999999999E-2</v>
      </c>
      <c r="D61" s="11" t="s">
        <v>32</v>
      </c>
      <c r="E61" s="6">
        <v>32.572200000000002</v>
      </c>
      <c r="F61" s="6">
        <v>0.57233000000000001</v>
      </c>
      <c r="G61" s="6">
        <v>30.720199999999998</v>
      </c>
      <c r="H61" s="11" t="s">
        <v>32</v>
      </c>
      <c r="I61" s="11" t="s">
        <v>32</v>
      </c>
      <c r="J61" s="11" t="s">
        <v>32</v>
      </c>
      <c r="K61" s="6">
        <v>100.59427099999999</v>
      </c>
      <c r="L61" s="7">
        <v>62.703576750592717</v>
      </c>
    </row>
    <row r="62" spans="1:12" x14ac:dyDescent="0.25">
      <c r="A62" s="28">
        <v>12</v>
      </c>
      <c r="B62" s="6">
        <v>36.419800000000002</v>
      </c>
      <c r="C62" s="11" t="s">
        <v>32</v>
      </c>
      <c r="D62" s="11" t="s">
        <v>32</v>
      </c>
      <c r="E62" s="6">
        <v>31.9038</v>
      </c>
      <c r="F62" s="6">
        <v>0.52071699999999999</v>
      </c>
      <c r="G62" s="6">
        <v>31.0626</v>
      </c>
      <c r="H62" s="11" t="s">
        <v>32</v>
      </c>
      <c r="I62" s="11" t="s">
        <v>32</v>
      </c>
      <c r="J62" s="11" t="s">
        <v>32</v>
      </c>
      <c r="K62" s="6">
        <v>99.906917000000007</v>
      </c>
      <c r="L62" s="7">
        <v>63.444619975425667</v>
      </c>
    </row>
    <row r="63" spans="1:12" x14ac:dyDescent="0.25">
      <c r="A63" s="28">
        <v>13</v>
      </c>
      <c r="B63" s="6">
        <v>36.225499999999997</v>
      </c>
      <c r="C63" s="11" t="s">
        <v>32</v>
      </c>
      <c r="D63" s="11" t="s">
        <v>32</v>
      </c>
      <c r="E63" s="6">
        <v>32.284799999999997</v>
      </c>
      <c r="F63" s="6">
        <v>0.526922</v>
      </c>
      <c r="G63" s="6">
        <v>30.956600000000002</v>
      </c>
      <c r="H63" s="6">
        <v>1.4772E-2</v>
      </c>
      <c r="I63" s="11" t="s">
        <v>32</v>
      </c>
      <c r="J63" s="11" t="s">
        <v>32</v>
      </c>
      <c r="K63" s="6">
        <v>100.008594</v>
      </c>
      <c r="L63" s="7">
        <v>63.089455929902158</v>
      </c>
    </row>
    <row r="64" spans="1:12" x14ac:dyDescent="0.25">
      <c r="A64" s="28">
        <v>14</v>
      </c>
      <c r="B64" s="6">
        <v>36.201999999999998</v>
      </c>
      <c r="C64" s="11" t="s">
        <v>32</v>
      </c>
      <c r="D64" s="11" t="s">
        <v>32</v>
      </c>
      <c r="E64" s="6">
        <v>32.176000000000002</v>
      </c>
      <c r="F64" s="6">
        <v>0.55018400000000001</v>
      </c>
      <c r="G64" s="6">
        <v>30.9832</v>
      </c>
      <c r="H64" s="11" t="s">
        <v>32</v>
      </c>
      <c r="I64" s="11" t="s">
        <v>32</v>
      </c>
      <c r="J64" s="11" t="s">
        <v>32</v>
      </c>
      <c r="K64" s="6">
        <v>99.911383999999998</v>
      </c>
      <c r="L64" s="7">
        <v>63.187828558228745</v>
      </c>
    </row>
    <row r="65" spans="1:12" x14ac:dyDescent="0.25">
      <c r="A65" s="28">
        <v>15</v>
      </c>
      <c r="B65" s="6">
        <v>35.622500000000002</v>
      </c>
      <c r="C65" s="11" t="s">
        <v>32</v>
      </c>
      <c r="D65" s="11" t="s">
        <v>32</v>
      </c>
      <c r="E65" s="6">
        <v>32.147100000000002</v>
      </c>
      <c r="F65" s="6">
        <v>0.53684600000000005</v>
      </c>
      <c r="G65" s="6">
        <v>31.116900000000001</v>
      </c>
      <c r="H65" s="11" t="s">
        <v>32</v>
      </c>
      <c r="I65" s="11" t="s">
        <v>32</v>
      </c>
      <c r="J65" s="11" t="s">
        <v>32</v>
      </c>
      <c r="K65" s="6">
        <v>99.423346000000009</v>
      </c>
      <c r="L65" s="7">
        <v>63.309015274888978</v>
      </c>
    </row>
    <row r="66" spans="1:12" x14ac:dyDescent="0.25">
      <c r="A66" s="28">
        <v>16</v>
      </c>
      <c r="B66" s="6">
        <v>35.755299999999998</v>
      </c>
      <c r="C66" s="11" t="s">
        <v>32</v>
      </c>
      <c r="D66" s="11" t="s">
        <v>32</v>
      </c>
      <c r="E66" s="6">
        <v>32.311700000000002</v>
      </c>
      <c r="F66" s="6">
        <v>0.54258200000000001</v>
      </c>
      <c r="G66" s="6">
        <v>30.434000000000001</v>
      </c>
      <c r="H66" s="11" t="s">
        <v>32</v>
      </c>
      <c r="I66" s="11" t="s">
        <v>32</v>
      </c>
      <c r="J66" s="11" t="s">
        <v>32</v>
      </c>
      <c r="K66" s="6">
        <v>99.043582000000001</v>
      </c>
      <c r="L66" s="7">
        <v>62.672479190628174</v>
      </c>
    </row>
    <row r="67" spans="1:12" x14ac:dyDescent="0.25">
      <c r="A67" s="28">
        <v>17</v>
      </c>
      <c r="B67" s="6">
        <v>35.796199999999999</v>
      </c>
      <c r="C67" s="11" t="s">
        <v>32</v>
      </c>
      <c r="D67" s="11" t="s">
        <v>32</v>
      </c>
      <c r="E67" s="6">
        <v>32.981000000000002</v>
      </c>
      <c r="F67" s="6">
        <v>0.58238100000000004</v>
      </c>
      <c r="G67" s="6">
        <v>30.061699999999998</v>
      </c>
      <c r="H67" s="11" t="s">
        <v>32</v>
      </c>
      <c r="I67" s="11" t="s">
        <v>32</v>
      </c>
      <c r="J67" s="11" t="s">
        <v>32</v>
      </c>
      <c r="K67" s="6">
        <v>99.456714000000005</v>
      </c>
      <c r="L67" s="7">
        <v>61.901845643455559</v>
      </c>
    </row>
    <row r="68" spans="1:12" x14ac:dyDescent="0.25">
      <c r="A68" s="28">
        <v>18</v>
      </c>
      <c r="B68" s="6">
        <v>36.053800000000003</v>
      </c>
      <c r="C68" s="11" t="s">
        <v>32</v>
      </c>
      <c r="D68" s="11" t="s">
        <v>32</v>
      </c>
      <c r="E68" s="6">
        <v>32.771900000000002</v>
      </c>
      <c r="F68" s="6">
        <v>0.575905</v>
      </c>
      <c r="G68" s="6">
        <v>30.267099999999999</v>
      </c>
      <c r="H68" s="6">
        <v>1.3145E-2</v>
      </c>
      <c r="I68" s="11" t="s">
        <v>32</v>
      </c>
      <c r="J68" s="11" t="s">
        <v>32</v>
      </c>
      <c r="K68" s="6">
        <v>99.707581000000019</v>
      </c>
      <c r="L68" s="7">
        <v>62.211903993715545</v>
      </c>
    </row>
    <row r="69" spans="1:12" x14ac:dyDescent="0.25">
      <c r="A69" s="28">
        <v>19</v>
      </c>
      <c r="B69" s="6">
        <v>37.003900000000002</v>
      </c>
      <c r="C69" s="6">
        <v>1.9820000000000001E-2</v>
      </c>
      <c r="D69" s="11" t="s">
        <v>32</v>
      </c>
      <c r="E69" s="6">
        <v>31.849799999999998</v>
      </c>
      <c r="F69" s="6">
        <v>0.50274600000000003</v>
      </c>
      <c r="G69" s="6">
        <v>31.300599999999999</v>
      </c>
      <c r="H69" s="11" t="s">
        <v>32</v>
      </c>
      <c r="I69" s="11" t="s">
        <v>32</v>
      </c>
      <c r="J69" s="11" t="s">
        <v>32</v>
      </c>
      <c r="K69" s="6">
        <v>100.676866</v>
      </c>
      <c r="L69" s="7">
        <v>63.660771301460962</v>
      </c>
    </row>
    <row r="70" spans="1:12" x14ac:dyDescent="0.25">
      <c r="A70" s="28">
        <v>20</v>
      </c>
      <c r="B70" s="6">
        <v>37.073599999999999</v>
      </c>
      <c r="C70" s="11" t="s">
        <v>32</v>
      </c>
      <c r="D70" s="11" t="s">
        <v>32</v>
      </c>
      <c r="E70" s="6">
        <v>32.034199999999998</v>
      </c>
      <c r="F70" s="6">
        <v>0.56287299999999996</v>
      </c>
      <c r="G70" s="6">
        <v>31.273299999999999</v>
      </c>
      <c r="H70" s="11" t="s">
        <v>32</v>
      </c>
      <c r="I70" s="11" t="s">
        <v>32</v>
      </c>
      <c r="J70" s="11" t="s">
        <v>32</v>
      </c>
      <c r="K70" s="6">
        <v>100.97223200000001</v>
      </c>
      <c r="L70" s="7">
        <v>63.506873106983242</v>
      </c>
    </row>
    <row r="71" spans="1:12" x14ac:dyDescent="0.25">
      <c r="A71" s="28">
        <v>21</v>
      </c>
      <c r="B71" s="6">
        <v>37.048299999999998</v>
      </c>
      <c r="C71" s="6">
        <v>0.15093999999999999</v>
      </c>
      <c r="D71" s="11" t="s">
        <v>32</v>
      </c>
      <c r="E71" s="6">
        <v>31.847100000000001</v>
      </c>
      <c r="F71" s="6">
        <v>0.51424700000000001</v>
      </c>
      <c r="G71" s="6">
        <v>31.314499999999999</v>
      </c>
      <c r="H71" s="6">
        <v>1.0926999999999999E-2</v>
      </c>
      <c r="I71" s="11" t="s">
        <v>32</v>
      </c>
      <c r="J71" s="11" t="s">
        <v>32</v>
      </c>
      <c r="K71" s="6">
        <v>100.90753199999999</v>
      </c>
      <c r="L71" s="7">
        <v>63.672928411119159</v>
      </c>
    </row>
    <row r="72" spans="1:12" x14ac:dyDescent="0.25">
      <c r="A72" s="28">
        <v>22</v>
      </c>
      <c r="B72" s="6">
        <v>36.722000000000001</v>
      </c>
      <c r="C72" s="6">
        <v>2.0035000000000001E-2</v>
      </c>
      <c r="D72" s="11" t="s">
        <v>32</v>
      </c>
      <c r="E72" s="6">
        <v>31.9467</v>
      </c>
      <c r="F72" s="6">
        <v>0.54000499999999996</v>
      </c>
      <c r="G72" s="6">
        <v>31.3322</v>
      </c>
      <c r="H72" s="11" t="s">
        <v>32</v>
      </c>
      <c r="I72" s="11" t="s">
        <v>32</v>
      </c>
      <c r="J72" s="11" t="s">
        <v>32</v>
      </c>
      <c r="K72" s="6">
        <v>100.56094</v>
      </c>
      <c r="L72" s="7">
        <v>63.614000562271578</v>
      </c>
    </row>
    <row r="73" spans="1:12" x14ac:dyDescent="0.25">
      <c r="A73" s="28">
        <v>23</v>
      </c>
      <c r="B73" s="6">
        <v>36.7483</v>
      </c>
      <c r="C73" s="11" t="s">
        <v>32</v>
      </c>
      <c r="D73" s="11" t="s">
        <v>32</v>
      </c>
      <c r="E73" s="6">
        <v>32.579300000000003</v>
      </c>
      <c r="F73" s="6">
        <v>0.53663400000000006</v>
      </c>
      <c r="G73" s="6">
        <v>30.8386</v>
      </c>
      <c r="H73" s="11" t="s">
        <v>32</v>
      </c>
      <c r="I73" s="11" t="s">
        <v>32</v>
      </c>
      <c r="J73" s="11" t="s">
        <v>32</v>
      </c>
      <c r="K73" s="6">
        <v>100.70283800000001</v>
      </c>
      <c r="L73" s="7">
        <v>62.788487932599935</v>
      </c>
    </row>
    <row r="74" spans="1:12" x14ac:dyDescent="0.25">
      <c r="A74" s="28">
        <v>24</v>
      </c>
      <c r="B74" s="6">
        <v>36.946899999999999</v>
      </c>
      <c r="C74" s="11" t="s">
        <v>32</v>
      </c>
      <c r="D74" s="6">
        <v>1.5181999999999999E-2</v>
      </c>
      <c r="E74" s="6">
        <v>32.146700000000003</v>
      </c>
      <c r="F74" s="6">
        <v>0.55698700000000001</v>
      </c>
      <c r="G74" s="6">
        <v>31.427600000000002</v>
      </c>
      <c r="H74" s="11" t="s">
        <v>32</v>
      </c>
      <c r="I74" s="11" t="s">
        <v>32</v>
      </c>
      <c r="J74" s="11" t="s">
        <v>32</v>
      </c>
      <c r="K74" s="6">
        <v>101.18809499999999</v>
      </c>
      <c r="L74" s="7">
        <v>63.539760087855157</v>
      </c>
    </row>
    <row r="75" spans="1:12" ht="14.4" x14ac:dyDescent="0.3">
      <c r="A75" s="14" t="s">
        <v>71</v>
      </c>
      <c r="B75" s="15">
        <f t="shared" ref="B75:H75" si="8">MIN(B51:B74)</f>
        <v>35.622500000000002</v>
      </c>
      <c r="C75" s="15">
        <f t="shared" si="8"/>
        <v>1.6782999999999999E-2</v>
      </c>
      <c r="D75" s="15"/>
      <c r="E75" s="15">
        <f t="shared" si="8"/>
        <v>31.404199999999999</v>
      </c>
      <c r="F75" s="15">
        <f t="shared" si="8"/>
        <v>0.496751</v>
      </c>
      <c r="G75" s="15">
        <f t="shared" si="8"/>
        <v>30.061699999999998</v>
      </c>
      <c r="H75" s="15">
        <f t="shared" si="8"/>
        <v>1.0926999999999999E-2</v>
      </c>
      <c r="I75" s="15"/>
      <c r="J75" s="15"/>
      <c r="K75" s="15">
        <f t="shared" ref="K75:L75" si="9">MIN(K51:K74)</f>
        <v>99.043582000000001</v>
      </c>
      <c r="L75" s="61">
        <f t="shared" si="9"/>
        <v>61.901845643455559</v>
      </c>
    </row>
    <row r="76" spans="1:12" ht="14.4" x14ac:dyDescent="0.3">
      <c r="A76" s="14" t="s">
        <v>72</v>
      </c>
      <c r="B76" s="15">
        <f t="shared" ref="B76:H76" si="10">MAX(B51:B74)</f>
        <v>37.224400000000003</v>
      </c>
      <c r="C76" s="15">
        <f t="shared" si="10"/>
        <v>0.15093999999999999</v>
      </c>
      <c r="D76" s="15"/>
      <c r="E76" s="15">
        <f t="shared" si="10"/>
        <v>32.981000000000002</v>
      </c>
      <c r="F76" s="15">
        <f t="shared" si="10"/>
        <v>0.58238100000000004</v>
      </c>
      <c r="G76" s="15">
        <f t="shared" si="10"/>
        <v>32.134900000000002</v>
      </c>
      <c r="H76" s="15">
        <f t="shared" si="10"/>
        <v>2.4486999999999998E-2</v>
      </c>
      <c r="I76" s="15"/>
      <c r="J76" s="15"/>
      <c r="K76" s="15">
        <f t="shared" ref="K76:L76" si="11">MAX(K51:K74)</f>
        <v>101.30703299999999</v>
      </c>
      <c r="L76" s="61">
        <f t="shared" si="11"/>
        <v>64.589888450220954</v>
      </c>
    </row>
    <row r="77" spans="1:12" ht="14.4" x14ac:dyDescent="0.3">
      <c r="A77" s="14" t="s">
        <v>73</v>
      </c>
      <c r="B77" s="15">
        <f t="shared" ref="B77:H77" si="12">AVERAGE(B51:B74)</f>
        <v>36.679875000000003</v>
      </c>
      <c r="C77" s="15">
        <f t="shared" si="12"/>
        <v>5.8775428571428576E-2</v>
      </c>
      <c r="D77" s="15"/>
      <c r="E77" s="15">
        <f t="shared" si="12"/>
        <v>32.236195833333326</v>
      </c>
      <c r="F77" s="15">
        <f t="shared" si="12"/>
        <v>0.54092420833333332</v>
      </c>
      <c r="G77" s="15">
        <f t="shared" si="12"/>
        <v>31.048445833333329</v>
      </c>
      <c r="H77" s="15">
        <f t="shared" si="12"/>
        <v>1.4915800000000002E-2</v>
      </c>
      <c r="I77" s="15"/>
      <c r="J77" s="15"/>
      <c r="K77" s="15">
        <f t="shared" ref="K77:L77" si="13">AVERAGE(K51:K74)</f>
        <v>100.54301875</v>
      </c>
      <c r="L77" s="61">
        <f t="shared" si="13"/>
        <v>63.191161284668674</v>
      </c>
    </row>
    <row r="78" spans="1:12" ht="14.4" x14ac:dyDescent="0.3">
      <c r="A78" s="14" t="s">
        <v>74</v>
      </c>
      <c r="B78" s="15">
        <f t="shared" ref="B78:H78" si="14">STDEV(B51:B74)*2</f>
        <v>0.96763996763079252</v>
      </c>
      <c r="C78" s="15">
        <f t="shared" si="14"/>
        <v>0.10273692462373424</v>
      </c>
      <c r="D78" s="15"/>
      <c r="E78" s="15">
        <f t="shared" si="14"/>
        <v>0.78926198544378667</v>
      </c>
      <c r="F78" s="15">
        <f t="shared" si="14"/>
        <v>4.8390188498798753E-2</v>
      </c>
      <c r="G78" s="15">
        <f t="shared" si="14"/>
        <v>0.84523395470627372</v>
      </c>
      <c r="H78" s="15">
        <f t="shared" si="14"/>
        <v>1.114125499214517E-2</v>
      </c>
      <c r="I78" s="15"/>
      <c r="J78" s="15"/>
      <c r="K78" s="15">
        <f t="shared" ref="K78:L78" si="15">STDEV(K51:K74)*2</f>
        <v>1.2976744061729191</v>
      </c>
      <c r="L78" s="61">
        <f t="shared" si="15"/>
        <v>1.1518855761324607</v>
      </c>
    </row>
    <row r="79" spans="1:12" ht="14.4" x14ac:dyDescent="0.3">
      <c r="A79" s="5" t="s">
        <v>58</v>
      </c>
    </row>
    <row r="80" spans="1:12" x14ac:dyDescent="0.25">
      <c r="A80" s="28">
        <v>1</v>
      </c>
      <c r="B80" s="6">
        <v>35.258400000000002</v>
      </c>
      <c r="C80" s="11" t="s">
        <v>32</v>
      </c>
      <c r="D80" s="11" t="s">
        <v>32</v>
      </c>
      <c r="E80" s="6">
        <v>41.766399999999997</v>
      </c>
      <c r="F80" s="6">
        <v>0.704704</v>
      </c>
      <c r="G80" s="6">
        <v>22.107500000000002</v>
      </c>
      <c r="H80" s="6">
        <v>2.2075999999999998E-2</v>
      </c>
      <c r="I80" s="11" t="s">
        <v>32</v>
      </c>
      <c r="J80" s="6">
        <v>7.1623999999999993E-2</v>
      </c>
      <c r="K80" s="6">
        <v>99.930704000000006</v>
      </c>
      <c r="L80" s="7">
        <v>48.547771293211724</v>
      </c>
    </row>
    <row r="81" spans="1:12" x14ac:dyDescent="0.25">
      <c r="A81" s="28">
        <v>2</v>
      </c>
      <c r="B81" s="6">
        <v>35.061100000000003</v>
      </c>
      <c r="C81" s="11" t="s">
        <v>32</v>
      </c>
      <c r="D81" s="11" t="s">
        <v>32</v>
      </c>
      <c r="E81" s="6">
        <v>41.978299999999997</v>
      </c>
      <c r="F81" s="6">
        <v>0.710067</v>
      </c>
      <c r="G81" s="6">
        <v>21.711200000000002</v>
      </c>
      <c r="H81" s="6">
        <v>2.4316000000000001E-2</v>
      </c>
      <c r="I81" s="11" t="s">
        <v>32</v>
      </c>
      <c r="J81" s="6">
        <v>3.8447000000000002E-2</v>
      </c>
      <c r="K81" s="6">
        <v>99.523433999999995</v>
      </c>
      <c r="L81" s="7">
        <v>47.969478653309999</v>
      </c>
    </row>
    <row r="82" spans="1:12" x14ac:dyDescent="0.25">
      <c r="A82" s="28">
        <v>3</v>
      </c>
      <c r="B82" s="6">
        <v>34.873199999999997</v>
      </c>
      <c r="C82" s="6">
        <v>1.9546000000000001E-2</v>
      </c>
      <c r="D82" s="11" t="s">
        <v>32</v>
      </c>
      <c r="E82" s="6">
        <v>42.258200000000002</v>
      </c>
      <c r="F82" s="6">
        <v>0.66420199999999996</v>
      </c>
      <c r="G82" s="6">
        <v>22.197299999999998</v>
      </c>
      <c r="H82" s="11" t="s">
        <v>32</v>
      </c>
      <c r="I82" s="11" t="s">
        <v>32</v>
      </c>
      <c r="J82" s="6">
        <v>6.6442000000000001E-2</v>
      </c>
      <c r="K82" s="6">
        <v>100.07888999999999</v>
      </c>
      <c r="L82" s="7">
        <v>48.356272775335398</v>
      </c>
    </row>
    <row r="83" spans="1:12" x14ac:dyDescent="0.25">
      <c r="A83" s="28">
        <v>4</v>
      </c>
      <c r="B83" s="6">
        <v>35.069600000000001</v>
      </c>
      <c r="C83" s="11" t="s">
        <v>32</v>
      </c>
      <c r="D83" s="11" t="s">
        <v>32</v>
      </c>
      <c r="E83" s="6">
        <v>42.368099999999998</v>
      </c>
      <c r="F83" s="6">
        <v>0.73567700000000003</v>
      </c>
      <c r="G83" s="6">
        <v>21.973299999999998</v>
      </c>
      <c r="H83" s="6">
        <v>2.2960999999999999E-2</v>
      </c>
      <c r="I83" s="11" t="s">
        <v>32</v>
      </c>
      <c r="J83" s="6">
        <v>5.6787999999999998E-2</v>
      </c>
      <c r="K83" s="6">
        <v>100.22642599999999</v>
      </c>
      <c r="L83" s="7">
        <v>48.038258415354683</v>
      </c>
    </row>
    <row r="84" spans="1:12" x14ac:dyDescent="0.25">
      <c r="A84" s="28">
        <v>5</v>
      </c>
      <c r="B84" s="6">
        <v>34.846400000000003</v>
      </c>
      <c r="C84" s="11" t="s">
        <v>32</v>
      </c>
      <c r="D84" s="11" t="s">
        <v>32</v>
      </c>
      <c r="E84" s="6">
        <v>41.944600000000001</v>
      </c>
      <c r="F84" s="6">
        <v>0.71545899999999996</v>
      </c>
      <c r="G84" s="6">
        <v>22.438300000000002</v>
      </c>
      <c r="H84" s="11" t="s">
        <v>32</v>
      </c>
      <c r="I84" s="11" t="s">
        <v>32</v>
      </c>
      <c r="J84" s="6">
        <v>8.6334999999999995E-2</v>
      </c>
      <c r="K84" s="6">
        <v>100.031094</v>
      </c>
      <c r="L84" s="7">
        <v>48.812179284860647</v>
      </c>
    </row>
    <row r="85" spans="1:12" x14ac:dyDescent="0.25">
      <c r="A85" s="28">
        <v>6</v>
      </c>
      <c r="B85" s="6">
        <v>34.844700000000003</v>
      </c>
      <c r="C85" s="11" t="s">
        <v>32</v>
      </c>
      <c r="D85" s="11" t="s">
        <v>32</v>
      </c>
      <c r="E85" s="6">
        <v>41.962299999999999</v>
      </c>
      <c r="F85" s="6">
        <v>0.70940700000000001</v>
      </c>
      <c r="G85" s="6">
        <v>22.194600000000001</v>
      </c>
      <c r="H85" s="11" t="s">
        <v>32</v>
      </c>
      <c r="I85" s="11" t="s">
        <v>32</v>
      </c>
      <c r="J85" s="6">
        <v>9.5131999999999994E-2</v>
      </c>
      <c r="K85" s="6">
        <v>99.806128999999999</v>
      </c>
      <c r="L85" s="7">
        <v>48.528821173317979</v>
      </c>
    </row>
    <row r="86" spans="1:12" x14ac:dyDescent="0.25">
      <c r="A86" s="28">
        <v>7</v>
      </c>
      <c r="B86" s="6">
        <v>35.137500000000003</v>
      </c>
      <c r="C86" s="6">
        <v>1.5946999999999999E-2</v>
      </c>
      <c r="D86" s="11" t="s">
        <v>32</v>
      </c>
      <c r="E86" s="6">
        <v>41.261400000000002</v>
      </c>
      <c r="F86" s="6">
        <v>0.67989900000000003</v>
      </c>
      <c r="G86" s="6">
        <v>23.151</v>
      </c>
      <c r="H86" s="11" t="s">
        <v>32</v>
      </c>
      <c r="I86" s="11" t="s">
        <v>32</v>
      </c>
      <c r="J86" s="6">
        <v>5.4746999999999997E-2</v>
      </c>
      <c r="K86" s="6">
        <v>100.30049700000001</v>
      </c>
      <c r="L86" s="7">
        <v>50.00443399204719</v>
      </c>
    </row>
    <row r="87" spans="1:12" x14ac:dyDescent="0.25">
      <c r="A87" s="28">
        <v>8</v>
      </c>
      <c r="B87" s="6">
        <v>35.224699999999999</v>
      </c>
      <c r="C87" s="11" t="s">
        <v>32</v>
      </c>
      <c r="D87" s="11" t="s">
        <v>32</v>
      </c>
      <c r="E87" s="6">
        <v>40.719200000000001</v>
      </c>
      <c r="F87" s="6">
        <v>0.72153299999999998</v>
      </c>
      <c r="G87" s="6">
        <v>22.916599999999999</v>
      </c>
      <c r="H87" s="11" t="s">
        <v>32</v>
      </c>
      <c r="I87" s="11" t="s">
        <v>32</v>
      </c>
      <c r="J87" s="6">
        <v>5.6786999999999997E-2</v>
      </c>
      <c r="K87" s="6">
        <v>99.638819999999996</v>
      </c>
      <c r="L87" s="7">
        <v>50.080492305935017</v>
      </c>
    </row>
    <row r="88" spans="1:12" x14ac:dyDescent="0.25">
      <c r="A88" s="28">
        <v>9</v>
      </c>
      <c r="B88" s="6">
        <v>35.241900000000001</v>
      </c>
      <c r="C88" s="11" t="s">
        <v>32</v>
      </c>
      <c r="D88" s="11" t="s">
        <v>32</v>
      </c>
      <c r="E88" s="6">
        <v>39.906399999999998</v>
      </c>
      <c r="F88" s="6">
        <v>0.65758799999999995</v>
      </c>
      <c r="G88" s="6">
        <v>23.474599999999999</v>
      </c>
      <c r="H88" s="6">
        <v>1.7708000000000002E-2</v>
      </c>
      <c r="I88" s="11" t="s">
        <v>32</v>
      </c>
      <c r="J88" s="6">
        <v>9.4449000000000005E-2</v>
      </c>
      <c r="K88" s="6">
        <v>99.415935999999988</v>
      </c>
      <c r="L88" s="7">
        <v>51.185953346675085</v>
      </c>
    </row>
    <row r="89" spans="1:12" x14ac:dyDescent="0.25">
      <c r="A89" s="28">
        <v>10</v>
      </c>
      <c r="B89" s="6">
        <v>35.0381</v>
      </c>
      <c r="C89" s="11" t="s">
        <v>32</v>
      </c>
      <c r="D89" s="11" t="s">
        <v>32</v>
      </c>
      <c r="E89" s="6">
        <v>40.918399999999998</v>
      </c>
      <c r="F89" s="6">
        <v>0.68760600000000005</v>
      </c>
      <c r="G89" s="6">
        <v>22.895299999999999</v>
      </c>
      <c r="H89" s="11" t="s">
        <v>32</v>
      </c>
      <c r="I89" s="6">
        <v>2.6282E-2</v>
      </c>
      <c r="J89" s="6">
        <v>6.0507999999999999E-2</v>
      </c>
      <c r="K89" s="6">
        <v>99.62618599999999</v>
      </c>
      <c r="L89" s="7">
        <v>49.935430622605331</v>
      </c>
    </row>
    <row r="90" spans="1:12" x14ac:dyDescent="0.25">
      <c r="A90" s="28">
        <v>11</v>
      </c>
      <c r="B90" s="6">
        <v>35.425899999999999</v>
      </c>
      <c r="C90" s="11" t="s">
        <v>32</v>
      </c>
      <c r="D90" s="11" t="s">
        <v>32</v>
      </c>
      <c r="E90" s="6">
        <v>41.226500000000001</v>
      </c>
      <c r="F90" s="6">
        <v>0.66828900000000002</v>
      </c>
      <c r="G90" s="6">
        <v>22.7669</v>
      </c>
      <c r="H90" s="11" t="s">
        <v>32</v>
      </c>
      <c r="I90" s="11" t="s">
        <v>32</v>
      </c>
      <c r="J90" s="6">
        <v>6.0138999999999998E-2</v>
      </c>
      <c r="K90" s="6">
        <v>100.147728</v>
      </c>
      <c r="L90" s="7">
        <v>49.607157276433362</v>
      </c>
    </row>
    <row r="91" spans="1:12" x14ac:dyDescent="0.25">
      <c r="A91" s="28">
        <v>12</v>
      </c>
      <c r="B91" s="6">
        <v>35.315800000000003</v>
      </c>
      <c r="C91" s="11" t="s">
        <v>32</v>
      </c>
      <c r="D91" s="11" t="s">
        <v>32</v>
      </c>
      <c r="E91" s="6">
        <v>40.760199999999998</v>
      </c>
      <c r="F91" s="6">
        <v>0.69405499999999998</v>
      </c>
      <c r="G91" s="6">
        <v>23.037099999999999</v>
      </c>
      <c r="H91" s="11" t="s">
        <v>32</v>
      </c>
      <c r="I91" s="11" t="s">
        <v>32</v>
      </c>
      <c r="J91" s="6">
        <v>6.5002000000000004E-2</v>
      </c>
      <c r="K91" s="6">
        <v>99.905756000000011</v>
      </c>
      <c r="L91" s="7">
        <v>50.186647062182374</v>
      </c>
    </row>
    <row r="92" spans="1:12" x14ac:dyDescent="0.25">
      <c r="A92" s="28">
        <v>13</v>
      </c>
      <c r="B92" s="6">
        <v>35.400100000000002</v>
      </c>
      <c r="C92" s="11" t="s">
        <v>32</v>
      </c>
      <c r="D92" s="11" t="s">
        <v>32</v>
      </c>
      <c r="E92" s="6">
        <v>40.991599999999998</v>
      </c>
      <c r="F92" s="6">
        <v>0.69028599999999996</v>
      </c>
      <c r="G92" s="6">
        <v>23.4069</v>
      </c>
      <c r="H92" s="6">
        <v>1.8711999999999999E-2</v>
      </c>
      <c r="I92" s="11" t="s">
        <v>32</v>
      </c>
      <c r="J92" s="6">
        <v>7.3321999999999998E-2</v>
      </c>
      <c r="K92" s="6">
        <v>100.58092000000001</v>
      </c>
      <c r="L92" s="7">
        <v>50.443119647637232</v>
      </c>
    </row>
    <row r="93" spans="1:12" x14ac:dyDescent="0.25">
      <c r="A93" s="28">
        <v>14</v>
      </c>
      <c r="B93" s="6">
        <v>35.189100000000003</v>
      </c>
      <c r="C93" s="11" t="s">
        <v>32</v>
      </c>
      <c r="D93" s="11" t="s">
        <v>32</v>
      </c>
      <c r="E93" s="6">
        <v>41.2532</v>
      </c>
      <c r="F93" s="6">
        <v>0.71598399999999995</v>
      </c>
      <c r="G93" s="6">
        <v>22.803899999999999</v>
      </c>
      <c r="H93" s="11" t="s">
        <v>32</v>
      </c>
      <c r="I93" s="11" t="s">
        <v>32</v>
      </c>
      <c r="J93" s="6" t="s">
        <v>32</v>
      </c>
      <c r="K93" s="6">
        <v>99.962184000000008</v>
      </c>
      <c r="L93" s="7">
        <v>49.631665711264368</v>
      </c>
    </row>
    <row r="94" spans="1:12" x14ac:dyDescent="0.25">
      <c r="A94" s="28">
        <v>15</v>
      </c>
      <c r="B94" s="6">
        <v>35.3172</v>
      </c>
      <c r="C94" s="11" t="s">
        <v>32</v>
      </c>
      <c r="D94" s="11" t="s">
        <v>32</v>
      </c>
      <c r="E94" s="6">
        <v>41.2913</v>
      </c>
      <c r="F94" s="6">
        <v>0.72001000000000004</v>
      </c>
      <c r="G94" s="6">
        <v>22.539899999999999</v>
      </c>
      <c r="H94" s="11" t="s">
        <v>32</v>
      </c>
      <c r="I94" s="11" t="s">
        <v>32</v>
      </c>
      <c r="J94" s="6">
        <v>6.9719000000000003E-2</v>
      </c>
      <c r="K94" s="6">
        <v>99.971266999999997</v>
      </c>
      <c r="L94" s="7">
        <v>49.317513574612072</v>
      </c>
    </row>
    <row r="95" spans="1:12" x14ac:dyDescent="0.25">
      <c r="A95" s="28">
        <v>16</v>
      </c>
      <c r="B95" s="6">
        <v>35.322699999999998</v>
      </c>
      <c r="C95" s="11" t="s">
        <v>32</v>
      </c>
      <c r="D95" s="11" t="s">
        <v>32</v>
      </c>
      <c r="E95" s="6">
        <v>40.584200000000003</v>
      </c>
      <c r="F95" s="6">
        <v>0.63722800000000002</v>
      </c>
      <c r="G95" s="6">
        <v>23.626300000000001</v>
      </c>
      <c r="H95" s="11" t="s">
        <v>32</v>
      </c>
      <c r="I95" s="11" t="s">
        <v>32</v>
      </c>
      <c r="J95" s="11" t="s">
        <v>32</v>
      </c>
      <c r="K95" s="6">
        <v>100.17043199999999</v>
      </c>
      <c r="L95" s="7">
        <v>50.926050813888281</v>
      </c>
    </row>
    <row r="96" spans="1:12" x14ac:dyDescent="0.25">
      <c r="A96" s="28">
        <v>17</v>
      </c>
      <c r="B96" s="6">
        <v>34.940199999999997</v>
      </c>
      <c r="C96" s="11" t="s">
        <v>32</v>
      </c>
      <c r="D96" s="11" t="s">
        <v>32</v>
      </c>
      <c r="E96" s="6">
        <v>42.9709</v>
      </c>
      <c r="F96" s="6">
        <v>0.76738600000000001</v>
      </c>
      <c r="G96" s="6">
        <v>21.927299999999999</v>
      </c>
      <c r="H96" s="11" t="s">
        <v>32</v>
      </c>
      <c r="I96" s="11" t="s">
        <v>32</v>
      </c>
      <c r="J96" s="6">
        <v>9.4215999999999994E-2</v>
      </c>
      <c r="K96" s="6">
        <v>100.69999199999999</v>
      </c>
      <c r="L96" s="7">
        <v>47.63363710917114</v>
      </c>
    </row>
    <row r="97" spans="1:12" x14ac:dyDescent="0.25">
      <c r="A97" s="28">
        <v>18</v>
      </c>
      <c r="B97" s="6">
        <v>35.49</v>
      </c>
      <c r="C97" s="6">
        <v>1.7669000000000001E-2</v>
      </c>
      <c r="D97" s="11" t="s">
        <v>32</v>
      </c>
      <c r="E97" s="6">
        <v>40.6541</v>
      </c>
      <c r="F97" s="6">
        <v>0.66948700000000005</v>
      </c>
      <c r="G97" s="6">
        <v>23.63</v>
      </c>
      <c r="H97" s="6">
        <v>2.2686000000000001E-2</v>
      </c>
      <c r="I97" s="11" t="s">
        <v>32</v>
      </c>
      <c r="J97" s="6">
        <v>5.2936999999999998E-2</v>
      </c>
      <c r="K97" s="6">
        <v>100.536879</v>
      </c>
      <c r="L97" s="7">
        <v>50.887072660221264</v>
      </c>
    </row>
    <row r="98" spans="1:12" x14ac:dyDescent="0.25">
      <c r="A98" s="28">
        <v>19</v>
      </c>
      <c r="B98" s="6">
        <v>35.303199999999997</v>
      </c>
      <c r="C98" s="6">
        <v>1.538E-2</v>
      </c>
      <c r="D98" s="11" t="s">
        <v>32</v>
      </c>
      <c r="E98" s="6">
        <v>41.124099999999999</v>
      </c>
      <c r="F98" s="6">
        <v>0.66311100000000001</v>
      </c>
      <c r="G98" s="6">
        <v>23.401299999999999</v>
      </c>
      <c r="H98" s="6">
        <v>1.7586000000000001E-2</v>
      </c>
      <c r="I98" s="6">
        <v>2.2551000000000002E-2</v>
      </c>
      <c r="J98" s="6">
        <v>5.5135999999999998E-2</v>
      </c>
      <c r="K98" s="6">
        <v>100.65755100000001</v>
      </c>
      <c r="L98" s="7">
        <v>50.356309717828275</v>
      </c>
    </row>
    <row r="99" spans="1:12" x14ac:dyDescent="0.25">
      <c r="A99" s="28">
        <v>20</v>
      </c>
      <c r="B99" s="6">
        <v>35.342599999999997</v>
      </c>
      <c r="C99" s="11" t="s">
        <v>32</v>
      </c>
      <c r="D99" s="11" t="s">
        <v>32</v>
      </c>
      <c r="E99" s="6">
        <v>42.050699999999999</v>
      </c>
      <c r="F99" s="6">
        <v>0.65900599999999998</v>
      </c>
      <c r="G99" s="6">
        <v>22.788499999999999</v>
      </c>
      <c r="H99" s="11" t="s">
        <v>32</v>
      </c>
      <c r="I99" s="6">
        <v>2.2114000000000002E-2</v>
      </c>
      <c r="J99" s="11" t="s">
        <v>32</v>
      </c>
      <c r="K99" s="6">
        <v>100.871737</v>
      </c>
      <c r="L99" s="7">
        <v>49.136130489762863</v>
      </c>
    </row>
    <row r="100" spans="1:12" x14ac:dyDescent="0.25">
      <c r="A100" s="28">
        <v>21</v>
      </c>
      <c r="B100" s="6">
        <v>34.996299999999998</v>
      </c>
      <c r="C100" s="11" t="s">
        <v>32</v>
      </c>
      <c r="D100" s="11" t="s">
        <v>32</v>
      </c>
      <c r="E100" s="6">
        <v>42.609200000000001</v>
      </c>
      <c r="F100" s="6">
        <v>0.69052100000000005</v>
      </c>
      <c r="G100" s="6">
        <v>22.6189</v>
      </c>
      <c r="H100" s="11" t="s">
        <v>32</v>
      </c>
      <c r="I100" s="11" t="s">
        <v>32</v>
      </c>
      <c r="J100" s="6">
        <v>4.5252000000000001E-2</v>
      </c>
      <c r="K100" s="6">
        <v>100.96017700000002</v>
      </c>
      <c r="L100" s="7">
        <v>48.619787985865727</v>
      </c>
    </row>
    <row r="101" spans="1:12" x14ac:dyDescent="0.25">
      <c r="A101" s="28">
        <v>22</v>
      </c>
      <c r="B101" s="6">
        <v>35.491100000000003</v>
      </c>
      <c r="C101" s="6">
        <v>3.1213999999999999E-2</v>
      </c>
      <c r="D101" s="11" t="s">
        <v>32</v>
      </c>
      <c r="E101" s="6">
        <v>41.061</v>
      </c>
      <c r="F101" s="6">
        <v>0.69540199999999996</v>
      </c>
      <c r="G101" s="6">
        <v>23.302</v>
      </c>
      <c r="H101" s="6">
        <v>2.3709000000000001E-2</v>
      </c>
      <c r="I101" s="11" t="s">
        <v>32</v>
      </c>
      <c r="J101" s="6">
        <v>5.7223999999999997E-2</v>
      </c>
      <c r="K101" s="6">
        <v>100.68460900000001</v>
      </c>
      <c r="L101" s="7">
        <v>50.28866919935281</v>
      </c>
    </row>
    <row r="102" spans="1:12" x14ac:dyDescent="0.25">
      <c r="A102" s="28">
        <v>23</v>
      </c>
      <c r="B102" s="6">
        <v>34.776899999999998</v>
      </c>
      <c r="C102" s="11" t="s">
        <v>32</v>
      </c>
      <c r="D102" s="11" t="s">
        <v>32</v>
      </c>
      <c r="E102" s="6">
        <v>42.2331</v>
      </c>
      <c r="F102" s="6">
        <v>0.65041599999999999</v>
      </c>
      <c r="G102" s="6">
        <v>22.079499999999999</v>
      </c>
      <c r="H102" s="6">
        <v>1.4589E-2</v>
      </c>
      <c r="I102" s="11" t="s">
        <v>32</v>
      </c>
      <c r="J102" s="6">
        <v>5.2838999999999997E-2</v>
      </c>
      <c r="K102" s="6">
        <v>99.863883000000001</v>
      </c>
      <c r="L102" s="7">
        <v>48.238441993498846</v>
      </c>
    </row>
    <row r="103" spans="1:12" x14ac:dyDescent="0.25">
      <c r="A103" s="28">
        <v>24</v>
      </c>
      <c r="B103" s="6">
        <v>34.996600000000001</v>
      </c>
      <c r="C103" s="11" t="s">
        <v>32</v>
      </c>
      <c r="D103" s="11" t="s">
        <v>32</v>
      </c>
      <c r="E103" s="6">
        <v>42.766100000000002</v>
      </c>
      <c r="F103" s="6">
        <v>0.68606999999999996</v>
      </c>
      <c r="G103" s="6">
        <v>21.9209</v>
      </c>
      <c r="H103" s="11" t="s">
        <v>32</v>
      </c>
      <c r="I103" s="11" t="s">
        <v>32</v>
      </c>
      <c r="J103" s="6">
        <v>5.1827999999999999E-2</v>
      </c>
      <c r="K103" s="6">
        <v>100.42149800000001</v>
      </c>
      <c r="L103" s="7">
        <v>47.74558253635297</v>
      </c>
    </row>
    <row r="104" spans="1:12" x14ac:dyDescent="0.25">
      <c r="A104" s="28">
        <v>25</v>
      </c>
      <c r="B104" s="6">
        <v>34.885599999999997</v>
      </c>
      <c r="C104" s="11" t="s">
        <v>32</v>
      </c>
      <c r="D104" s="11" t="s">
        <v>32</v>
      </c>
      <c r="E104" s="6">
        <v>43.117699999999999</v>
      </c>
      <c r="F104" s="6">
        <v>0.70164199999999999</v>
      </c>
      <c r="G104" s="6">
        <v>21.804200000000002</v>
      </c>
      <c r="H104" s="6">
        <v>1.7031999999999999E-2</v>
      </c>
      <c r="I104" s="11" t="s">
        <v>32</v>
      </c>
      <c r="J104" s="6">
        <v>7.0009000000000002E-2</v>
      </c>
      <c r="K104" s="6">
        <v>100.59618300000001</v>
      </c>
      <c r="L104" s="7">
        <v>47.408142999006955</v>
      </c>
    </row>
    <row r="105" spans="1:12" x14ac:dyDescent="0.25">
      <c r="A105" s="28">
        <v>26</v>
      </c>
      <c r="B105" s="6">
        <v>34.8947</v>
      </c>
      <c r="C105" s="11" t="s">
        <v>32</v>
      </c>
      <c r="D105" s="11" t="s">
        <v>32</v>
      </c>
      <c r="E105" s="6">
        <v>42.693300000000001</v>
      </c>
      <c r="F105" s="6">
        <v>0.65703699999999998</v>
      </c>
      <c r="G105" s="6">
        <v>21.857900000000001</v>
      </c>
      <c r="H105" s="6">
        <v>1.5431E-2</v>
      </c>
      <c r="I105" s="11" t="s">
        <v>32</v>
      </c>
      <c r="J105" s="6">
        <v>6.6233E-2</v>
      </c>
      <c r="K105" s="6">
        <v>100.18460899999999</v>
      </c>
      <c r="L105" s="7">
        <v>47.716213816373646</v>
      </c>
    </row>
    <row r="106" spans="1:12" x14ac:dyDescent="0.25">
      <c r="A106" s="28">
        <v>27</v>
      </c>
      <c r="B106" s="6">
        <v>35.129300000000001</v>
      </c>
      <c r="C106" s="11" t="s">
        <v>32</v>
      </c>
      <c r="D106" s="6">
        <v>1.6636000000000001E-2</v>
      </c>
      <c r="E106" s="6">
        <v>42.203499999999998</v>
      </c>
      <c r="F106" s="6">
        <v>0.68121900000000002</v>
      </c>
      <c r="G106" s="6">
        <v>22.422699999999999</v>
      </c>
      <c r="H106" s="6" t="s">
        <v>32</v>
      </c>
      <c r="I106" s="11" t="s">
        <v>32</v>
      </c>
      <c r="J106" s="6">
        <v>5.4956999999999999E-2</v>
      </c>
      <c r="K106" s="6">
        <v>100.564393</v>
      </c>
      <c r="L106" s="7">
        <v>48.641057003072021</v>
      </c>
    </row>
    <row r="107" spans="1:12" s="13" customFormat="1" x14ac:dyDescent="0.25">
      <c r="A107" s="28">
        <v>28</v>
      </c>
      <c r="B107" s="11">
        <v>34.679400000000001</v>
      </c>
      <c r="C107" s="11" t="s">
        <v>32</v>
      </c>
      <c r="D107" s="11">
        <v>7.4721999999999997E-2</v>
      </c>
      <c r="E107" s="11">
        <v>41.316499999999998</v>
      </c>
      <c r="F107" s="11">
        <v>0.59628800000000004</v>
      </c>
      <c r="G107" s="11">
        <v>22.546500000000002</v>
      </c>
      <c r="H107" s="11">
        <v>3.2386999999999999E-2</v>
      </c>
      <c r="I107" s="11" t="s">
        <v>32</v>
      </c>
      <c r="J107" s="11">
        <v>4.1022000000000003E-2</v>
      </c>
      <c r="K107" s="11">
        <f t="shared" ref="K107:K114" si="16">SUM(H107:J107)</f>
        <v>7.3409000000000002E-2</v>
      </c>
      <c r="L107" s="12">
        <v>49.308596893241671</v>
      </c>
    </row>
    <row r="108" spans="1:12" s="13" customFormat="1" x14ac:dyDescent="0.25">
      <c r="A108" s="28">
        <v>29</v>
      </c>
      <c r="B108" s="11">
        <v>34.587499999999999</v>
      </c>
      <c r="C108" s="11" t="s">
        <v>32</v>
      </c>
      <c r="D108" s="11">
        <v>1.9585000000000002E-2</v>
      </c>
      <c r="E108" s="11">
        <v>39.9467</v>
      </c>
      <c r="F108" s="11">
        <v>0.77075300000000002</v>
      </c>
      <c r="G108" s="11">
        <v>23.872299999999999</v>
      </c>
      <c r="H108" s="11" t="s">
        <v>32</v>
      </c>
      <c r="I108" s="11" t="s">
        <v>32</v>
      </c>
      <c r="J108" s="11">
        <v>6.6464999999999996E-2</v>
      </c>
      <c r="K108" s="11">
        <f t="shared" si="16"/>
        <v>6.6464999999999996E-2</v>
      </c>
      <c r="L108" s="12">
        <v>51.579453258263129</v>
      </c>
    </row>
    <row r="109" spans="1:12" s="13" customFormat="1" x14ac:dyDescent="0.25">
      <c r="A109" s="28">
        <v>30</v>
      </c>
      <c r="B109" s="11">
        <v>34.406100000000002</v>
      </c>
      <c r="C109" s="11" t="s">
        <v>32</v>
      </c>
      <c r="D109" s="11" t="s">
        <v>32</v>
      </c>
      <c r="E109" s="11">
        <v>41.116799999999998</v>
      </c>
      <c r="F109" s="11">
        <v>0.63480700000000001</v>
      </c>
      <c r="G109" s="11">
        <v>23.678799999999999</v>
      </c>
      <c r="H109" s="11" t="s">
        <v>32</v>
      </c>
      <c r="I109" s="11" t="s">
        <v>32</v>
      </c>
      <c r="J109" s="11">
        <v>6.2785999999999995E-2</v>
      </c>
      <c r="K109" s="11">
        <f t="shared" si="16"/>
        <v>6.2785999999999995E-2</v>
      </c>
      <c r="L109" s="12">
        <v>50.654698827794697</v>
      </c>
    </row>
    <row r="110" spans="1:12" s="13" customFormat="1" x14ac:dyDescent="0.25">
      <c r="A110" s="28">
        <v>31</v>
      </c>
      <c r="B110" s="11">
        <v>34.358699999999999</v>
      </c>
      <c r="C110" s="11" t="s">
        <v>32</v>
      </c>
      <c r="D110" s="11" t="s">
        <v>32</v>
      </c>
      <c r="E110" s="11">
        <v>40.806899999999999</v>
      </c>
      <c r="F110" s="11">
        <v>0.66852599999999995</v>
      </c>
      <c r="G110" s="11">
        <v>23.769100000000002</v>
      </c>
      <c r="H110" s="11" t="s">
        <v>32</v>
      </c>
      <c r="I110" s="11" t="s">
        <v>32</v>
      </c>
      <c r="J110" s="11">
        <v>4.8447999999999998E-2</v>
      </c>
      <c r="K110" s="11">
        <f t="shared" si="16"/>
        <v>4.8447999999999998E-2</v>
      </c>
      <c r="L110" s="12">
        <v>50.938937172223852</v>
      </c>
    </row>
    <row r="111" spans="1:12" s="13" customFormat="1" x14ac:dyDescent="0.25">
      <c r="A111" s="28">
        <v>32</v>
      </c>
      <c r="B111" s="11">
        <v>34.357999999999997</v>
      </c>
      <c r="C111" s="11" t="s">
        <v>32</v>
      </c>
      <c r="D111" s="11">
        <v>3.7713000000000003E-2</v>
      </c>
      <c r="E111" s="11">
        <v>41.616399999999999</v>
      </c>
      <c r="F111" s="11">
        <v>0.59180600000000005</v>
      </c>
      <c r="G111" s="11">
        <v>22.754100000000001</v>
      </c>
      <c r="H111" s="11" t="s">
        <v>32</v>
      </c>
      <c r="I111" s="11" t="s">
        <v>32</v>
      </c>
      <c r="J111" s="11">
        <v>7.4408000000000002E-2</v>
      </c>
      <c r="K111" s="11">
        <f t="shared" si="16"/>
        <v>7.4408000000000002E-2</v>
      </c>
      <c r="L111" s="12">
        <v>49.356948761905954</v>
      </c>
    </row>
    <row r="112" spans="1:12" s="13" customFormat="1" x14ac:dyDescent="0.25">
      <c r="A112" s="28">
        <v>33</v>
      </c>
      <c r="B112" s="11">
        <v>34.065899999999999</v>
      </c>
      <c r="C112" s="11" t="s">
        <v>32</v>
      </c>
      <c r="D112" s="11" t="s">
        <v>32</v>
      </c>
      <c r="E112" s="11">
        <v>41.807200000000002</v>
      </c>
      <c r="F112" s="11">
        <v>0.58848900000000004</v>
      </c>
      <c r="G112" s="11">
        <v>22.859400000000001</v>
      </c>
      <c r="H112" s="11">
        <v>1.7048000000000001E-2</v>
      </c>
      <c r="I112" s="11" t="s">
        <v>32</v>
      </c>
      <c r="J112" s="11">
        <v>6.6354999999999997E-2</v>
      </c>
      <c r="K112" s="11">
        <f t="shared" si="16"/>
        <v>8.3403000000000005E-2</v>
      </c>
      <c r="L112" s="12">
        <v>49.358028809259046</v>
      </c>
    </row>
    <row r="113" spans="1:12" s="13" customFormat="1" x14ac:dyDescent="0.25">
      <c r="A113" s="28">
        <v>34</v>
      </c>
      <c r="B113" s="11">
        <v>34.0259</v>
      </c>
      <c r="C113" s="11" t="s">
        <v>32</v>
      </c>
      <c r="D113" s="11" t="s">
        <v>32</v>
      </c>
      <c r="E113" s="11">
        <v>41.689799999999998</v>
      </c>
      <c r="F113" s="11">
        <v>0.72324100000000002</v>
      </c>
      <c r="G113" s="11">
        <v>22.4968</v>
      </c>
      <c r="H113" s="11" t="s">
        <v>32</v>
      </c>
      <c r="I113" s="11" t="s">
        <v>32</v>
      </c>
      <c r="J113" s="11">
        <v>7.7693999999999999E-2</v>
      </c>
      <c r="K113" s="11">
        <f t="shared" si="16"/>
        <v>7.7693999999999999E-2</v>
      </c>
      <c r="L113" s="12">
        <v>49.028746624696595</v>
      </c>
    </row>
    <row r="114" spans="1:12" s="13" customFormat="1" x14ac:dyDescent="0.25">
      <c r="A114" s="28">
        <v>35</v>
      </c>
      <c r="B114" s="11">
        <v>33.983699999999999</v>
      </c>
      <c r="C114" s="11" t="s">
        <v>32</v>
      </c>
      <c r="D114" s="11">
        <v>8.6582999999999993E-2</v>
      </c>
      <c r="E114" s="11">
        <v>40.466099999999997</v>
      </c>
      <c r="F114" s="11">
        <v>0.58755599999999997</v>
      </c>
      <c r="G114" s="11">
        <v>23.620100000000001</v>
      </c>
      <c r="H114" s="11">
        <v>0.135047</v>
      </c>
      <c r="I114" s="11" t="s">
        <v>32</v>
      </c>
      <c r="J114" s="11">
        <v>6.2574000000000005E-2</v>
      </c>
      <c r="K114" s="11">
        <f t="shared" si="16"/>
        <v>0.19762099999999999</v>
      </c>
      <c r="L114" s="12">
        <v>50.991458307216405</v>
      </c>
    </row>
    <row r="115" spans="1:12" s="13" customFormat="1" ht="14.4" x14ac:dyDescent="0.3">
      <c r="A115" s="14" t="s">
        <v>71</v>
      </c>
      <c r="B115" s="15">
        <f t="shared" ref="B115:H115" si="17">MIN(B80:B114)</f>
        <v>33.983699999999999</v>
      </c>
      <c r="C115" s="15">
        <f t="shared" si="17"/>
        <v>1.538E-2</v>
      </c>
      <c r="D115" s="15">
        <f t="shared" si="17"/>
        <v>1.6636000000000001E-2</v>
      </c>
      <c r="E115" s="15">
        <f t="shared" si="17"/>
        <v>39.906399999999998</v>
      </c>
      <c r="F115" s="15">
        <f t="shared" si="17"/>
        <v>0.58755599999999997</v>
      </c>
      <c r="G115" s="15">
        <f t="shared" si="17"/>
        <v>21.711200000000002</v>
      </c>
      <c r="H115" s="15">
        <f t="shared" si="17"/>
        <v>1.4589E-2</v>
      </c>
      <c r="I115" s="15">
        <f t="shared" ref="I115:L115" si="18">MIN(I80:I114)</f>
        <v>2.2114000000000002E-2</v>
      </c>
      <c r="J115" s="15">
        <f t="shared" si="18"/>
        <v>3.8447000000000002E-2</v>
      </c>
      <c r="K115" s="15">
        <f t="shared" si="18"/>
        <v>4.8447999999999998E-2</v>
      </c>
      <c r="L115" s="61">
        <f t="shared" si="18"/>
        <v>47.408142999006955</v>
      </c>
    </row>
    <row r="116" spans="1:12" s="13" customFormat="1" ht="14.4" x14ac:dyDescent="0.3">
      <c r="A116" s="14" t="s">
        <v>72</v>
      </c>
      <c r="B116" s="15">
        <f t="shared" ref="B116:H116" si="19">MAX(B80:B114)</f>
        <v>35.491100000000003</v>
      </c>
      <c r="C116" s="15">
        <f t="shared" si="19"/>
        <v>3.1213999999999999E-2</v>
      </c>
      <c r="D116" s="15">
        <f t="shared" si="19"/>
        <v>8.6582999999999993E-2</v>
      </c>
      <c r="E116" s="15">
        <f t="shared" si="19"/>
        <v>43.117699999999999</v>
      </c>
      <c r="F116" s="15">
        <f t="shared" si="19"/>
        <v>0.77075300000000002</v>
      </c>
      <c r="G116" s="15">
        <f t="shared" si="19"/>
        <v>23.872299999999999</v>
      </c>
      <c r="H116" s="15">
        <f t="shared" si="19"/>
        <v>0.135047</v>
      </c>
      <c r="I116" s="15">
        <f t="shared" ref="I116:L116" si="20">MAX(I80:I114)</f>
        <v>2.6282E-2</v>
      </c>
      <c r="J116" s="15">
        <f t="shared" si="20"/>
        <v>9.5131999999999994E-2</v>
      </c>
      <c r="K116" s="15">
        <f t="shared" si="20"/>
        <v>100.96017700000002</v>
      </c>
      <c r="L116" s="61">
        <f t="shared" si="20"/>
        <v>51.579453258263129</v>
      </c>
    </row>
    <row r="117" spans="1:12" s="13" customFormat="1" ht="14.4" x14ac:dyDescent="0.3">
      <c r="A117" s="14" t="s">
        <v>73</v>
      </c>
      <c r="B117" s="15">
        <f t="shared" ref="B117:H117" si="21">AVERAGE(B80:B114)</f>
        <v>34.950802857142854</v>
      </c>
      <c r="C117" s="15">
        <f t="shared" si="21"/>
        <v>1.9951200000000002E-2</v>
      </c>
      <c r="D117" s="15">
        <f t="shared" si="21"/>
        <v>4.7047800000000001E-2</v>
      </c>
      <c r="E117" s="15">
        <f t="shared" si="21"/>
        <v>41.526868571428579</v>
      </c>
      <c r="F117" s="15">
        <f t="shared" si="21"/>
        <v>0.67985020000000007</v>
      </c>
      <c r="G117" s="15">
        <f t="shared" si="21"/>
        <v>22.759742857142857</v>
      </c>
      <c r="H117" s="15">
        <f t="shared" si="21"/>
        <v>2.8663428571428569E-2</v>
      </c>
      <c r="I117" s="15">
        <f t="shared" ref="I117:L117" si="22">AVERAGE(I80:I114)</f>
        <v>2.3649000000000003E-2</v>
      </c>
      <c r="J117" s="15">
        <f t="shared" si="22"/>
        <v>6.4057000000000003E-2</v>
      </c>
      <c r="K117" s="15">
        <f t="shared" si="22"/>
        <v>77.315489942857141</v>
      </c>
      <c r="L117" s="61">
        <f t="shared" si="22"/>
        <v>49.413118860393666</v>
      </c>
    </row>
    <row r="118" spans="1:12" s="13" customFormat="1" ht="14.4" x14ac:dyDescent="0.3">
      <c r="A118" s="17" t="s">
        <v>74</v>
      </c>
      <c r="B118" s="18">
        <f t="shared" ref="B118:H118" si="23">STDEV(B80:B114)*2</f>
        <v>0.83692142365825051</v>
      </c>
      <c r="C118" s="18">
        <f t="shared" si="23"/>
        <v>1.3005874626490903E-2</v>
      </c>
      <c r="D118" s="18">
        <f t="shared" si="23"/>
        <v>6.3993084304477768E-2</v>
      </c>
      <c r="E118" s="18">
        <f t="shared" si="23"/>
        <v>1.6482426054804589</v>
      </c>
      <c r="F118" s="18">
        <f t="shared" si="23"/>
        <v>9.0197052897987476E-2</v>
      </c>
      <c r="G118" s="18">
        <f t="shared" si="23"/>
        <v>1.285004188856266</v>
      </c>
      <c r="H118" s="18">
        <f t="shared" si="23"/>
        <v>6.1946811173727148E-2</v>
      </c>
      <c r="I118" s="18">
        <f t="shared" ref="I118:L118" si="24">STDEV(I80:I114)*2</f>
        <v>4.5813792682990106E-3</v>
      </c>
      <c r="J118" s="18">
        <f t="shared" si="24"/>
        <v>2.882047999868911E-2</v>
      </c>
      <c r="K118" s="18">
        <f t="shared" si="24"/>
        <v>85.308006971413803</v>
      </c>
      <c r="L118" s="88">
        <f t="shared" si="24"/>
        <v>2.321582678854937</v>
      </c>
    </row>
    <row r="119" spans="1:12" s="13" customFormat="1" x14ac:dyDescent="0.25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2"/>
    </row>
    <row r="120" spans="1:12" s="13" customFormat="1" x14ac:dyDescent="0.25">
      <c r="A120" s="3" t="s">
        <v>88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2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EBE0B-9684-4817-9F58-F5060D0E2E54}">
  <dimension ref="A1:BN80"/>
  <sheetViews>
    <sheetView topLeftCell="A6" zoomScale="70" zoomScaleNormal="70" workbookViewId="0">
      <selection activeCell="Z36" sqref="Z36"/>
    </sheetView>
  </sheetViews>
  <sheetFormatPr defaultRowHeight="13.8" x14ac:dyDescent="0.25"/>
  <cols>
    <col min="1" max="1" width="13.77734375" style="3" customWidth="1"/>
    <col min="2" max="2" width="9" style="3" bestFit="1" customWidth="1"/>
    <col min="3" max="3" width="9.44140625" style="3" bestFit="1" customWidth="1"/>
    <col min="4" max="4" width="11.33203125" style="3" bestFit="1" customWidth="1"/>
    <col min="5" max="5" width="9" style="3" bestFit="1" customWidth="1"/>
    <col min="6" max="6" width="13.5546875" style="3" bestFit="1" customWidth="1"/>
    <col min="7" max="7" width="9" style="3" bestFit="1" customWidth="1"/>
    <col min="8" max="8" width="10.21875" style="3" bestFit="1" customWidth="1"/>
    <col min="9" max="9" width="9.44140625" style="3" bestFit="1" customWidth="1"/>
    <col min="10" max="10" width="9" style="3" bestFit="1" customWidth="1"/>
    <col min="11" max="11" width="9.88671875" style="3" bestFit="1" customWidth="1"/>
    <col min="12" max="12" width="11.109375" style="3" bestFit="1" customWidth="1"/>
    <col min="13" max="13" width="9" style="3" bestFit="1" customWidth="1"/>
    <col min="14" max="14" width="9" style="3" customWidth="1"/>
    <col min="15" max="15" width="9.44140625" style="3" customWidth="1"/>
    <col min="16" max="23" width="9" style="3" bestFit="1" customWidth="1"/>
    <col min="24" max="24" width="8.88671875" style="3"/>
    <col min="25" max="26" width="9" style="3" bestFit="1" customWidth="1"/>
    <col min="27" max="27" width="10.33203125" style="3" customWidth="1"/>
    <col min="28" max="28" width="12.5546875" style="4" bestFit="1" customWidth="1"/>
    <col min="29" max="29" width="19.6640625" style="4" bestFit="1" customWidth="1"/>
    <col min="30" max="30" width="23" style="4" bestFit="1" customWidth="1"/>
    <col min="31" max="31" width="17.6640625" style="4" bestFit="1" customWidth="1"/>
    <col min="32" max="32" width="9" style="3" bestFit="1" customWidth="1"/>
    <col min="33" max="33" width="8.88671875" style="3"/>
    <col min="34" max="41" width="9" style="3" bestFit="1" customWidth="1"/>
    <col min="42" max="42" width="8.88671875" style="3"/>
    <col min="43" max="66" width="9" style="3" bestFit="1" customWidth="1"/>
    <col min="67" max="16384" width="8.88671875" style="3"/>
  </cols>
  <sheetData>
    <row r="1" spans="1:32" ht="17.399999999999999" x14ac:dyDescent="0.3">
      <c r="A1" s="24" t="s">
        <v>78</v>
      </c>
    </row>
    <row r="3" spans="1:32" x14ac:dyDescent="0.25">
      <c r="A3" s="4" t="s">
        <v>278</v>
      </c>
    </row>
    <row r="4" spans="1:32" x14ac:dyDescent="0.25">
      <c r="A4" s="4" t="s">
        <v>279</v>
      </c>
    </row>
    <row r="5" spans="1:32" s="31" customFormat="1" ht="16.8" x14ac:dyDescent="0.3">
      <c r="A5" s="56" t="s">
        <v>70</v>
      </c>
      <c r="B5" s="56" t="s">
        <v>66</v>
      </c>
      <c r="C5" s="56" t="s">
        <v>64</v>
      </c>
      <c r="D5" s="56" t="s">
        <v>67</v>
      </c>
      <c r="E5" s="56" t="s">
        <v>68</v>
      </c>
      <c r="F5" s="56" t="s">
        <v>26</v>
      </c>
      <c r="G5" s="56" t="s">
        <v>80</v>
      </c>
      <c r="H5" s="56" t="s">
        <v>81</v>
      </c>
      <c r="I5" s="56" t="s">
        <v>6</v>
      </c>
      <c r="J5" s="56" t="s">
        <v>7</v>
      </c>
      <c r="K5" s="56" t="s">
        <v>69</v>
      </c>
      <c r="L5" s="56" t="s">
        <v>27</v>
      </c>
      <c r="M5" s="56" t="s">
        <v>28</v>
      </c>
      <c r="N5" s="56" t="s">
        <v>29</v>
      </c>
      <c r="O5" s="57"/>
      <c r="P5" s="56" t="s">
        <v>37</v>
      </c>
      <c r="Q5" s="56" t="s">
        <v>11</v>
      </c>
      <c r="R5" s="56" t="s">
        <v>53</v>
      </c>
      <c r="S5" s="56" t="s">
        <v>16</v>
      </c>
      <c r="T5" s="56" t="s">
        <v>83</v>
      </c>
      <c r="U5" s="56" t="s">
        <v>82</v>
      </c>
      <c r="V5" s="56" t="s">
        <v>25</v>
      </c>
      <c r="W5" s="56" t="s">
        <v>43</v>
      </c>
      <c r="X5" s="56" t="s">
        <v>24</v>
      </c>
      <c r="Y5" s="56" t="s">
        <v>14</v>
      </c>
      <c r="Z5" s="56" t="s">
        <v>18</v>
      </c>
      <c r="AA5" s="56"/>
      <c r="AB5" s="58" t="s">
        <v>54</v>
      </c>
      <c r="AC5" s="58" t="s">
        <v>84</v>
      </c>
      <c r="AD5" s="58" t="s">
        <v>85</v>
      </c>
      <c r="AE5" s="58" t="s">
        <v>86</v>
      </c>
      <c r="AF5" s="46"/>
    </row>
    <row r="6" spans="1:32" ht="14.4" x14ac:dyDescent="0.3">
      <c r="A6" s="5" t="s">
        <v>3</v>
      </c>
      <c r="B6" s="21"/>
      <c r="C6" s="21"/>
      <c r="D6" s="21"/>
      <c r="E6" s="21"/>
      <c r="F6" s="8"/>
      <c r="G6" s="8"/>
      <c r="H6" s="21"/>
      <c r="I6" s="21"/>
      <c r="J6" s="21"/>
      <c r="K6" s="21"/>
      <c r="L6" s="21"/>
      <c r="M6" s="21"/>
      <c r="N6" s="21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21"/>
      <c r="AC6" s="21"/>
      <c r="AD6" s="21"/>
      <c r="AE6" s="21"/>
    </row>
    <row r="7" spans="1:32" x14ac:dyDescent="0.25">
      <c r="A7" s="141">
        <v>1</v>
      </c>
      <c r="B7" s="6">
        <v>0</v>
      </c>
      <c r="C7" s="6">
        <v>8.2475000000000007E-2</v>
      </c>
      <c r="D7" s="6">
        <v>59.536099999999998</v>
      </c>
      <c r="E7" s="6">
        <v>0</v>
      </c>
      <c r="F7" s="6">
        <v>21.86970002885387</v>
      </c>
      <c r="G7" s="6">
        <v>3.6611020862023849</v>
      </c>
      <c r="H7" s="6">
        <v>25.530802115056254</v>
      </c>
      <c r="I7" s="6">
        <v>0.15418699999999999</v>
      </c>
      <c r="J7" s="6">
        <v>10.9717</v>
      </c>
      <c r="K7" s="6">
        <v>0</v>
      </c>
      <c r="L7" s="6">
        <v>0</v>
      </c>
      <c r="M7" s="6">
        <v>2.4503900000000001</v>
      </c>
      <c r="N7" s="6">
        <f>SUM(B7:G7,I7:M7)</f>
        <v>98.725654115056258</v>
      </c>
      <c r="O7" s="8"/>
      <c r="P7" s="6">
        <v>0</v>
      </c>
      <c r="Q7" s="6">
        <v>1.6985628009135272E-3</v>
      </c>
      <c r="R7" s="6">
        <v>1.9211720338904672</v>
      </c>
      <c r="S7" s="6">
        <v>0</v>
      </c>
      <c r="T7" s="6">
        <v>7.5430840507703323E-2</v>
      </c>
      <c r="U7" s="6">
        <v>0.50075884687995076</v>
      </c>
      <c r="V7" s="6">
        <v>3.5757183912351314E-3</v>
      </c>
      <c r="W7" s="6">
        <v>0.44782906859006727</v>
      </c>
      <c r="X7" s="6">
        <v>0</v>
      </c>
      <c r="Y7" s="6">
        <v>0</v>
      </c>
      <c r="Z7" s="6">
        <v>4.9534928939662999E-2</v>
      </c>
      <c r="AA7" s="6"/>
      <c r="AB7" s="44">
        <v>0</v>
      </c>
      <c r="AC7" s="44">
        <v>0</v>
      </c>
      <c r="AD7" s="44">
        <v>3.7779591262203406E-2</v>
      </c>
      <c r="AE7" s="44">
        <v>0.47210075237799271</v>
      </c>
    </row>
    <row r="8" spans="1:32" x14ac:dyDescent="0.25">
      <c r="A8" s="141">
        <v>2</v>
      </c>
      <c r="B8" s="6">
        <v>0</v>
      </c>
      <c r="C8" s="6">
        <v>0.525976</v>
      </c>
      <c r="D8" s="6">
        <v>60.694800000000001</v>
      </c>
      <c r="E8" s="6">
        <v>0</v>
      </c>
      <c r="F8" s="6">
        <v>22.311533756270624</v>
      </c>
      <c r="G8" s="6">
        <v>2.3841297966695651</v>
      </c>
      <c r="H8" s="6">
        <v>24.695663552940189</v>
      </c>
      <c r="I8" s="6">
        <v>0.17102999999999999</v>
      </c>
      <c r="J8" s="6">
        <v>11.3188</v>
      </c>
      <c r="K8" s="6">
        <v>3.1869000000000001E-2</v>
      </c>
      <c r="L8" s="6">
        <v>0</v>
      </c>
      <c r="M8" s="6">
        <v>2.4247999999999998</v>
      </c>
      <c r="N8" s="6">
        <f t="shared" ref="N8:N17" si="0">SUM(B8:G8,I8:M8)</f>
        <v>99.862938552940193</v>
      </c>
      <c r="O8" s="8"/>
      <c r="P8" s="6">
        <v>0</v>
      </c>
      <c r="Q8" s="6">
        <v>1.0672078175871695E-2</v>
      </c>
      <c r="R8" s="6">
        <v>1.9295726914938269</v>
      </c>
      <c r="S8" s="6">
        <v>0</v>
      </c>
      <c r="T8" s="6">
        <v>4.839391853753483E-2</v>
      </c>
      <c r="U8" s="6">
        <v>0.50331400599086995</v>
      </c>
      <c r="V8" s="6">
        <v>3.907613766437501E-3</v>
      </c>
      <c r="W8" s="6">
        <v>0.45515836393042508</v>
      </c>
      <c r="X8" s="6">
        <v>6.8923361689387705E-4</v>
      </c>
      <c r="Y8" s="6">
        <v>0</v>
      </c>
      <c r="Z8" s="6">
        <v>4.8292094488140432E-2</v>
      </c>
      <c r="AA8" s="6"/>
      <c r="AB8" s="44">
        <v>0</v>
      </c>
      <c r="AC8" s="44">
        <v>0</v>
      </c>
      <c r="AD8" s="44">
        <v>2.4466499228097443E-2</v>
      </c>
      <c r="AE8" s="44">
        <v>0.47487896178770433</v>
      </c>
    </row>
    <row r="9" spans="1:32" x14ac:dyDescent="0.25">
      <c r="A9" s="141">
        <v>3</v>
      </c>
      <c r="B9" s="6">
        <v>0</v>
      </c>
      <c r="C9" s="6">
        <v>0.27238899999999999</v>
      </c>
      <c r="D9" s="6">
        <v>59.976500000000001</v>
      </c>
      <c r="E9" s="6">
        <v>0</v>
      </c>
      <c r="F9" s="6">
        <v>22.362194195899779</v>
      </c>
      <c r="G9" s="6">
        <v>4.2675692509961083</v>
      </c>
      <c r="H9" s="6">
        <v>26.629763446895886</v>
      </c>
      <c r="I9" s="6">
        <v>0.16064600000000001</v>
      </c>
      <c r="J9" s="6">
        <v>11.2151</v>
      </c>
      <c r="K9" s="6">
        <v>3.7227999999999997E-2</v>
      </c>
      <c r="L9" s="6">
        <v>0</v>
      </c>
      <c r="M9" s="6">
        <v>2.4614199999999999</v>
      </c>
      <c r="N9" s="6">
        <f t="shared" si="0"/>
        <v>100.75304644689589</v>
      </c>
      <c r="O9" s="8"/>
      <c r="P9" s="6">
        <v>0</v>
      </c>
      <c r="Q9" s="6">
        <v>5.5123977002834619E-3</v>
      </c>
      <c r="R9" s="6">
        <v>1.901773035657389</v>
      </c>
      <c r="S9" s="6">
        <v>0</v>
      </c>
      <c r="T9" s="6">
        <v>8.6399131807995744E-2</v>
      </c>
      <c r="U9" s="6">
        <v>0.50314355300831637</v>
      </c>
      <c r="V9" s="6">
        <v>3.6608097476932234E-3</v>
      </c>
      <c r="W9" s="6">
        <v>0.44981423951975841</v>
      </c>
      <c r="X9" s="6">
        <v>8.0303713404605739E-4</v>
      </c>
      <c r="Y9" s="6">
        <v>0</v>
      </c>
      <c r="Z9" s="6">
        <v>4.8893795424518209E-2</v>
      </c>
      <c r="AA9" s="6"/>
      <c r="AB9" s="44">
        <v>0</v>
      </c>
      <c r="AC9" s="44">
        <v>0</v>
      </c>
      <c r="AD9" s="44">
        <v>4.3456564387047737E-2</v>
      </c>
      <c r="AE9" s="44">
        <v>0.47201905797575666</v>
      </c>
    </row>
    <row r="10" spans="1:32" x14ac:dyDescent="0.25">
      <c r="A10" s="141">
        <v>4</v>
      </c>
      <c r="B10" s="6">
        <v>0</v>
      </c>
      <c r="C10" s="6">
        <v>0.10198</v>
      </c>
      <c r="D10" s="6">
        <v>59.768999999999998</v>
      </c>
      <c r="E10" s="6">
        <v>0</v>
      </c>
      <c r="F10" s="6">
        <v>22.149228980343686</v>
      </c>
      <c r="G10" s="6">
        <v>4.9314477854503522</v>
      </c>
      <c r="H10" s="6">
        <v>27.080676765794038</v>
      </c>
      <c r="I10" s="6">
        <v>0.17968799999999999</v>
      </c>
      <c r="J10" s="6">
        <v>11.2004</v>
      </c>
      <c r="K10" s="6">
        <v>2.9662999999999998E-2</v>
      </c>
      <c r="L10" s="6">
        <v>0</v>
      </c>
      <c r="M10" s="6">
        <v>2.5318499999999999</v>
      </c>
      <c r="N10" s="6">
        <f t="shared" si="0"/>
        <v>100.89325776579405</v>
      </c>
      <c r="O10" s="8"/>
      <c r="P10" s="6">
        <v>0</v>
      </c>
      <c r="Q10" s="6">
        <v>2.0639980414418942E-3</v>
      </c>
      <c r="R10" s="6">
        <v>1.8953824384798101</v>
      </c>
      <c r="S10" s="6">
        <v>0</v>
      </c>
      <c r="T10" s="6">
        <v>9.9849647490168891E-2</v>
      </c>
      <c r="U10" s="6">
        <v>0.49840157518260497</v>
      </c>
      <c r="V10" s="6">
        <v>4.0951481077201434E-3</v>
      </c>
      <c r="W10" s="6">
        <v>0.4492694395185059</v>
      </c>
      <c r="X10" s="6">
        <v>6.3991794713538612E-4</v>
      </c>
      <c r="Y10" s="6">
        <v>0</v>
      </c>
      <c r="Z10" s="6">
        <v>5.0297835232612824E-2</v>
      </c>
      <c r="AA10" s="6"/>
      <c r="AB10" s="44">
        <v>0</v>
      </c>
      <c r="AC10" s="44">
        <v>0</v>
      </c>
      <c r="AD10" s="44">
        <v>5.0044126792210812E-2</v>
      </c>
      <c r="AE10" s="44">
        <v>0.47407743040468792</v>
      </c>
    </row>
    <row r="11" spans="1:32" x14ac:dyDescent="0.25">
      <c r="A11" s="141">
        <v>5</v>
      </c>
      <c r="B11" s="6">
        <v>0</v>
      </c>
      <c r="C11" s="6">
        <v>0.216775</v>
      </c>
      <c r="D11" s="6">
        <v>60.099899999999998</v>
      </c>
      <c r="E11" s="6">
        <v>0</v>
      </c>
      <c r="F11" s="6">
        <v>22.134924822010905</v>
      </c>
      <c r="G11" s="6">
        <v>3.4092438734471764</v>
      </c>
      <c r="H11" s="6">
        <v>25.544168695458083</v>
      </c>
      <c r="I11" s="6">
        <v>0.10630000000000001</v>
      </c>
      <c r="J11" s="6">
        <v>11.123900000000001</v>
      </c>
      <c r="K11" s="6">
        <v>0</v>
      </c>
      <c r="L11" s="6">
        <v>0</v>
      </c>
      <c r="M11" s="6">
        <v>2.4928900000000001</v>
      </c>
      <c r="N11" s="6">
        <f t="shared" si="0"/>
        <v>99.5839336954581</v>
      </c>
      <c r="O11" s="8"/>
      <c r="P11" s="6">
        <v>0</v>
      </c>
      <c r="Q11" s="6">
        <v>4.4234588015631873E-3</v>
      </c>
      <c r="R11" s="6">
        <v>1.9215563765241701</v>
      </c>
      <c r="S11" s="6">
        <v>0</v>
      </c>
      <c r="T11" s="6">
        <v>6.959670587270228E-2</v>
      </c>
      <c r="U11" s="6">
        <v>0.50217763060615195</v>
      </c>
      <c r="V11" s="6">
        <v>2.4425435829601447E-3</v>
      </c>
      <c r="W11" s="6">
        <v>0.44987197514300992</v>
      </c>
      <c r="X11" s="6">
        <v>0</v>
      </c>
      <c r="Y11" s="6">
        <v>0</v>
      </c>
      <c r="Z11" s="6">
        <v>4.9931309469442499E-2</v>
      </c>
      <c r="AA11" s="6"/>
      <c r="AB11" s="44">
        <v>0</v>
      </c>
      <c r="AC11" s="44">
        <v>0</v>
      </c>
      <c r="AD11" s="44">
        <v>3.4952965941184432E-2</v>
      </c>
      <c r="AE11" s="44">
        <v>0.47252997367611793</v>
      </c>
    </row>
    <row r="12" spans="1:32" x14ac:dyDescent="0.25">
      <c r="A12" s="141">
        <v>6</v>
      </c>
      <c r="B12" s="6">
        <v>2.4331999999999999E-2</v>
      </c>
      <c r="C12" s="6">
        <v>0.66278000000000004</v>
      </c>
      <c r="D12" s="6">
        <v>60.640099999999997</v>
      </c>
      <c r="E12" s="6">
        <v>0</v>
      </c>
      <c r="F12" s="6">
        <v>21.473388086262833</v>
      </c>
      <c r="G12" s="6">
        <v>2.7109158287046995</v>
      </c>
      <c r="H12" s="6">
        <v>24.184303914967533</v>
      </c>
      <c r="I12" s="6">
        <v>0.14976700000000001</v>
      </c>
      <c r="J12" s="6">
        <v>11.944100000000001</v>
      </c>
      <c r="K12" s="6">
        <v>0</v>
      </c>
      <c r="L12" s="6">
        <v>0</v>
      </c>
      <c r="M12" s="6">
        <v>2.5203099999999998</v>
      </c>
      <c r="N12" s="6">
        <f t="shared" si="0"/>
        <v>100.12569291496753</v>
      </c>
      <c r="O12" s="8"/>
      <c r="P12" s="6">
        <v>0</v>
      </c>
      <c r="Q12" s="6">
        <v>1.3382554322097184E-2</v>
      </c>
      <c r="R12" s="6">
        <v>1.9184748865955428</v>
      </c>
      <c r="S12" s="6">
        <v>0</v>
      </c>
      <c r="T12" s="6">
        <v>5.4760004760262326E-2</v>
      </c>
      <c r="U12" s="6">
        <v>0.48205513497500696</v>
      </c>
      <c r="V12" s="6">
        <v>3.405195227153057E-3</v>
      </c>
      <c r="W12" s="6">
        <v>0.47797163309426843</v>
      </c>
      <c r="X12" s="6">
        <v>0</v>
      </c>
      <c r="Y12" s="6">
        <v>0</v>
      </c>
      <c r="Z12" s="6">
        <v>4.9950591025668768E-2</v>
      </c>
      <c r="AA12" s="6"/>
      <c r="AB12" s="44">
        <v>0</v>
      </c>
      <c r="AC12" s="44">
        <v>0</v>
      </c>
      <c r="AD12" s="44">
        <v>2.775138682178727E-2</v>
      </c>
      <c r="AE12" s="44">
        <v>0.49787323540522166</v>
      </c>
    </row>
    <row r="13" spans="1:32" x14ac:dyDescent="0.25">
      <c r="A13" s="141">
        <v>7</v>
      </c>
      <c r="B13" s="6">
        <v>0</v>
      </c>
      <c r="C13" s="6">
        <v>0.15548899999999999</v>
      </c>
      <c r="D13" s="6">
        <v>59.140700000000002</v>
      </c>
      <c r="E13" s="6">
        <v>0</v>
      </c>
      <c r="F13" s="6">
        <v>21.952406315409384</v>
      </c>
      <c r="G13" s="6">
        <v>4.6963124821729529</v>
      </c>
      <c r="H13" s="6">
        <v>26.648718797582337</v>
      </c>
      <c r="I13" s="6">
        <v>0.184833</v>
      </c>
      <c r="J13" s="6">
        <v>11.099</v>
      </c>
      <c r="K13" s="6">
        <v>0</v>
      </c>
      <c r="L13" s="6">
        <v>0</v>
      </c>
      <c r="M13" s="6">
        <v>2.4252500000000001</v>
      </c>
      <c r="N13" s="6">
        <f t="shared" si="0"/>
        <v>99.653990797582352</v>
      </c>
      <c r="O13" s="8"/>
      <c r="P13" s="6">
        <v>0</v>
      </c>
      <c r="Q13" s="6">
        <v>3.1838476963020113E-3</v>
      </c>
      <c r="R13" s="6">
        <v>1.8974295685415679</v>
      </c>
      <c r="S13" s="6">
        <v>0</v>
      </c>
      <c r="T13" s="6">
        <v>9.6202736065827743E-2</v>
      </c>
      <c r="U13" s="6">
        <v>0.49975973944779373</v>
      </c>
      <c r="V13" s="6">
        <v>4.2617541413913027E-3</v>
      </c>
      <c r="W13" s="6">
        <v>0.45041779173150354</v>
      </c>
      <c r="X13" s="6">
        <v>0</v>
      </c>
      <c r="Y13" s="6">
        <v>0</v>
      </c>
      <c r="Z13" s="6">
        <v>4.8744562375613434E-2</v>
      </c>
      <c r="AA13" s="6"/>
      <c r="AB13" s="44">
        <v>0</v>
      </c>
      <c r="AC13" s="44">
        <v>0</v>
      </c>
      <c r="AD13" s="44">
        <v>4.825500461820259E-2</v>
      </c>
      <c r="AE13" s="44">
        <v>0.47403540596510935</v>
      </c>
    </row>
    <row r="14" spans="1:32" x14ac:dyDescent="0.25">
      <c r="A14" s="141">
        <v>8</v>
      </c>
      <c r="B14" s="6">
        <v>0</v>
      </c>
      <c r="C14" s="6">
        <v>0.232345</v>
      </c>
      <c r="D14" s="6">
        <v>59.763599999999997</v>
      </c>
      <c r="E14" s="6">
        <v>0</v>
      </c>
      <c r="F14" s="6">
        <v>21.698171053728803</v>
      </c>
      <c r="G14" s="6">
        <v>4.0638855268581935</v>
      </c>
      <c r="H14" s="6">
        <v>25.762056580586997</v>
      </c>
      <c r="I14" s="6">
        <v>0.16436000000000001</v>
      </c>
      <c r="J14" s="6">
        <v>11.3726</v>
      </c>
      <c r="K14" s="6">
        <v>0</v>
      </c>
      <c r="L14" s="6">
        <v>0</v>
      </c>
      <c r="M14" s="6">
        <v>2.5157500000000002</v>
      </c>
      <c r="N14" s="6">
        <f t="shared" si="0"/>
        <v>99.810711580587011</v>
      </c>
      <c r="O14" s="8"/>
      <c r="P14" s="6">
        <v>0</v>
      </c>
      <c r="Q14" s="6">
        <v>4.7334918002494824E-3</v>
      </c>
      <c r="R14" s="6">
        <v>1.9077068448028076</v>
      </c>
      <c r="S14" s="6">
        <v>0</v>
      </c>
      <c r="T14" s="6">
        <v>8.2826171596692255E-2</v>
      </c>
      <c r="U14" s="6">
        <v>0.49147105662921031</v>
      </c>
      <c r="V14" s="6">
        <v>3.77051520094263E-3</v>
      </c>
      <c r="W14" s="6">
        <v>0.45918440931026561</v>
      </c>
      <c r="X14" s="6">
        <v>0</v>
      </c>
      <c r="Y14" s="6">
        <v>0</v>
      </c>
      <c r="Z14" s="6">
        <v>5.030751065983232E-2</v>
      </c>
      <c r="AA14" s="6"/>
      <c r="AB14" s="44">
        <v>0</v>
      </c>
      <c r="AC14" s="44">
        <v>0</v>
      </c>
      <c r="AD14" s="44">
        <v>4.1610046612795819E-2</v>
      </c>
      <c r="AE14" s="44">
        <v>0.48301874418455176</v>
      </c>
    </row>
    <row r="15" spans="1:32" x14ac:dyDescent="0.25">
      <c r="A15" s="141">
        <v>9</v>
      </c>
      <c r="B15" s="6">
        <v>0</v>
      </c>
      <c r="C15" s="6">
        <v>0.14921899999999999</v>
      </c>
      <c r="D15" s="6">
        <v>59.107799999999997</v>
      </c>
      <c r="E15" s="6">
        <v>0</v>
      </c>
      <c r="F15" s="6">
        <v>21.82923701194041</v>
      </c>
      <c r="G15" s="6">
        <v>3.9651248347990262</v>
      </c>
      <c r="H15" s="6">
        <v>25.794361846739438</v>
      </c>
      <c r="I15" s="6">
        <v>0.18892</v>
      </c>
      <c r="J15" s="6">
        <v>10.946</v>
      </c>
      <c r="K15" s="6">
        <v>0</v>
      </c>
      <c r="L15" s="6">
        <v>0</v>
      </c>
      <c r="M15" s="6">
        <v>2.4573499999999999</v>
      </c>
      <c r="N15" s="6">
        <f t="shared" si="0"/>
        <v>98.643650846739433</v>
      </c>
      <c r="O15" s="8"/>
      <c r="P15" s="6">
        <v>0</v>
      </c>
      <c r="Q15" s="6">
        <v>3.0805528383047063E-3</v>
      </c>
      <c r="R15" s="6">
        <v>1.9119473190053291</v>
      </c>
      <c r="S15" s="6">
        <v>0</v>
      </c>
      <c r="T15" s="6">
        <v>8.1891575318061349E-2</v>
      </c>
      <c r="U15" s="6">
        <v>0.50103678669324347</v>
      </c>
      <c r="V15" s="6">
        <v>4.3917614201576909E-3</v>
      </c>
      <c r="W15" s="6">
        <v>0.44785667609490926</v>
      </c>
      <c r="X15" s="6">
        <v>0</v>
      </c>
      <c r="Y15" s="6">
        <v>0</v>
      </c>
      <c r="Z15" s="6">
        <v>4.9795328629994154E-2</v>
      </c>
      <c r="AA15" s="6"/>
      <c r="AB15" s="44">
        <v>0</v>
      </c>
      <c r="AC15" s="44">
        <v>0</v>
      </c>
      <c r="AD15" s="44">
        <v>4.1072313089694876E-2</v>
      </c>
      <c r="AE15" s="44">
        <v>0.47197782855302112</v>
      </c>
    </row>
    <row r="16" spans="1:32" x14ac:dyDescent="0.25">
      <c r="A16" s="141">
        <v>10</v>
      </c>
      <c r="B16" s="6">
        <v>0</v>
      </c>
      <c r="C16" s="6">
        <v>2.9329999999999998E-2</v>
      </c>
      <c r="D16" s="6">
        <v>59.631599999999999</v>
      </c>
      <c r="E16" s="6">
        <v>0</v>
      </c>
      <c r="F16" s="6">
        <v>21.973621932669644</v>
      </c>
      <c r="G16" s="6">
        <v>4.2229735122687577</v>
      </c>
      <c r="H16" s="6">
        <v>26.196595444938403</v>
      </c>
      <c r="I16" s="6">
        <v>0.19698099999999999</v>
      </c>
      <c r="J16" s="6">
        <v>11.001099999999999</v>
      </c>
      <c r="K16" s="6">
        <v>0</v>
      </c>
      <c r="L16" s="6">
        <v>0</v>
      </c>
      <c r="M16" s="6">
        <v>2.4784899999999999</v>
      </c>
      <c r="N16" s="6">
        <f t="shared" si="0"/>
        <v>99.53409644493837</v>
      </c>
      <c r="O16" s="8"/>
      <c r="P16" s="6">
        <v>0</v>
      </c>
      <c r="Q16" s="6">
        <v>6.0030523045525544E-4</v>
      </c>
      <c r="R16" s="6">
        <v>1.9123312239793619</v>
      </c>
      <c r="S16" s="6">
        <v>0</v>
      </c>
      <c r="T16" s="6">
        <v>8.6468165559727694E-2</v>
      </c>
      <c r="U16" s="6">
        <v>0.50002098634597048</v>
      </c>
      <c r="V16" s="6">
        <v>4.5398412597141818E-3</v>
      </c>
      <c r="W16" s="6">
        <v>0.44624693729454645</v>
      </c>
      <c r="X16" s="6">
        <v>0</v>
      </c>
      <c r="Y16" s="6">
        <v>0</v>
      </c>
      <c r="Z16" s="6">
        <v>4.9792540330224164E-2</v>
      </c>
      <c r="AA16" s="6"/>
      <c r="AB16" s="44">
        <v>0</v>
      </c>
      <c r="AC16" s="44">
        <v>0</v>
      </c>
      <c r="AD16" s="44">
        <v>4.326005201535843E-2</v>
      </c>
      <c r="AE16" s="44">
        <v>0.47158624544487227</v>
      </c>
    </row>
    <row r="17" spans="1:31" x14ac:dyDescent="0.25">
      <c r="A17" s="141">
        <v>11</v>
      </c>
      <c r="B17" s="6">
        <v>0</v>
      </c>
      <c r="C17" s="6">
        <v>0.13420099999999999</v>
      </c>
      <c r="D17" s="6">
        <v>60.017000000000003</v>
      </c>
      <c r="E17" s="6">
        <v>0</v>
      </c>
      <c r="F17" s="6">
        <v>21.876463632611305</v>
      </c>
      <c r="G17" s="6">
        <v>3.6076868655096779</v>
      </c>
      <c r="H17" s="6">
        <v>25.484150498120982</v>
      </c>
      <c r="I17" s="6">
        <v>0.201492</v>
      </c>
      <c r="J17" s="6">
        <v>11.174300000000001</v>
      </c>
      <c r="K17" s="6">
        <v>2.5198999999999999E-2</v>
      </c>
      <c r="L17" s="6">
        <v>0</v>
      </c>
      <c r="M17" s="6">
        <v>2.4550700000000001</v>
      </c>
      <c r="N17" s="6">
        <f t="shared" si="0"/>
        <v>99.491412498120994</v>
      </c>
      <c r="O17" s="8"/>
      <c r="P17" s="6">
        <v>0</v>
      </c>
      <c r="Q17" s="6">
        <v>2.7404210979437337E-3</v>
      </c>
      <c r="R17" s="6">
        <v>1.9202705566288076</v>
      </c>
      <c r="S17" s="6">
        <v>0</v>
      </c>
      <c r="T17" s="6">
        <v>7.3700122429867676E-2</v>
      </c>
      <c r="U17" s="6">
        <v>0.49666686759256207</v>
      </c>
      <c r="V17" s="6">
        <v>4.6331421321799751E-3</v>
      </c>
      <c r="W17" s="6">
        <v>0.45223164494152607</v>
      </c>
      <c r="X17" s="6">
        <v>5.4847874543811339E-4</v>
      </c>
      <c r="Y17" s="6">
        <v>0</v>
      </c>
      <c r="Z17" s="6">
        <v>4.9208766431674954E-2</v>
      </c>
      <c r="AA17" s="6"/>
      <c r="AB17" s="44">
        <v>0</v>
      </c>
      <c r="AC17" s="44">
        <v>0</v>
      </c>
      <c r="AD17" s="44">
        <v>3.6961487550388875E-2</v>
      </c>
      <c r="AE17" s="44">
        <v>0.47658589297797027</v>
      </c>
    </row>
    <row r="18" spans="1:31" s="30" customFormat="1" ht="14.4" x14ac:dyDescent="0.3">
      <c r="A18" s="14" t="s">
        <v>71</v>
      </c>
      <c r="B18" s="15">
        <f t="shared" ref="B18:N18" si="1">MIN(B7:B17)</f>
        <v>0</v>
      </c>
      <c r="C18" s="15">
        <f t="shared" si="1"/>
        <v>2.9329999999999998E-2</v>
      </c>
      <c r="D18" s="15">
        <f t="shared" si="1"/>
        <v>59.107799999999997</v>
      </c>
      <c r="E18" s="15">
        <f t="shared" si="1"/>
        <v>0</v>
      </c>
      <c r="F18" s="15">
        <f t="shared" si="1"/>
        <v>21.473388086262833</v>
      </c>
      <c r="G18" s="15">
        <f t="shared" si="1"/>
        <v>2.3841297966695651</v>
      </c>
      <c r="H18" s="15">
        <f t="shared" si="1"/>
        <v>24.184303914967533</v>
      </c>
      <c r="I18" s="15">
        <f t="shared" si="1"/>
        <v>0.10630000000000001</v>
      </c>
      <c r="J18" s="15">
        <f t="shared" si="1"/>
        <v>10.946</v>
      </c>
      <c r="K18" s="15">
        <f t="shared" si="1"/>
        <v>0</v>
      </c>
      <c r="L18" s="15">
        <f t="shared" si="1"/>
        <v>0</v>
      </c>
      <c r="M18" s="15">
        <f t="shared" si="1"/>
        <v>2.4247999999999998</v>
      </c>
      <c r="N18" s="15">
        <f t="shared" si="1"/>
        <v>98.643650846739433</v>
      </c>
      <c r="O18" s="15"/>
      <c r="P18" s="15">
        <f t="shared" ref="P18:Z18" si="2">MIN(P7:P17)</f>
        <v>0</v>
      </c>
      <c r="Q18" s="15">
        <f t="shared" si="2"/>
        <v>6.0030523045525544E-4</v>
      </c>
      <c r="R18" s="15">
        <f t="shared" si="2"/>
        <v>1.8953824384798101</v>
      </c>
      <c r="S18" s="15">
        <f t="shared" si="2"/>
        <v>0</v>
      </c>
      <c r="T18" s="15">
        <f t="shared" si="2"/>
        <v>4.839391853753483E-2</v>
      </c>
      <c r="U18" s="15">
        <f t="shared" si="2"/>
        <v>0.48205513497500696</v>
      </c>
      <c r="V18" s="15">
        <f t="shared" si="2"/>
        <v>2.4425435829601447E-3</v>
      </c>
      <c r="W18" s="15">
        <f t="shared" si="2"/>
        <v>0.44624693729454645</v>
      </c>
      <c r="X18" s="15">
        <f t="shared" si="2"/>
        <v>0</v>
      </c>
      <c r="Y18" s="15">
        <f t="shared" si="2"/>
        <v>0</v>
      </c>
      <c r="Z18" s="15">
        <f t="shared" si="2"/>
        <v>4.8292094488140432E-2</v>
      </c>
      <c r="AA18" s="15"/>
      <c r="AB18" s="90">
        <f>MIN(AB7:AB17)</f>
        <v>0</v>
      </c>
      <c r="AC18" s="90">
        <f>MIN(AC7:AC17)</f>
        <v>0</v>
      </c>
      <c r="AD18" s="90">
        <f>MIN(AD7:AD17)</f>
        <v>2.4466499228097443E-2</v>
      </c>
      <c r="AE18" s="90">
        <f>MIN(AE7:AE17)</f>
        <v>0.47158624544487227</v>
      </c>
    </row>
    <row r="19" spans="1:31" s="30" customFormat="1" ht="14.4" x14ac:dyDescent="0.3">
      <c r="A19" s="14" t="s">
        <v>72</v>
      </c>
      <c r="B19" s="15">
        <f t="shared" ref="B19:N19" si="3">MAX(B7:B17)</f>
        <v>2.4331999999999999E-2</v>
      </c>
      <c r="C19" s="15">
        <f t="shared" si="3"/>
        <v>0.66278000000000004</v>
      </c>
      <c r="D19" s="15">
        <f t="shared" si="3"/>
        <v>60.694800000000001</v>
      </c>
      <c r="E19" s="15">
        <f t="shared" si="3"/>
        <v>0</v>
      </c>
      <c r="F19" s="15">
        <f t="shared" si="3"/>
        <v>22.362194195899779</v>
      </c>
      <c r="G19" s="15">
        <f t="shared" si="3"/>
        <v>4.9314477854503522</v>
      </c>
      <c r="H19" s="15">
        <f t="shared" si="3"/>
        <v>27.080676765794038</v>
      </c>
      <c r="I19" s="15">
        <f t="shared" si="3"/>
        <v>0.201492</v>
      </c>
      <c r="J19" s="15">
        <f t="shared" si="3"/>
        <v>11.944100000000001</v>
      </c>
      <c r="K19" s="15">
        <f t="shared" si="3"/>
        <v>3.7227999999999997E-2</v>
      </c>
      <c r="L19" s="15">
        <f t="shared" si="3"/>
        <v>0</v>
      </c>
      <c r="M19" s="15">
        <f t="shared" si="3"/>
        <v>2.5318499999999999</v>
      </c>
      <c r="N19" s="15">
        <f t="shared" si="3"/>
        <v>100.89325776579405</v>
      </c>
      <c r="O19" s="15"/>
      <c r="P19" s="15">
        <f t="shared" ref="P19:Z19" si="4">MAX(P7:P17)</f>
        <v>0</v>
      </c>
      <c r="Q19" s="15">
        <f t="shared" si="4"/>
        <v>1.3382554322097184E-2</v>
      </c>
      <c r="R19" s="15">
        <f t="shared" si="4"/>
        <v>1.9295726914938269</v>
      </c>
      <c r="S19" s="15">
        <f t="shared" si="4"/>
        <v>0</v>
      </c>
      <c r="T19" s="15">
        <f t="shared" si="4"/>
        <v>9.9849647490168891E-2</v>
      </c>
      <c r="U19" s="15">
        <f t="shared" si="4"/>
        <v>0.50331400599086995</v>
      </c>
      <c r="V19" s="15">
        <f t="shared" si="4"/>
        <v>4.6331421321799751E-3</v>
      </c>
      <c r="W19" s="15">
        <f t="shared" si="4"/>
        <v>0.47797163309426843</v>
      </c>
      <c r="X19" s="15">
        <f t="shared" si="4"/>
        <v>8.0303713404605739E-4</v>
      </c>
      <c r="Y19" s="15">
        <f t="shared" si="4"/>
        <v>0</v>
      </c>
      <c r="Z19" s="15">
        <f t="shared" si="4"/>
        <v>5.030751065983232E-2</v>
      </c>
      <c r="AA19" s="15"/>
      <c r="AB19" s="90">
        <f>MAX(AB7:AB17)</f>
        <v>0</v>
      </c>
      <c r="AC19" s="90">
        <f>MAX(AC7:AC17)</f>
        <v>0</v>
      </c>
      <c r="AD19" s="90">
        <f>MAX(AD7:AD17)</f>
        <v>5.0044126792210812E-2</v>
      </c>
      <c r="AE19" s="90">
        <f>MAX(AE7:AE17)</f>
        <v>0.49787323540522166</v>
      </c>
    </row>
    <row r="20" spans="1:31" s="30" customFormat="1" ht="14.4" x14ac:dyDescent="0.3">
      <c r="A20" s="14" t="s">
        <v>73</v>
      </c>
      <c r="B20" s="15">
        <f t="shared" ref="B20:N20" si="5">AVERAGE(B7:B17)</f>
        <v>2.212E-3</v>
      </c>
      <c r="C20" s="15">
        <f t="shared" si="5"/>
        <v>0.23299627272727275</v>
      </c>
      <c r="D20" s="15">
        <f t="shared" si="5"/>
        <v>59.852463636363638</v>
      </c>
      <c r="E20" s="15">
        <f t="shared" si="5"/>
        <v>0</v>
      </c>
      <c r="F20" s="15">
        <f t="shared" si="5"/>
        <v>21.966442710545572</v>
      </c>
      <c r="G20" s="15">
        <f t="shared" si="5"/>
        <v>3.8109447130071725</v>
      </c>
      <c r="H20" s="15">
        <f t="shared" si="5"/>
        <v>25.777387423552742</v>
      </c>
      <c r="I20" s="15">
        <f t="shared" si="5"/>
        <v>0.16892763636363639</v>
      </c>
      <c r="J20" s="15">
        <f t="shared" si="5"/>
        <v>11.215181818181819</v>
      </c>
      <c r="K20" s="15">
        <f t="shared" si="5"/>
        <v>1.1269E-2</v>
      </c>
      <c r="L20" s="15">
        <f t="shared" si="5"/>
        <v>0</v>
      </c>
      <c r="M20" s="15">
        <f t="shared" si="5"/>
        <v>2.4739609090909096</v>
      </c>
      <c r="N20" s="15">
        <f t="shared" si="5"/>
        <v>99.73439869628001</v>
      </c>
      <c r="O20" s="15"/>
      <c r="P20" s="15">
        <f t="shared" ref="P20:Z20" si="6">AVERAGE(P7:P17)</f>
        <v>0</v>
      </c>
      <c r="Q20" s="15">
        <f t="shared" si="6"/>
        <v>4.7356062277660134E-3</v>
      </c>
      <c r="R20" s="15">
        <f t="shared" si="6"/>
        <v>1.912510634145371</v>
      </c>
      <c r="S20" s="15">
        <f t="shared" si="6"/>
        <v>0</v>
      </c>
      <c r="T20" s="15">
        <f t="shared" si="6"/>
        <v>7.7774456358776736E-2</v>
      </c>
      <c r="U20" s="15">
        <f t="shared" si="6"/>
        <v>0.49807328939560735</v>
      </c>
      <c r="V20" s="15">
        <f t="shared" si="6"/>
        <v>3.8803675434168168E-3</v>
      </c>
      <c r="W20" s="15">
        <f t="shared" si="6"/>
        <v>0.45325928901534418</v>
      </c>
      <c r="X20" s="15">
        <f t="shared" si="6"/>
        <v>2.4369704031940306E-4</v>
      </c>
      <c r="Y20" s="15">
        <f t="shared" si="6"/>
        <v>0</v>
      </c>
      <c r="Z20" s="15">
        <f t="shared" si="6"/>
        <v>4.9522660273398605E-2</v>
      </c>
      <c r="AA20" s="15"/>
      <c r="AB20" s="90">
        <f>AVERAGE(AB7:AB17)</f>
        <v>0</v>
      </c>
      <c r="AC20" s="90">
        <f>AVERAGE(AC7:AC17)</f>
        <v>0</v>
      </c>
      <c r="AD20" s="90">
        <f>AVERAGE(AD7:AD17)</f>
        <v>3.9055458028997431E-2</v>
      </c>
      <c r="AE20" s="90">
        <f>AVERAGE(AE7:AE17)</f>
        <v>0.47642577534118241</v>
      </c>
    </row>
    <row r="21" spans="1:31" s="30" customFormat="1" ht="14.4" x14ac:dyDescent="0.3">
      <c r="A21" s="14" t="s">
        <v>76</v>
      </c>
      <c r="B21" s="15">
        <f t="shared" ref="B21:N21" si="7">STDEV(B7:B17)*2</f>
        <v>1.4672748072532289E-2</v>
      </c>
      <c r="C21" s="15">
        <f t="shared" si="7"/>
        <v>0.38804891248510509</v>
      </c>
      <c r="D21" s="15">
        <f t="shared" si="7"/>
        <v>1.031202134492466</v>
      </c>
      <c r="E21" s="15">
        <f t="shared" si="7"/>
        <v>0</v>
      </c>
      <c r="F21" s="15">
        <f t="shared" si="7"/>
        <v>0.52501657153398995</v>
      </c>
      <c r="G21" s="15">
        <f t="shared" si="7"/>
        <v>1.5461464314970454</v>
      </c>
      <c r="H21" s="15">
        <f t="shared" si="7"/>
        <v>1.7052635773553835</v>
      </c>
      <c r="I21" s="15">
        <f t="shared" si="7"/>
        <v>5.3726699249238723E-2</v>
      </c>
      <c r="J21" s="15">
        <f t="shared" si="7"/>
        <v>0.55430411016467751</v>
      </c>
      <c r="K21" s="15">
        <f t="shared" si="7"/>
        <v>3.1746157839965455E-2</v>
      </c>
      <c r="L21" s="15">
        <f t="shared" si="7"/>
        <v>0</v>
      </c>
      <c r="M21" s="15">
        <f t="shared" si="7"/>
        <v>7.4188233274311302E-2</v>
      </c>
      <c r="N21" s="15">
        <f t="shared" si="7"/>
        <v>1.3988023208343312</v>
      </c>
      <c r="O21" s="15"/>
      <c r="P21" s="15">
        <f t="shared" ref="P21:Z21" si="8">STDEV(P7:P17)*2</f>
        <v>0</v>
      </c>
      <c r="Q21" s="15">
        <f t="shared" si="8"/>
        <v>7.8307602030799443E-3</v>
      </c>
      <c r="R21" s="15">
        <f t="shared" si="8"/>
        <v>2.1938854643975731E-2</v>
      </c>
      <c r="S21" s="15">
        <f t="shared" si="8"/>
        <v>0</v>
      </c>
      <c r="T21" s="15">
        <f t="shared" si="8"/>
        <v>3.1630371343844173E-2</v>
      </c>
      <c r="U21" s="15">
        <f t="shared" si="8"/>
        <v>1.2568325506931967E-2</v>
      </c>
      <c r="V21" s="15">
        <f t="shared" si="8"/>
        <v>1.2492619238366992E-3</v>
      </c>
      <c r="W21" s="15">
        <f t="shared" si="8"/>
        <v>1.7951639504730853E-2</v>
      </c>
      <c r="X21" s="15">
        <f t="shared" si="8"/>
        <v>6.8613841417371473E-4</v>
      </c>
      <c r="Y21" s="15">
        <f t="shared" si="8"/>
        <v>0</v>
      </c>
      <c r="Z21" s="15">
        <f t="shared" si="8"/>
        <v>1.3157610529258724E-3</v>
      </c>
      <c r="AA21" s="15"/>
      <c r="AB21" s="90">
        <f>STDEV(AB7:AB17)*2</f>
        <v>0</v>
      </c>
      <c r="AC21" s="90">
        <f>STDEV(AC7:AC17)*2</f>
        <v>0</v>
      </c>
      <c r="AD21" s="90">
        <f>STDEV(AD7:AD17)*2</f>
        <v>1.5703339874337831E-2</v>
      </c>
      <c r="AE21" s="90">
        <f>STDEV(AE7:AE17)*2</f>
        <v>1.5666718524590079E-2</v>
      </c>
    </row>
    <row r="22" spans="1:31" ht="14.4" x14ac:dyDescent="0.3">
      <c r="A22" s="23" t="s">
        <v>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8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44"/>
      <c r="AC22" s="44"/>
      <c r="AD22" s="44"/>
      <c r="AE22" s="44"/>
    </row>
    <row r="23" spans="1:31" x14ac:dyDescent="0.25">
      <c r="A23" s="21">
        <v>1</v>
      </c>
      <c r="B23" s="6">
        <v>0</v>
      </c>
      <c r="C23" s="6">
        <v>0.25055500000000003</v>
      </c>
      <c r="D23" s="6">
        <v>60.1447</v>
      </c>
      <c r="E23" s="6">
        <v>0</v>
      </c>
      <c r="F23" s="6">
        <v>21.348332645577035</v>
      </c>
      <c r="G23" s="6">
        <v>3.4250162703766862</v>
      </c>
      <c r="H23" s="6">
        <v>24.773348915953722</v>
      </c>
      <c r="I23" s="6">
        <v>0.17489199999999999</v>
      </c>
      <c r="J23" s="6">
        <v>11.586600000000001</v>
      </c>
      <c r="K23" s="6">
        <v>0</v>
      </c>
      <c r="L23" s="6">
        <v>0</v>
      </c>
      <c r="M23" s="6">
        <v>2.4835400000000001</v>
      </c>
      <c r="N23" s="6">
        <f t="shared" ref="N23" si="9">SUM(B23:G23,I23:M23)</f>
        <v>99.413635915953734</v>
      </c>
      <c r="O23" s="8"/>
      <c r="P23" s="6">
        <v>0</v>
      </c>
      <c r="Q23" s="6">
        <v>5.1047688583013536E-3</v>
      </c>
      <c r="R23" s="6">
        <v>1.9199811321095936</v>
      </c>
      <c r="S23" s="6">
        <v>0</v>
      </c>
      <c r="T23" s="6">
        <v>6.9809330173804085E-2</v>
      </c>
      <c r="U23" s="6">
        <v>0.48357460945762443</v>
      </c>
      <c r="V23" s="6">
        <v>4.0123537702859155E-3</v>
      </c>
      <c r="W23" s="6">
        <v>0.46785157327736432</v>
      </c>
      <c r="X23" s="6">
        <v>0</v>
      </c>
      <c r="Y23" s="6">
        <v>0</v>
      </c>
      <c r="Z23" s="6">
        <v>4.9666232353025919E-2</v>
      </c>
      <c r="AA23" s="6"/>
      <c r="AB23" s="44">
        <v>0</v>
      </c>
      <c r="AC23" s="44">
        <v>0</v>
      </c>
      <c r="AD23" s="44">
        <v>3.5083759570188063E-2</v>
      </c>
      <c r="AE23" s="44">
        <v>0.49173712240341</v>
      </c>
    </row>
    <row r="24" spans="1:31" ht="14.4" x14ac:dyDescent="0.3">
      <c r="A24" s="5" t="s">
        <v>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8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44"/>
      <c r="AC24" s="44"/>
      <c r="AD24" s="44"/>
      <c r="AE24" s="44"/>
    </row>
    <row r="25" spans="1:31" x14ac:dyDescent="0.25">
      <c r="A25" s="142">
        <v>1</v>
      </c>
      <c r="B25" s="6">
        <v>3.8598E-2</v>
      </c>
      <c r="C25" s="6">
        <v>0.14713399999999999</v>
      </c>
      <c r="D25" s="6">
        <v>60.5062</v>
      </c>
      <c r="E25" s="6">
        <v>0</v>
      </c>
      <c r="F25" s="6">
        <v>22.078575944161855</v>
      </c>
      <c r="G25" s="6">
        <v>3.6913574224297645</v>
      </c>
      <c r="H25" s="6">
        <v>25.769933366591619</v>
      </c>
      <c r="I25" s="6">
        <v>0.236099</v>
      </c>
      <c r="J25" s="6">
        <v>11.9277</v>
      </c>
      <c r="K25" s="6">
        <v>9.3052999999999997E-2</v>
      </c>
      <c r="L25" s="6">
        <v>5.8763999999999997E-2</v>
      </c>
      <c r="M25" s="6">
        <v>1.0974900000000001</v>
      </c>
      <c r="N25" s="6">
        <f t="shared" ref="N25:N29" si="10">SUM(B25:G25,I25:M25)</f>
        <v>99.874971366591609</v>
      </c>
      <c r="O25" s="8"/>
      <c r="P25" s="6">
        <v>0</v>
      </c>
      <c r="Q25" s="6">
        <v>2.9757019666757155E-3</v>
      </c>
      <c r="R25" s="6">
        <v>1.9173564473921065</v>
      </c>
      <c r="S25" s="6">
        <v>0</v>
      </c>
      <c r="T25" s="6">
        <v>7.4686191232421706E-2</v>
      </c>
      <c r="U25" s="6">
        <v>0.49644823201171251</v>
      </c>
      <c r="V25" s="6">
        <v>5.3768361591075651E-3</v>
      </c>
      <c r="W25" s="6">
        <v>0.47809276235003534</v>
      </c>
      <c r="X25" s="6">
        <v>2.0059574421199254E-3</v>
      </c>
      <c r="Y25" s="6">
        <v>1.271043170549157E-3</v>
      </c>
      <c r="Z25" s="6">
        <v>2.1786828275272244E-2</v>
      </c>
      <c r="AA25" s="6"/>
      <c r="AB25" s="44">
        <v>0</v>
      </c>
      <c r="AC25" s="44">
        <v>0</v>
      </c>
      <c r="AD25" s="44">
        <v>3.7492265368371462E-2</v>
      </c>
      <c r="AE25" s="44">
        <v>0.49058250511375429</v>
      </c>
    </row>
    <row r="26" spans="1:31" x14ac:dyDescent="0.25">
      <c r="A26" s="142">
        <v>2</v>
      </c>
      <c r="B26" s="6">
        <v>0</v>
      </c>
      <c r="C26" s="6">
        <v>3.0216E-2</v>
      </c>
      <c r="D26" s="6">
        <v>59.118400000000001</v>
      </c>
      <c r="E26" s="6">
        <v>0</v>
      </c>
      <c r="F26" s="6">
        <v>22.111766303576701</v>
      </c>
      <c r="G26" s="6">
        <v>3.9534231646677394</v>
      </c>
      <c r="H26" s="6">
        <v>26.065189468244441</v>
      </c>
      <c r="I26" s="6">
        <v>0.23033600000000001</v>
      </c>
      <c r="J26" s="6">
        <v>11.2326</v>
      </c>
      <c r="K26" s="6">
        <v>0.10031</v>
      </c>
      <c r="L26" s="6">
        <v>5.6550000000000003E-2</v>
      </c>
      <c r="M26" s="6">
        <v>1.2640100000000001</v>
      </c>
      <c r="N26" s="6">
        <f t="shared" si="10"/>
        <v>98.097611468244438</v>
      </c>
      <c r="O26" s="8"/>
      <c r="P26" s="6">
        <v>0</v>
      </c>
      <c r="Q26" s="6">
        <v>6.2460800641979419E-4</v>
      </c>
      <c r="R26" s="6">
        <v>1.9147842042845065</v>
      </c>
      <c r="S26" s="6">
        <v>0</v>
      </c>
      <c r="T26" s="6">
        <v>8.1756388982985762E-2</v>
      </c>
      <c r="U26" s="6">
        <v>0.50818346584513996</v>
      </c>
      <c r="V26" s="6">
        <v>5.3615290194460735E-3</v>
      </c>
      <c r="W26" s="6">
        <v>0.4601823317230761</v>
      </c>
      <c r="X26" s="6">
        <v>2.2101907196688184E-3</v>
      </c>
      <c r="Y26" s="6">
        <v>1.250189207901056E-3</v>
      </c>
      <c r="Z26" s="6">
        <v>2.5647092210856506E-2</v>
      </c>
      <c r="AA26" s="6"/>
      <c r="AB26" s="44">
        <v>0</v>
      </c>
      <c r="AC26" s="44">
        <v>0</v>
      </c>
      <c r="AD26" s="44">
        <v>4.0949024156421057E-2</v>
      </c>
      <c r="AE26" s="44">
        <v>0.47521539162029192</v>
      </c>
    </row>
    <row r="27" spans="1:31" x14ac:dyDescent="0.25">
      <c r="A27" s="142">
        <v>3</v>
      </c>
      <c r="B27" s="6">
        <v>0.10682999999999999</v>
      </c>
      <c r="C27" s="6">
        <v>7.5518000000000002E-2</v>
      </c>
      <c r="D27" s="6">
        <v>59.693600000000004</v>
      </c>
      <c r="E27" s="6">
        <v>0</v>
      </c>
      <c r="F27" s="6">
        <v>23.068839549660353</v>
      </c>
      <c r="G27" s="6">
        <v>3.6909533314663596</v>
      </c>
      <c r="H27" s="6">
        <v>26.759792881126714</v>
      </c>
      <c r="I27" s="6">
        <v>0.16640099999999999</v>
      </c>
      <c r="J27" s="6">
        <v>10.927</v>
      </c>
      <c r="K27" s="6">
        <v>9.7822999999999993E-2</v>
      </c>
      <c r="L27" s="6">
        <v>5.9208999999999998E-2</v>
      </c>
      <c r="M27" s="6">
        <v>1.28373</v>
      </c>
      <c r="N27" s="6">
        <f t="shared" si="10"/>
        <v>99.169903881126714</v>
      </c>
      <c r="O27" s="8"/>
      <c r="P27" s="6">
        <v>0</v>
      </c>
      <c r="Q27" s="6">
        <v>1.5494287217228779E-3</v>
      </c>
      <c r="R27" s="6">
        <v>1.9190022463346117</v>
      </c>
      <c r="S27" s="6">
        <v>0</v>
      </c>
      <c r="T27" s="6">
        <v>7.5759569846399089E-2</v>
      </c>
      <c r="U27" s="6">
        <v>0.52622731941756518</v>
      </c>
      <c r="V27" s="6">
        <v>3.8444420574393042E-3</v>
      </c>
      <c r="W27" s="6">
        <v>0.44432539661314924</v>
      </c>
      <c r="X27" s="6">
        <v>2.1393263755425051E-3</v>
      </c>
      <c r="Y27" s="6">
        <v>1.2992161486790508E-3</v>
      </c>
      <c r="Z27" s="6">
        <v>2.5853054484890982E-2</v>
      </c>
      <c r="AA27" s="6"/>
      <c r="AB27" s="44">
        <v>0</v>
      </c>
      <c r="AC27" s="44">
        <v>0</v>
      </c>
      <c r="AD27" s="44">
        <v>3.7979256085541813E-2</v>
      </c>
      <c r="AE27" s="44">
        <v>0.45780655627889461</v>
      </c>
    </row>
    <row r="28" spans="1:31" x14ac:dyDescent="0.25">
      <c r="A28" s="142">
        <v>4</v>
      </c>
      <c r="B28" s="6">
        <v>0</v>
      </c>
      <c r="C28" s="6">
        <v>7.6208999999999999E-2</v>
      </c>
      <c r="D28" s="6">
        <v>59.867800000000003</v>
      </c>
      <c r="E28" s="6">
        <v>0</v>
      </c>
      <c r="F28" s="6">
        <v>23.227986665371279</v>
      </c>
      <c r="G28" s="6">
        <v>3.3396049797637524</v>
      </c>
      <c r="H28" s="6">
        <v>26.567591645135032</v>
      </c>
      <c r="I28" s="6">
        <v>0.22267000000000001</v>
      </c>
      <c r="J28" s="6">
        <v>10.7857</v>
      </c>
      <c r="K28" s="6">
        <v>9.5724000000000004E-2</v>
      </c>
      <c r="L28" s="6">
        <v>4.4995E-2</v>
      </c>
      <c r="M28" s="6">
        <v>1.29996</v>
      </c>
      <c r="N28" s="6">
        <f t="shared" si="10"/>
        <v>98.960649645135035</v>
      </c>
      <c r="O28" s="8"/>
      <c r="P28" s="6">
        <v>0</v>
      </c>
      <c r="Q28" s="6">
        <v>1.5648809067757518E-3</v>
      </c>
      <c r="R28" s="6">
        <v>1.9261713436929655</v>
      </c>
      <c r="S28" s="6">
        <v>0</v>
      </c>
      <c r="T28" s="6">
        <v>6.8603765280096596E-2</v>
      </c>
      <c r="U28" s="6">
        <v>0.5302896086207316</v>
      </c>
      <c r="V28" s="6">
        <v>5.1486456523780477E-3</v>
      </c>
      <c r="W28" s="6">
        <v>0.43893724838371495</v>
      </c>
      <c r="X28" s="6">
        <v>2.0951292133853119E-3</v>
      </c>
      <c r="Y28" s="6">
        <v>9.8812490662988656E-4</v>
      </c>
      <c r="Z28" s="6">
        <v>2.6201253343322354E-2</v>
      </c>
      <c r="AA28" s="6"/>
      <c r="AB28" s="44">
        <v>0</v>
      </c>
      <c r="AC28" s="44">
        <v>0</v>
      </c>
      <c r="AD28" s="44">
        <v>3.4391729158589096E-2</v>
      </c>
      <c r="AE28" s="44">
        <v>0.45287359219524931</v>
      </c>
    </row>
    <row r="29" spans="1:31" x14ac:dyDescent="0.25">
      <c r="A29" s="142">
        <v>5</v>
      </c>
      <c r="B29" s="6">
        <v>6.0687999999999999E-2</v>
      </c>
      <c r="C29" s="6">
        <v>0.80505099999999996</v>
      </c>
      <c r="D29" s="6">
        <v>59.959099999999999</v>
      </c>
      <c r="E29" s="6">
        <v>0</v>
      </c>
      <c r="F29" s="6">
        <v>23.297612699175517</v>
      </c>
      <c r="G29" s="6">
        <v>1.6154362220008489</v>
      </c>
      <c r="H29" s="6">
        <v>24.913048921176365</v>
      </c>
      <c r="I29" s="6">
        <v>0.22983000000000001</v>
      </c>
      <c r="J29" s="6">
        <v>11.232799999999999</v>
      </c>
      <c r="K29" s="6">
        <v>5.7250000000000002E-2</v>
      </c>
      <c r="L29" s="6">
        <v>5.3821000000000001E-2</v>
      </c>
      <c r="M29" s="6">
        <v>0.95892599999999995</v>
      </c>
      <c r="N29" s="6">
        <f t="shared" si="10"/>
        <v>98.270514921176371</v>
      </c>
      <c r="O29" s="8"/>
      <c r="P29" s="6">
        <v>0</v>
      </c>
      <c r="Q29" s="6">
        <v>1.6559050264236919E-2</v>
      </c>
      <c r="R29" s="6">
        <v>1.9323853018116768</v>
      </c>
      <c r="S29" s="6">
        <v>0</v>
      </c>
      <c r="T29" s="6">
        <v>3.3241427900742693E-2</v>
      </c>
      <c r="U29" s="6">
        <v>0.53278252524619607</v>
      </c>
      <c r="V29" s="6">
        <v>5.323227326731397E-3</v>
      </c>
      <c r="W29" s="6">
        <v>0.45790894634257845</v>
      </c>
      <c r="X29" s="6">
        <v>1.2551697591081997E-3</v>
      </c>
      <c r="Y29" s="6">
        <v>1.1839581588374759E-3</v>
      </c>
      <c r="Z29" s="6">
        <v>1.9360393189892081E-2</v>
      </c>
      <c r="AA29" s="6"/>
      <c r="AB29" s="44">
        <v>0</v>
      </c>
      <c r="AC29" s="44">
        <v>0</v>
      </c>
      <c r="AD29" s="44">
        <v>1.6911363382612361E-2</v>
      </c>
      <c r="AE29" s="44">
        <v>0.46221145480159298</v>
      </c>
    </row>
    <row r="30" spans="1:31" ht="14.4" x14ac:dyDescent="0.3">
      <c r="A30" s="14" t="s">
        <v>71</v>
      </c>
      <c r="B30" s="15">
        <f t="shared" ref="B30:N30" si="11">MIN(B25:B29)</f>
        <v>0</v>
      </c>
      <c r="C30" s="15">
        <f t="shared" si="11"/>
        <v>3.0216E-2</v>
      </c>
      <c r="D30" s="15">
        <f t="shared" si="11"/>
        <v>59.118400000000001</v>
      </c>
      <c r="E30" s="15">
        <f t="shared" si="11"/>
        <v>0</v>
      </c>
      <c r="F30" s="15">
        <f t="shared" si="11"/>
        <v>22.078575944161855</v>
      </c>
      <c r="G30" s="15">
        <f t="shared" si="11"/>
        <v>1.6154362220008489</v>
      </c>
      <c r="H30" s="15">
        <f t="shared" si="11"/>
        <v>24.913048921176365</v>
      </c>
      <c r="I30" s="15">
        <f t="shared" si="11"/>
        <v>0.16640099999999999</v>
      </c>
      <c r="J30" s="15">
        <f t="shared" si="11"/>
        <v>10.7857</v>
      </c>
      <c r="K30" s="15">
        <f t="shared" si="11"/>
        <v>5.7250000000000002E-2</v>
      </c>
      <c r="L30" s="15">
        <f t="shared" si="11"/>
        <v>4.4995E-2</v>
      </c>
      <c r="M30" s="15">
        <f t="shared" si="11"/>
        <v>0.95892599999999995</v>
      </c>
      <c r="N30" s="15">
        <f t="shared" si="11"/>
        <v>98.097611468244438</v>
      </c>
      <c r="O30" s="15"/>
      <c r="P30" s="15">
        <f t="shared" ref="P30:Z30" si="12">MIN(P25:P29)</f>
        <v>0</v>
      </c>
      <c r="Q30" s="15">
        <f t="shared" si="12"/>
        <v>6.2460800641979419E-4</v>
      </c>
      <c r="R30" s="15">
        <f t="shared" si="12"/>
        <v>1.9147842042845065</v>
      </c>
      <c r="S30" s="15">
        <f t="shared" si="12"/>
        <v>0</v>
      </c>
      <c r="T30" s="15">
        <f t="shared" si="12"/>
        <v>3.3241427900742693E-2</v>
      </c>
      <c r="U30" s="15">
        <f t="shared" si="12"/>
        <v>0.49644823201171251</v>
      </c>
      <c r="V30" s="15">
        <f t="shared" si="12"/>
        <v>3.8444420574393042E-3</v>
      </c>
      <c r="W30" s="15">
        <f t="shared" si="12"/>
        <v>0.43893724838371495</v>
      </c>
      <c r="X30" s="15">
        <f t="shared" si="12"/>
        <v>1.2551697591081997E-3</v>
      </c>
      <c r="Y30" s="15">
        <f t="shared" si="12"/>
        <v>9.8812490662988656E-4</v>
      </c>
      <c r="Z30" s="15">
        <f t="shared" si="12"/>
        <v>1.9360393189892081E-2</v>
      </c>
      <c r="AA30" s="15"/>
      <c r="AB30" s="90">
        <f>MIN(AB25:AB29)</f>
        <v>0</v>
      </c>
      <c r="AC30" s="90">
        <f>MIN(AC25:AC29)</f>
        <v>0</v>
      </c>
      <c r="AD30" s="90">
        <f>MIN(AD25:AD29)</f>
        <v>1.6911363382612361E-2</v>
      </c>
      <c r="AE30" s="90">
        <f>MIN(AE25:AE29)</f>
        <v>0.45287359219524931</v>
      </c>
    </row>
    <row r="31" spans="1:31" ht="14.4" x14ac:dyDescent="0.3">
      <c r="A31" s="14" t="s">
        <v>72</v>
      </c>
      <c r="B31" s="15">
        <f t="shared" ref="B31:N31" si="13">MAX(B25:B29)</f>
        <v>0.10682999999999999</v>
      </c>
      <c r="C31" s="15">
        <f t="shared" si="13"/>
        <v>0.80505099999999996</v>
      </c>
      <c r="D31" s="15">
        <f t="shared" si="13"/>
        <v>60.5062</v>
      </c>
      <c r="E31" s="15">
        <f t="shared" si="13"/>
        <v>0</v>
      </c>
      <c r="F31" s="15">
        <f t="shared" si="13"/>
        <v>23.297612699175517</v>
      </c>
      <c r="G31" s="15">
        <f t="shared" si="13"/>
        <v>3.9534231646677394</v>
      </c>
      <c r="H31" s="15">
        <f t="shared" si="13"/>
        <v>26.759792881126714</v>
      </c>
      <c r="I31" s="15">
        <f t="shared" si="13"/>
        <v>0.236099</v>
      </c>
      <c r="J31" s="15">
        <f t="shared" si="13"/>
        <v>11.9277</v>
      </c>
      <c r="K31" s="15">
        <f t="shared" si="13"/>
        <v>0.10031</v>
      </c>
      <c r="L31" s="15">
        <f t="shared" si="13"/>
        <v>5.9208999999999998E-2</v>
      </c>
      <c r="M31" s="15">
        <f t="shared" si="13"/>
        <v>1.29996</v>
      </c>
      <c r="N31" s="15">
        <f t="shared" si="13"/>
        <v>99.874971366591609</v>
      </c>
      <c r="O31" s="15"/>
      <c r="P31" s="15">
        <f t="shared" ref="P31:Z31" si="14">MAX(P25:P29)</f>
        <v>0</v>
      </c>
      <c r="Q31" s="15">
        <f t="shared" si="14"/>
        <v>1.6559050264236919E-2</v>
      </c>
      <c r="R31" s="15">
        <f t="shared" si="14"/>
        <v>1.9323853018116768</v>
      </c>
      <c r="S31" s="15">
        <f t="shared" si="14"/>
        <v>0</v>
      </c>
      <c r="T31" s="15">
        <f t="shared" si="14"/>
        <v>8.1756388982985762E-2</v>
      </c>
      <c r="U31" s="15">
        <f t="shared" si="14"/>
        <v>0.53278252524619607</v>
      </c>
      <c r="V31" s="15">
        <f t="shared" si="14"/>
        <v>5.3768361591075651E-3</v>
      </c>
      <c r="W31" s="15">
        <f t="shared" si="14"/>
        <v>0.47809276235003534</v>
      </c>
      <c r="X31" s="15">
        <f t="shared" si="14"/>
        <v>2.2101907196688184E-3</v>
      </c>
      <c r="Y31" s="15">
        <f t="shared" si="14"/>
        <v>1.2992161486790508E-3</v>
      </c>
      <c r="Z31" s="15">
        <f t="shared" si="14"/>
        <v>2.6201253343322354E-2</v>
      </c>
      <c r="AA31" s="15"/>
      <c r="AB31" s="90">
        <f>MAX(AB25:AB29)</f>
        <v>0</v>
      </c>
      <c r="AC31" s="90">
        <f>MAX(AC25:AC29)</f>
        <v>0</v>
      </c>
      <c r="AD31" s="90">
        <f>MAX(AD25:AD29)</f>
        <v>4.0949024156421057E-2</v>
      </c>
      <c r="AE31" s="90">
        <f>MAX(AE25:AE29)</f>
        <v>0.49058250511375429</v>
      </c>
    </row>
    <row r="32" spans="1:31" ht="14.4" x14ac:dyDescent="0.3">
      <c r="A32" s="14" t="s">
        <v>73</v>
      </c>
      <c r="B32" s="15">
        <f t="shared" ref="B32:N32" si="15">AVERAGE(B25:B29)</f>
        <v>4.1223200000000002E-2</v>
      </c>
      <c r="C32" s="15">
        <f t="shared" si="15"/>
        <v>0.22682560000000002</v>
      </c>
      <c r="D32" s="15">
        <f t="shared" si="15"/>
        <v>59.829019999999993</v>
      </c>
      <c r="E32" s="15">
        <f t="shared" si="15"/>
        <v>0</v>
      </c>
      <c r="F32" s="15">
        <f t="shared" si="15"/>
        <v>22.75695623238914</v>
      </c>
      <c r="G32" s="15">
        <f t="shared" si="15"/>
        <v>3.2581550240656929</v>
      </c>
      <c r="H32" s="15">
        <f t="shared" si="15"/>
        <v>26.015111256454833</v>
      </c>
      <c r="I32" s="15">
        <f t="shared" si="15"/>
        <v>0.21706720000000002</v>
      </c>
      <c r="J32" s="15">
        <f t="shared" si="15"/>
        <v>11.221159999999999</v>
      </c>
      <c r="K32" s="15">
        <f t="shared" si="15"/>
        <v>8.8831999999999994E-2</v>
      </c>
      <c r="L32" s="15">
        <f t="shared" si="15"/>
        <v>5.4667800000000003E-2</v>
      </c>
      <c r="M32" s="15">
        <f t="shared" si="15"/>
        <v>1.1808232000000001</v>
      </c>
      <c r="N32" s="15">
        <f t="shared" si="15"/>
        <v>98.874730256454825</v>
      </c>
      <c r="O32" s="15"/>
      <c r="P32" s="15">
        <f t="shared" ref="P32:Z32" si="16">AVERAGE(P25:P29)</f>
        <v>0</v>
      </c>
      <c r="Q32" s="15">
        <f t="shared" si="16"/>
        <v>4.654733973166212E-3</v>
      </c>
      <c r="R32" s="15">
        <f t="shared" si="16"/>
        <v>1.9219399087031732</v>
      </c>
      <c r="S32" s="15">
        <f t="shared" si="16"/>
        <v>0</v>
      </c>
      <c r="T32" s="15">
        <f t="shared" si="16"/>
        <v>6.6809468648529172E-2</v>
      </c>
      <c r="U32" s="15">
        <f t="shared" si="16"/>
        <v>0.51878623022826909</v>
      </c>
      <c r="V32" s="15">
        <f t="shared" si="16"/>
        <v>5.0109360430204784E-3</v>
      </c>
      <c r="W32" s="15">
        <f t="shared" si="16"/>
        <v>0.45588933708251078</v>
      </c>
      <c r="X32" s="15">
        <f t="shared" si="16"/>
        <v>1.9411547019649524E-3</v>
      </c>
      <c r="Y32" s="15">
        <f t="shared" si="16"/>
        <v>1.1985063185193253E-3</v>
      </c>
      <c r="Z32" s="15">
        <f t="shared" si="16"/>
        <v>2.3769724300846833E-2</v>
      </c>
      <c r="AA32" s="15"/>
      <c r="AB32" s="90">
        <f>AVERAGE(AB25:AB29)</f>
        <v>0</v>
      </c>
      <c r="AC32" s="90">
        <f>AVERAGE(AC25:AC29)</f>
        <v>0</v>
      </c>
      <c r="AD32" s="90">
        <f>AVERAGE(AD25:AD29)</f>
        <v>3.3544727630307157E-2</v>
      </c>
      <c r="AE32" s="90">
        <f>AVERAGE(AE25:AE29)</f>
        <v>0.4677379000019567</v>
      </c>
    </row>
    <row r="33" spans="1:66" ht="14.4" x14ac:dyDescent="0.3">
      <c r="A33" s="17" t="s">
        <v>76</v>
      </c>
      <c r="B33" s="18">
        <f>STDEV(B25:B29)*2</f>
        <v>8.9937349064779529E-2</v>
      </c>
      <c r="C33" s="18">
        <f t="shared" ref="C33:AE33" si="17">STDEV(C25:C29)*2</f>
        <v>0.6518665884528827</v>
      </c>
      <c r="D33" s="18">
        <f t="shared" si="17"/>
        <v>1.0001583914560719</v>
      </c>
      <c r="E33" s="18">
        <f t="shared" si="17"/>
        <v>0</v>
      </c>
      <c r="F33" s="18">
        <f t="shared" si="17"/>
        <v>1.2198033231475067</v>
      </c>
      <c r="G33" s="18">
        <f t="shared" si="17"/>
        <v>1.8877329361204833</v>
      </c>
      <c r="H33" s="18">
        <f t="shared" si="17"/>
        <v>1.4618299209598318</v>
      </c>
      <c r="I33" s="18">
        <f t="shared" si="17"/>
        <v>5.7442272925085393E-2</v>
      </c>
      <c r="J33" s="18">
        <f t="shared" si="17"/>
        <v>0.88069327918407536</v>
      </c>
      <c r="K33" s="18">
        <f t="shared" si="17"/>
        <v>3.5711647875728079E-2</v>
      </c>
      <c r="L33" s="18">
        <f t="shared" si="17"/>
        <v>1.1628592296576571E-2</v>
      </c>
      <c r="M33" s="18">
        <f t="shared" si="17"/>
        <v>0.29645610110908543</v>
      </c>
      <c r="N33" s="18">
        <f t="shared" si="17"/>
        <v>1.436656420594717</v>
      </c>
      <c r="O33" s="18"/>
      <c r="P33" s="18">
        <f t="shared" si="17"/>
        <v>0</v>
      </c>
      <c r="Q33" s="18">
        <f t="shared" si="17"/>
        <v>1.3415063280545448E-2</v>
      </c>
      <c r="R33" s="18">
        <f t="shared" si="17"/>
        <v>1.4417120474389006E-2</v>
      </c>
      <c r="S33" s="18">
        <f t="shared" si="17"/>
        <v>0</v>
      </c>
      <c r="T33" s="18">
        <f t="shared" si="17"/>
        <v>3.8672863323620306E-2</v>
      </c>
      <c r="U33" s="18">
        <f t="shared" si="17"/>
        <v>3.1543597985631201E-2</v>
      </c>
      <c r="V33" s="18">
        <f t="shared" si="17"/>
        <v>1.3168129445216513E-3</v>
      </c>
      <c r="W33" s="18">
        <f t="shared" si="17"/>
        <v>3.0603900872088197E-2</v>
      </c>
      <c r="X33" s="18">
        <f t="shared" si="17"/>
        <v>7.8111156575446804E-4</v>
      </c>
      <c r="Y33" s="18">
        <f t="shared" si="17"/>
        <v>2.5009432873770835E-4</v>
      </c>
      <c r="Z33" s="18">
        <f t="shared" si="17"/>
        <v>6.0951772659996037E-3</v>
      </c>
      <c r="AA33" s="18"/>
      <c r="AB33" s="91">
        <f t="shared" si="17"/>
        <v>0</v>
      </c>
      <c r="AC33" s="91">
        <f t="shared" si="17"/>
        <v>0</v>
      </c>
      <c r="AD33" s="91">
        <f t="shared" si="17"/>
        <v>1.9169191992511148E-2</v>
      </c>
      <c r="AE33" s="91">
        <f t="shared" si="17"/>
        <v>3.046161018211303E-2</v>
      </c>
    </row>
    <row r="36" spans="1:66" ht="14.4" x14ac:dyDescent="0.3">
      <c r="A36" s="4" t="s">
        <v>280</v>
      </c>
      <c r="B36" s="66" t="s">
        <v>257</v>
      </c>
      <c r="M36" s="67" t="s">
        <v>265</v>
      </c>
      <c r="Y36" s="66" t="s">
        <v>257</v>
      </c>
    </row>
    <row r="37" spans="1:66" x14ac:dyDescent="0.25">
      <c r="A37" s="143" t="s">
        <v>70</v>
      </c>
      <c r="B37" s="144" t="s">
        <v>201</v>
      </c>
      <c r="C37" s="144" t="s">
        <v>202</v>
      </c>
      <c r="D37" s="144" t="s">
        <v>203</v>
      </c>
      <c r="E37" s="144" t="s">
        <v>204</v>
      </c>
      <c r="F37" s="144" t="s">
        <v>205</v>
      </c>
      <c r="G37" s="144" t="s">
        <v>206</v>
      </c>
      <c r="H37" s="144" t="s">
        <v>207</v>
      </c>
      <c r="I37" s="144" t="s">
        <v>208</v>
      </c>
      <c r="J37" s="144" t="s">
        <v>209</v>
      </c>
      <c r="K37" s="144" t="s">
        <v>210</v>
      </c>
      <c r="L37" s="144"/>
      <c r="M37" s="144" t="s">
        <v>211</v>
      </c>
      <c r="N37" s="144" t="s">
        <v>212</v>
      </c>
      <c r="O37" s="144" t="s">
        <v>213</v>
      </c>
      <c r="P37" s="144" t="s">
        <v>214</v>
      </c>
      <c r="Q37" s="144" t="s">
        <v>26</v>
      </c>
      <c r="R37" s="144" t="s">
        <v>6</v>
      </c>
      <c r="S37" s="144" t="s">
        <v>7</v>
      </c>
      <c r="T37" s="144" t="s">
        <v>215</v>
      </c>
      <c r="U37" s="144" t="s">
        <v>27</v>
      </c>
      <c r="V37" s="144" t="s">
        <v>28</v>
      </c>
      <c r="W37" s="144" t="s">
        <v>29</v>
      </c>
      <c r="X37" s="145"/>
      <c r="Y37" s="145" t="s">
        <v>267</v>
      </c>
      <c r="Z37" s="145" t="s">
        <v>216</v>
      </c>
      <c r="AA37" s="145" t="s">
        <v>268</v>
      </c>
      <c r="AB37" s="145" t="s">
        <v>217</v>
      </c>
      <c r="AC37" s="145" t="s">
        <v>218</v>
      </c>
      <c r="AD37" s="145" t="s">
        <v>219</v>
      </c>
      <c r="AE37" s="145" t="s">
        <v>220</v>
      </c>
      <c r="AF37" s="145" t="s">
        <v>221</v>
      </c>
      <c r="AG37" s="145" t="s">
        <v>222</v>
      </c>
      <c r="AH37" s="145" t="s">
        <v>223</v>
      </c>
      <c r="AI37" s="145" t="s">
        <v>224</v>
      </c>
      <c r="AJ37" s="145" t="s">
        <v>225</v>
      </c>
      <c r="AK37" s="145" t="s">
        <v>226</v>
      </c>
      <c r="AL37" s="145" t="s">
        <v>227</v>
      </c>
      <c r="AM37" s="145" t="s">
        <v>228</v>
      </c>
      <c r="AN37" s="145" t="s">
        <v>229</v>
      </c>
      <c r="AO37" s="145" t="s">
        <v>230</v>
      </c>
      <c r="AP37" s="145" t="s">
        <v>231</v>
      </c>
      <c r="AQ37" s="145" t="s">
        <v>232</v>
      </c>
      <c r="AR37" s="145" t="s">
        <v>233</v>
      </c>
      <c r="AS37" s="145" t="s">
        <v>234</v>
      </c>
      <c r="AT37" s="145" t="s">
        <v>235</v>
      </c>
      <c r="AU37" s="145" t="s">
        <v>236</v>
      </c>
      <c r="AV37" s="145" t="s">
        <v>237</v>
      </c>
      <c r="AW37" s="145" t="s">
        <v>238</v>
      </c>
      <c r="AX37" s="145" t="s">
        <v>239</v>
      </c>
      <c r="AY37" s="145" t="s">
        <v>240</v>
      </c>
      <c r="AZ37" s="145" t="s">
        <v>241</v>
      </c>
      <c r="BA37" s="145" t="s">
        <v>242</v>
      </c>
      <c r="BB37" s="145" t="s">
        <v>243</v>
      </c>
      <c r="BC37" s="145" t="s">
        <v>244</v>
      </c>
      <c r="BD37" s="145" t="s">
        <v>245</v>
      </c>
      <c r="BE37" s="145" t="s">
        <v>246</v>
      </c>
      <c r="BF37" s="145" t="s">
        <v>247</v>
      </c>
      <c r="BG37" s="145" t="s">
        <v>248</v>
      </c>
      <c r="BH37" s="145" t="s">
        <v>249</v>
      </c>
      <c r="BI37" s="145" t="s">
        <v>250</v>
      </c>
      <c r="BJ37" s="145" t="s">
        <v>251</v>
      </c>
      <c r="BK37" s="145" t="s">
        <v>252</v>
      </c>
      <c r="BL37" s="145" t="s">
        <v>253</v>
      </c>
      <c r="BM37" s="145" t="s">
        <v>254</v>
      </c>
      <c r="BN37" s="145" t="s">
        <v>255</v>
      </c>
    </row>
    <row r="38" spans="1:66" ht="14.4" x14ac:dyDescent="0.3">
      <c r="A38" s="5" t="s">
        <v>2</v>
      </c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</row>
    <row r="39" spans="1:66" x14ac:dyDescent="0.25">
      <c r="A39" s="21">
        <v>1</v>
      </c>
      <c r="B39" s="6">
        <v>1301.00069406841</v>
      </c>
      <c r="C39" s="11">
        <v>101.849859462751</v>
      </c>
      <c r="D39" s="6">
        <v>298013.12203848601</v>
      </c>
      <c r="E39" s="6">
        <v>50.598408782054499</v>
      </c>
      <c r="F39" s="11">
        <v>230704.72931884101</v>
      </c>
      <c r="G39" s="6">
        <v>1801.7392343435999</v>
      </c>
      <c r="H39" s="6">
        <v>69150.254834968597</v>
      </c>
      <c r="I39" s="11">
        <v>581.79344065906105</v>
      </c>
      <c r="J39" s="6">
        <v>546.497568413203</v>
      </c>
      <c r="K39" s="6">
        <v>13160.9390566071</v>
      </c>
      <c r="L39" s="6"/>
      <c r="M39" s="44">
        <f t="shared" ref="M39:M58" si="18">B39/10000*2.1392</f>
        <v>0.27831006847511425</v>
      </c>
      <c r="N39" s="44">
        <f t="shared" ref="N39:N58" si="19">C39/10000*1.6681</f>
        <v>1.6989575056981496E-2</v>
      </c>
      <c r="O39" s="44">
        <f t="shared" ref="O39:O58" si="20">D39/10000*1.8895</f>
        <v>56.309579409171924</v>
      </c>
      <c r="P39" s="44">
        <f t="shared" ref="P39:P58" si="21">E39/10000*1.4615</f>
        <v>7.3949574434972647E-3</v>
      </c>
      <c r="Q39" s="44">
        <f t="shared" ref="Q39:Q58" si="22">F39/10000*1.2865</f>
        <v>29.680163426868894</v>
      </c>
      <c r="R39" s="44">
        <f t="shared" ref="R39:R58" si="23">G39/10000*1.2912</f>
        <v>0.23264056993844562</v>
      </c>
      <c r="S39" s="44">
        <f t="shared" ref="S39:S58" si="24">H39/10000*1.6582</f>
        <v>11.466495256734492</v>
      </c>
      <c r="T39" s="44">
        <f t="shared" ref="T39:T58" si="25">I39/10000*1.7852</f>
        <v>0.10386176502645558</v>
      </c>
      <c r="U39" s="44">
        <f t="shared" ref="U39:U58" si="26">J39/10000*1.2725</f>
        <v>6.9541815580580077E-2</v>
      </c>
      <c r="V39" s="44">
        <f t="shared" ref="V39:V58" si="27">K39/10000*1.2448</f>
        <v>1.6382736937664517</v>
      </c>
      <c r="W39" s="44">
        <f>SUM(M39:V39)</f>
        <v>99.803250538062827</v>
      </c>
      <c r="X39" s="6"/>
      <c r="Y39" s="6" t="s">
        <v>32</v>
      </c>
      <c r="Z39" s="6" t="s">
        <v>32</v>
      </c>
      <c r="AA39" s="6">
        <v>98.457294190696103</v>
      </c>
      <c r="AB39" s="6">
        <v>1416.27741244309</v>
      </c>
      <c r="AC39" s="6">
        <v>3.3656325766165298</v>
      </c>
      <c r="AD39" s="6">
        <v>265.01255497126698</v>
      </c>
      <c r="AE39" s="6" t="s">
        <v>32</v>
      </c>
      <c r="AF39" s="6" t="s">
        <v>32</v>
      </c>
      <c r="AG39" s="6" t="s">
        <v>32</v>
      </c>
      <c r="AH39" s="6" t="s">
        <v>32</v>
      </c>
      <c r="AI39" s="6" t="s">
        <v>32</v>
      </c>
      <c r="AJ39" s="6">
        <v>0.19406383176825401</v>
      </c>
      <c r="AK39" s="6">
        <v>3.6429854434566998E-2</v>
      </c>
      <c r="AL39" s="6">
        <v>0.60336981959163305</v>
      </c>
      <c r="AM39" s="6">
        <v>4.917649855075E-3</v>
      </c>
      <c r="AN39" s="6">
        <v>6.8126197725194002E-2</v>
      </c>
      <c r="AO39" s="6">
        <v>0.11662491162369901</v>
      </c>
      <c r="AP39" s="6" t="s">
        <v>32</v>
      </c>
      <c r="AQ39" s="6" t="s">
        <v>32</v>
      </c>
      <c r="AR39" s="6">
        <v>0.45306572594471101</v>
      </c>
      <c r="AS39" s="6">
        <v>6.0729722701423003E-2</v>
      </c>
      <c r="AT39" s="6">
        <v>7.9645998802270995E-2</v>
      </c>
      <c r="AU39" s="6" t="s">
        <v>32</v>
      </c>
      <c r="AV39" s="6">
        <v>4.0250146777117003E-2</v>
      </c>
      <c r="AW39" s="6" t="s">
        <v>32</v>
      </c>
      <c r="AX39" s="6" t="s">
        <v>32</v>
      </c>
      <c r="AY39" s="6" t="s">
        <v>32</v>
      </c>
      <c r="AZ39" s="6" t="s">
        <v>32</v>
      </c>
      <c r="BA39" s="6" t="s">
        <v>32</v>
      </c>
      <c r="BB39" s="6" t="s">
        <v>32</v>
      </c>
      <c r="BC39" s="6" t="s">
        <v>32</v>
      </c>
      <c r="BD39" s="6" t="s">
        <v>32</v>
      </c>
      <c r="BE39" s="6" t="s">
        <v>32</v>
      </c>
      <c r="BF39" s="6">
        <v>3.2038159007550002E-3</v>
      </c>
      <c r="BG39" s="6">
        <v>1.1279896975857E-2</v>
      </c>
      <c r="BH39" s="6" t="s">
        <v>32</v>
      </c>
      <c r="BI39" s="6" t="s">
        <v>32</v>
      </c>
      <c r="BJ39" s="6">
        <v>3.4041728695669002E-2</v>
      </c>
      <c r="BK39" s="6">
        <v>3.0448390581962002E-2</v>
      </c>
      <c r="BL39" s="6">
        <v>0.11708183800887199</v>
      </c>
      <c r="BM39" s="6">
        <v>9.0620667439080996E-2</v>
      </c>
      <c r="BN39" s="6">
        <v>7.5215826682860001E-3</v>
      </c>
    </row>
    <row r="40" spans="1:66" x14ac:dyDescent="0.25">
      <c r="A40" s="21">
        <v>2</v>
      </c>
      <c r="B40" s="6">
        <v>2420.4180263670801</v>
      </c>
      <c r="C40" s="11">
        <v>421.37157374301</v>
      </c>
      <c r="D40" s="6">
        <v>298051.651740028</v>
      </c>
      <c r="E40" s="6">
        <v>42.937505986954001</v>
      </c>
      <c r="F40" s="11">
        <v>227115.50795417099</v>
      </c>
      <c r="G40" s="6">
        <v>1725.4286083678501</v>
      </c>
      <c r="H40" s="6">
        <v>69944.992848625494</v>
      </c>
      <c r="I40" s="11">
        <v>570.88467893741301</v>
      </c>
      <c r="J40" s="6">
        <v>571.99225905148296</v>
      </c>
      <c r="K40" s="6">
        <v>13581.153954903801</v>
      </c>
      <c r="L40" s="6"/>
      <c r="M40" s="44">
        <f t="shared" si="18"/>
        <v>0.51777582420044588</v>
      </c>
      <c r="N40" s="44">
        <f t="shared" si="19"/>
        <v>7.0288992216071502E-2</v>
      </c>
      <c r="O40" s="44">
        <f t="shared" si="20"/>
        <v>56.316859596278285</v>
      </c>
      <c r="P40" s="44">
        <f t="shared" si="21"/>
        <v>6.2753164999933275E-3</v>
      </c>
      <c r="Q40" s="44">
        <f t="shared" si="22"/>
        <v>29.218410098304098</v>
      </c>
      <c r="R40" s="44">
        <f t="shared" si="23"/>
        <v>0.22278734191245678</v>
      </c>
      <c r="S40" s="44">
        <f t="shared" si="24"/>
        <v>11.598278714159079</v>
      </c>
      <c r="T40" s="44">
        <f t="shared" si="25"/>
        <v>0.10191433288390696</v>
      </c>
      <c r="U40" s="44">
        <f t="shared" si="26"/>
        <v>7.2786014964301204E-2</v>
      </c>
      <c r="V40" s="44">
        <f t="shared" si="27"/>
        <v>1.6905820443064248</v>
      </c>
      <c r="W40" s="44">
        <f t="shared" ref="W40:W58" si="28">SUM(M40:V40)</f>
        <v>99.815958275725066</v>
      </c>
      <c r="X40" s="6"/>
      <c r="Y40" s="6" t="s">
        <v>32</v>
      </c>
      <c r="Z40" s="6" t="s">
        <v>32</v>
      </c>
      <c r="AA40" s="6">
        <v>335.903888249548</v>
      </c>
      <c r="AB40" s="6">
        <v>1408.1442547428201</v>
      </c>
      <c r="AC40" s="6">
        <v>5.9661783751518298</v>
      </c>
      <c r="AD40" s="6">
        <v>275.52523003210899</v>
      </c>
      <c r="AE40" s="6" t="s">
        <v>32</v>
      </c>
      <c r="AF40" s="6" t="s">
        <v>32</v>
      </c>
      <c r="AG40" s="6" t="s">
        <v>32</v>
      </c>
      <c r="AH40" s="6" t="s">
        <v>32</v>
      </c>
      <c r="AI40" s="6" t="s">
        <v>32</v>
      </c>
      <c r="AJ40" s="6">
        <v>0.33155111716206198</v>
      </c>
      <c r="AK40" s="6">
        <v>4.5433033047955998E-2</v>
      </c>
      <c r="AL40" s="6">
        <v>0.186701542095561</v>
      </c>
      <c r="AM40" s="6">
        <v>1.575616401804E-2</v>
      </c>
      <c r="AN40" s="6" t="s">
        <v>32</v>
      </c>
      <c r="AO40" s="6">
        <v>6.6098839028330997E-2</v>
      </c>
      <c r="AP40" s="6" t="s">
        <v>32</v>
      </c>
      <c r="AQ40" s="6" t="s">
        <v>32</v>
      </c>
      <c r="AR40" s="6">
        <v>0.48305524564575197</v>
      </c>
      <c r="AS40" s="6">
        <v>2.8163236974604999E-2</v>
      </c>
      <c r="AT40" s="6">
        <v>6.6738321008431994E-2</v>
      </c>
      <c r="AU40" s="6">
        <v>3.3399762589580002E-3</v>
      </c>
      <c r="AV40" s="6">
        <v>1.9844334446885999E-2</v>
      </c>
      <c r="AW40" s="6" t="s">
        <v>32</v>
      </c>
      <c r="AX40" s="6" t="s">
        <v>32</v>
      </c>
      <c r="AY40" s="6" t="s">
        <v>32</v>
      </c>
      <c r="AZ40" s="6" t="s">
        <v>32</v>
      </c>
      <c r="BA40" s="6">
        <v>1.3050122244490999E-2</v>
      </c>
      <c r="BB40" s="6" t="s">
        <v>32</v>
      </c>
      <c r="BC40" s="6">
        <v>1.0317611116317999E-2</v>
      </c>
      <c r="BD40" s="6" t="s">
        <v>32</v>
      </c>
      <c r="BE40" s="6">
        <v>1.4651165278235E-2</v>
      </c>
      <c r="BF40" s="6" t="s">
        <v>32</v>
      </c>
      <c r="BG40" s="6">
        <v>2.2563706461735E-2</v>
      </c>
      <c r="BH40" s="6" t="s">
        <v>32</v>
      </c>
      <c r="BI40" s="6" t="s">
        <v>32</v>
      </c>
      <c r="BJ40" s="6">
        <v>2.9941408111148E-2</v>
      </c>
      <c r="BK40" s="6">
        <v>2.637987863631E-2</v>
      </c>
      <c r="BL40" s="6">
        <v>0.10267671225130399</v>
      </c>
      <c r="BM40" s="6">
        <v>4.4037989453753E-2</v>
      </c>
      <c r="BN40" s="6">
        <v>1.1257523630688E-2</v>
      </c>
    </row>
    <row r="41" spans="1:66" x14ac:dyDescent="0.25">
      <c r="A41" s="21">
        <v>3</v>
      </c>
      <c r="B41" s="6">
        <v>2708.2854285947901</v>
      </c>
      <c r="C41" s="11">
        <v>230.264042541777</v>
      </c>
      <c r="D41" s="6">
        <v>291575.16848057602</v>
      </c>
      <c r="E41" s="6">
        <v>42.690522918468197</v>
      </c>
      <c r="F41" s="11">
        <v>238487.528921561</v>
      </c>
      <c r="G41" s="6">
        <v>1757.9871844413201</v>
      </c>
      <c r="H41" s="6">
        <v>67722.462758843598</v>
      </c>
      <c r="I41" s="11">
        <v>636.840879329637</v>
      </c>
      <c r="J41" s="6">
        <v>558.146280571023</v>
      </c>
      <c r="K41" s="6">
        <v>13313.2697249988</v>
      </c>
      <c r="L41" s="6"/>
      <c r="M41" s="44">
        <f t="shared" si="18"/>
        <v>0.57935641888499756</v>
      </c>
      <c r="N41" s="44">
        <f t="shared" si="19"/>
        <v>3.8410344936393823E-2</v>
      </c>
      <c r="O41" s="44">
        <f t="shared" si="20"/>
        <v>55.093128084404832</v>
      </c>
      <c r="P41" s="44">
        <f t="shared" si="21"/>
        <v>6.239219924534127E-3</v>
      </c>
      <c r="Q41" s="44">
        <f t="shared" si="22"/>
        <v>30.681420595758823</v>
      </c>
      <c r="R41" s="44">
        <f t="shared" si="23"/>
        <v>0.22699130525506322</v>
      </c>
      <c r="S41" s="44">
        <f t="shared" si="24"/>
        <v>11.229738774671445</v>
      </c>
      <c r="T41" s="44">
        <f t="shared" si="25"/>
        <v>0.11368883377792681</v>
      </c>
      <c r="U41" s="44">
        <f t="shared" si="26"/>
        <v>7.1024114202662678E-2</v>
      </c>
      <c r="V41" s="44">
        <f t="shared" si="27"/>
        <v>1.6572358153678504</v>
      </c>
      <c r="W41" s="44">
        <f t="shared" si="28"/>
        <v>99.697233507184535</v>
      </c>
      <c r="X41" s="6"/>
      <c r="Y41" s="6" t="s">
        <v>32</v>
      </c>
      <c r="Z41" s="6" t="s">
        <v>32</v>
      </c>
      <c r="AA41" s="6">
        <v>176.92450678007299</v>
      </c>
      <c r="AB41" s="6">
        <v>1411.24883512004</v>
      </c>
      <c r="AC41" s="6">
        <v>1016.77423999959</v>
      </c>
      <c r="AD41" s="6">
        <v>283.71335301803998</v>
      </c>
      <c r="AE41" s="6" t="s">
        <v>32</v>
      </c>
      <c r="AF41" s="6" t="s">
        <v>32</v>
      </c>
      <c r="AG41" s="6" t="s">
        <v>32</v>
      </c>
      <c r="AH41" s="6">
        <v>0.26022111865807102</v>
      </c>
      <c r="AI41" s="6" t="s">
        <v>32</v>
      </c>
      <c r="AJ41" s="6">
        <v>0.184685502233606</v>
      </c>
      <c r="AK41" s="6">
        <v>8.9421310150997996E-2</v>
      </c>
      <c r="AL41" s="6">
        <v>0.57989072292478505</v>
      </c>
      <c r="AM41" s="6">
        <v>4.8009945558719997E-3</v>
      </c>
      <c r="AN41" s="6">
        <v>0.12827235807759599</v>
      </c>
      <c r="AO41" s="6">
        <v>0.12611548226959099</v>
      </c>
      <c r="AP41" s="6" t="s">
        <v>32</v>
      </c>
      <c r="AQ41" s="6" t="s">
        <v>32</v>
      </c>
      <c r="AR41" s="6">
        <v>0.41044127271410502</v>
      </c>
      <c r="AS41" s="6">
        <v>7.9073384193087001E-2</v>
      </c>
      <c r="AT41" s="6">
        <v>0.13513730963269299</v>
      </c>
      <c r="AU41" s="6">
        <v>1.683502246084E-2</v>
      </c>
      <c r="AV41" s="6">
        <v>9.8753785748074002E-2</v>
      </c>
      <c r="AW41" s="6">
        <v>2.2057764429467001E-2</v>
      </c>
      <c r="AX41" s="6">
        <v>5.6876309951440001E-3</v>
      </c>
      <c r="AY41" s="6" t="s">
        <v>32</v>
      </c>
      <c r="AZ41" s="6">
        <v>3.023229976311E-3</v>
      </c>
      <c r="BA41" s="6" t="s">
        <v>32</v>
      </c>
      <c r="BB41" s="6">
        <v>6.5001844942480002E-3</v>
      </c>
      <c r="BC41" s="6" t="s">
        <v>32</v>
      </c>
      <c r="BD41" s="6" t="s">
        <v>32</v>
      </c>
      <c r="BE41" s="6" t="s">
        <v>32</v>
      </c>
      <c r="BF41" s="6">
        <v>1.2875688638625E-2</v>
      </c>
      <c r="BG41" s="6">
        <v>2.2139270156265E-2</v>
      </c>
      <c r="BH41" s="6" t="s">
        <v>32</v>
      </c>
      <c r="BI41" s="6" t="s">
        <v>32</v>
      </c>
      <c r="BJ41" s="6">
        <v>9.8944863714000006E-2</v>
      </c>
      <c r="BK41" s="6">
        <v>5.2895714239648998E-2</v>
      </c>
      <c r="BL41" s="6">
        <v>0.18442232608049799</v>
      </c>
      <c r="BM41" s="6">
        <v>2.2603413328318001E-2</v>
      </c>
      <c r="BN41" s="6">
        <v>2.7664228861052E-2</v>
      </c>
    </row>
    <row r="42" spans="1:66" x14ac:dyDescent="0.25">
      <c r="A42" s="21">
        <v>4</v>
      </c>
      <c r="B42" s="6">
        <v>3518.6311966681901</v>
      </c>
      <c r="C42" s="11">
        <v>162.04844873496401</v>
      </c>
      <c r="D42" s="6">
        <v>295890.739564499</v>
      </c>
      <c r="E42" s="6">
        <v>45.815948650831501</v>
      </c>
      <c r="F42" s="11">
        <v>232444.92892294901</v>
      </c>
      <c r="G42" s="6">
        <v>1741.8361708324101</v>
      </c>
      <c r="H42" s="6">
        <v>67907.830780738499</v>
      </c>
      <c r="I42" s="11">
        <v>619.92521524217295</v>
      </c>
      <c r="J42" s="6">
        <v>567.22769393512897</v>
      </c>
      <c r="K42" s="6">
        <v>12260.0040221126</v>
      </c>
      <c r="L42" s="6"/>
      <c r="M42" s="44">
        <f t="shared" si="18"/>
        <v>0.75270558559125922</v>
      </c>
      <c r="N42" s="44">
        <f t="shared" si="19"/>
        <v>2.7031301733479344E-2</v>
      </c>
      <c r="O42" s="44">
        <f t="shared" si="20"/>
        <v>55.90855524071209</v>
      </c>
      <c r="P42" s="44">
        <f t="shared" si="21"/>
        <v>6.6960008953190243E-3</v>
      </c>
      <c r="Q42" s="44">
        <f t="shared" si="22"/>
        <v>29.904040105937387</v>
      </c>
      <c r="R42" s="44">
        <f t="shared" si="23"/>
        <v>0.22490588637788078</v>
      </c>
      <c r="S42" s="44">
        <f t="shared" si="24"/>
        <v>11.260476500062056</v>
      </c>
      <c r="T42" s="44">
        <f t="shared" si="25"/>
        <v>0.11066904942503271</v>
      </c>
      <c r="U42" s="44">
        <f t="shared" si="26"/>
        <v>7.2179724053245159E-2</v>
      </c>
      <c r="V42" s="44">
        <f t="shared" si="27"/>
        <v>1.5261253006725763</v>
      </c>
      <c r="W42" s="44">
        <f t="shared" si="28"/>
        <v>99.793384695460318</v>
      </c>
      <c r="X42" s="6"/>
      <c r="Y42" s="6" t="s">
        <v>32</v>
      </c>
      <c r="Z42" s="6" t="s">
        <v>32</v>
      </c>
      <c r="AA42" s="6">
        <v>220.765827118023</v>
      </c>
      <c r="AB42" s="6">
        <v>1408.89661912935</v>
      </c>
      <c r="AC42" s="6">
        <v>8.5488690513987091</v>
      </c>
      <c r="AD42" s="6">
        <v>272.39062111872499</v>
      </c>
      <c r="AE42" s="6" t="s">
        <v>32</v>
      </c>
      <c r="AF42" s="6" t="s">
        <v>32</v>
      </c>
      <c r="AG42" s="6" t="s">
        <v>32</v>
      </c>
      <c r="AH42" s="6">
        <v>0.32153037691044101</v>
      </c>
      <c r="AI42" s="6">
        <v>0.12653703223174001</v>
      </c>
      <c r="AJ42" s="6">
        <v>0.25871287389875502</v>
      </c>
      <c r="AK42" s="6">
        <v>3.3884254549230997E-2</v>
      </c>
      <c r="AL42" s="6">
        <v>0.323281071334105</v>
      </c>
      <c r="AM42" s="6">
        <v>9.6317016870060002E-3</v>
      </c>
      <c r="AN42" s="6" t="s">
        <v>32</v>
      </c>
      <c r="AO42" s="6">
        <v>6.1689765964012003E-2</v>
      </c>
      <c r="AP42" s="6" t="s">
        <v>32</v>
      </c>
      <c r="AQ42" s="6">
        <v>4.0953655187882E-2</v>
      </c>
      <c r="AR42" s="6">
        <v>0.45051635658961098</v>
      </c>
      <c r="AS42" s="6">
        <v>4.5092180483685997E-2</v>
      </c>
      <c r="AT42" s="6">
        <v>8.5664443783106003E-2</v>
      </c>
      <c r="AU42" s="6">
        <v>9.5650955120170009E-3</v>
      </c>
      <c r="AV42" s="6">
        <v>1.8513649344728E-2</v>
      </c>
      <c r="AW42" s="6" t="s">
        <v>32</v>
      </c>
      <c r="AX42" s="6" t="s">
        <v>32</v>
      </c>
      <c r="AY42" s="6">
        <v>4.0964299501136003E-2</v>
      </c>
      <c r="AZ42" s="6">
        <v>2.875919584471E-3</v>
      </c>
      <c r="BA42" s="6">
        <v>2.4552808451589001E-2</v>
      </c>
      <c r="BB42" s="6" t="s">
        <v>32</v>
      </c>
      <c r="BC42" s="6">
        <v>2.9225108585788001E-2</v>
      </c>
      <c r="BD42" s="6">
        <v>2.8985175001449998E-3</v>
      </c>
      <c r="BE42" s="6">
        <v>1.3673266744937001E-2</v>
      </c>
      <c r="BF42" s="6" t="s">
        <v>32</v>
      </c>
      <c r="BG42" s="6">
        <v>1.0492552873435999E-2</v>
      </c>
      <c r="BH42" s="6" t="s">
        <v>32</v>
      </c>
      <c r="BI42" s="6" t="s">
        <v>32</v>
      </c>
      <c r="BJ42" s="6">
        <v>6.8431765513347995E-2</v>
      </c>
      <c r="BK42" s="6">
        <v>3.9341779931231002E-2</v>
      </c>
      <c r="BL42" s="6">
        <v>0.101455469820268</v>
      </c>
      <c r="BM42" s="6">
        <v>2.3478281599468999E-2</v>
      </c>
      <c r="BN42" s="6">
        <v>2.2832019581053999E-2</v>
      </c>
    </row>
    <row r="43" spans="1:66" x14ac:dyDescent="0.25">
      <c r="A43" s="21">
        <v>5</v>
      </c>
      <c r="B43" s="6">
        <v>9221.4009613595608</v>
      </c>
      <c r="C43" s="11">
        <v>100.96876635570899</v>
      </c>
      <c r="D43" s="6">
        <v>290717.08866768301</v>
      </c>
      <c r="E43" s="6">
        <v>48.550702516449299</v>
      </c>
      <c r="F43" s="11">
        <v>231056.33999238801</v>
      </c>
      <c r="G43" s="6">
        <v>1717.9019200858399</v>
      </c>
      <c r="H43" s="6">
        <v>66744.145558072996</v>
      </c>
      <c r="I43" s="11">
        <v>578.55273815492899</v>
      </c>
      <c r="J43" s="6">
        <v>575.63473003305</v>
      </c>
      <c r="K43" s="6">
        <v>13524.2928460158</v>
      </c>
      <c r="L43" s="6"/>
      <c r="M43" s="44">
        <f t="shared" si="18"/>
        <v>1.9726420936540374</v>
      </c>
      <c r="N43" s="44">
        <f t="shared" si="19"/>
        <v>1.6842599915795817E-2</v>
      </c>
      <c r="O43" s="44">
        <f t="shared" si="20"/>
        <v>54.930993903758704</v>
      </c>
      <c r="P43" s="44">
        <f t="shared" si="21"/>
        <v>7.0956851727790654E-3</v>
      </c>
      <c r="Q43" s="44">
        <f t="shared" si="22"/>
        <v>29.725398140020719</v>
      </c>
      <c r="R43" s="44">
        <f t="shared" si="23"/>
        <v>0.22181549592148364</v>
      </c>
      <c r="S43" s="44">
        <f t="shared" si="24"/>
        <v>11.067514216439664</v>
      </c>
      <c r="T43" s="44">
        <f t="shared" si="25"/>
        <v>0.10328323481541792</v>
      </c>
      <c r="U43" s="44">
        <f t="shared" si="26"/>
        <v>7.3249519396705612E-2</v>
      </c>
      <c r="V43" s="44">
        <f t="shared" si="27"/>
        <v>1.6835039734720465</v>
      </c>
      <c r="W43" s="44">
        <f t="shared" si="28"/>
        <v>99.802338862567368</v>
      </c>
      <c r="X43" s="6"/>
      <c r="Y43" s="6" t="s">
        <v>32</v>
      </c>
      <c r="Z43" s="6" t="s">
        <v>32</v>
      </c>
      <c r="AA43" s="6">
        <v>100.936852269521</v>
      </c>
      <c r="AB43" s="6">
        <v>1377.4819057296399</v>
      </c>
      <c r="AC43" s="6">
        <v>31.224563252256299</v>
      </c>
      <c r="AD43" s="6">
        <v>277.51347198824499</v>
      </c>
      <c r="AE43" s="6" t="s">
        <v>32</v>
      </c>
      <c r="AF43" s="6" t="s">
        <v>32</v>
      </c>
      <c r="AG43" s="6" t="s">
        <v>32</v>
      </c>
      <c r="AH43" s="6" t="s">
        <v>32</v>
      </c>
      <c r="AI43" s="6">
        <v>0.44618329242977101</v>
      </c>
      <c r="AJ43" s="6">
        <v>0.56996923536850397</v>
      </c>
      <c r="AK43" s="6">
        <v>0.13825830289666299</v>
      </c>
      <c r="AL43" s="6">
        <v>0.32939655726425598</v>
      </c>
      <c r="AM43" s="6">
        <v>1.0086811219846E-2</v>
      </c>
      <c r="AN43" s="6">
        <v>0.12764485243554199</v>
      </c>
      <c r="AO43" s="6">
        <v>0.14997159152600101</v>
      </c>
      <c r="AP43" s="6" t="s">
        <v>32</v>
      </c>
      <c r="AQ43" s="6">
        <v>0.11369189934742301</v>
      </c>
      <c r="AR43" s="6">
        <v>1.8281210121256799</v>
      </c>
      <c r="AS43" s="6">
        <v>4.7207754121552002E-2</v>
      </c>
      <c r="AT43" s="6">
        <v>0.15497365273855501</v>
      </c>
      <c r="AU43" s="6">
        <v>1.3389608934246001E-2</v>
      </c>
      <c r="AV43" s="6" t="s">
        <v>32</v>
      </c>
      <c r="AW43" s="6" t="s">
        <v>32</v>
      </c>
      <c r="AX43" s="6" t="s">
        <v>32</v>
      </c>
      <c r="AY43" s="6">
        <v>4.2868494593413999E-2</v>
      </c>
      <c r="AZ43" s="6" t="s">
        <v>32</v>
      </c>
      <c r="BA43" s="6" t="s">
        <v>32</v>
      </c>
      <c r="BB43" s="6">
        <v>3.1978899002630002E-3</v>
      </c>
      <c r="BC43" s="6" t="s">
        <v>32</v>
      </c>
      <c r="BD43" s="6" t="s">
        <v>32</v>
      </c>
      <c r="BE43" s="6" t="s">
        <v>32</v>
      </c>
      <c r="BF43" s="6" t="s">
        <v>32</v>
      </c>
      <c r="BG43" s="6">
        <v>1.0981973326623999E-2</v>
      </c>
      <c r="BH43" s="6" t="s">
        <v>32</v>
      </c>
      <c r="BI43" s="6" t="s">
        <v>32</v>
      </c>
      <c r="BJ43" s="6">
        <v>4.8457548717145998E-2</v>
      </c>
      <c r="BK43" s="6">
        <v>5.6512756646221997E-2</v>
      </c>
      <c r="BL43" s="6">
        <v>0.12740350672324199</v>
      </c>
      <c r="BM43" s="6">
        <v>3.6813211227503001E-2</v>
      </c>
      <c r="BN43" s="6">
        <v>9.1524930383880005E-3</v>
      </c>
    </row>
    <row r="44" spans="1:66" x14ac:dyDescent="0.25">
      <c r="A44" s="21">
        <v>6</v>
      </c>
      <c r="B44" s="6">
        <v>4156.2847159972898</v>
      </c>
      <c r="C44" s="11">
        <v>102.24831532105</v>
      </c>
      <c r="D44" s="6">
        <v>293088.00908774702</v>
      </c>
      <c r="E44" s="6">
        <v>44.229562460111701</v>
      </c>
      <c r="F44" s="11">
        <v>233007.797992429</v>
      </c>
      <c r="G44" s="6">
        <v>1754.47851009589</v>
      </c>
      <c r="H44" s="6">
        <v>67927.0067854605</v>
      </c>
      <c r="I44" s="11">
        <v>578.03486121930098</v>
      </c>
      <c r="J44" s="6">
        <v>561.908931941579</v>
      </c>
      <c r="K44" s="6">
        <v>14171.7998066584</v>
      </c>
      <c r="L44" s="6"/>
      <c r="M44" s="44">
        <f t="shared" si="18"/>
        <v>0.8891124264461403</v>
      </c>
      <c r="N44" s="44">
        <f t="shared" si="19"/>
        <v>1.7056041478704351E-2</v>
      </c>
      <c r="O44" s="44">
        <f t="shared" si="20"/>
        <v>55.378979317129797</v>
      </c>
      <c r="P44" s="44">
        <f t="shared" si="21"/>
        <v>6.4641505535453251E-3</v>
      </c>
      <c r="Q44" s="44">
        <f t="shared" si="22"/>
        <v>29.976453211725989</v>
      </c>
      <c r="R44" s="44">
        <f t="shared" si="23"/>
        <v>0.22653826522358131</v>
      </c>
      <c r="S44" s="44">
        <f t="shared" si="24"/>
        <v>11.263656265165061</v>
      </c>
      <c r="T44" s="44">
        <f t="shared" si="25"/>
        <v>0.10319078342486961</v>
      </c>
      <c r="U44" s="44">
        <f t="shared" si="26"/>
        <v>7.1502911589565926E-2</v>
      </c>
      <c r="V44" s="44">
        <f t="shared" si="27"/>
        <v>1.7641056399328376</v>
      </c>
      <c r="W44" s="44">
        <f t="shared" si="28"/>
        <v>99.697059012670067</v>
      </c>
      <c r="X44" s="6"/>
      <c r="Y44" s="6">
        <v>763.86520383468303</v>
      </c>
      <c r="Z44" s="6">
        <v>0.77027065007165296</v>
      </c>
      <c r="AA44" s="6">
        <v>103.724569820399</v>
      </c>
      <c r="AB44" s="6">
        <v>1374.17290602198</v>
      </c>
      <c r="AC44" s="6">
        <v>23.740497399985301</v>
      </c>
      <c r="AD44" s="6">
        <v>272.91029184951202</v>
      </c>
      <c r="AE44" s="6" t="s">
        <v>32</v>
      </c>
      <c r="AF44" s="6" t="s">
        <v>32</v>
      </c>
      <c r="AG44" s="6" t="s">
        <v>32</v>
      </c>
      <c r="AH44" s="6" t="s">
        <v>32</v>
      </c>
      <c r="AI44" s="6">
        <v>0.14195539493369499</v>
      </c>
      <c r="AJ44" s="6">
        <v>0.31753666860125002</v>
      </c>
      <c r="AK44" s="6">
        <v>5.4768650486481003E-2</v>
      </c>
      <c r="AL44" s="6">
        <v>0.479164720310018</v>
      </c>
      <c r="AM44" s="6" t="s">
        <v>32</v>
      </c>
      <c r="AN44" s="6">
        <v>6.7812902165831995E-2</v>
      </c>
      <c r="AO44" s="6">
        <v>1.3547157278106901</v>
      </c>
      <c r="AP44" s="6" t="s">
        <v>32</v>
      </c>
      <c r="AQ44" s="6" t="s">
        <v>32</v>
      </c>
      <c r="AR44" s="6">
        <v>0.93648684744358301</v>
      </c>
      <c r="AS44" s="6">
        <v>3.2255002645514001E-2</v>
      </c>
      <c r="AT44" s="6">
        <v>7.9443391241912006E-2</v>
      </c>
      <c r="AU44" s="6">
        <v>1.0272484600136999E-2</v>
      </c>
      <c r="AV44" s="6">
        <v>1.9874301284924002E-2</v>
      </c>
      <c r="AW44" s="6" t="s">
        <v>32</v>
      </c>
      <c r="AX44" s="6">
        <v>5.8068535632980001E-3</v>
      </c>
      <c r="AY44" s="6">
        <v>2.0989324813737002E-2</v>
      </c>
      <c r="AZ44" s="6" t="s">
        <v>32</v>
      </c>
      <c r="BA44" s="6" t="s">
        <v>32</v>
      </c>
      <c r="BB44" s="6">
        <v>6.6392766046840003E-3</v>
      </c>
      <c r="BC44" s="6" t="s">
        <v>32</v>
      </c>
      <c r="BD44" s="6">
        <v>3.1109753912909998E-3</v>
      </c>
      <c r="BE44" s="6">
        <v>1.4674470771944E-2</v>
      </c>
      <c r="BF44" s="6" t="s">
        <v>32</v>
      </c>
      <c r="BG44" s="6">
        <v>2.2638832348605E-2</v>
      </c>
      <c r="BH44" s="6" t="s">
        <v>32</v>
      </c>
      <c r="BI44" s="6" t="s">
        <v>32</v>
      </c>
      <c r="BJ44" s="6">
        <v>6.5491633270817001E-2</v>
      </c>
      <c r="BK44" s="6">
        <v>5.7982529013215003E-2</v>
      </c>
      <c r="BL44" s="6">
        <v>0.10088235354387</v>
      </c>
      <c r="BM44" s="6">
        <v>2.7264151514711E-2</v>
      </c>
      <c r="BN44" s="6">
        <v>1.8828441406875E-2</v>
      </c>
    </row>
    <row r="45" spans="1:66" x14ac:dyDescent="0.25">
      <c r="A45" s="21">
        <v>7</v>
      </c>
      <c r="B45" s="6">
        <v>3620.9731517687601</v>
      </c>
      <c r="C45" s="11">
        <v>342.16451603196299</v>
      </c>
      <c r="D45" s="6">
        <v>288166.815725522</v>
      </c>
      <c r="E45" s="6">
        <v>42.0813103885963</v>
      </c>
      <c r="F45" s="11">
        <v>245102.247319079</v>
      </c>
      <c r="G45" s="6">
        <v>1768.1265607643199</v>
      </c>
      <c r="H45" s="6">
        <v>65502.381287488999</v>
      </c>
      <c r="I45" s="11">
        <v>808.67956405580105</v>
      </c>
      <c r="J45" s="6">
        <v>560.50325580214599</v>
      </c>
      <c r="K45" s="6">
        <v>12723.492718450299</v>
      </c>
      <c r="L45" s="6"/>
      <c r="M45" s="44">
        <f t="shared" si="18"/>
        <v>0.77459857662637321</v>
      </c>
      <c r="N45" s="44">
        <f t="shared" si="19"/>
        <v>5.7076462919291748E-2</v>
      </c>
      <c r="O45" s="44">
        <f t="shared" si="20"/>
        <v>54.449119831337377</v>
      </c>
      <c r="P45" s="44">
        <f t="shared" si="21"/>
        <v>6.1501835132933497E-3</v>
      </c>
      <c r="Q45" s="44">
        <f t="shared" si="22"/>
        <v>31.532404117599512</v>
      </c>
      <c r="R45" s="44">
        <f t="shared" si="23"/>
        <v>0.22830050152588896</v>
      </c>
      <c r="S45" s="44">
        <f t="shared" si="24"/>
        <v>10.861604865091424</v>
      </c>
      <c r="T45" s="44">
        <f t="shared" si="25"/>
        <v>0.14436547577524159</v>
      </c>
      <c r="U45" s="44">
        <f t="shared" si="26"/>
        <v>7.1324039300823067E-2</v>
      </c>
      <c r="V45" s="44">
        <f t="shared" si="27"/>
        <v>1.5838203735926932</v>
      </c>
      <c r="W45" s="44">
        <f t="shared" si="28"/>
        <v>99.708764427281906</v>
      </c>
      <c r="X45" s="6"/>
      <c r="Y45" s="6" t="s">
        <v>32</v>
      </c>
      <c r="Z45" s="6">
        <v>0.774801823385735</v>
      </c>
      <c r="AA45" s="6">
        <v>324.12080921090399</v>
      </c>
      <c r="AB45" s="6">
        <v>1405.1491308536199</v>
      </c>
      <c r="AC45" s="6">
        <v>931.44248271355298</v>
      </c>
      <c r="AD45" s="6">
        <v>270.19754601299798</v>
      </c>
      <c r="AE45" s="6" t="s">
        <v>32</v>
      </c>
      <c r="AF45" s="6" t="s">
        <v>32</v>
      </c>
      <c r="AG45" s="6" t="s">
        <v>32</v>
      </c>
      <c r="AH45" s="6" t="s">
        <v>32</v>
      </c>
      <c r="AI45" s="6">
        <v>8.3613735179634996E-2</v>
      </c>
      <c r="AJ45" s="6">
        <v>0.31317467888508599</v>
      </c>
      <c r="AK45" s="6">
        <v>8.7057955213329999E-2</v>
      </c>
      <c r="AL45" s="6">
        <v>0.61625575286209899</v>
      </c>
      <c r="AM45" s="6" t="s">
        <v>32</v>
      </c>
      <c r="AN45" s="6">
        <v>0.100132806148615</v>
      </c>
      <c r="AO45" s="6">
        <v>0.35673879094484001</v>
      </c>
      <c r="AP45" s="6" t="s">
        <v>32</v>
      </c>
      <c r="AQ45" s="6" t="s">
        <v>32</v>
      </c>
      <c r="AR45" s="6">
        <v>0.55242765215324097</v>
      </c>
      <c r="AS45" s="6">
        <v>8.9500090860891002E-2</v>
      </c>
      <c r="AT45" s="6">
        <v>0.122215875365855</v>
      </c>
      <c r="AU45" s="6">
        <v>6.8605728852070003E-3</v>
      </c>
      <c r="AV45" s="6">
        <v>2.0016564362412E-2</v>
      </c>
      <c r="AW45" s="6" t="s">
        <v>32</v>
      </c>
      <c r="AX45" s="6" t="s">
        <v>32</v>
      </c>
      <c r="AY45" s="6">
        <v>6.7390883222338993E-2</v>
      </c>
      <c r="AZ45" s="6">
        <v>3.1077453704850002E-3</v>
      </c>
      <c r="BA45" s="6">
        <v>1.3170835540842E-2</v>
      </c>
      <c r="BB45" s="6">
        <v>6.6827383101059996E-3</v>
      </c>
      <c r="BC45" s="6">
        <v>1.0392661069279E-2</v>
      </c>
      <c r="BD45" s="6" t="s">
        <v>32</v>
      </c>
      <c r="BE45" s="6">
        <v>1.4764122756523E-2</v>
      </c>
      <c r="BF45" s="6" t="s">
        <v>32</v>
      </c>
      <c r="BG45" s="6">
        <v>4.5660772072852997E-2</v>
      </c>
      <c r="BH45" s="6" t="s">
        <v>32</v>
      </c>
      <c r="BI45" s="6" t="s">
        <v>32</v>
      </c>
      <c r="BJ45" s="6">
        <v>8.9554069886229007E-2</v>
      </c>
      <c r="BK45" s="6">
        <v>9.9821484420034995E-2</v>
      </c>
      <c r="BL45" s="6">
        <v>0.21315264163726799</v>
      </c>
      <c r="BM45" s="6">
        <v>2.1042706325673999E-2</v>
      </c>
      <c r="BN45" s="6">
        <v>1.8897770656322001E-2</v>
      </c>
    </row>
    <row r="46" spans="1:66" x14ac:dyDescent="0.25">
      <c r="A46" s="21">
        <v>8</v>
      </c>
      <c r="B46" s="6">
        <v>1739.9142657565601</v>
      </c>
      <c r="C46" s="11">
        <v>61.283181772577997</v>
      </c>
      <c r="D46" s="6">
        <v>297807.36363369902</v>
      </c>
      <c r="E46" s="6">
        <v>45.833687471218397</v>
      </c>
      <c r="F46" s="11">
        <v>230486.59397915599</v>
      </c>
      <c r="G46" s="6">
        <v>1745.71634802213</v>
      </c>
      <c r="H46" s="6">
        <v>69032.035601484007</v>
      </c>
      <c r="I46" s="11">
        <v>585.66165752118002</v>
      </c>
      <c r="J46" s="6">
        <v>575.17684322249102</v>
      </c>
      <c r="K46" s="6">
        <v>13129.835475411801</v>
      </c>
      <c r="L46" s="6"/>
      <c r="M46" s="44">
        <f t="shared" si="18"/>
        <v>0.37220245973064336</v>
      </c>
      <c r="N46" s="44">
        <f t="shared" si="19"/>
        <v>1.0222647551483735E-2</v>
      </c>
      <c r="O46" s="44">
        <f t="shared" si="20"/>
        <v>56.270701358587424</v>
      </c>
      <c r="P46" s="44">
        <f t="shared" si="21"/>
        <v>6.6985934239185696E-3</v>
      </c>
      <c r="Q46" s="44">
        <f t="shared" si="22"/>
        <v>29.652100315418419</v>
      </c>
      <c r="R46" s="44">
        <f t="shared" si="23"/>
        <v>0.22540689485661741</v>
      </c>
      <c r="S46" s="44">
        <f t="shared" si="24"/>
        <v>11.446892143438077</v>
      </c>
      <c r="T46" s="44">
        <f t="shared" si="25"/>
        <v>0.10455231910068105</v>
      </c>
      <c r="U46" s="44">
        <f t="shared" si="26"/>
        <v>7.3191253300061987E-2</v>
      </c>
      <c r="V46" s="44">
        <f t="shared" si="27"/>
        <v>1.634401919979261</v>
      </c>
      <c r="W46" s="44">
        <f t="shared" si="28"/>
        <v>99.796369905386584</v>
      </c>
      <c r="X46" s="6"/>
      <c r="Y46" s="6" t="s">
        <v>32</v>
      </c>
      <c r="Z46" s="6" t="s">
        <v>32</v>
      </c>
      <c r="AA46" s="6">
        <v>63.4541940087515</v>
      </c>
      <c r="AB46" s="6">
        <v>1450.85043258419</v>
      </c>
      <c r="AC46" s="6">
        <v>1.8887513004313401</v>
      </c>
      <c r="AD46" s="6">
        <v>279.88237526986399</v>
      </c>
      <c r="AE46" s="6" t="s">
        <v>32</v>
      </c>
      <c r="AF46" s="6" t="s">
        <v>32</v>
      </c>
      <c r="AG46" s="6" t="s">
        <v>32</v>
      </c>
      <c r="AH46" s="6" t="s">
        <v>32</v>
      </c>
      <c r="AI46" s="6" t="s">
        <v>32</v>
      </c>
      <c r="AJ46" s="6">
        <v>8.5647697108176005E-2</v>
      </c>
      <c r="AK46" s="6">
        <v>1.8270476917510999E-2</v>
      </c>
      <c r="AL46" s="6">
        <v>0.103553827180616</v>
      </c>
      <c r="AM46" s="6" t="s">
        <v>32</v>
      </c>
      <c r="AN46" s="6">
        <v>3.6700818868667003E-2</v>
      </c>
      <c r="AO46" s="6" t="s">
        <v>32</v>
      </c>
      <c r="AP46" s="6" t="s">
        <v>32</v>
      </c>
      <c r="AQ46" s="6" t="s">
        <v>32</v>
      </c>
      <c r="AR46" s="6">
        <v>0.161969103227939</v>
      </c>
      <c r="AS46" s="6">
        <v>1.2195781014701999E-2</v>
      </c>
      <c r="AT46" s="6">
        <v>1.6864532077849E-2</v>
      </c>
      <c r="AU46" s="6">
        <v>1.0397787464832E-2</v>
      </c>
      <c r="AV46" s="6">
        <v>6.1059734939814002E-2</v>
      </c>
      <c r="AW46" s="6" t="s">
        <v>32</v>
      </c>
      <c r="AX46" s="6" t="s">
        <v>32</v>
      </c>
      <c r="AY46" s="6">
        <v>2.1231732810892998E-2</v>
      </c>
      <c r="AZ46" s="6" t="s">
        <v>32</v>
      </c>
      <c r="BA46" s="6" t="s">
        <v>32</v>
      </c>
      <c r="BB46" s="6" t="s">
        <v>32</v>
      </c>
      <c r="BC46" s="6" t="s">
        <v>32</v>
      </c>
      <c r="BD46" s="6" t="s">
        <v>32</v>
      </c>
      <c r="BE46" s="6">
        <v>1.4845209633918E-2</v>
      </c>
      <c r="BF46" s="6">
        <v>6.5899109826249996E-3</v>
      </c>
      <c r="BG46" s="6" t="s">
        <v>32</v>
      </c>
      <c r="BH46" s="6">
        <v>3.4809135889319999E-3</v>
      </c>
      <c r="BI46" s="6" t="s">
        <v>32</v>
      </c>
      <c r="BJ46" s="6">
        <v>5.0254124945491002E-2</v>
      </c>
      <c r="BK46" s="6">
        <v>1.6764782291704999E-2</v>
      </c>
      <c r="BL46" s="6">
        <v>2.7597403300856999E-2</v>
      </c>
      <c r="BM46" s="6">
        <v>4.2236674468270003E-3</v>
      </c>
      <c r="BN46" s="6">
        <v>7.5886630238670002E-3</v>
      </c>
    </row>
    <row r="47" spans="1:66" x14ac:dyDescent="0.25">
      <c r="A47" s="21">
        <v>9</v>
      </c>
      <c r="B47" s="6">
        <v>2254.2133644169598</v>
      </c>
      <c r="C47" s="11">
        <v>85.711934555396596</v>
      </c>
      <c r="D47" s="6">
        <v>293994.14720213198</v>
      </c>
      <c r="E47" s="6">
        <v>42.231827215073203</v>
      </c>
      <c r="F47" s="11">
        <v>236910.30764408901</v>
      </c>
      <c r="G47" s="6">
        <v>1744.9021993833501</v>
      </c>
      <c r="H47" s="6">
        <v>67219.506415819997</v>
      </c>
      <c r="I47" s="11">
        <v>664.03207852314404</v>
      </c>
      <c r="J47" s="6">
        <v>572.060285511188</v>
      </c>
      <c r="K47" s="6">
        <v>13836.662295710999</v>
      </c>
      <c r="L47" s="6"/>
      <c r="M47" s="44">
        <f t="shared" si="18"/>
        <v>0.48222132291607611</v>
      </c>
      <c r="N47" s="44">
        <f t="shared" si="19"/>
        <v>1.4297607803185706E-2</v>
      </c>
      <c r="O47" s="44">
        <f t="shared" si="20"/>
        <v>55.550194113842835</v>
      </c>
      <c r="P47" s="44">
        <f t="shared" si="21"/>
        <v>6.1721815474829493E-3</v>
      </c>
      <c r="Q47" s="44">
        <f t="shared" si="22"/>
        <v>30.478511078412051</v>
      </c>
      <c r="R47" s="44">
        <f t="shared" si="23"/>
        <v>0.22530177198437812</v>
      </c>
      <c r="S47" s="44">
        <f t="shared" si="24"/>
        <v>11.146338553871271</v>
      </c>
      <c r="T47" s="44">
        <f t="shared" si="25"/>
        <v>0.11854300665795167</v>
      </c>
      <c r="U47" s="44">
        <f t="shared" si="26"/>
        <v>7.2794671331298674E-2</v>
      </c>
      <c r="V47" s="44">
        <f t="shared" si="27"/>
        <v>1.7223877225701052</v>
      </c>
      <c r="W47" s="44">
        <f t="shared" si="28"/>
        <v>99.816762030936644</v>
      </c>
      <c r="X47" s="6"/>
      <c r="Y47" s="6" t="s">
        <v>32</v>
      </c>
      <c r="Z47" s="6" t="s">
        <v>32</v>
      </c>
      <c r="AA47" s="6">
        <v>87.4486749624796</v>
      </c>
      <c r="AB47" s="6">
        <v>1313.98523981377</v>
      </c>
      <c r="AC47" s="6">
        <v>4.6121246444155899</v>
      </c>
      <c r="AD47" s="6">
        <v>274.48441667289097</v>
      </c>
      <c r="AE47" s="6" t="s">
        <v>32</v>
      </c>
      <c r="AF47" s="6" t="s">
        <v>32</v>
      </c>
      <c r="AG47" s="6" t="s">
        <v>32</v>
      </c>
      <c r="AH47" s="6" t="s">
        <v>32</v>
      </c>
      <c r="AI47" s="6" t="s">
        <v>32</v>
      </c>
      <c r="AJ47" s="6">
        <v>1.9109198226959001E-2</v>
      </c>
      <c r="AK47" s="6">
        <v>2.1324828478861E-2</v>
      </c>
      <c r="AL47" s="6">
        <v>0.114003900415654</v>
      </c>
      <c r="AM47" s="6" t="s">
        <v>32</v>
      </c>
      <c r="AN47" s="6" t="s">
        <v>32</v>
      </c>
      <c r="AO47" s="6" t="s">
        <v>32</v>
      </c>
      <c r="AP47" s="6" t="s">
        <v>32</v>
      </c>
      <c r="AQ47" s="6" t="s">
        <v>32</v>
      </c>
      <c r="AR47" s="6">
        <v>8.9723800751759994E-2</v>
      </c>
      <c r="AS47" s="6" t="s">
        <v>32</v>
      </c>
      <c r="AT47" s="6">
        <v>3.8642836224859999E-3</v>
      </c>
      <c r="AU47" s="6" t="s">
        <v>32</v>
      </c>
      <c r="AV47" s="6">
        <v>1.8699461523175E-2</v>
      </c>
      <c r="AW47" s="6" t="s">
        <v>32</v>
      </c>
      <c r="AX47" s="6" t="s">
        <v>32</v>
      </c>
      <c r="AY47" s="6" t="s">
        <v>32</v>
      </c>
      <c r="AZ47" s="6" t="s">
        <v>32</v>
      </c>
      <c r="BA47" s="6">
        <v>1.2318318824745E-2</v>
      </c>
      <c r="BB47" s="6" t="s">
        <v>32</v>
      </c>
      <c r="BC47" s="6" t="s">
        <v>32</v>
      </c>
      <c r="BD47" s="6" t="s">
        <v>32</v>
      </c>
      <c r="BE47" s="6" t="s">
        <v>32</v>
      </c>
      <c r="BF47" s="6" t="s">
        <v>32</v>
      </c>
      <c r="BG47" s="6" t="s">
        <v>32</v>
      </c>
      <c r="BH47" s="6" t="s">
        <v>32</v>
      </c>
      <c r="BI47" s="6" t="s">
        <v>32</v>
      </c>
      <c r="BJ47" s="6">
        <v>1.7064149158429E-2</v>
      </c>
      <c r="BK47" s="6">
        <v>2.6745810347834E-2</v>
      </c>
      <c r="BL47" s="6">
        <v>4.0678515694338002E-2</v>
      </c>
      <c r="BM47" s="6" t="s">
        <v>32</v>
      </c>
      <c r="BN47" s="6">
        <v>3.5114483200400001E-3</v>
      </c>
    </row>
    <row r="48" spans="1:66" x14ac:dyDescent="0.25">
      <c r="A48" s="21">
        <v>10</v>
      </c>
      <c r="B48" s="6">
        <v>3176.9250001938599</v>
      </c>
      <c r="C48" s="11">
        <v>72.613386411229698</v>
      </c>
      <c r="D48" s="6">
        <v>293601.40261271899</v>
      </c>
      <c r="E48" s="6">
        <v>41.394059831524203</v>
      </c>
      <c r="F48" s="11">
        <v>233373.22252942299</v>
      </c>
      <c r="G48" s="6">
        <v>1717.6242701201099</v>
      </c>
      <c r="H48" s="6">
        <v>68393.703014076993</v>
      </c>
      <c r="I48" s="11">
        <v>610.61135938920199</v>
      </c>
      <c r="J48" s="6">
        <v>587.01151278205305</v>
      </c>
      <c r="K48" s="6">
        <v>14990.628431286001</v>
      </c>
      <c r="L48" s="6"/>
      <c r="M48" s="44">
        <f t="shared" si="18"/>
        <v>0.67960779604147059</v>
      </c>
      <c r="N48" s="44">
        <f t="shared" si="19"/>
        <v>1.2112638987257226E-2</v>
      </c>
      <c r="O48" s="44">
        <f t="shared" si="20"/>
        <v>55.475985023673246</v>
      </c>
      <c r="P48" s="44">
        <f t="shared" si="21"/>
        <v>6.0497418443772625E-3</v>
      </c>
      <c r="Q48" s="44">
        <f t="shared" si="22"/>
        <v>30.023465078410268</v>
      </c>
      <c r="R48" s="44">
        <f t="shared" si="23"/>
        <v>0.22177964575790859</v>
      </c>
      <c r="S48" s="44">
        <f t="shared" si="24"/>
        <v>11.341043833794247</v>
      </c>
      <c r="T48" s="44">
        <f t="shared" si="25"/>
        <v>0.10900633987816033</v>
      </c>
      <c r="U48" s="44">
        <f t="shared" si="26"/>
        <v>7.4697215001516257E-2</v>
      </c>
      <c r="V48" s="44">
        <f t="shared" si="27"/>
        <v>1.8660334271264813</v>
      </c>
      <c r="W48" s="44">
        <f t="shared" si="28"/>
        <v>99.809780740514938</v>
      </c>
      <c r="X48" s="6"/>
      <c r="Y48" s="6" t="s">
        <v>32</v>
      </c>
      <c r="Z48" s="6" t="s">
        <v>32</v>
      </c>
      <c r="AA48" s="6">
        <v>75.368310656442304</v>
      </c>
      <c r="AB48" s="6">
        <v>1350.2717005116499</v>
      </c>
      <c r="AC48" s="6">
        <v>10.024041409350399</v>
      </c>
      <c r="AD48" s="6">
        <v>273.32649872011899</v>
      </c>
      <c r="AE48" s="6" t="s">
        <v>32</v>
      </c>
      <c r="AF48" s="6" t="s">
        <v>32</v>
      </c>
      <c r="AG48" s="6" t="s">
        <v>32</v>
      </c>
      <c r="AH48" s="6" t="s">
        <v>32</v>
      </c>
      <c r="AI48" s="6">
        <v>8.4755446034459003E-2</v>
      </c>
      <c r="AJ48" s="6">
        <v>7.5828768355814993E-2</v>
      </c>
      <c r="AK48" s="6">
        <v>6.4892490014561002E-2</v>
      </c>
      <c r="AL48" s="6">
        <v>9.4311605421124003E-2</v>
      </c>
      <c r="AM48" s="6" t="s">
        <v>32</v>
      </c>
      <c r="AN48" s="6" t="s">
        <v>32</v>
      </c>
      <c r="AO48" s="6" t="s">
        <v>32</v>
      </c>
      <c r="AP48" s="6" t="s">
        <v>32</v>
      </c>
      <c r="AQ48" s="6" t="s">
        <v>32</v>
      </c>
      <c r="AR48" s="6">
        <v>0.359307361030206</v>
      </c>
      <c r="AS48" s="6">
        <v>1.2233288026304001E-2</v>
      </c>
      <c r="AT48" s="6">
        <v>4.6673310087800998E-2</v>
      </c>
      <c r="AU48" s="6">
        <v>3.3989317469849999E-3</v>
      </c>
      <c r="AV48" s="6">
        <v>2.0167797805206E-2</v>
      </c>
      <c r="AW48" s="6" t="s">
        <v>32</v>
      </c>
      <c r="AX48" s="6">
        <v>1.2126551912500999E-2</v>
      </c>
      <c r="AY48" s="6" t="s">
        <v>32</v>
      </c>
      <c r="AZ48" s="6" t="s">
        <v>32</v>
      </c>
      <c r="BA48" s="6" t="s">
        <v>32</v>
      </c>
      <c r="BB48" s="6" t="s">
        <v>32</v>
      </c>
      <c r="BC48" s="6" t="s">
        <v>32</v>
      </c>
      <c r="BD48" s="6" t="s">
        <v>32</v>
      </c>
      <c r="BE48" s="6" t="s">
        <v>32</v>
      </c>
      <c r="BF48" s="6" t="s">
        <v>32</v>
      </c>
      <c r="BG48" s="6">
        <v>1.1455330697298E-2</v>
      </c>
      <c r="BH48" s="6" t="s">
        <v>32</v>
      </c>
      <c r="BI48" s="6" t="s">
        <v>32</v>
      </c>
      <c r="BJ48" s="6">
        <v>1.8387925448466999E-2</v>
      </c>
      <c r="BK48" s="6">
        <v>1.4821649933409E-2</v>
      </c>
      <c r="BL48" s="6">
        <v>4.1822593050703002E-2</v>
      </c>
      <c r="BM48" s="6">
        <v>2.1083127795189999E-3</v>
      </c>
      <c r="BN48" s="6">
        <v>5.6987090104560004E-3</v>
      </c>
    </row>
    <row r="49" spans="1:66" x14ac:dyDescent="0.25">
      <c r="A49" s="21">
        <v>11</v>
      </c>
      <c r="B49" s="6">
        <v>1731.9700124552</v>
      </c>
      <c r="C49" s="11">
        <v>133.309944148879</v>
      </c>
      <c r="D49" s="6">
        <v>295591.01202757499</v>
      </c>
      <c r="E49" s="6">
        <v>43.589078049161898</v>
      </c>
      <c r="F49" s="11">
        <v>234002.089360746</v>
      </c>
      <c r="G49" s="6">
        <v>1723.99171280255</v>
      </c>
      <c r="H49" s="6">
        <v>68370.426621288105</v>
      </c>
      <c r="I49" s="11">
        <v>664.21237167772597</v>
      </c>
      <c r="J49" s="6">
        <v>565.21231898229598</v>
      </c>
      <c r="K49" s="6">
        <v>13670.6096309323</v>
      </c>
      <c r="L49" s="6"/>
      <c r="M49" s="44">
        <f t="shared" si="18"/>
        <v>0.37050302506441646</v>
      </c>
      <c r="N49" s="44">
        <f t="shared" si="19"/>
        <v>2.2237431783474506E-2</v>
      </c>
      <c r="O49" s="44">
        <f t="shared" si="20"/>
        <v>55.851921722610292</v>
      </c>
      <c r="P49" s="44">
        <f t="shared" si="21"/>
        <v>6.3705437568850115E-3</v>
      </c>
      <c r="Q49" s="44">
        <f t="shared" si="22"/>
        <v>30.104368796259976</v>
      </c>
      <c r="R49" s="44">
        <f t="shared" si="23"/>
        <v>0.22260180995706524</v>
      </c>
      <c r="S49" s="44">
        <f t="shared" si="24"/>
        <v>11.337184142341993</v>
      </c>
      <c r="T49" s="44">
        <f t="shared" si="25"/>
        <v>0.11857519259190763</v>
      </c>
      <c r="U49" s="44">
        <f t="shared" si="26"/>
        <v>7.1923267590497164E-2</v>
      </c>
      <c r="V49" s="44">
        <f t="shared" si="27"/>
        <v>1.7017174868584526</v>
      </c>
      <c r="W49" s="44">
        <f t="shared" si="28"/>
        <v>99.807403418814957</v>
      </c>
      <c r="X49" s="6"/>
      <c r="Y49" s="6" t="s">
        <v>32</v>
      </c>
      <c r="Z49" s="6" t="s">
        <v>32</v>
      </c>
      <c r="AA49" s="6">
        <v>130.52689522110299</v>
      </c>
      <c r="AB49" s="6">
        <v>1385.1153937444201</v>
      </c>
      <c r="AC49" s="6">
        <v>3.5661095400600602</v>
      </c>
      <c r="AD49" s="6">
        <v>283.44112214095799</v>
      </c>
      <c r="AE49" s="6" t="s">
        <v>32</v>
      </c>
      <c r="AF49" s="6" t="s">
        <v>32</v>
      </c>
      <c r="AG49" s="6" t="s">
        <v>32</v>
      </c>
      <c r="AH49" s="6" t="s">
        <v>32</v>
      </c>
      <c r="AI49" s="6" t="s">
        <v>32</v>
      </c>
      <c r="AJ49" s="6">
        <v>2.6420727533335998E-2</v>
      </c>
      <c r="AK49" s="6">
        <v>9.3173999958690006E-3</v>
      </c>
      <c r="AL49" s="6">
        <v>5.7918574854117E-2</v>
      </c>
      <c r="AM49" s="6" t="s">
        <v>32</v>
      </c>
      <c r="AN49" s="6" t="s">
        <v>32</v>
      </c>
      <c r="AO49" s="6" t="s">
        <v>32</v>
      </c>
      <c r="AP49" s="6" t="s">
        <v>32</v>
      </c>
      <c r="AQ49" s="6" t="s">
        <v>32</v>
      </c>
      <c r="AR49" s="6">
        <v>6.6076613002409995E-2</v>
      </c>
      <c r="AS49" s="6">
        <v>1.2641152736404E-2</v>
      </c>
      <c r="AT49" s="6">
        <v>8.7008437580330007E-3</v>
      </c>
      <c r="AU49" s="6" t="s">
        <v>32</v>
      </c>
      <c r="AV49" s="6" t="s">
        <v>32</v>
      </c>
      <c r="AW49" s="6" t="s">
        <v>32</v>
      </c>
      <c r="AX49" s="6" t="s">
        <v>32</v>
      </c>
      <c r="AY49" s="6">
        <v>2.1993635447690001E-2</v>
      </c>
      <c r="AZ49" s="6" t="s">
        <v>32</v>
      </c>
      <c r="BA49" s="6" t="s">
        <v>32</v>
      </c>
      <c r="BB49" s="6" t="s">
        <v>32</v>
      </c>
      <c r="BC49" s="6" t="s">
        <v>32</v>
      </c>
      <c r="BD49" s="6" t="s">
        <v>32</v>
      </c>
      <c r="BE49" s="6" t="s">
        <v>32</v>
      </c>
      <c r="BF49" s="6" t="s">
        <v>32</v>
      </c>
      <c r="BG49" s="6" t="s">
        <v>32</v>
      </c>
      <c r="BH49" s="6" t="s">
        <v>32</v>
      </c>
      <c r="BI49" s="6" t="s">
        <v>32</v>
      </c>
      <c r="BJ49" s="6">
        <v>1.4856764918064E-2</v>
      </c>
      <c r="BK49" s="6">
        <v>7.0445039626110002E-3</v>
      </c>
      <c r="BL49" s="6">
        <v>3.6941495571633003E-2</v>
      </c>
      <c r="BM49" s="6">
        <v>2.17654852972E-3</v>
      </c>
      <c r="BN49" s="6" t="s">
        <v>32</v>
      </c>
    </row>
    <row r="50" spans="1:66" x14ac:dyDescent="0.25">
      <c r="A50" s="21">
        <v>12</v>
      </c>
      <c r="B50" s="6">
        <v>2868.6985043407499</v>
      </c>
      <c r="C50" s="11">
        <v>79.347807490498298</v>
      </c>
      <c r="D50" s="6">
        <v>297162.464862397</v>
      </c>
      <c r="E50" s="6">
        <v>49.161266078817398</v>
      </c>
      <c r="F50" s="11">
        <v>229634.395392495</v>
      </c>
      <c r="G50" s="6">
        <v>1728.1765673104901</v>
      </c>
      <c r="H50" s="6">
        <v>68580.464963142702</v>
      </c>
      <c r="I50" s="11">
        <v>581.366575516323</v>
      </c>
      <c r="J50" s="6">
        <v>574.184259700133</v>
      </c>
      <c r="K50" s="6">
        <v>13709.631548220699</v>
      </c>
      <c r="L50" s="6"/>
      <c r="M50" s="44">
        <f t="shared" si="18"/>
        <v>0.61367198404857326</v>
      </c>
      <c r="N50" s="44">
        <f t="shared" si="19"/>
        <v>1.323600776749002E-2</v>
      </c>
      <c r="O50" s="44">
        <f t="shared" si="20"/>
        <v>56.148847735749911</v>
      </c>
      <c r="P50" s="44">
        <f t="shared" si="21"/>
        <v>7.1849190374191621E-3</v>
      </c>
      <c r="Q50" s="44">
        <f t="shared" si="22"/>
        <v>29.542464967244481</v>
      </c>
      <c r="R50" s="44">
        <f t="shared" si="23"/>
        <v>0.22314215837113047</v>
      </c>
      <c r="S50" s="44">
        <f t="shared" si="24"/>
        <v>11.372012700188323</v>
      </c>
      <c r="T50" s="44">
        <f t="shared" si="25"/>
        <v>0.10378556106117397</v>
      </c>
      <c r="U50" s="44">
        <f t="shared" si="26"/>
        <v>7.3064947046841924E-2</v>
      </c>
      <c r="V50" s="44">
        <f t="shared" si="27"/>
        <v>1.7065749351225126</v>
      </c>
      <c r="W50" s="44">
        <f t="shared" si="28"/>
        <v>99.803985915637867</v>
      </c>
      <c r="X50" s="6"/>
      <c r="Y50" s="6" t="s">
        <v>32</v>
      </c>
      <c r="Z50" s="6" t="s">
        <v>32</v>
      </c>
      <c r="AA50" s="6">
        <v>80.851810761305501</v>
      </c>
      <c r="AB50" s="6">
        <v>1394.5142841237</v>
      </c>
      <c r="AC50" s="6">
        <v>3.54884961494405</v>
      </c>
      <c r="AD50" s="6">
        <v>274.68708577538399</v>
      </c>
      <c r="AE50" s="6" t="s">
        <v>32</v>
      </c>
      <c r="AF50" s="6" t="s">
        <v>32</v>
      </c>
      <c r="AG50" s="6" t="s">
        <v>32</v>
      </c>
      <c r="AH50" s="6" t="s">
        <v>32</v>
      </c>
      <c r="AI50" s="6" t="s">
        <v>32</v>
      </c>
      <c r="AJ50" s="6">
        <v>0.205860584774124</v>
      </c>
      <c r="AK50" s="6">
        <v>9.0029633064809995E-3</v>
      </c>
      <c r="AL50" s="6">
        <v>0.170456193936635</v>
      </c>
      <c r="AM50" s="6" t="s">
        <v>32</v>
      </c>
      <c r="AN50" s="6" t="s">
        <v>32</v>
      </c>
      <c r="AO50" s="6" t="s">
        <v>32</v>
      </c>
      <c r="AP50" s="6" t="s">
        <v>32</v>
      </c>
      <c r="AQ50" s="6" t="s">
        <v>32</v>
      </c>
      <c r="AR50" s="6">
        <v>0.32558557074135203</v>
      </c>
      <c r="AS50" s="6">
        <v>1.6295416473581001E-2</v>
      </c>
      <c r="AT50" s="6">
        <v>2.1123576109319E-2</v>
      </c>
      <c r="AU50" s="6">
        <v>3.3912490847600001E-3</v>
      </c>
      <c r="AV50" s="6" t="s">
        <v>32</v>
      </c>
      <c r="AW50" s="6" t="s">
        <v>32</v>
      </c>
      <c r="AX50" s="6">
        <v>5.8769246727910004E-3</v>
      </c>
      <c r="AY50" s="6" t="s">
        <v>32</v>
      </c>
      <c r="AZ50" s="6">
        <v>6.3952445926810002E-3</v>
      </c>
      <c r="BA50" s="6" t="s">
        <v>32</v>
      </c>
      <c r="BB50" s="6" t="s">
        <v>32</v>
      </c>
      <c r="BC50" s="6">
        <v>1.0445879386305E-2</v>
      </c>
      <c r="BD50" s="6" t="s">
        <v>32</v>
      </c>
      <c r="BE50" s="6" t="s">
        <v>32</v>
      </c>
      <c r="BF50" s="6" t="s">
        <v>32</v>
      </c>
      <c r="BG50" s="6">
        <v>1.1436214466479E-2</v>
      </c>
      <c r="BH50" s="6" t="s">
        <v>32</v>
      </c>
      <c r="BI50" s="6" t="s">
        <v>32</v>
      </c>
      <c r="BJ50" s="6">
        <v>1.4349420960666E-2</v>
      </c>
      <c r="BK50" s="6">
        <v>1.6785532360701998E-2</v>
      </c>
      <c r="BL50" s="6">
        <v>4.7771591622696001E-2</v>
      </c>
      <c r="BM50" s="6">
        <v>8.4611030601480005E-3</v>
      </c>
      <c r="BN50" s="6">
        <v>1.1417534168253999E-2</v>
      </c>
    </row>
    <row r="51" spans="1:66" x14ac:dyDescent="0.25">
      <c r="A51" s="21">
        <v>13</v>
      </c>
      <c r="B51" s="6">
        <v>1481.6822359145101</v>
      </c>
      <c r="C51" s="11">
        <v>49.158616611561797</v>
      </c>
      <c r="D51" s="6">
        <v>295399.076780317</v>
      </c>
      <c r="E51" s="6">
        <v>43.301541515508397</v>
      </c>
      <c r="F51" s="11">
        <v>233071.547271271</v>
      </c>
      <c r="G51" s="6">
        <v>1747.69512963641</v>
      </c>
      <c r="H51" s="6">
        <v>69239.026692068204</v>
      </c>
      <c r="I51" s="11">
        <v>639.12384749113005</v>
      </c>
      <c r="J51" s="6">
        <v>579.37831215931396</v>
      </c>
      <c r="K51" s="6">
        <v>14333.138157593899</v>
      </c>
      <c r="L51" s="6"/>
      <c r="M51" s="44">
        <f t="shared" si="18"/>
        <v>0.31696146390683205</v>
      </c>
      <c r="N51" s="44">
        <f t="shared" si="19"/>
        <v>8.2001488369746224E-3</v>
      </c>
      <c r="O51" s="44">
        <f t="shared" si="20"/>
        <v>55.815655557640895</v>
      </c>
      <c r="P51" s="44">
        <f t="shared" si="21"/>
        <v>6.3285202924915525E-3</v>
      </c>
      <c r="Q51" s="44">
        <f t="shared" si="22"/>
        <v>29.984654556449012</v>
      </c>
      <c r="R51" s="44">
        <f t="shared" si="23"/>
        <v>0.22566239513865322</v>
      </c>
      <c r="S51" s="44">
        <f t="shared" si="24"/>
        <v>11.48121540607875</v>
      </c>
      <c r="T51" s="44">
        <f t="shared" si="25"/>
        <v>0.11409638925411654</v>
      </c>
      <c r="U51" s="44">
        <f t="shared" si="26"/>
        <v>7.3725890222272689E-2</v>
      </c>
      <c r="V51" s="44">
        <f t="shared" si="27"/>
        <v>1.7841890378572884</v>
      </c>
      <c r="W51" s="44">
        <f t="shared" si="28"/>
        <v>99.810689365677291</v>
      </c>
      <c r="X51" s="6"/>
      <c r="Y51" s="6" t="s">
        <v>32</v>
      </c>
      <c r="Z51" s="6" t="s">
        <v>32</v>
      </c>
      <c r="AA51" s="6">
        <v>49.213402811428502</v>
      </c>
      <c r="AB51" s="6">
        <v>1361.9888316317999</v>
      </c>
      <c r="AC51" s="6">
        <v>0.54381138545088903</v>
      </c>
      <c r="AD51" s="6">
        <v>273.563607424395</v>
      </c>
      <c r="AE51" s="6" t="s">
        <v>32</v>
      </c>
      <c r="AF51" s="6">
        <v>0.465186548328611</v>
      </c>
      <c r="AG51" s="6" t="s">
        <v>32</v>
      </c>
      <c r="AH51" s="6" t="s">
        <v>32</v>
      </c>
      <c r="AI51" s="6" t="s">
        <v>32</v>
      </c>
      <c r="AJ51" s="6" t="s">
        <v>32</v>
      </c>
      <c r="AK51" s="6">
        <v>4.3380616534340003E-3</v>
      </c>
      <c r="AL51" s="6">
        <v>8.1434814240599999E-3</v>
      </c>
      <c r="AM51" s="6" t="s">
        <v>32</v>
      </c>
      <c r="AN51" s="6">
        <v>3.6516860174957998E-2</v>
      </c>
      <c r="AO51" s="6">
        <v>0.104967732318692</v>
      </c>
      <c r="AP51" s="6" t="s">
        <v>32</v>
      </c>
      <c r="AQ51" s="6" t="s">
        <v>32</v>
      </c>
      <c r="AR51" s="6">
        <v>3.0915082375261999E-2</v>
      </c>
      <c r="AS51" s="6">
        <v>4.0032812052199999E-3</v>
      </c>
      <c r="AT51" s="6">
        <v>1.2590657801226E-2</v>
      </c>
      <c r="AU51" s="6">
        <v>1.3861987664239E-2</v>
      </c>
      <c r="AV51" s="6" t="s">
        <v>32</v>
      </c>
      <c r="AW51" s="6" t="s">
        <v>32</v>
      </c>
      <c r="AX51" s="6" t="s">
        <v>32</v>
      </c>
      <c r="AY51" s="6" t="s">
        <v>32</v>
      </c>
      <c r="AZ51" s="6" t="s">
        <v>32</v>
      </c>
      <c r="BA51" s="6" t="s">
        <v>32</v>
      </c>
      <c r="BB51" s="6" t="s">
        <v>32</v>
      </c>
      <c r="BC51" s="6" t="s">
        <v>32</v>
      </c>
      <c r="BD51" s="6" t="s">
        <v>32</v>
      </c>
      <c r="BE51" s="6" t="s">
        <v>32</v>
      </c>
      <c r="BF51" s="6" t="s">
        <v>32</v>
      </c>
      <c r="BG51" s="6" t="s">
        <v>32</v>
      </c>
      <c r="BH51" s="6" t="s">
        <v>32</v>
      </c>
      <c r="BI51" s="6" t="s">
        <v>32</v>
      </c>
      <c r="BJ51" s="6">
        <v>6.3414583604859999E-3</v>
      </c>
      <c r="BK51" s="6">
        <v>4.7913106360209998E-3</v>
      </c>
      <c r="BL51" s="6">
        <v>3.1524750435181999E-2</v>
      </c>
      <c r="BM51" s="6">
        <v>1.2637643787419E-2</v>
      </c>
      <c r="BN51" s="6" t="s">
        <v>32</v>
      </c>
    </row>
    <row r="52" spans="1:66" x14ac:dyDescent="0.25">
      <c r="A52" s="21">
        <v>14</v>
      </c>
      <c r="B52" s="6">
        <v>3466.9961415982798</v>
      </c>
      <c r="C52" s="11">
        <v>175.150274295592</v>
      </c>
      <c r="D52" s="6">
        <v>291830.77692522597</v>
      </c>
      <c r="E52" s="6">
        <v>46.6154778744895</v>
      </c>
      <c r="F52" s="11">
        <v>236122.98263188999</v>
      </c>
      <c r="G52" s="6">
        <v>1703.0524837150699</v>
      </c>
      <c r="H52" s="6">
        <v>68720.023418255703</v>
      </c>
      <c r="I52" s="11">
        <v>679.50581776842296</v>
      </c>
      <c r="J52" s="6">
        <v>575.73001020351205</v>
      </c>
      <c r="K52" s="6">
        <v>13609.6524977115</v>
      </c>
      <c r="L52" s="6"/>
      <c r="M52" s="44">
        <f t="shared" si="18"/>
        <v>0.74165981461070407</v>
      </c>
      <c r="N52" s="44">
        <f t="shared" si="19"/>
        <v>2.9216817255247701E-2</v>
      </c>
      <c r="O52" s="44">
        <f t="shared" si="20"/>
        <v>55.141425300021446</v>
      </c>
      <c r="P52" s="44">
        <f t="shared" si="21"/>
        <v>6.8128520913566405E-3</v>
      </c>
      <c r="Q52" s="44">
        <f t="shared" si="22"/>
        <v>30.377221715592647</v>
      </c>
      <c r="R52" s="44">
        <f t="shared" si="23"/>
        <v>0.2198981366972898</v>
      </c>
      <c r="S52" s="44">
        <f t="shared" si="24"/>
        <v>11.395154283215161</v>
      </c>
      <c r="T52" s="44">
        <f t="shared" si="25"/>
        <v>0.12130537858801886</v>
      </c>
      <c r="U52" s="44">
        <f t="shared" si="26"/>
        <v>7.3261643798396905E-2</v>
      </c>
      <c r="V52" s="44">
        <f t="shared" si="27"/>
        <v>1.6941295429151273</v>
      </c>
      <c r="W52" s="44">
        <f t="shared" si="28"/>
        <v>99.800085484785399</v>
      </c>
      <c r="X52" s="6"/>
      <c r="Y52" s="6" t="s">
        <v>32</v>
      </c>
      <c r="Z52" s="6" t="s">
        <v>32</v>
      </c>
      <c r="AA52" s="6">
        <v>180.88513042887499</v>
      </c>
      <c r="AB52" s="6">
        <v>1397.1464075906699</v>
      </c>
      <c r="AC52" s="6">
        <v>50.062508877182204</v>
      </c>
      <c r="AD52" s="6">
        <v>278.10974353985898</v>
      </c>
      <c r="AE52" s="6" t="s">
        <v>32</v>
      </c>
      <c r="AF52" s="6">
        <v>0.44716949960651597</v>
      </c>
      <c r="AG52" s="6" t="s">
        <v>32</v>
      </c>
      <c r="AH52" s="6" t="s">
        <v>32</v>
      </c>
      <c r="AI52" s="6">
        <v>9.7886296545441995E-2</v>
      </c>
      <c r="AJ52" s="6">
        <v>0.13435879285908101</v>
      </c>
      <c r="AK52" s="6">
        <v>5.2982868739585999E-2</v>
      </c>
      <c r="AL52" s="6">
        <v>0.64570499564108597</v>
      </c>
      <c r="AM52" s="6" t="s">
        <v>32</v>
      </c>
      <c r="AN52" s="6" t="s">
        <v>32</v>
      </c>
      <c r="AO52" s="6" t="s">
        <v>32</v>
      </c>
      <c r="AP52" s="6" t="s">
        <v>32</v>
      </c>
      <c r="AQ52" s="6" t="s">
        <v>32</v>
      </c>
      <c r="AR52" s="6">
        <v>0.62295944959432603</v>
      </c>
      <c r="AS52" s="6">
        <v>3.5084773535147003E-2</v>
      </c>
      <c r="AT52" s="6">
        <v>0.11329922660964301</v>
      </c>
      <c r="AU52" s="6">
        <v>6.5884183944839997E-3</v>
      </c>
      <c r="AV52" s="6">
        <v>3.8748217980393997E-2</v>
      </c>
      <c r="AW52" s="6" t="s">
        <v>32</v>
      </c>
      <c r="AX52" s="6" t="s">
        <v>32</v>
      </c>
      <c r="AY52" s="6" t="s">
        <v>32</v>
      </c>
      <c r="AZ52" s="6" t="s">
        <v>32</v>
      </c>
      <c r="BA52" s="6">
        <v>2.5519633730474001E-2</v>
      </c>
      <c r="BB52" s="6">
        <v>3.1717274149829998E-3</v>
      </c>
      <c r="BC52" s="6">
        <v>2.0116712953055001E-2</v>
      </c>
      <c r="BD52" s="6" t="s">
        <v>32</v>
      </c>
      <c r="BE52" s="6">
        <v>1.4178078887756001E-2</v>
      </c>
      <c r="BF52" s="6">
        <v>6.2962402628380003E-3</v>
      </c>
      <c r="BG52" s="6">
        <v>1.0926742611236001E-2</v>
      </c>
      <c r="BH52" s="6" t="s">
        <v>32</v>
      </c>
      <c r="BI52" s="6" t="s">
        <v>32</v>
      </c>
      <c r="BJ52" s="6">
        <v>5.1771217557860003E-2</v>
      </c>
      <c r="BK52" s="6">
        <v>5.2233654342314001E-2</v>
      </c>
      <c r="BL52" s="6">
        <v>0.14365888821782</v>
      </c>
      <c r="BM52" s="6">
        <v>2.4252703345873001E-2</v>
      </c>
      <c r="BN52" s="6">
        <v>2.9147792203282001E-2</v>
      </c>
    </row>
    <row r="53" spans="1:66" x14ac:dyDescent="0.25">
      <c r="A53" s="21">
        <v>15</v>
      </c>
      <c r="B53" s="6">
        <v>5565.4398517903301</v>
      </c>
      <c r="C53" s="11">
        <v>65.083866617046098</v>
      </c>
      <c r="D53" s="6">
        <v>297756.63734042598</v>
      </c>
      <c r="E53" s="6">
        <v>48.950528701154397</v>
      </c>
      <c r="F53" s="11">
        <v>224093.98508448899</v>
      </c>
      <c r="G53" s="6">
        <v>1628.0894522436799</v>
      </c>
      <c r="H53" s="6">
        <v>69341.390482495306</v>
      </c>
      <c r="I53" s="11">
        <v>569.04503824127096</v>
      </c>
      <c r="J53" s="6">
        <v>547.15958265593201</v>
      </c>
      <c r="K53" s="6">
        <v>13015.7645291547</v>
      </c>
      <c r="L53" s="6"/>
      <c r="M53" s="44">
        <f t="shared" si="18"/>
        <v>1.1905588930949875</v>
      </c>
      <c r="N53" s="44">
        <f t="shared" si="19"/>
        <v>1.085663979038946E-2</v>
      </c>
      <c r="O53" s="44">
        <f t="shared" si="20"/>
        <v>56.261116625473491</v>
      </c>
      <c r="P53" s="44">
        <f t="shared" si="21"/>
        <v>7.154119769673715E-3</v>
      </c>
      <c r="Q53" s="44">
        <f t="shared" si="22"/>
        <v>28.829691181119507</v>
      </c>
      <c r="R53" s="44">
        <f t="shared" si="23"/>
        <v>0.21021891007370397</v>
      </c>
      <c r="S53" s="44">
        <f t="shared" si="24"/>
        <v>11.49818936980737</v>
      </c>
      <c r="T53" s="44">
        <f t="shared" si="25"/>
        <v>0.10158592022683169</v>
      </c>
      <c r="U53" s="44">
        <f t="shared" si="26"/>
        <v>6.9626056892967345E-2</v>
      </c>
      <c r="V53" s="44">
        <f t="shared" si="27"/>
        <v>1.6202023685891767</v>
      </c>
      <c r="W53" s="44">
        <f t="shared" si="28"/>
        <v>99.79920008483812</v>
      </c>
      <c r="X53" s="6"/>
      <c r="Y53" s="6" t="s">
        <v>32</v>
      </c>
      <c r="Z53" s="6">
        <v>1.27955489194549</v>
      </c>
      <c r="AA53" s="6">
        <v>66.391400285935404</v>
      </c>
      <c r="AB53" s="6">
        <v>1393.9940815423599</v>
      </c>
      <c r="AC53" s="6">
        <v>50.533449725964203</v>
      </c>
      <c r="AD53" s="6">
        <v>265.06756489323601</v>
      </c>
      <c r="AE53" s="6" t="s">
        <v>32</v>
      </c>
      <c r="AF53" s="6" t="s">
        <v>32</v>
      </c>
      <c r="AG53" s="6" t="s">
        <v>32</v>
      </c>
      <c r="AH53" s="6">
        <v>0.39433388925839602</v>
      </c>
      <c r="AI53" s="6">
        <v>0.15171172278557299</v>
      </c>
      <c r="AJ53" s="6">
        <v>0.31760010700310098</v>
      </c>
      <c r="AK53" s="6">
        <v>0.17358258611662</v>
      </c>
      <c r="AL53" s="6">
        <v>0.34837688013691498</v>
      </c>
      <c r="AM53" s="6">
        <v>7.5279060700539999E-3</v>
      </c>
      <c r="AN53" s="6" t="s">
        <v>32</v>
      </c>
      <c r="AO53" s="6">
        <v>0.107507433188146</v>
      </c>
      <c r="AP53" s="6" t="s">
        <v>32</v>
      </c>
      <c r="AQ53" s="6">
        <v>5.2257613816406999E-2</v>
      </c>
      <c r="AR53" s="6">
        <v>0.81232542795574503</v>
      </c>
      <c r="AS53" s="6">
        <v>2.9872532855484999E-2</v>
      </c>
      <c r="AT53" s="6">
        <v>0.21720040609885299</v>
      </c>
      <c r="AU53" s="6">
        <v>2.5562431924419E-2</v>
      </c>
      <c r="AV53" s="6">
        <v>8.9501677788281997E-2</v>
      </c>
      <c r="AW53" s="6" t="s">
        <v>32</v>
      </c>
      <c r="AX53" s="6">
        <v>8.7493468553319995E-3</v>
      </c>
      <c r="AY53" s="6" t="s">
        <v>32</v>
      </c>
      <c r="AZ53" s="6">
        <v>4.6349409790019998E-3</v>
      </c>
      <c r="BA53" s="6">
        <v>1.9484365806685999E-2</v>
      </c>
      <c r="BB53" s="6">
        <v>9.8641482681710007E-3</v>
      </c>
      <c r="BC53" s="6">
        <v>1.5342148203434E-2</v>
      </c>
      <c r="BD53" s="6" t="s">
        <v>32</v>
      </c>
      <c r="BE53" s="6">
        <v>2.1781983332432E-2</v>
      </c>
      <c r="BF53" s="6">
        <v>4.7819630254359998E-3</v>
      </c>
      <c r="BG53" s="6">
        <v>3.4857874123324001E-2</v>
      </c>
      <c r="BH53" s="6" t="s">
        <v>32</v>
      </c>
      <c r="BI53" s="6" t="s">
        <v>32</v>
      </c>
      <c r="BJ53" s="6">
        <v>5.8600731800297998E-2</v>
      </c>
      <c r="BK53" s="6">
        <v>1.9914835894936998E-2</v>
      </c>
      <c r="BL53" s="6">
        <v>4.6058245892253998E-2</v>
      </c>
      <c r="BM53" s="6">
        <v>2.2348358891762999E-2</v>
      </c>
      <c r="BN53" s="6">
        <v>8.6004421053669997E-3</v>
      </c>
    </row>
    <row r="54" spans="1:66" x14ac:dyDescent="0.25">
      <c r="A54" s="21">
        <v>16</v>
      </c>
      <c r="B54" s="6">
        <v>5640.4026952909298</v>
      </c>
      <c r="C54" s="11">
        <v>121.034218265934</v>
      </c>
      <c r="D54" s="6">
        <v>290580.27811166598</v>
      </c>
      <c r="E54" s="6">
        <v>46.821063883016599</v>
      </c>
      <c r="F54" s="11">
        <v>233794.596554755</v>
      </c>
      <c r="G54" s="6">
        <v>1657.56972232319</v>
      </c>
      <c r="H54" s="6">
        <v>68718.964228923403</v>
      </c>
      <c r="I54" s="11">
        <v>615.09511490273303</v>
      </c>
      <c r="J54" s="6">
        <v>641.58468400639697</v>
      </c>
      <c r="K54" s="6">
        <v>13676.870251672301</v>
      </c>
      <c r="L54" s="6"/>
      <c r="M54" s="44">
        <f t="shared" si="18"/>
        <v>1.206594944576636</v>
      </c>
      <c r="N54" s="44">
        <f t="shared" si="19"/>
        <v>2.018971794894045E-2</v>
      </c>
      <c r="O54" s="44">
        <f t="shared" si="20"/>
        <v>54.905143549199281</v>
      </c>
      <c r="P54" s="44">
        <f t="shared" si="21"/>
        <v>6.8428984865028762E-3</v>
      </c>
      <c r="Q54" s="44">
        <f t="shared" si="22"/>
        <v>30.077674846769231</v>
      </c>
      <c r="R54" s="44">
        <f t="shared" si="23"/>
        <v>0.21402540254637029</v>
      </c>
      <c r="S54" s="44">
        <f t="shared" si="24"/>
        <v>11.394978648440079</v>
      </c>
      <c r="T54" s="44">
        <f t="shared" si="25"/>
        <v>0.1098067799124359</v>
      </c>
      <c r="U54" s="44">
        <f t="shared" si="26"/>
        <v>8.1641651039814009E-2</v>
      </c>
      <c r="V54" s="44">
        <f t="shared" si="27"/>
        <v>1.7024968089281678</v>
      </c>
      <c r="W54" s="44">
        <f t="shared" si="28"/>
        <v>99.719395247847459</v>
      </c>
      <c r="X54" s="6"/>
      <c r="Y54" s="6" t="s">
        <v>32</v>
      </c>
      <c r="Z54" s="6">
        <v>1.6305366907002801</v>
      </c>
      <c r="AA54" s="6">
        <v>94.113912093550496</v>
      </c>
      <c r="AB54" s="6">
        <v>1489.76488465846</v>
      </c>
      <c r="AC54" s="6">
        <v>687.03054390373404</v>
      </c>
      <c r="AD54" s="6">
        <v>273.28303592820998</v>
      </c>
      <c r="AE54" s="6" t="s">
        <v>32</v>
      </c>
      <c r="AF54" s="6" t="s">
        <v>32</v>
      </c>
      <c r="AG54" s="6" t="s">
        <v>32</v>
      </c>
      <c r="AH54" s="6" t="s">
        <v>32</v>
      </c>
      <c r="AI54" s="6">
        <v>0.14091027600579301</v>
      </c>
      <c r="AJ54" s="6">
        <v>2.7764653676423898</v>
      </c>
      <c r="AK54" s="6">
        <v>0.149643599808649</v>
      </c>
      <c r="AL54" s="6">
        <v>0.260250692225797</v>
      </c>
      <c r="AM54" s="6">
        <v>1.0255581999294E-2</v>
      </c>
      <c r="AN54" s="6">
        <v>3.5841863225711999E-2</v>
      </c>
      <c r="AO54" s="6">
        <v>0.18992579313447799</v>
      </c>
      <c r="AP54" s="6" t="s">
        <v>32</v>
      </c>
      <c r="AQ54" s="6" t="s">
        <v>32</v>
      </c>
      <c r="AR54" s="6">
        <v>4.63777593147885</v>
      </c>
      <c r="AS54" s="6">
        <v>0.42825758423719401</v>
      </c>
      <c r="AT54" s="6">
        <v>0.33196100704589998</v>
      </c>
      <c r="AU54" s="6">
        <v>6.1705354606481001E-2</v>
      </c>
      <c r="AV54" s="6">
        <v>0.17990674606954499</v>
      </c>
      <c r="AW54" s="6">
        <v>2.2451852137948002E-2</v>
      </c>
      <c r="AX54" s="6">
        <v>5.7467342554759996E-3</v>
      </c>
      <c r="AY54" s="6" t="s">
        <v>32</v>
      </c>
      <c r="AZ54" s="6">
        <v>1.2654036999234E-2</v>
      </c>
      <c r="BA54" s="6">
        <v>3.9333943168789E-2</v>
      </c>
      <c r="BB54" s="6">
        <v>1.3232250678409E-2</v>
      </c>
      <c r="BC54" s="6">
        <v>1.0209023567047001E-2</v>
      </c>
      <c r="BD54" s="6" t="s">
        <v>32</v>
      </c>
      <c r="BE54" s="6">
        <v>1.4523193435551E-2</v>
      </c>
      <c r="BF54" s="6">
        <v>3.1633212795979999E-3</v>
      </c>
      <c r="BG54" s="6">
        <v>3.3799418606708001E-2</v>
      </c>
      <c r="BH54" s="6" t="s">
        <v>32</v>
      </c>
      <c r="BI54" s="6" t="s">
        <v>32</v>
      </c>
      <c r="BJ54" s="6">
        <v>0.50115109304710603</v>
      </c>
      <c r="BK54" s="6">
        <v>0.459280600084923</v>
      </c>
      <c r="BL54" s="6">
        <v>1.1016426814100799</v>
      </c>
      <c r="BM54" s="6">
        <v>3.9296322886687003E-2</v>
      </c>
      <c r="BN54" s="6">
        <v>2.0501243305469999E-2</v>
      </c>
    </row>
    <row r="55" spans="1:66" x14ac:dyDescent="0.25">
      <c r="A55" s="21">
        <v>17</v>
      </c>
      <c r="B55" s="6">
        <v>1707.45574429417</v>
      </c>
      <c r="C55" s="11">
        <v>103.574871920736</v>
      </c>
      <c r="D55" s="6">
        <v>291354.14666827</v>
      </c>
      <c r="E55" s="6">
        <v>43.678492933259498</v>
      </c>
      <c r="F55" s="11">
        <v>238822.718356472</v>
      </c>
      <c r="G55" s="6">
        <v>1766.3901847511299</v>
      </c>
      <c r="H55" s="6">
        <v>68434.6829257871</v>
      </c>
      <c r="I55" s="11">
        <v>626.91580152882796</v>
      </c>
      <c r="J55" s="6">
        <v>594.11095453950202</v>
      </c>
      <c r="K55" s="6">
        <v>14222.592782465101</v>
      </c>
      <c r="L55" s="6"/>
      <c r="M55" s="44">
        <f t="shared" si="18"/>
        <v>0.36525893281940891</v>
      </c>
      <c r="N55" s="44">
        <f t="shared" si="19"/>
        <v>1.7277324385097971E-2</v>
      </c>
      <c r="O55" s="44">
        <f t="shared" si="20"/>
        <v>55.051366012969616</v>
      </c>
      <c r="P55" s="44">
        <f t="shared" si="21"/>
        <v>6.383611742195875E-3</v>
      </c>
      <c r="Q55" s="44">
        <f t="shared" si="22"/>
        <v>30.724542716560119</v>
      </c>
      <c r="R55" s="44">
        <f t="shared" si="23"/>
        <v>0.22807630065506587</v>
      </c>
      <c r="S55" s="44">
        <f t="shared" si="24"/>
        <v>11.347839122754017</v>
      </c>
      <c r="T55" s="44">
        <f t="shared" si="25"/>
        <v>0.11191700888892638</v>
      </c>
      <c r="U55" s="44">
        <f t="shared" si="26"/>
        <v>7.5600618965151634E-2</v>
      </c>
      <c r="V55" s="44">
        <f t="shared" si="27"/>
        <v>1.7704283495612556</v>
      </c>
      <c r="W55" s="44">
        <f t="shared" si="28"/>
        <v>99.698689999300854</v>
      </c>
      <c r="X55" s="6"/>
      <c r="Y55" s="6" t="s">
        <v>32</v>
      </c>
      <c r="Z55" s="6" t="s">
        <v>32</v>
      </c>
      <c r="AA55" s="6">
        <v>102.42087002242501</v>
      </c>
      <c r="AB55" s="6">
        <v>1387.7313470043</v>
      </c>
      <c r="AC55" s="6">
        <v>952.64668299513096</v>
      </c>
      <c r="AD55" s="6">
        <v>283.55428765584702</v>
      </c>
      <c r="AE55" s="6" t="s">
        <v>32</v>
      </c>
      <c r="AF55" s="6" t="s">
        <v>32</v>
      </c>
      <c r="AG55" s="6" t="s">
        <v>32</v>
      </c>
      <c r="AH55" s="6" t="s">
        <v>32</v>
      </c>
      <c r="AI55" s="6" t="s">
        <v>32</v>
      </c>
      <c r="AJ55" s="6">
        <v>2.9927050411804001E-2</v>
      </c>
      <c r="AK55" s="6">
        <v>4.2897301009679999E-3</v>
      </c>
      <c r="AL55" s="6">
        <v>0.13957403849172001</v>
      </c>
      <c r="AM55" s="6" t="s">
        <v>32</v>
      </c>
      <c r="AN55" s="6" t="s">
        <v>32</v>
      </c>
      <c r="AO55" s="6" t="s">
        <v>32</v>
      </c>
      <c r="AP55" s="6" t="s">
        <v>32</v>
      </c>
      <c r="AQ55" s="6" t="s">
        <v>32</v>
      </c>
      <c r="AR55" s="6">
        <v>9.4853281958921995E-2</v>
      </c>
      <c r="AS55" s="6">
        <v>7.9804635305939994E-3</v>
      </c>
      <c r="AT55" s="6">
        <v>1.2443616209687E-2</v>
      </c>
      <c r="AU55" s="6" t="s">
        <v>32</v>
      </c>
      <c r="AV55" s="6" t="s">
        <v>32</v>
      </c>
      <c r="AW55" s="6" t="s">
        <v>32</v>
      </c>
      <c r="AX55" s="6" t="s">
        <v>32</v>
      </c>
      <c r="AY55" s="6" t="s">
        <v>32</v>
      </c>
      <c r="AZ55" s="6">
        <v>6.2907446244659998E-3</v>
      </c>
      <c r="BA55" s="6" t="s">
        <v>32</v>
      </c>
      <c r="BB55" s="6" t="s">
        <v>32</v>
      </c>
      <c r="BC55" s="6" t="s">
        <v>32</v>
      </c>
      <c r="BD55" s="6" t="s">
        <v>32</v>
      </c>
      <c r="BE55" s="6" t="s">
        <v>32</v>
      </c>
      <c r="BF55" s="6">
        <v>3.1814060556750001E-3</v>
      </c>
      <c r="BG55" s="6" t="s">
        <v>32</v>
      </c>
      <c r="BH55" s="6">
        <v>3.4237885124180001E-3</v>
      </c>
      <c r="BI55" s="6">
        <v>1.6880257576113999E-2</v>
      </c>
      <c r="BJ55" s="6">
        <v>0.14342060355351399</v>
      </c>
      <c r="BK55" s="6">
        <v>8.9117051788705007E-2</v>
      </c>
      <c r="BL55" s="6">
        <v>0.24495048477051301</v>
      </c>
      <c r="BM55" s="6">
        <v>4.1443744182910001E-3</v>
      </c>
      <c r="BN55" s="6">
        <v>3.7121955750090002E-3</v>
      </c>
    </row>
    <row r="56" spans="1:66" x14ac:dyDescent="0.25">
      <c r="A56" s="21">
        <v>18</v>
      </c>
      <c r="B56" s="6">
        <v>5461.6221071407899</v>
      </c>
      <c r="C56" s="11">
        <v>270.51748307904597</v>
      </c>
      <c r="D56" s="6">
        <v>287225.27950892801</v>
      </c>
      <c r="E56" s="6">
        <v>42.615418687610699</v>
      </c>
      <c r="F56" s="11">
        <v>242609.968704489</v>
      </c>
      <c r="G56" s="6">
        <v>1693.46625747967</v>
      </c>
      <c r="H56" s="6">
        <v>66147.114992863295</v>
      </c>
      <c r="I56" s="11">
        <v>746.23656433970405</v>
      </c>
      <c r="J56" s="6">
        <v>573.16766683159199</v>
      </c>
      <c r="K56" s="6">
        <v>13719.004141505</v>
      </c>
      <c r="L56" s="6"/>
      <c r="M56" s="44">
        <f t="shared" si="18"/>
        <v>1.1683502011595579</v>
      </c>
      <c r="N56" s="44">
        <f t="shared" si="19"/>
        <v>4.512502135241566E-2</v>
      </c>
      <c r="O56" s="44">
        <f t="shared" si="20"/>
        <v>54.271216563211944</v>
      </c>
      <c r="P56" s="44">
        <f t="shared" si="21"/>
        <v>6.2282434411943038E-3</v>
      </c>
      <c r="Q56" s="44">
        <f t="shared" si="22"/>
        <v>31.211772473832507</v>
      </c>
      <c r="R56" s="44">
        <f t="shared" si="23"/>
        <v>0.21866036316577497</v>
      </c>
      <c r="S56" s="44">
        <f t="shared" si="24"/>
        <v>10.968514608116591</v>
      </c>
      <c r="T56" s="44">
        <f t="shared" si="25"/>
        <v>0.13321815146592395</v>
      </c>
      <c r="U56" s="44">
        <f t="shared" si="26"/>
        <v>7.2935585604320077E-2</v>
      </c>
      <c r="V56" s="44">
        <f t="shared" si="27"/>
        <v>1.7077416355345423</v>
      </c>
      <c r="W56" s="44">
        <f t="shared" si="28"/>
        <v>99.803762846884794</v>
      </c>
      <c r="X56" s="6"/>
      <c r="Y56" s="6" t="s">
        <v>32</v>
      </c>
      <c r="Z56" s="6">
        <v>0.92682670653463595</v>
      </c>
      <c r="AA56" s="6">
        <v>276.530862107313</v>
      </c>
      <c r="AB56" s="6">
        <v>1390.6549184913599</v>
      </c>
      <c r="AC56" s="6">
        <v>37.218477692684097</v>
      </c>
      <c r="AD56" s="6">
        <v>279.991727159101</v>
      </c>
      <c r="AE56" s="6" t="s">
        <v>32</v>
      </c>
      <c r="AF56" s="6">
        <v>0.45992625635449202</v>
      </c>
      <c r="AG56" s="6" t="s">
        <v>32</v>
      </c>
      <c r="AH56" s="6">
        <v>0.350496419690975</v>
      </c>
      <c r="AI56" s="6">
        <v>0.19256556667427499</v>
      </c>
      <c r="AJ56" s="6">
        <v>0.24903936458770901</v>
      </c>
      <c r="AK56" s="6">
        <v>0.25322599886358998</v>
      </c>
      <c r="AL56" s="6">
        <v>0.30548277146956798</v>
      </c>
      <c r="AM56" s="6" t="s">
        <v>32</v>
      </c>
      <c r="AN56" s="6">
        <v>6.6644977846310002E-2</v>
      </c>
      <c r="AO56" s="6" t="s">
        <v>32</v>
      </c>
      <c r="AP56" s="6" t="s">
        <v>32</v>
      </c>
      <c r="AQ56" s="6" t="s">
        <v>32</v>
      </c>
      <c r="AR56" s="6">
        <v>0.73035955172217903</v>
      </c>
      <c r="AS56" s="6">
        <v>0.15926028470099801</v>
      </c>
      <c r="AT56" s="6">
        <v>0.788937962237928</v>
      </c>
      <c r="AU56" s="6">
        <v>6.4835936780235998E-2</v>
      </c>
      <c r="AV56" s="6">
        <v>0.15906398147165501</v>
      </c>
      <c r="AW56" s="6">
        <v>6.7753361482787003E-2</v>
      </c>
      <c r="AX56" s="6" t="s">
        <v>32</v>
      </c>
      <c r="AY56" s="6">
        <v>4.3256167178126997E-2</v>
      </c>
      <c r="AZ56" s="6">
        <v>1.2592444680233E-2</v>
      </c>
      <c r="BA56" s="6">
        <v>2.6036095898935002E-2</v>
      </c>
      <c r="BB56" s="6">
        <v>2.9725696240983E-2</v>
      </c>
      <c r="BC56" s="6" t="s">
        <v>32</v>
      </c>
      <c r="BD56" s="6">
        <v>3.064287973826E-3</v>
      </c>
      <c r="BE56" s="6">
        <v>2.9089616661383998E-2</v>
      </c>
      <c r="BF56" s="6">
        <v>3.1478723118310002E-3</v>
      </c>
      <c r="BG56" s="6">
        <v>3.3660941650442998E-2</v>
      </c>
      <c r="BH56" s="6" t="s">
        <v>32</v>
      </c>
      <c r="BI56" s="6" t="s">
        <v>32</v>
      </c>
      <c r="BJ56" s="6">
        <v>0.118609882977478</v>
      </c>
      <c r="BK56" s="6">
        <v>8.6230129437365993E-2</v>
      </c>
      <c r="BL56" s="6">
        <v>0.236473857072482</v>
      </c>
      <c r="BM56" s="6">
        <v>2.8789960439562001E-2</v>
      </c>
      <c r="BN56" s="6">
        <v>1.2967652621752999E-2</v>
      </c>
    </row>
    <row r="57" spans="1:66" x14ac:dyDescent="0.25">
      <c r="A57" s="21">
        <v>19</v>
      </c>
      <c r="B57" s="6">
        <v>7811.3771395717304</v>
      </c>
      <c r="C57" s="11">
        <v>157.68073933869599</v>
      </c>
      <c r="D57" s="6">
        <v>289958.03107939899</v>
      </c>
      <c r="E57" s="6">
        <v>43.778921215619498</v>
      </c>
      <c r="F57" s="11">
        <v>232934.00257018299</v>
      </c>
      <c r="G57" s="6">
        <v>1706.5245354635899</v>
      </c>
      <c r="H57" s="6">
        <v>66842.136570542294</v>
      </c>
      <c r="I57" s="11">
        <v>621.02535024214501</v>
      </c>
      <c r="J57" s="6">
        <v>583.03368205573202</v>
      </c>
      <c r="K57" s="6">
        <v>14845.862452221299</v>
      </c>
      <c r="L57" s="6"/>
      <c r="M57" s="44">
        <f t="shared" si="18"/>
        <v>1.6710097976971847</v>
      </c>
      <c r="N57" s="44">
        <f t="shared" si="19"/>
        <v>2.6302724129087879E-2</v>
      </c>
      <c r="O57" s="44">
        <f t="shared" si="20"/>
        <v>54.787569972452438</v>
      </c>
      <c r="P57" s="44">
        <f t="shared" si="21"/>
        <v>6.3982893356627907E-3</v>
      </c>
      <c r="Q57" s="44">
        <f t="shared" si="22"/>
        <v>29.96695943065404</v>
      </c>
      <c r="R57" s="44">
        <f t="shared" si="23"/>
        <v>0.22034644801905873</v>
      </c>
      <c r="S57" s="44">
        <f t="shared" si="24"/>
        <v>11.083763086127323</v>
      </c>
      <c r="T57" s="44">
        <f t="shared" si="25"/>
        <v>0.11086544552522772</v>
      </c>
      <c r="U57" s="44">
        <f t="shared" si="26"/>
        <v>7.4191036041591898E-2</v>
      </c>
      <c r="V57" s="44">
        <f t="shared" si="27"/>
        <v>1.8480129580525071</v>
      </c>
      <c r="W57" s="44">
        <f t="shared" si="28"/>
        <v>99.795419188034117</v>
      </c>
      <c r="X57" s="6"/>
      <c r="Y57" s="6" t="s">
        <v>32</v>
      </c>
      <c r="Z57" s="6">
        <v>1.77086094846551</v>
      </c>
      <c r="AA57" s="6">
        <v>167.877517511337</v>
      </c>
      <c r="AB57" s="6">
        <v>1399.9460768333699</v>
      </c>
      <c r="AC57" s="6">
        <v>49.919786160802701</v>
      </c>
      <c r="AD57" s="6">
        <v>277.344649884273</v>
      </c>
      <c r="AE57" s="6" t="s">
        <v>32</v>
      </c>
      <c r="AF57" s="6" t="s">
        <v>32</v>
      </c>
      <c r="AG57" s="6" t="s">
        <v>32</v>
      </c>
      <c r="AH57" s="6" t="s">
        <v>32</v>
      </c>
      <c r="AI57" s="6">
        <v>0.195456348517832</v>
      </c>
      <c r="AJ57" s="6">
        <v>0.744944989787515</v>
      </c>
      <c r="AK57" s="6">
        <v>0.29413274444034598</v>
      </c>
      <c r="AL57" s="6">
        <v>0.39160381820528301</v>
      </c>
      <c r="AM57" s="6">
        <v>4.7522064932459997E-3</v>
      </c>
      <c r="AN57" s="6" t="s">
        <v>32</v>
      </c>
      <c r="AO57" s="6">
        <v>0.161759957353874</v>
      </c>
      <c r="AP57" s="6" t="s">
        <v>32</v>
      </c>
      <c r="AQ57" s="6">
        <v>3.9793975838664002E-2</v>
      </c>
      <c r="AR57" s="6">
        <v>12.3271390247025</v>
      </c>
      <c r="AS57" s="6">
        <v>0.152659400404518</v>
      </c>
      <c r="AT57" s="6">
        <v>0.72295332108587096</v>
      </c>
      <c r="AU57" s="6">
        <v>5.7035067296110999E-2</v>
      </c>
      <c r="AV57" s="6">
        <v>0.45030309067704999</v>
      </c>
      <c r="AW57" s="6">
        <v>6.6656856456166994E-2</v>
      </c>
      <c r="AX57" s="6">
        <v>2.3471816687449999E-2</v>
      </c>
      <c r="AY57" s="6">
        <v>6.4772525661838998E-2</v>
      </c>
      <c r="AZ57" s="6">
        <v>1.8648950331116999E-2</v>
      </c>
      <c r="BA57" s="6">
        <v>6.4330617835671997E-2</v>
      </c>
      <c r="BB57" s="6">
        <v>1.6211134269869001E-2</v>
      </c>
      <c r="BC57" s="6">
        <v>9.1336212370685996E-2</v>
      </c>
      <c r="BD57" s="6">
        <v>6.0674102209959998E-3</v>
      </c>
      <c r="BE57" s="6">
        <v>5.7422215961157999E-2</v>
      </c>
      <c r="BF57" s="6">
        <v>6.3153678064669996E-3</v>
      </c>
      <c r="BG57" s="6">
        <v>1.0980309773191E-2</v>
      </c>
      <c r="BH57" s="6" t="s">
        <v>32</v>
      </c>
      <c r="BI57" s="6" t="s">
        <v>32</v>
      </c>
      <c r="BJ57" s="6">
        <v>0.124398187816523</v>
      </c>
      <c r="BK57" s="6">
        <v>6.5796821602854993E-2</v>
      </c>
      <c r="BL57" s="6">
        <v>0.17502595158786299</v>
      </c>
      <c r="BM57" s="6">
        <v>5.2659084257911E-2</v>
      </c>
      <c r="BN57" s="6">
        <v>1.4605500969411E-2</v>
      </c>
    </row>
    <row r="58" spans="1:66" x14ac:dyDescent="0.25">
      <c r="A58" s="21">
        <v>20</v>
      </c>
      <c r="B58" s="6">
        <v>2248.5387393318802</v>
      </c>
      <c r="C58" s="11">
        <v>101.726099645142</v>
      </c>
      <c r="D58" s="6">
        <v>294547.00954282202</v>
      </c>
      <c r="E58" s="6">
        <v>48.090850717082098</v>
      </c>
      <c r="F58" s="11">
        <v>234325.53548013899</v>
      </c>
      <c r="G58" s="6">
        <v>1757.2367158151701</v>
      </c>
      <c r="H58" s="6">
        <v>68718.517817215004</v>
      </c>
      <c r="I58" s="11">
        <v>600.70882535244198</v>
      </c>
      <c r="J58" s="6">
        <v>568.53964229446399</v>
      </c>
      <c r="K58" s="6">
        <v>13606.2673434196</v>
      </c>
      <c r="L58" s="6"/>
      <c r="M58" s="44">
        <f t="shared" si="18"/>
        <v>0.48100740711787582</v>
      </c>
      <c r="N58" s="44">
        <f t="shared" si="19"/>
        <v>1.6968930681806136E-2</v>
      </c>
      <c r="O58" s="44">
        <f t="shared" si="20"/>
        <v>55.654657453116222</v>
      </c>
      <c r="P58" s="44">
        <f t="shared" si="21"/>
        <v>7.0284778323015488E-3</v>
      </c>
      <c r="Q58" s="44">
        <f t="shared" si="22"/>
        <v>30.145980139519882</v>
      </c>
      <c r="R58" s="44">
        <f t="shared" si="23"/>
        <v>0.22689440474605474</v>
      </c>
      <c r="S58" s="44">
        <f t="shared" si="24"/>
        <v>11.394904624450591</v>
      </c>
      <c r="T58" s="44">
        <f t="shared" si="25"/>
        <v>0.10723853950191793</v>
      </c>
      <c r="U58" s="44">
        <f t="shared" si="26"/>
        <v>7.2346669481970535E-2</v>
      </c>
      <c r="V58" s="44">
        <f t="shared" si="27"/>
        <v>1.6937081589088716</v>
      </c>
      <c r="W58" s="44">
        <f t="shared" si="28"/>
        <v>99.800734805357493</v>
      </c>
      <c r="X58" s="6"/>
      <c r="Y58" s="6" t="s">
        <v>32</v>
      </c>
      <c r="Z58" s="6" t="s">
        <v>32</v>
      </c>
      <c r="AA58" s="6">
        <v>108.318069691421</v>
      </c>
      <c r="AB58" s="6">
        <v>1418.93483681417</v>
      </c>
      <c r="AC58" s="6">
        <v>0.62177256084035804</v>
      </c>
      <c r="AD58" s="6">
        <v>276.64378731031002</v>
      </c>
      <c r="AE58" s="6" t="s">
        <v>32</v>
      </c>
      <c r="AF58" s="6" t="s">
        <v>32</v>
      </c>
      <c r="AG58" s="6" t="s">
        <v>32</v>
      </c>
      <c r="AH58" s="6" t="s">
        <v>32</v>
      </c>
      <c r="AI58" s="6" t="s">
        <v>32</v>
      </c>
      <c r="AJ58" s="6">
        <v>6.0881103627929999E-2</v>
      </c>
      <c r="AK58" s="6">
        <v>1.8454957491271001E-2</v>
      </c>
      <c r="AL58" s="6">
        <v>0.21995475585088101</v>
      </c>
      <c r="AM58" s="6">
        <v>5.004423692958E-3</v>
      </c>
      <c r="AN58" s="6" t="s">
        <v>32</v>
      </c>
      <c r="AO58" s="6" t="s">
        <v>32</v>
      </c>
      <c r="AP58" s="6" t="s">
        <v>32</v>
      </c>
      <c r="AQ58" s="6" t="s">
        <v>32</v>
      </c>
      <c r="AR58" s="6">
        <v>9.7083688762856002E-2</v>
      </c>
      <c r="AS58" s="6">
        <v>2.0539287638742E-2</v>
      </c>
      <c r="AT58" s="6">
        <v>1.7023009557116001E-2</v>
      </c>
      <c r="AU58" s="6" t="s">
        <v>32</v>
      </c>
      <c r="AV58" s="6" t="s">
        <v>32</v>
      </c>
      <c r="AW58" s="6" t="s">
        <v>32</v>
      </c>
      <c r="AX58" s="6">
        <v>5.9159352305599997E-3</v>
      </c>
      <c r="AY58" s="6" t="s">
        <v>32</v>
      </c>
      <c r="AZ58" s="6" t="s">
        <v>32</v>
      </c>
      <c r="BA58" s="6" t="s">
        <v>32</v>
      </c>
      <c r="BB58" s="6" t="s">
        <v>32</v>
      </c>
      <c r="BC58" s="6" t="s">
        <v>32</v>
      </c>
      <c r="BD58" s="6" t="s">
        <v>32</v>
      </c>
      <c r="BE58" s="6" t="s">
        <v>32</v>
      </c>
      <c r="BF58" s="6" t="s">
        <v>32</v>
      </c>
      <c r="BG58" s="6" t="s">
        <v>32</v>
      </c>
      <c r="BH58" s="6" t="s">
        <v>32</v>
      </c>
      <c r="BI58" s="6" t="s">
        <v>32</v>
      </c>
      <c r="BJ58" s="6">
        <v>3.0468017218469999E-2</v>
      </c>
      <c r="BK58" s="6">
        <v>2.2937548792526002E-2</v>
      </c>
      <c r="BL58" s="6">
        <v>5.0147987713885997E-2</v>
      </c>
      <c r="BM58" s="6">
        <v>4.2534787026494998E-2</v>
      </c>
      <c r="BN58" s="6">
        <v>1.1494843787062E-2</v>
      </c>
    </row>
    <row r="59" spans="1:66" x14ac:dyDescent="0.25">
      <c r="L59" s="14" t="s">
        <v>71</v>
      </c>
      <c r="M59" s="15">
        <f>MIN(M39:M58)</f>
        <v>0.27831006847511425</v>
      </c>
      <c r="N59" s="15">
        <f t="shared" ref="N59:V59" si="29">MIN(N39:N58)</f>
        <v>8.2001488369746224E-3</v>
      </c>
      <c r="O59" s="15">
        <f t="shared" si="29"/>
        <v>54.271216563211944</v>
      </c>
      <c r="P59" s="15">
        <f t="shared" si="29"/>
        <v>6.0497418443772625E-3</v>
      </c>
      <c r="Q59" s="15">
        <f t="shared" si="29"/>
        <v>28.829691181119507</v>
      </c>
      <c r="R59" s="15">
        <f t="shared" si="29"/>
        <v>0.21021891007370397</v>
      </c>
      <c r="S59" s="15">
        <f t="shared" si="29"/>
        <v>10.861604865091424</v>
      </c>
      <c r="T59" s="15">
        <f t="shared" si="29"/>
        <v>0.10158592022683169</v>
      </c>
      <c r="U59" s="15">
        <f t="shared" si="29"/>
        <v>6.9541815580580077E-2</v>
      </c>
      <c r="V59" s="15">
        <f t="shared" si="29"/>
        <v>1.5261253006725763</v>
      </c>
      <c r="Y59" s="4"/>
      <c r="Z59" s="4"/>
      <c r="AA59" s="4"/>
      <c r="AC59" s="3"/>
      <c r="AD59" s="3"/>
      <c r="AE59" s="3"/>
    </row>
    <row r="60" spans="1:66" x14ac:dyDescent="0.25">
      <c r="L60" s="14" t="s">
        <v>72</v>
      </c>
      <c r="M60" s="15">
        <f>MAX(M39:M58)</f>
        <v>1.9726420936540374</v>
      </c>
      <c r="N60" s="15">
        <f t="shared" ref="N60:V60" si="30">MAX(N39:N58)</f>
        <v>7.0288992216071502E-2</v>
      </c>
      <c r="O60" s="15">
        <f t="shared" si="30"/>
        <v>56.316859596278285</v>
      </c>
      <c r="P60" s="15">
        <f t="shared" si="30"/>
        <v>7.3949574434972647E-3</v>
      </c>
      <c r="Q60" s="15">
        <f t="shared" si="30"/>
        <v>31.532404117599512</v>
      </c>
      <c r="R60" s="15">
        <f t="shared" si="30"/>
        <v>0.23264056993844562</v>
      </c>
      <c r="S60" s="15">
        <f t="shared" si="30"/>
        <v>11.598278714159079</v>
      </c>
      <c r="T60" s="15">
        <f t="shared" si="30"/>
        <v>0.14436547577524159</v>
      </c>
      <c r="U60" s="15">
        <f t="shared" si="30"/>
        <v>8.1641651039814009E-2</v>
      </c>
      <c r="V60" s="15">
        <f t="shared" si="30"/>
        <v>1.8660334271264813</v>
      </c>
      <c r="AB60" s="3"/>
      <c r="AC60" s="3"/>
      <c r="AD60" s="3"/>
      <c r="AE60" s="3"/>
    </row>
    <row r="61" spans="1:66" x14ac:dyDescent="0.25">
      <c r="L61" s="14" t="s">
        <v>73</v>
      </c>
      <c r="M61" s="15">
        <f>AVERAGE(M39:M58)</f>
        <v>0.77120545183313671</v>
      </c>
      <c r="N61" s="15">
        <f t="shared" ref="N61:V61" si="31">AVERAGE(N39:N58)</f>
        <v>2.449694882647846E-2</v>
      </c>
      <c r="O61" s="15">
        <f t="shared" si="31"/>
        <v>55.478650818567097</v>
      </c>
      <c r="P61" s="15">
        <f t="shared" si="31"/>
        <v>6.5984253302211861E-3</v>
      </c>
      <c r="Q61" s="15">
        <f t="shared" si="31"/>
        <v>30.091884849622879</v>
      </c>
      <c r="R61" s="15">
        <f t="shared" si="31"/>
        <v>0.22329970040619357</v>
      </c>
      <c r="S61" s="15">
        <f t="shared" si="31"/>
        <v>11.297789755747349</v>
      </c>
      <c r="T61" s="15">
        <f t="shared" si="31"/>
        <v>0.11227347538910623</v>
      </c>
      <c r="U61" s="15">
        <f t="shared" si="31"/>
        <v>7.3030432270229248E-2</v>
      </c>
      <c r="V61" s="15">
        <f t="shared" si="31"/>
        <v>1.6997835596557311</v>
      </c>
      <c r="AB61" s="3"/>
      <c r="AC61" s="3"/>
      <c r="AD61" s="3"/>
      <c r="AE61" s="3"/>
    </row>
    <row r="62" spans="1:66" x14ac:dyDescent="0.25">
      <c r="A62" s="134"/>
      <c r="B62" s="134"/>
      <c r="C62" s="134"/>
      <c r="D62" s="134"/>
      <c r="E62" s="134"/>
      <c r="F62" s="134"/>
      <c r="G62" s="134"/>
      <c r="H62" s="134"/>
      <c r="I62" s="134"/>
      <c r="J62" s="134"/>
      <c r="K62" s="134"/>
      <c r="L62" s="17" t="s">
        <v>76</v>
      </c>
      <c r="M62" s="18">
        <f>STDEV(M39:M58)*2</f>
        <v>0.92077542101206022</v>
      </c>
      <c r="N62" s="18">
        <f t="shared" ref="N62:V62" si="32">STDEV(N39:N58)*2</f>
        <v>3.2933014179361862E-2</v>
      </c>
      <c r="O62" s="18">
        <f t="shared" si="32"/>
        <v>1.2677988001299989</v>
      </c>
      <c r="P62" s="18">
        <f t="shared" si="32"/>
        <v>8.1148025458881981E-4</v>
      </c>
      <c r="Q62" s="18">
        <f t="shared" si="32"/>
        <v>1.2604777889507115</v>
      </c>
      <c r="R62" s="18">
        <f t="shared" si="32"/>
        <v>1.0187173614641621E-2</v>
      </c>
      <c r="S62" s="18">
        <f t="shared" si="32"/>
        <v>0.37898054439662754</v>
      </c>
      <c r="T62" s="18">
        <f t="shared" si="32"/>
        <v>2.1853880681639116E-2</v>
      </c>
      <c r="U62" s="18">
        <f t="shared" si="32"/>
        <v>5.0485700693147168E-3</v>
      </c>
      <c r="V62" s="18">
        <f t="shared" si="32"/>
        <v>0.16333349763411764</v>
      </c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4"/>
      <c r="AK62" s="134"/>
      <c r="AL62" s="134"/>
      <c r="AM62" s="134"/>
      <c r="AN62" s="134"/>
      <c r="AO62" s="134"/>
      <c r="AP62" s="134"/>
      <c r="AQ62" s="134"/>
      <c r="AR62" s="134"/>
      <c r="AS62" s="134"/>
      <c r="AT62" s="134"/>
      <c r="AU62" s="134"/>
      <c r="AV62" s="134"/>
      <c r="AW62" s="134"/>
      <c r="AX62" s="134"/>
      <c r="AY62" s="134"/>
      <c r="AZ62" s="134"/>
      <c r="BA62" s="134"/>
      <c r="BB62" s="134"/>
      <c r="BC62" s="134"/>
      <c r="BD62" s="134"/>
      <c r="BE62" s="134"/>
      <c r="BF62" s="134"/>
      <c r="BG62" s="134"/>
      <c r="BH62" s="134"/>
      <c r="BI62" s="134"/>
      <c r="BJ62" s="134"/>
      <c r="BK62" s="134"/>
      <c r="BL62" s="134"/>
      <c r="BM62" s="134"/>
      <c r="BN62" s="134"/>
    </row>
    <row r="63" spans="1:66" x14ac:dyDescent="0.25">
      <c r="AB63" s="3"/>
      <c r="AC63" s="3"/>
      <c r="AD63" s="3"/>
      <c r="AE63" s="3"/>
    </row>
    <row r="64" spans="1:66" x14ac:dyDescent="0.25">
      <c r="AB64" s="3"/>
      <c r="AC64" s="3"/>
      <c r="AD64" s="3"/>
      <c r="AE64" s="3"/>
    </row>
    <row r="65" spans="25:31" x14ac:dyDescent="0.25">
      <c r="AB65" s="3"/>
      <c r="AC65" s="3"/>
      <c r="AD65" s="3"/>
      <c r="AE65" s="3"/>
    </row>
    <row r="66" spans="25:31" x14ac:dyDescent="0.25">
      <c r="AB66" s="3"/>
      <c r="AC66" s="3"/>
      <c r="AD66" s="3"/>
      <c r="AE66" s="3"/>
    </row>
    <row r="67" spans="25:31" x14ac:dyDescent="0.25">
      <c r="AB67" s="3"/>
      <c r="AC67" s="3"/>
      <c r="AD67" s="3"/>
      <c r="AE67" s="3"/>
    </row>
    <row r="68" spans="25:31" x14ac:dyDescent="0.25">
      <c r="AB68" s="3"/>
      <c r="AC68" s="3"/>
      <c r="AD68" s="3"/>
      <c r="AE68" s="3"/>
    </row>
    <row r="69" spans="25:31" x14ac:dyDescent="0.25">
      <c r="AB69" s="3"/>
      <c r="AC69" s="3"/>
      <c r="AD69" s="3"/>
      <c r="AE69" s="3"/>
    </row>
    <row r="70" spans="25:31" x14ac:dyDescent="0.25">
      <c r="AB70" s="3"/>
      <c r="AC70" s="3"/>
      <c r="AD70" s="3"/>
      <c r="AE70" s="3"/>
    </row>
    <row r="71" spans="25:31" x14ac:dyDescent="0.25">
      <c r="AB71" s="3"/>
      <c r="AC71" s="3"/>
      <c r="AD71" s="3"/>
      <c r="AE71" s="3"/>
    </row>
    <row r="72" spans="25:31" x14ac:dyDescent="0.25">
      <c r="AB72" s="3"/>
      <c r="AC72" s="3"/>
      <c r="AD72" s="3"/>
      <c r="AE72" s="3"/>
    </row>
    <row r="73" spans="25:31" x14ac:dyDescent="0.25">
      <c r="AB73" s="3"/>
      <c r="AC73" s="3"/>
      <c r="AD73" s="3"/>
      <c r="AE73" s="3"/>
    </row>
    <row r="74" spans="25:31" x14ac:dyDescent="0.25">
      <c r="AB74" s="3"/>
      <c r="AC74" s="3"/>
      <c r="AD74" s="3"/>
      <c r="AE74" s="3"/>
    </row>
    <row r="75" spans="25:31" x14ac:dyDescent="0.25">
      <c r="AB75" s="3"/>
      <c r="AC75" s="3"/>
      <c r="AD75" s="3"/>
      <c r="AE75" s="3"/>
    </row>
    <row r="76" spans="25:31" x14ac:dyDescent="0.25">
      <c r="AB76" s="3"/>
      <c r="AC76" s="3"/>
      <c r="AD76" s="3"/>
      <c r="AE76" s="3"/>
    </row>
    <row r="77" spans="25:31" x14ac:dyDescent="0.25">
      <c r="AB77" s="3"/>
      <c r="AC77" s="3"/>
      <c r="AD77" s="3"/>
      <c r="AE77" s="3"/>
    </row>
    <row r="78" spans="25:31" x14ac:dyDescent="0.25">
      <c r="AB78" s="3"/>
      <c r="AC78" s="3"/>
      <c r="AD78" s="3"/>
      <c r="AE78" s="3"/>
    </row>
    <row r="79" spans="25:31" x14ac:dyDescent="0.25">
      <c r="AB79" s="3"/>
      <c r="AC79" s="3"/>
      <c r="AD79" s="3"/>
      <c r="AE79" s="3"/>
    </row>
    <row r="80" spans="25:31" x14ac:dyDescent="0.25">
      <c r="Y80" s="4"/>
      <c r="Z80" s="4"/>
      <c r="AA80" s="4"/>
      <c r="AC80" s="3"/>
      <c r="AD80" s="3"/>
      <c r="AE80" s="3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B85A8-567E-4C31-B3F2-5EF14338C6B6}">
  <dimension ref="A1:BD123"/>
  <sheetViews>
    <sheetView zoomScale="85" zoomScaleNormal="85" workbookViewId="0">
      <selection activeCell="F8" sqref="F8"/>
    </sheetView>
  </sheetViews>
  <sheetFormatPr defaultRowHeight="13.8" x14ac:dyDescent="0.25"/>
  <cols>
    <col min="1" max="1" width="11.44140625" style="3" customWidth="1"/>
    <col min="2" max="2" width="10.109375" style="21" bestFit="1" customWidth="1"/>
    <col min="3" max="3" width="14.109375" style="8" bestFit="1" customWidth="1"/>
    <col min="4" max="4" width="18.88671875" style="3" bestFit="1" customWidth="1"/>
    <col min="5" max="6" width="9" style="8" bestFit="1" customWidth="1"/>
    <col min="7" max="7" width="9.5546875" style="8" bestFit="1" customWidth="1"/>
    <col min="8" max="14" width="9" style="8" bestFit="1" customWidth="1"/>
    <col min="15" max="15" width="9.5546875" style="8" bestFit="1" customWidth="1"/>
    <col min="16" max="56" width="9" style="8" bestFit="1" customWidth="1"/>
    <col min="57" max="16384" width="8.88671875" style="3"/>
  </cols>
  <sheetData>
    <row r="1" spans="1:56" ht="17.399999999999999" x14ac:dyDescent="0.3">
      <c r="A1" s="24" t="s">
        <v>78</v>
      </c>
    </row>
    <row r="3" spans="1:56" x14ac:dyDescent="0.25">
      <c r="A3" s="4" t="s">
        <v>277</v>
      </c>
    </row>
    <row r="4" spans="1:56" x14ac:dyDescent="0.25">
      <c r="A4" s="139"/>
      <c r="B4" s="140" t="s">
        <v>70</v>
      </c>
      <c r="C4" s="140" t="s">
        <v>266</v>
      </c>
      <c r="D4" s="139"/>
      <c r="E4" s="140" t="s">
        <v>207</v>
      </c>
      <c r="F4" s="140" t="s">
        <v>203</v>
      </c>
      <c r="G4" s="140" t="s">
        <v>201</v>
      </c>
      <c r="H4" s="140" t="s">
        <v>267</v>
      </c>
      <c r="I4" s="140" t="s">
        <v>216</v>
      </c>
      <c r="J4" s="140" t="s">
        <v>202</v>
      </c>
      <c r="K4" s="140" t="s">
        <v>268</v>
      </c>
      <c r="L4" s="140" t="s">
        <v>208</v>
      </c>
      <c r="M4" s="140" t="s">
        <v>204</v>
      </c>
      <c r="N4" s="140" t="s">
        <v>206</v>
      </c>
      <c r="O4" s="140" t="s">
        <v>205</v>
      </c>
      <c r="P4" s="140" t="s">
        <v>217</v>
      </c>
      <c r="Q4" s="140" t="s">
        <v>209</v>
      </c>
      <c r="R4" s="140" t="s">
        <v>218</v>
      </c>
      <c r="S4" s="140" t="s">
        <v>210</v>
      </c>
      <c r="T4" s="140" t="s">
        <v>219</v>
      </c>
      <c r="U4" s="140" t="s">
        <v>220</v>
      </c>
      <c r="V4" s="140" t="s">
        <v>221</v>
      </c>
      <c r="W4" s="140" t="s">
        <v>222</v>
      </c>
      <c r="X4" s="140" t="s">
        <v>223</v>
      </c>
      <c r="Y4" s="140" t="s">
        <v>224</v>
      </c>
      <c r="Z4" s="140" t="s">
        <v>225</v>
      </c>
      <c r="AA4" s="140" t="s">
        <v>226</v>
      </c>
      <c r="AB4" s="140" t="s">
        <v>227</v>
      </c>
      <c r="AC4" s="140" t="s">
        <v>228</v>
      </c>
      <c r="AD4" s="140" t="s">
        <v>229</v>
      </c>
      <c r="AE4" s="140" t="s">
        <v>230</v>
      </c>
      <c r="AF4" s="140" t="s">
        <v>231</v>
      </c>
      <c r="AG4" s="140" t="s">
        <v>232</v>
      </c>
      <c r="AH4" s="140" t="s">
        <v>233</v>
      </c>
      <c r="AI4" s="140" t="s">
        <v>234</v>
      </c>
      <c r="AJ4" s="140" t="s">
        <v>235</v>
      </c>
      <c r="AK4" s="140" t="s">
        <v>236</v>
      </c>
      <c r="AL4" s="140" t="s">
        <v>237</v>
      </c>
      <c r="AM4" s="140" t="s">
        <v>238</v>
      </c>
      <c r="AN4" s="140" t="s">
        <v>239</v>
      </c>
      <c r="AO4" s="140" t="s">
        <v>240</v>
      </c>
      <c r="AP4" s="140" t="s">
        <v>241</v>
      </c>
      <c r="AQ4" s="140" t="s">
        <v>242</v>
      </c>
      <c r="AR4" s="140" t="s">
        <v>243</v>
      </c>
      <c r="AS4" s="140" t="s">
        <v>244</v>
      </c>
      <c r="AT4" s="140" t="s">
        <v>245</v>
      </c>
      <c r="AU4" s="140" t="s">
        <v>246</v>
      </c>
      <c r="AV4" s="140" t="s">
        <v>247</v>
      </c>
      <c r="AW4" s="140" t="s">
        <v>248</v>
      </c>
      <c r="AX4" s="140" t="s">
        <v>249</v>
      </c>
      <c r="AY4" s="140" t="s">
        <v>250</v>
      </c>
      <c r="AZ4" s="140" t="s">
        <v>251</v>
      </c>
      <c r="BA4" s="140" t="s">
        <v>252</v>
      </c>
      <c r="BB4" s="140" t="s">
        <v>253</v>
      </c>
      <c r="BC4" s="140" t="s">
        <v>254</v>
      </c>
      <c r="BD4" s="140" t="s">
        <v>255</v>
      </c>
    </row>
    <row r="5" spans="1:56" x14ac:dyDescent="0.25">
      <c r="A5" s="21">
        <v>1</v>
      </c>
      <c r="B5" s="21" t="s">
        <v>274</v>
      </c>
      <c r="C5" s="8">
        <v>50</v>
      </c>
      <c r="D5" s="3" t="s">
        <v>270</v>
      </c>
      <c r="E5" s="6">
        <v>21726.922833571502</v>
      </c>
      <c r="F5" s="6">
        <v>70983.000711317</v>
      </c>
      <c r="G5" s="6">
        <v>247810.70074725701</v>
      </c>
      <c r="H5" s="6">
        <v>51650.897117761502</v>
      </c>
      <c r="I5" s="6">
        <v>52.207518994494301</v>
      </c>
      <c r="J5" s="6">
        <v>7466.4732014307801</v>
      </c>
      <c r="K5" s="6">
        <v>7455.9786542012298</v>
      </c>
      <c r="L5" s="6">
        <v>43.834229545544602</v>
      </c>
      <c r="M5" s="6">
        <v>42.354321295404702</v>
      </c>
      <c r="N5" s="6">
        <v>219.80355166461001</v>
      </c>
      <c r="O5" s="6">
        <v>103382.23</v>
      </c>
      <c r="P5" s="6">
        <v>39.859277606513203</v>
      </c>
      <c r="Q5" s="6">
        <v>57.614506751225498</v>
      </c>
      <c r="R5" s="6">
        <v>41.504650401844302</v>
      </c>
      <c r="S5" s="6">
        <v>54.733222844705999</v>
      </c>
      <c r="T5" s="6">
        <v>53.926002367171399</v>
      </c>
      <c r="U5" s="6">
        <v>31.821719976578802</v>
      </c>
      <c r="V5" s="6">
        <v>32.162674375630203</v>
      </c>
      <c r="W5" s="6">
        <v>31.799283648833601</v>
      </c>
      <c r="X5" s="6">
        <v>26.835876627583399</v>
      </c>
      <c r="Y5" s="6">
        <v>37.389468366139397</v>
      </c>
      <c r="Z5" s="6">
        <v>69.858464674231897</v>
      </c>
      <c r="AA5" s="6">
        <v>42.474172055107601</v>
      </c>
      <c r="AB5" s="6">
        <v>41.613549510563999</v>
      </c>
      <c r="AC5" s="6">
        <v>42.0848232343508</v>
      </c>
      <c r="AD5" s="6">
        <v>38.937835982856498</v>
      </c>
      <c r="AE5" s="6">
        <v>29.2008520831155</v>
      </c>
      <c r="AF5" s="6">
        <v>43.110589035980098</v>
      </c>
      <c r="AG5" s="6">
        <v>32.059662297000997</v>
      </c>
      <c r="AH5" s="6">
        <v>67.752150856888306</v>
      </c>
      <c r="AI5" s="6">
        <v>39.1017834462791</v>
      </c>
      <c r="AJ5" s="6">
        <v>41.417893361954597</v>
      </c>
      <c r="AK5" s="6">
        <v>45.041721931477703</v>
      </c>
      <c r="AL5" s="6">
        <v>44.1922780780639</v>
      </c>
      <c r="AM5" s="6">
        <v>48.478713435044803</v>
      </c>
      <c r="AN5" s="6">
        <v>40.763306832217303</v>
      </c>
      <c r="AO5" s="6">
        <v>51.029927483024601</v>
      </c>
      <c r="AP5" s="6">
        <v>46.967772591489599</v>
      </c>
      <c r="AQ5" s="6">
        <v>50.684344830468902</v>
      </c>
      <c r="AR5" s="6">
        <v>49.301275598143</v>
      </c>
      <c r="AS5" s="6">
        <v>40.343824587436401</v>
      </c>
      <c r="AT5" s="6">
        <v>49.285012760956199</v>
      </c>
      <c r="AU5" s="6">
        <v>51.312083004300497</v>
      </c>
      <c r="AV5" s="6">
        <v>51.857287985331503</v>
      </c>
      <c r="AW5" s="6">
        <v>38.804210929812903</v>
      </c>
      <c r="AX5" s="6">
        <v>40.080140707569598</v>
      </c>
      <c r="AY5" s="6">
        <v>42.532717371888602</v>
      </c>
      <c r="AZ5" s="6">
        <v>12.987267053337201</v>
      </c>
      <c r="BA5" s="6">
        <v>10.4402886445187</v>
      </c>
      <c r="BB5" s="6">
        <v>25.930533603893299</v>
      </c>
      <c r="BC5" s="6">
        <v>39.898683323291401</v>
      </c>
      <c r="BD5" s="6">
        <v>40.965366542124897</v>
      </c>
    </row>
    <row r="6" spans="1:56" x14ac:dyDescent="0.25">
      <c r="A6" s="21">
        <v>2</v>
      </c>
      <c r="B6" s="21" t="s">
        <v>274</v>
      </c>
      <c r="C6" s="8">
        <v>50</v>
      </c>
      <c r="D6" s="3" t="s">
        <v>270</v>
      </c>
      <c r="E6" s="6">
        <v>21700.7169088878</v>
      </c>
      <c r="F6" s="6">
        <v>70558.077208736198</v>
      </c>
      <c r="G6" s="6">
        <v>247476.378702346</v>
      </c>
      <c r="H6" s="6">
        <v>51443.268653999003</v>
      </c>
      <c r="I6" s="6">
        <v>52.046288090155599</v>
      </c>
      <c r="J6" s="6">
        <v>7400.0268784053796</v>
      </c>
      <c r="K6" s="6">
        <v>7410.0948409514103</v>
      </c>
      <c r="L6" s="6">
        <v>44.233738252203899</v>
      </c>
      <c r="M6" s="6">
        <v>41.517793763596302</v>
      </c>
      <c r="N6" s="6">
        <v>220.13953340820299</v>
      </c>
      <c r="O6" s="6">
        <v>103382.23</v>
      </c>
      <c r="P6" s="6">
        <v>40.012839821606299</v>
      </c>
      <c r="Q6" s="6">
        <v>58.019762233934401</v>
      </c>
      <c r="R6" s="6">
        <v>42.335116126083499</v>
      </c>
      <c r="S6" s="6">
        <v>52.742340501719902</v>
      </c>
      <c r="T6" s="6">
        <v>53.781323958356602</v>
      </c>
      <c r="U6" s="6">
        <v>31.8687838668437</v>
      </c>
      <c r="V6" s="6">
        <v>31.270142339475299</v>
      </c>
      <c r="W6" s="6">
        <v>32.091962325200598</v>
      </c>
      <c r="X6" s="6">
        <v>27.634125418334602</v>
      </c>
      <c r="Y6" s="6">
        <v>37.122103890258998</v>
      </c>
      <c r="Z6" s="6">
        <v>69.251677398990495</v>
      </c>
      <c r="AA6" s="6">
        <v>41.933774239449903</v>
      </c>
      <c r="AB6" s="6">
        <v>42.484636287689703</v>
      </c>
      <c r="AC6" s="6">
        <v>41.8850348064164</v>
      </c>
      <c r="AD6" s="6">
        <v>39.269104548370002</v>
      </c>
      <c r="AE6" s="6">
        <v>28.810685723684301</v>
      </c>
      <c r="AF6" s="6">
        <v>43.0167728647343</v>
      </c>
      <c r="AG6" s="6">
        <v>32.015854112152397</v>
      </c>
      <c r="AH6" s="6">
        <v>66.426347122155406</v>
      </c>
      <c r="AI6" s="6">
        <v>39.095701279029903</v>
      </c>
      <c r="AJ6" s="6">
        <v>41.6380168773943</v>
      </c>
      <c r="AK6" s="6">
        <v>44.959782638910703</v>
      </c>
      <c r="AL6" s="6">
        <v>45.141924814245499</v>
      </c>
      <c r="AM6" s="6">
        <v>47.362766154409101</v>
      </c>
      <c r="AN6" s="6">
        <v>41.264945183889701</v>
      </c>
      <c r="AO6" s="6">
        <v>50.283241660222899</v>
      </c>
      <c r="AP6" s="6">
        <v>47.079340421045103</v>
      </c>
      <c r="AQ6" s="6">
        <v>51.681891901091603</v>
      </c>
      <c r="AR6" s="6">
        <v>49.191613861001699</v>
      </c>
      <c r="AS6" s="6">
        <v>39.786787229148402</v>
      </c>
      <c r="AT6" s="6">
        <v>48.765890706003198</v>
      </c>
      <c r="AU6" s="6">
        <v>50.845425440505601</v>
      </c>
      <c r="AV6" s="6">
        <v>51.332162561870597</v>
      </c>
      <c r="AW6" s="6">
        <v>39.145875755419198</v>
      </c>
      <c r="AX6" s="6">
        <v>39.789218996818498</v>
      </c>
      <c r="AY6" s="6">
        <v>43.404174171392199</v>
      </c>
      <c r="AZ6" s="6">
        <v>12.840667368155</v>
      </c>
      <c r="BA6" s="6">
        <v>10.468741792021699</v>
      </c>
      <c r="BB6" s="6">
        <v>25.763499389570299</v>
      </c>
      <c r="BC6" s="6">
        <v>41.055956460165298</v>
      </c>
      <c r="BD6" s="6">
        <v>40.850137135248303</v>
      </c>
    </row>
    <row r="7" spans="1:56" x14ac:dyDescent="0.25">
      <c r="A7" s="21">
        <v>3</v>
      </c>
      <c r="B7" s="21" t="s">
        <v>274</v>
      </c>
      <c r="C7" s="8">
        <v>50</v>
      </c>
      <c r="D7" s="3" t="s">
        <v>270</v>
      </c>
      <c r="E7" s="6">
        <v>21696.620001668602</v>
      </c>
      <c r="F7" s="6">
        <v>70784.303302699598</v>
      </c>
      <c r="G7" s="6">
        <v>248728.72555728501</v>
      </c>
      <c r="H7" s="6">
        <v>51747.078323071801</v>
      </c>
      <c r="I7" s="6">
        <v>51.938171412389401</v>
      </c>
      <c r="J7" s="6">
        <v>7450.5154518897798</v>
      </c>
      <c r="K7" s="6">
        <v>7437.7232364329702</v>
      </c>
      <c r="L7" s="6">
        <v>44.264353042949999</v>
      </c>
      <c r="M7" s="6">
        <v>41.805316881331699</v>
      </c>
      <c r="N7" s="6">
        <v>220.77107887449699</v>
      </c>
      <c r="O7" s="6">
        <v>103382.23</v>
      </c>
      <c r="P7" s="6">
        <v>40.139007358052702</v>
      </c>
      <c r="Q7" s="6">
        <v>57.520012709513999</v>
      </c>
      <c r="R7" s="6">
        <v>42.363485928822399</v>
      </c>
      <c r="S7" s="6">
        <v>54.5251907171168</v>
      </c>
      <c r="T7" s="6">
        <v>54.024602291251703</v>
      </c>
      <c r="U7" s="6">
        <v>32.964845287324799</v>
      </c>
      <c r="V7" s="6">
        <v>31.6308075611351</v>
      </c>
      <c r="W7" s="6">
        <v>32.023624544034597</v>
      </c>
      <c r="X7" s="6">
        <v>27.165954099915901</v>
      </c>
      <c r="Y7" s="6">
        <v>37.490532328846903</v>
      </c>
      <c r="Z7" s="6">
        <v>69.411543697832997</v>
      </c>
      <c r="AA7" s="6">
        <v>41.750769291370801</v>
      </c>
      <c r="AB7" s="6">
        <v>42.073419087941701</v>
      </c>
      <c r="AC7" s="6">
        <v>41.942326633126797</v>
      </c>
      <c r="AD7" s="6">
        <v>39.573453626438599</v>
      </c>
      <c r="AE7" s="6">
        <v>28.819436289705401</v>
      </c>
      <c r="AF7" s="6">
        <v>42.8744795791279</v>
      </c>
      <c r="AG7" s="6">
        <v>32.024949098786102</v>
      </c>
      <c r="AH7" s="6">
        <v>67.028646596274299</v>
      </c>
      <c r="AI7" s="6">
        <v>39.1395128180867</v>
      </c>
      <c r="AJ7" s="6">
        <v>41.352243342570603</v>
      </c>
      <c r="AK7" s="6">
        <v>44.961556357489101</v>
      </c>
      <c r="AL7" s="6">
        <v>44.5105950774579</v>
      </c>
      <c r="AM7" s="6">
        <v>47.363569636901701</v>
      </c>
      <c r="AN7" s="6">
        <v>40.982771999239802</v>
      </c>
      <c r="AO7" s="6">
        <v>50.3771687961247</v>
      </c>
      <c r="AP7" s="6">
        <v>46.715025012371498</v>
      </c>
      <c r="AQ7" s="6">
        <v>51.406196303759302</v>
      </c>
      <c r="AR7" s="6">
        <v>48.833656578784698</v>
      </c>
      <c r="AS7" s="6">
        <v>39.9763981262304</v>
      </c>
      <c r="AT7" s="6">
        <v>48.673991552273201</v>
      </c>
      <c r="AU7" s="6">
        <v>50.624894892910902</v>
      </c>
      <c r="AV7" s="6">
        <v>51.492196475943302</v>
      </c>
      <c r="AW7" s="6">
        <v>38.889601827676501</v>
      </c>
      <c r="AX7" s="6">
        <v>40.261440679659998</v>
      </c>
      <c r="AY7" s="6">
        <v>43.1231684608072</v>
      </c>
      <c r="AZ7" s="6">
        <v>12.8953323919376</v>
      </c>
      <c r="BA7" s="6">
        <v>10.4315837160906</v>
      </c>
      <c r="BB7" s="6">
        <v>26.124935576398201</v>
      </c>
      <c r="BC7" s="6">
        <v>41.260755109635703</v>
      </c>
      <c r="BD7" s="6">
        <v>40.979284263914799</v>
      </c>
    </row>
    <row r="8" spans="1:56" x14ac:dyDescent="0.25">
      <c r="A8" s="21">
        <v>4</v>
      </c>
      <c r="B8" s="21" t="s">
        <v>274</v>
      </c>
      <c r="C8" s="8">
        <v>50</v>
      </c>
      <c r="D8" s="3" t="s">
        <v>270</v>
      </c>
      <c r="E8" s="6">
        <v>21657.604168873699</v>
      </c>
      <c r="F8" s="6">
        <v>71136.562173784507</v>
      </c>
      <c r="G8" s="6">
        <v>250056.80927671099</v>
      </c>
      <c r="H8" s="6">
        <v>51052.109017597802</v>
      </c>
      <c r="I8" s="6">
        <v>51.453724035979903</v>
      </c>
      <c r="J8" s="6">
        <v>7397.01365760724</v>
      </c>
      <c r="K8" s="6">
        <v>7423.6066041132099</v>
      </c>
      <c r="L8" s="6">
        <v>43.906227848824997</v>
      </c>
      <c r="M8" s="6">
        <v>41.828866793141998</v>
      </c>
      <c r="N8" s="6">
        <v>219.14499935556299</v>
      </c>
      <c r="O8" s="6">
        <v>103382.23</v>
      </c>
      <c r="P8" s="6">
        <v>39.354122155288501</v>
      </c>
      <c r="Q8" s="6">
        <v>58.098324093055503</v>
      </c>
      <c r="R8" s="6">
        <v>41.191790950961099</v>
      </c>
      <c r="S8" s="6">
        <v>53.317329202457401</v>
      </c>
      <c r="T8" s="6">
        <v>54.496373153344898</v>
      </c>
      <c r="U8" s="6">
        <v>31.535649573493899</v>
      </c>
      <c r="V8" s="6">
        <v>32.639254446910599</v>
      </c>
      <c r="W8" s="6">
        <v>32.135157765090803</v>
      </c>
      <c r="X8" s="6">
        <v>26.708260155922201</v>
      </c>
      <c r="Y8" s="6">
        <v>37.361880581819698</v>
      </c>
      <c r="Z8" s="6">
        <v>68.856027005238005</v>
      </c>
      <c r="AA8" s="6">
        <v>41.7276738287161</v>
      </c>
      <c r="AB8" s="6">
        <v>42.303743253254403</v>
      </c>
      <c r="AC8" s="6">
        <v>42.010190452394497</v>
      </c>
      <c r="AD8" s="6">
        <v>38.449344916991798</v>
      </c>
      <c r="AE8" s="6">
        <v>28.952602943413901</v>
      </c>
      <c r="AF8" s="6">
        <v>42.791489452392298</v>
      </c>
      <c r="AG8" s="6">
        <v>32.0325882133004</v>
      </c>
      <c r="AH8" s="6">
        <v>66.999329094838501</v>
      </c>
      <c r="AI8" s="6">
        <v>39.065904326839799</v>
      </c>
      <c r="AJ8" s="6">
        <v>41.328149158149799</v>
      </c>
      <c r="AK8" s="6">
        <v>45.0605649120414</v>
      </c>
      <c r="AL8" s="6">
        <v>45.076900440683801</v>
      </c>
      <c r="AM8" s="6">
        <v>47.691627488901503</v>
      </c>
      <c r="AN8" s="6">
        <v>40.805936135588098</v>
      </c>
      <c r="AO8" s="6">
        <v>50.935305450020202</v>
      </c>
      <c r="AP8" s="6">
        <v>47.204489642707699</v>
      </c>
      <c r="AQ8" s="6">
        <v>51.106827694268098</v>
      </c>
      <c r="AR8" s="6">
        <v>48.675875067382698</v>
      </c>
      <c r="AS8" s="6">
        <v>40.560207790624503</v>
      </c>
      <c r="AT8" s="6">
        <v>49.1577107094895</v>
      </c>
      <c r="AU8" s="6">
        <v>50.394651113634197</v>
      </c>
      <c r="AV8" s="6">
        <v>51.2815346400359</v>
      </c>
      <c r="AW8" s="6">
        <v>39.474815964975598</v>
      </c>
      <c r="AX8" s="6">
        <v>40.017739474548897</v>
      </c>
      <c r="AY8" s="6">
        <v>42.989724418648301</v>
      </c>
      <c r="AZ8" s="6">
        <v>12.9639649862255</v>
      </c>
      <c r="BA8" s="6">
        <v>10.426541353316599</v>
      </c>
      <c r="BB8" s="6">
        <v>26.146450825011801</v>
      </c>
      <c r="BC8" s="6">
        <v>41.808758114710699</v>
      </c>
      <c r="BD8" s="6">
        <v>41.241989089804299</v>
      </c>
    </row>
    <row r="9" spans="1:56" x14ac:dyDescent="0.25">
      <c r="A9" s="21">
        <v>5</v>
      </c>
      <c r="B9" s="21" t="s">
        <v>274</v>
      </c>
      <c r="C9" s="8">
        <v>50</v>
      </c>
      <c r="D9" s="3" t="s">
        <v>270</v>
      </c>
      <c r="E9" s="6">
        <v>21780.185936888702</v>
      </c>
      <c r="F9" s="6">
        <v>70937.444022652606</v>
      </c>
      <c r="G9" s="6">
        <v>250212.10627495201</v>
      </c>
      <c r="H9" s="6">
        <v>51501.981421829099</v>
      </c>
      <c r="I9" s="6">
        <v>52.126490393491103</v>
      </c>
      <c r="J9" s="6">
        <v>7451.2914121294398</v>
      </c>
      <c r="K9" s="6">
        <v>7477.0136333282098</v>
      </c>
      <c r="L9" s="6">
        <v>44.097586618505098</v>
      </c>
      <c r="M9" s="6">
        <v>42.177711409898897</v>
      </c>
      <c r="N9" s="6">
        <v>221.252946171937</v>
      </c>
      <c r="O9" s="6">
        <v>103382.23</v>
      </c>
      <c r="P9" s="6">
        <v>40.245868791181302</v>
      </c>
      <c r="Q9" s="6">
        <v>58.559966478218598</v>
      </c>
      <c r="R9" s="6">
        <v>42.162895311728001</v>
      </c>
      <c r="S9" s="6">
        <v>54.730464980449703</v>
      </c>
      <c r="T9" s="6">
        <v>54.131467861096702</v>
      </c>
      <c r="U9" s="6">
        <v>32.401984311425998</v>
      </c>
      <c r="V9" s="6">
        <v>32.962912717578</v>
      </c>
      <c r="W9" s="6">
        <v>31.676547490154</v>
      </c>
      <c r="X9" s="6">
        <v>26.636248444717602</v>
      </c>
      <c r="Y9" s="6">
        <v>37.094741584703698</v>
      </c>
      <c r="Z9" s="6">
        <v>69.649540337305297</v>
      </c>
      <c r="AA9" s="6">
        <v>41.930954368078197</v>
      </c>
      <c r="AB9" s="6">
        <v>41.824422574228102</v>
      </c>
      <c r="AC9" s="6">
        <v>42.142433918144903</v>
      </c>
      <c r="AD9" s="6">
        <v>39.044873802303798</v>
      </c>
      <c r="AE9" s="6">
        <v>29.323054331409601</v>
      </c>
      <c r="AF9" s="6">
        <v>43.392616403460501</v>
      </c>
      <c r="AG9" s="6">
        <v>32.109101816864303</v>
      </c>
      <c r="AH9" s="6">
        <v>66.724094068921801</v>
      </c>
      <c r="AI9" s="6">
        <v>39.230401688713698</v>
      </c>
      <c r="AJ9" s="6">
        <v>41.429271249335201</v>
      </c>
      <c r="AK9" s="6">
        <v>44.991390558818502</v>
      </c>
      <c r="AL9" s="6">
        <v>44.382376364224299</v>
      </c>
      <c r="AM9" s="6">
        <v>47.858554457204797</v>
      </c>
      <c r="AN9" s="6">
        <v>41.227005416726897</v>
      </c>
      <c r="AO9" s="6">
        <v>50.999853653857897</v>
      </c>
      <c r="AP9" s="6">
        <v>47.172573284869202</v>
      </c>
      <c r="AQ9" s="6">
        <v>51.252685395569699</v>
      </c>
      <c r="AR9" s="6">
        <v>49.005282700643299</v>
      </c>
      <c r="AS9" s="6">
        <v>40.135491989842102</v>
      </c>
      <c r="AT9" s="6">
        <v>49.3287692071181</v>
      </c>
      <c r="AU9" s="6">
        <v>51.245314246172804</v>
      </c>
      <c r="AV9" s="6">
        <v>51.811397152279298</v>
      </c>
      <c r="AW9" s="6">
        <v>38.704566831720498</v>
      </c>
      <c r="AX9" s="6">
        <v>40.030660908891797</v>
      </c>
      <c r="AY9" s="6">
        <v>42.964810142379598</v>
      </c>
      <c r="AZ9" s="6">
        <v>13.005959275779601</v>
      </c>
      <c r="BA9" s="6">
        <v>10.5716328238455</v>
      </c>
      <c r="BB9" s="6">
        <v>26.015091451622698</v>
      </c>
      <c r="BC9" s="6">
        <v>42.011782785189403</v>
      </c>
      <c r="BD9" s="6">
        <v>41.089962098496699</v>
      </c>
    </row>
    <row r="10" spans="1:56" x14ac:dyDescent="0.25">
      <c r="A10" s="21">
        <v>6</v>
      </c>
      <c r="B10" s="21" t="s">
        <v>274</v>
      </c>
      <c r="C10" s="8">
        <v>50</v>
      </c>
      <c r="D10" s="3" t="s">
        <v>270</v>
      </c>
      <c r="E10" s="6">
        <v>21716.941035133401</v>
      </c>
      <c r="F10" s="6">
        <v>71217.010326751202</v>
      </c>
      <c r="G10" s="6">
        <v>249449.557353223</v>
      </c>
      <c r="H10" s="6">
        <v>51573.068527034797</v>
      </c>
      <c r="I10" s="6">
        <v>52.242377136290301</v>
      </c>
      <c r="J10" s="6">
        <v>7470.80657002715</v>
      </c>
      <c r="K10" s="6">
        <v>7445.9064207069696</v>
      </c>
      <c r="L10" s="6">
        <v>43.957805406229497</v>
      </c>
      <c r="M10" s="6">
        <v>42.546884707803997</v>
      </c>
      <c r="N10" s="6">
        <v>220.34293448991099</v>
      </c>
      <c r="O10" s="6">
        <v>103382.23</v>
      </c>
      <c r="P10" s="6">
        <v>40.630664984386499</v>
      </c>
      <c r="Q10" s="6">
        <v>58.103032749988799</v>
      </c>
      <c r="R10" s="6">
        <v>42.699012498281697</v>
      </c>
      <c r="S10" s="6">
        <v>54.982407604219098</v>
      </c>
      <c r="T10" s="6">
        <v>54.275022801015702</v>
      </c>
      <c r="U10" s="6">
        <v>31.8033454843873</v>
      </c>
      <c r="V10" s="6">
        <v>32.276632770528202</v>
      </c>
      <c r="W10" s="6">
        <v>32.225372658810699</v>
      </c>
      <c r="X10" s="6">
        <v>26.632373989814099</v>
      </c>
      <c r="Y10" s="6">
        <v>37.156828658662803</v>
      </c>
      <c r="Z10" s="6">
        <v>69.759516447308997</v>
      </c>
      <c r="AA10" s="6">
        <v>42.0877596292015</v>
      </c>
      <c r="AB10" s="6">
        <v>41.700212503062197</v>
      </c>
      <c r="AC10" s="6">
        <v>42.212765915127299</v>
      </c>
      <c r="AD10" s="6">
        <v>39.147125983010298</v>
      </c>
      <c r="AE10" s="6">
        <v>29.149586786324502</v>
      </c>
      <c r="AF10" s="6">
        <v>42.844795850275403</v>
      </c>
      <c r="AG10" s="6">
        <v>31.892588653610002</v>
      </c>
      <c r="AH10" s="6">
        <v>67.814837950793404</v>
      </c>
      <c r="AI10" s="6">
        <v>39.280916394361597</v>
      </c>
      <c r="AJ10" s="6">
        <v>41.259831126757703</v>
      </c>
      <c r="AK10" s="6">
        <v>45.135866654405397</v>
      </c>
      <c r="AL10" s="6">
        <v>45.469591645392804</v>
      </c>
      <c r="AM10" s="6">
        <v>47.606221983581598</v>
      </c>
      <c r="AN10" s="6">
        <v>41.292433228859302</v>
      </c>
      <c r="AO10" s="6">
        <v>51.283790914080797</v>
      </c>
      <c r="AP10" s="6">
        <v>47.171449649034798</v>
      </c>
      <c r="AQ10" s="6">
        <v>51.215729305128299</v>
      </c>
      <c r="AR10" s="6">
        <v>49.114815173209202</v>
      </c>
      <c r="AS10" s="6">
        <v>40.335274502724502</v>
      </c>
      <c r="AT10" s="6">
        <v>49.227352007013302</v>
      </c>
      <c r="AU10" s="6">
        <v>51.258535916519001</v>
      </c>
      <c r="AV10" s="6">
        <v>51.531818761153197</v>
      </c>
      <c r="AW10" s="6">
        <v>38.777115069973703</v>
      </c>
      <c r="AX10" s="6">
        <v>40.202845103613903</v>
      </c>
      <c r="AY10" s="6">
        <v>43.348945477675201</v>
      </c>
      <c r="AZ10" s="6">
        <v>13.1103230967973</v>
      </c>
      <c r="BA10" s="6">
        <v>10.4826832981005</v>
      </c>
      <c r="BB10" s="6">
        <v>26.061462749566001</v>
      </c>
      <c r="BC10" s="6">
        <v>40.980043250553003</v>
      </c>
      <c r="BD10" s="6">
        <v>41.2056036061201</v>
      </c>
    </row>
    <row r="11" spans="1:56" x14ac:dyDescent="0.25">
      <c r="A11" s="21">
        <v>7</v>
      </c>
      <c r="B11" s="21" t="s">
        <v>274</v>
      </c>
      <c r="C11" s="8">
        <v>50</v>
      </c>
      <c r="D11" s="3" t="s">
        <v>270</v>
      </c>
      <c r="E11" s="6">
        <v>21719.202969821799</v>
      </c>
      <c r="F11" s="6">
        <v>71361.734801705694</v>
      </c>
      <c r="G11" s="6">
        <v>249215.67702873299</v>
      </c>
      <c r="H11" s="6">
        <v>51178.395920030896</v>
      </c>
      <c r="I11" s="6">
        <v>52.518744303004901</v>
      </c>
      <c r="J11" s="6">
        <v>7439.6457093522704</v>
      </c>
      <c r="K11" s="6">
        <v>7427.7061214011901</v>
      </c>
      <c r="L11" s="6">
        <v>43.974085082904999</v>
      </c>
      <c r="M11" s="6">
        <v>42.186692259595297</v>
      </c>
      <c r="N11" s="6">
        <v>219.23081838998399</v>
      </c>
      <c r="O11" s="6">
        <v>103382.23</v>
      </c>
      <c r="P11" s="6">
        <v>39.730902254253401</v>
      </c>
      <c r="Q11" s="6">
        <v>58.668692993396498</v>
      </c>
      <c r="R11" s="6">
        <v>42.060244543516298</v>
      </c>
      <c r="S11" s="6">
        <v>54.0084045337437</v>
      </c>
      <c r="T11" s="6">
        <v>53.836005760196301</v>
      </c>
      <c r="U11" s="6">
        <v>31.816864799080399</v>
      </c>
      <c r="V11" s="6">
        <v>31.5971050951484</v>
      </c>
      <c r="W11" s="6">
        <v>32.089641095379299</v>
      </c>
      <c r="X11" s="6">
        <v>26.5161743227324</v>
      </c>
      <c r="Y11" s="6">
        <v>37.364518850361499</v>
      </c>
      <c r="Z11" s="6">
        <v>68.830491950718695</v>
      </c>
      <c r="AA11" s="6">
        <v>41.981497791510499</v>
      </c>
      <c r="AB11" s="6">
        <v>41.674289375545698</v>
      </c>
      <c r="AC11" s="6">
        <v>41.903804033237201</v>
      </c>
      <c r="AD11" s="6">
        <v>38.483446710681598</v>
      </c>
      <c r="AE11" s="6">
        <v>28.6668328554873</v>
      </c>
      <c r="AF11" s="6">
        <v>43.721978634706403</v>
      </c>
      <c r="AG11" s="6">
        <v>31.940126126341699</v>
      </c>
      <c r="AH11" s="6">
        <v>65.979551208100105</v>
      </c>
      <c r="AI11" s="6">
        <v>38.828224887168901</v>
      </c>
      <c r="AJ11" s="6">
        <v>41.213053743128597</v>
      </c>
      <c r="AK11" s="6">
        <v>44.8305113448695</v>
      </c>
      <c r="AL11" s="6">
        <v>44.6119627978062</v>
      </c>
      <c r="AM11" s="6">
        <v>48.186325252813504</v>
      </c>
      <c r="AN11" s="6">
        <v>40.714753486865803</v>
      </c>
      <c r="AO11" s="6">
        <v>50.612280576603801</v>
      </c>
      <c r="AP11" s="6">
        <v>46.734479013057197</v>
      </c>
      <c r="AQ11" s="6">
        <v>51.151021885972497</v>
      </c>
      <c r="AR11" s="6">
        <v>48.885967193695002</v>
      </c>
      <c r="AS11" s="6">
        <v>39.5772408627613</v>
      </c>
      <c r="AT11" s="6">
        <v>48.859314554250901</v>
      </c>
      <c r="AU11" s="6">
        <v>51.0597947233057</v>
      </c>
      <c r="AV11" s="6">
        <v>51.431463497486803</v>
      </c>
      <c r="AW11" s="6">
        <v>38.982661291900001</v>
      </c>
      <c r="AX11" s="6">
        <v>39.8007520791761</v>
      </c>
      <c r="AY11" s="6">
        <v>42.7083641918355</v>
      </c>
      <c r="AZ11" s="6">
        <v>12.807484479621801</v>
      </c>
      <c r="BA11" s="6">
        <v>10.4335083189294</v>
      </c>
      <c r="BB11" s="6">
        <v>25.8207940953234</v>
      </c>
      <c r="BC11" s="6">
        <v>40.672647640968002</v>
      </c>
      <c r="BD11" s="6">
        <v>40.881567775209902</v>
      </c>
    </row>
    <row r="12" spans="1:56" x14ac:dyDescent="0.25">
      <c r="A12" s="21">
        <v>8</v>
      </c>
      <c r="B12" s="21" t="s">
        <v>274</v>
      </c>
      <c r="C12" s="8">
        <v>50</v>
      </c>
      <c r="D12" s="3" t="s">
        <v>270</v>
      </c>
      <c r="E12" s="6">
        <v>21759.136859068502</v>
      </c>
      <c r="F12" s="6">
        <v>71098.121865716996</v>
      </c>
      <c r="G12" s="6">
        <v>248717.61515182501</v>
      </c>
      <c r="H12" s="6">
        <v>51541.232606426704</v>
      </c>
      <c r="I12" s="6">
        <v>51.732421123326802</v>
      </c>
      <c r="J12" s="6">
        <v>7418.51815964458</v>
      </c>
      <c r="K12" s="6">
        <v>7422.8266648854697</v>
      </c>
      <c r="L12" s="6">
        <v>43.611604659483497</v>
      </c>
      <c r="M12" s="6">
        <v>42.717082865877103</v>
      </c>
      <c r="N12" s="6">
        <v>218.705525974126</v>
      </c>
      <c r="O12" s="6">
        <v>103382.23</v>
      </c>
      <c r="P12" s="6">
        <v>40.409084337750897</v>
      </c>
      <c r="Q12" s="6">
        <v>58.561234450373298</v>
      </c>
      <c r="R12" s="6">
        <v>42.4545271715062</v>
      </c>
      <c r="S12" s="6">
        <v>52.9905675872497</v>
      </c>
      <c r="T12" s="6">
        <v>53.575461209535597</v>
      </c>
      <c r="U12" s="6">
        <v>31.8167140752359</v>
      </c>
      <c r="V12" s="6">
        <v>32.346802194565399</v>
      </c>
      <c r="W12" s="6">
        <v>32.1237816472023</v>
      </c>
      <c r="X12" s="6">
        <v>27.278208132780801</v>
      </c>
      <c r="Y12" s="6">
        <v>37.634304177279503</v>
      </c>
      <c r="Z12" s="6">
        <v>69.481918291523399</v>
      </c>
      <c r="AA12" s="6">
        <v>42.161557277579803</v>
      </c>
      <c r="AB12" s="6">
        <v>41.987322233034398</v>
      </c>
      <c r="AC12" s="6">
        <v>42.051696405449199</v>
      </c>
      <c r="AD12" s="6">
        <v>38.653147429569003</v>
      </c>
      <c r="AE12" s="6">
        <v>29.155243957340399</v>
      </c>
      <c r="AF12" s="6">
        <v>42.7695394810791</v>
      </c>
      <c r="AG12" s="6">
        <v>31.851655388397099</v>
      </c>
      <c r="AH12" s="6">
        <v>66.881019021435705</v>
      </c>
      <c r="AI12" s="6">
        <v>39.262919692049202</v>
      </c>
      <c r="AJ12" s="6">
        <v>41.421225782116103</v>
      </c>
      <c r="AK12" s="6">
        <v>45.325209878566703</v>
      </c>
      <c r="AL12" s="6">
        <v>44.472589459536202</v>
      </c>
      <c r="AM12" s="6">
        <v>48.623348048411799</v>
      </c>
      <c r="AN12" s="6">
        <v>41.213394475458998</v>
      </c>
      <c r="AO12" s="6">
        <v>50.4960574963536</v>
      </c>
      <c r="AP12" s="6">
        <v>47.400005427100297</v>
      </c>
      <c r="AQ12" s="6">
        <v>51.492011819311699</v>
      </c>
      <c r="AR12" s="6">
        <v>48.984542418905697</v>
      </c>
      <c r="AS12" s="6">
        <v>40.137909819000598</v>
      </c>
      <c r="AT12" s="6">
        <v>49.036481016544897</v>
      </c>
      <c r="AU12" s="6">
        <v>50.810383891585097</v>
      </c>
      <c r="AV12" s="6">
        <v>51.629951045111703</v>
      </c>
      <c r="AW12" s="6">
        <v>39.5869402874713</v>
      </c>
      <c r="AX12" s="6">
        <v>40.069312458893897</v>
      </c>
      <c r="AY12" s="6">
        <v>43.1477017622055</v>
      </c>
      <c r="AZ12" s="6">
        <v>12.983009103130399</v>
      </c>
      <c r="BA12" s="6">
        <v>10.504033113000601</v>
      </c>
      <c r="BB12" s="6">
        <v>26.027157007110802</v>
      </c>
      <c r="BC12" s="6">
        <v>41.201813032127703</v>
      </c>
      <c r="BD12" s="6">
        <v>41.401570225292403</v>
      </c>
    </row>
    <row r="13" spans="1:56" x14ac:dyDescent="0.25">
      <c r="A13" s="21">
        <v>9</v>
      </c>
      <c r="B13" s="21" t="s">
        <v>274</v>
      </c>
      <c r="C13" s="8">
        <v>50</v>
      </c>
      <c r="D13" s="3" t="s">
        <v>270</v>
      </c>
      <c r="E13" s="6">
        <v>21690.229377784101</v>
      </c>
      <c r="F13" s="6">
        <v>70600.366839514099</v>
      </c>
      <c r="G13" s="6">
        <v>249083.19206299001</v>
      </c>
      <c r="H13" s="6">
        <v>51296.092537891302</v>
      </c>
      <c r="I13" s="6">
        <v>51.7651224268877</v>
      </c>
      <c r="J13" s="6">
        <v>7408.3464866573704</v>
      </c>
      <c r="K13" s="6">
        <v>7396.2248901180301</v>
      </c>
      <c r="L13" s="6">
        <v>43.916895665715003</v>
      </c>
      <c r="M13" s="6">
        <v>41.973675063955604</v>
      </c>
      <c r="N13" s="6">
        <v>219.956307020135</v>
      </c>
      <c r="O13" s="6">
        <v>103382.23</v>
      </c>
      <c r="P13" s="6">
        <v>39.945634042881302</v>
      </c>
      <c r="Q13" s="6">
        <v>57.560410495697198</v>
      </c>
      <c r="R13" s="6">
        <v>42.061036885893003</v>
      </c>
      <c r="S13" s="6">
        <v>55.950882366430001</v>
      </c>
      <c r="T13" s="6">
        <v>53.477809316463599</v>
      </c>
      <c r="U13" s="6">
        <v>31.968377587379099</v>
      </c>
      <c r="V13" s="6">
        <v>31.931312119788501</v>
      </c>
      <c r="W13" s="6">
        <v>32.0870628033638</v>
      </c>
      <c r="X13" s="6">
        <v>26.540486034243301</v>
      </c>
      <c r="Y13" s="6">
        <v>37.084396785793203</v>
      </c>
      <c r="Z13" s="6">
        <v>69.6542137430163</v>
      </c>
      <c r="AA13" s="6">
        <v>42.079499659155502</v>
      </c>
      <c r="AB13" s="6">
        <v>42.180531129811598</v>
      </c>
      <c r="AC13" s="6">
        <v>41.922260665382097</v>
      </c>
      <c r="AD13" s="6">
        <v>38.604736321862298</v>
      </c>
      <c r="AE13" s="6">
        <v>29.068797381265401</v>
      </c>
      <c r="AF13" s="6">
        <v>42.662000157309599</v>
      </c>
      <c r="AG13" s="6">
        <v>32.092770792433697</v>
      </c>
      <c r="AH13" s="6">
        <v>67.092501532470095</v>
      </c>
      <c r="AI13" s="6">
        <v>39.0375876943815</v>
      </c>
      <c r="AJ13" s="6">
        <v>41.463971172756203</v>
      </c>
      <c r="AK13" s="6">
        <v>44.902645804993298</v>
      </c>
      <c r="AL13" s="6">
        <v>44.446147431553896</v>
      </c>
      <c r="AM13" s="6">
        <v>47.299161321461</v>
      </c>
      <c r="AN13" s="6">
        <v>40.997018361893602</v>
      </c>
      <c r="AO13" s="6">
        <v>50.8016536011882</v>
      </c>
      <c r="AP13" s="6">
        <v>46.807854487106503</v>
      </c>
      <c r="AQ13" s="6">
        <v>51.220489784565302</v>
      </c>
      <c r="AR13" s="6">
        <v>49.105886532313797</v>
      </c>
      <c r="AS13" s="6">
        <v>40.033200209863999</v>
      </c>
      <c r="AT13" s="6">
        <v>48.842041580193602</v>
      </c>
      <c r="AU13" s="6">
        <v>50.340881128324099</v>
      </c>
      <c r="AV13" s="6">
        <v>51.148848947029997</v>
      </c>
      <c r="AW13" s="6">
        <v>38.945069270611903</v>
      </c>
      <c r="AX13" s="6">
        <v>39.874235043233597</v>
      </c>
      <c r="AY13" s="6">
        <v>43.193860828680897</v>
      </c>
      <c r="AZ13" s="6">
        <v>12.8433843951181</v>
      </c>
      <c r="BA13" s="6">
        <v>10.369646153015299</v>
      </c>
      <c r="BB13" s="6">
        <v>25.6924783286176</v>
      </c>
      <c r="BC13" s="6">
        <v>40.608790603827899</v>
      </c>
      <c r="BD13" s="6">
        <v>40.640497687382101</v>
      </c>
    </row>
    <row r="14" spans="1:56" x14ac:dyDescent="0.25">
      <c r="A14" s="21">
        <v>10</v>
      </c>
      <c r="B14" s="21" t="s">
        <v>274</v>
      </c>
      <c r="C14" s="8">
        <v>50</v>
      </c>
      <c r="D14" s="3" t="s">
        <v>270</v>
      </c>
      <c r="E14" s="6">
        <v>21741.781164783501</v>
      </c>
      <c r="F14" s="6">
        <v>70908.479782996801</v>
      </c>
      <c r="G14" s="6">
        <v>247885.81326029901</v>
      </c>
      <c r="H14" s="6">
        <v>51323.650070808697</v>
      </c>
      <c r="I14" s="6">
        <v>51.960871849608203</v>
      </c>
      <c r="J14" s="6">
        <v>7402.8072190275698</v>
      </c>
      <c r="K14" s="6">
        <v>7386.3442083813998</v>
      </c>
      <c r="L14" s="6">
        <v>43.712840581794197</v>
      </c>
      <c r="M14" s="6">
        <v>41.726588493231603</v>
      </c>
      <c r="N14" s="6">
        <v>219.77424935927601</v>
      </c>
      <c r="O14" s="6">
        <v>103382.23</v>
      </c>
      <c r="P14" s="6">
        <v>40.0074284247533</v>
      </c>
      <c r="Q14" s="6">
        <v>58.232668224299701</v>
      </c>
      <c r="R14" s="6">
        <v>41.383519168513899</v>
      </c>
      <c r="S14" s="6">
        <v>52.915211669172002</v>
      </c>
      <c r="T14" s="6">
        <v>53.621279092573303</v>
      </c>
      <c r="U14" s="6">
        <v>31.7052862214769</v>
      </c>
      <c r="V14" s="6">
        <v>30.722516989871099</v>
      </c>
      <c r="W14" s="6">
        <v>31.782317343840699</v>
      </c>
      <c r="X14" s="6">
        <v>27.821919049275799</v>
      </c>
      <c r="Y14" s="6">
        <v>37.311382889201496</v>
      </c>
      <c r="Z14" s="6">
        <v>68.966752105930297</v>
      </c>
      <c r="AA14" s="6">
        <v>41.644543143303601</v>
      </c>
      <c r="AB14" s="6">
        <v>41.8690595987634</v>
      </c>
      <c r="AC14" s="6">
        <v>41.431042747721399</v>
      </c>
      <c r="AD14" s="6">
        <v>38.848609222563503</v>
      </c>
      <c r="AE14" s="6">
        <v>29.001064298937699</v>
      </c>
      <c r="AF14" s="6">
        <v>42.869416857945097</v>
      </c>
      <c r="AG14" s="6">
        <v>31.858760722459099</v>
      </c>
      <c r="AH14" s="6">
        <v>66.955315752962207</v>
      </c>
      <c r="AI14" s="6">
        <v>38.585867971635999</v>
      </c>
      <c r="AJ14" s="6">
        <v>41.1553633867033</v>
      </c>
      <c r="AK14" s="6">
        <v>44.855251890462</v>
      </c>
      <c r="AL14" s="6">
        <v>44.165102753318997</v>
      </c>
      <c r="AM14" s="6">
        <v>47.3217157273602</v>
      </c>
      <c r="AN14" s="6">
        <v>40.7499642434015</v>
      </c>
      <c r="AO14" s="6">
        <v>50.163351684672698</v>
      </c>
      <c r="AP14" s="6">
        <v>46.267163717178001</v>
      </c>
      <c r="AQ14" s="6">
        <v>51.0624547830555</v>
      </c>
      <c r="AR14" s="6">
        <v>48.3995452495531</v>
      </c>
      <c r="AS14" s="6">
        <v>39.581711490745199</v>
      </c>
      <c r="AT14" s="6">
        <v>48.548328181244202</v>
      </c>
      <c r="AU14" s="6">
        <v>50.7108846982917</v>
      </c>
      <c r="AV14" s="6">
        <v>51.048401375249199</v>
      </c>
      <c r="AW14" s="6">
        <v>38.909589626968902</v>
      </c>
      <c r="AX14" s="6">
        <v>39.6184211726396</v>
      </c>
      <c r="AY14" s="6">
        <v>42.641640685450497</v>
      </c>
      <c r="AZ14" s="6">
        <v>12.9138318092446</v>
      </c>
      <c r="BA14" s="6">
        <v>10.385620254371799</v>
      </c>
      <c r="BB14" s="6">
        <v>25.778133359263101</v>
      </c>
      <c r="BC14" s="6">
        <v>40.642855609621698</v>
      </c>
      <c r="BD14" s="6">
        <v>40.535685850283102</v>
      </c>
    </row>
    <row r="15" spans="1:56" x14ac:dyDescent="0.25">
      <c r="A15" s="21">
        <v>11</v>
      </c>
      <c r="B15" s="21" t="s">
        <v>274</v>
      </c>
      <c r="C15" s="8">
        <v>50</v>
      </c>
      <c r="D15" s="3" t="s">
        <v>270</v>
      </c>
      <c r="E15" s="6">
        <v>21638.796008966801</v>
      </c>
      <c r="F15" s="6">
        <v>70318.7077554766</v>
      </c>
      <c r="G15" s="6">
        <v>245643.232721165</v>
      </c>
      <c r="H15" s="6">
        <v>51146.430127431297</v>
      </c>
      <c r="I15" s="6">
        <v>51.9678622974739</v>
      </c>
      <c r="J15" s="6">
        <v>7451.3051842815503</v>
      </c>
      <c r="K15" s="6">
        <v>7427.3744082821004</v>
      </c>
      <c r="L15" s="6">
        <v>43.630187136746102</v>
      </c>
      <c r="M15" s="6">
        <v>40.357090940061902</v>
      </c>
      <c r="N15" s="6">
        <v>220.08199407762899</v>
      </c>
      <c r="O15" s="6">
        <v>103382.23</v>
      </c>
      <c r="P15" s="6">
        <v>40.200817773847398</v>
      </c>
      <c r="Q15" s="6">
        <v>57.639155286410102</v>
      </c>
      <c r="R15" s="6">
        <v>42.056156313473402</v>
      </c>
      <c r="S15" s="6">
        <v>53.121654362541101</v>
      </c>
      <c r="T15" s="6">
        <v>54.286349852323603</v>
      </c>
      <c r="U15" s="6">
        <v>31.855316597176401</v>
      </c>
      <c r="V15" s="6">
        <v>32.198095850886503</v>
      </c>
      <c r="W15" s="6">
        <v>31.852356879762599</v>
      </c>
      <c r="X15" s="6">
        <v>27.227632758752499</v>
      </c>
      <c r="Y15" s="6">
        <v>37.215249752409598</v>
      </c>
      <c r="Z15" s="6">
        <v>69.197482053087299</v>
      </c>
      <c r="AA15" s="6">
        <v>41.905666626628197</v>
      </c>
      <c r="AB15" s="6">
        <v>41.892014648298101</v>
      </c>
      <c r="AC15" s="6">
        <v>42.008273430287701</v>
      </c>
      <c r="AD15" s="6">
        <v>39.037680737391298</v>
      </c>
      <c r="AE15" s="6">
        <v>28.7187826513658</v>
      </c>
      <c r="AF15" s="6">
        <v>42.622083049818201</v>
      </c>
      <c r="AG15" s="6">
        <v>31.8199595348283</v>
      </c>
      <c r="AH15" s="6">
        <v>66.451182031183095</v>
      </c>
      <c r="AI15" s="6">
        <v>38.889268801793897</v>
      </c>
      <c r="AJ15" s="6">
        <v>41.208753261716197</v>
      </c>
      <c r="AK15" s="6">
        <v>44.478694019448</v>
      </c>
      <c r="AL15" s="6">
        <v>44.720076243890297</v>
      </c>
      <c r="AM15" s="6">
        <v>47.967046642542897</v>
      </c>
      <c r="AN15" s="6">
        <v>40.981387023208697</v>
      </c>
      <c r="AO15" s="6">
        <v>49.8318606242076</v>
      </c>
      <c r="AP15" s="6">
        <v>46.705227283280898</v>
      </c>
      <c r="AQ15" s="6">
        <v>50.34067945372</v>
      </c>
      <c r="AR15" s="6">
        <v>48.631741669817799</v>
      </c>
      <c r="AS15" s="6">
        <v>39.309704220103903</v>
      </c>
      <c r="AT15" s="6">
        <v>48.557420223904202</v>
      </c>
      <c r="AU15" s="6">
        <v>50.927315558728303</v>
      </c>
      <c r="AV15" s="6">
        <v>51.0388296079512</v>
      </c>
      <c r="AW15" s="6">
        <v>38.616050029644697</v>
      </c>
      <c r="AX15" s="6">
        <v>39.556673067942697</v>
      </c>
      <c r="AY15" s="6">
        <v>42.484858094047297</v>
      </c>
      <c r="AZ15" s="6">
        <v>12.8435540301196</v>
      </c>
      <c r="BA15" s="6">
        <v>10.3506283139349</v>
      </c>
      <c r="BB15" s="6">
        <v>25.855292912559602</v>
      </c>
      <c r="BC15" s="6">
        <v>40.409439275848499</v>
      </c>
      <c r="BD15" s="6">
        <v>40.313726609183199</v>
      </c>
    </row>
    <row r="16" spans="1:56" x14ac:dyDescent="0.25">
      <c r="A16" s="21">
        <v>12</v>
      </c>
      <c r="B16" s="21" t="s">
        <v>274</v>
      </c>
      <c r="C16" s="8">
        <v>50</v>
      </c>
      <c r="D16" s="3" t="s">
        <v>270</v>
      </c>
      <c r="E16" s="6">
        <v>21776.082846656202</v>
      </c>
      <c r="F16" s="6">
        <v>71040.494694233494</v>
      </c>
      <c r="G16" s="6">
        <v>249274.15851529301</v>
      </c>
      <c r="H16" s="6">
        <v>51303.045267614201</v>
      </c>
      <c r="I16" s="6">
        <v>51.907846800803803</v>
      </c>
      <c r="J16" s="6">
        <v>7445.9175997050097</v>
      </c>
      <c r="K16" s="6">
        <v>7455.7756016604499</v>
      </c>
      <c r="L16" s="6">
        <v>44.122524672734002</v>
      </c>
      <c r="M16" s="6">
        <v>41.330716469404301</v>
      </c>
      <c r="N16" s="6">
        <v>220.29798317965401</v>
      </c>
      <c r="O16" s="6">
        <v>103382.23</v>
      </c>
      <c r="P16" s="6">
        <v>40.145577171978701</v>
      </c>
      <c r="Q16" s="6">
        <v>58.302502338907203</v>
      </c>
      <c r="R16" s="6">
        <v>41.671468002955301</v>
      </c>
      <c r="S16" s="6">
        <v>53.947202056304199</v>
      </c>
      <c r="T16" s="6">
        <v>54.230040011788802</v>
      </c>
      <c r="U16" s="6">
        <v>32.201626389586401</v>
      </c>
      <c r="V16" s="6">
        <v>31.6667138713402</v>
      </c>
      <c r="W16" s="6">
        <v>31.89959388135</v>
      </c>
      <c r="X16" s="6">
        <v>26.839235949925101</v>
      </c>
      <c r="Y16" s="6">
        <v>37.302262475315501</v>
      </c>
      <c r="Z16" s="6">
        <v>69.464639443400202</v>
      </c>
      <c r="AA16" s="6">
        <v>41.888097668505701</v>
      </c>
      <c r="AB16" s="6">
        <v>41.870826401699802</v>
      </c>
      <c r="AC16" s="6">
        <v>42.3398297579378</v>
      </c>
      <c r="AD16" s="6">
        <v>39.346162375384999</v>
      </c>
      <c r="AE16" s="6">
        <v>28.5695817847519</v>
      </c>
      <c r="AF16" s="6">
        <v>42.566193267129997</v>
      </c>
      <c r="AG16" s="6">
        <v>31.768186860884899</v>
      </c>
      <c r="AH16" s="6">
        <v>66.301175669977397</v>
      </c>
      <c r="AI16" s="6">
        <v>39.151565393101798</v>
      </c>
      <c r="AJ16" s="6">
        <v>41.666837073972196</v>
      </c>
      <c r="AK16" s="6">
        <v>44.7761982030298</v>
      </c>
      <c r="AL16" s="6">
        <v>44.692653172259497</v>
      </c>
      <c r="AM16" s="6">
        <v>48.075614324212097</v>
      </c>
      <c r="AN16" s="6">
        <v>40.497208800571599</v>
      </c>
      <c r="AO16" s="6">
        <v>50.379819130450599</v>
      </c>
      <c r="AP16" s="6">
        <v>47.175248687858499</v>
      </c>
      <c r="AQ16" s="6">
        <v>50.825819227083599</v>
      </c>
      <c r="AR16" s="6">
        <v>48.968694096420499</v>
      </c>
      <c r="AS16" s="6">
        <v>40.274154820242103</v>
      </c>
      <c r="AT16" s="6">
        <v>49.0130181861933</v>
      </c>
      <c r="AU16" s="6">
        <v>50.962665062957001</v>
      </c>
      <c r="AV16" s="6">
        <v>51.503827804819203</v>
      </c>
      <c r="AW16" s="6">
        <v>38.522230619907702</v>
      </c>
      <c r="AX16" s="6">
        <v>39.919741604694302</v>
      </c>
      <c r="AY16" s="6">
        <v>42.848664798195003</v>
      </c>
      <c r="AZ16" s="6">
        <v>12.885480922186</v>
      </c>
      <c r="BA16" s="6">
        <v>10.3638847299234</v>
      </c>
      <c r="BB16" s="6">
        <v>25.882270467863201</v>
      </c>
      <c r="BC16" s="6">
        <v>41.252275010913301</v>
      </c>
      <c r="BD16" s="6">
        <v>41.066251819615402</v>
      </c>
    </row>
    <row r="17" spans="1:56" x14ac:dyDescent="0.25">
      <c r="A17" s="21">
        <v>13</v>
      </c>
      <c r="B17" s="21" t="s">
        <v>274</v>
      </c>
      <c r="C17" s="8">
        <v>50</v>
      </c>
      <c r="D17" s="3" t="s">
        <v>270</v>
      </c>
      <c r="E17" s="6">
        <v>21512.755155305898</v>
      </c>
      <c r="F17" s="6">
        <v>70504.877880840897</v>
      </c>
      <c r="G17" s="6">
        <v>247578.678276736</v>
      </c>
      <c r="H17" s="6">
        <v>51445.8235429263</v>
      </c>
      <c r="I17" s="6">
        <v>51.637382941297503</v>
      </c>
      <c r="J17" s="6">
        <v>7410.20448152262</v>
      </c>
      <c r="K17" s="6">
        <v>7431.5468827120703</v>
      </c>
      <c r="L17" s="6">
        <v>44.517540803426101</v>
      </c>
      <c r="M17" s="6">
        <v>42.204889694614899</v>
      </c>
      <c r="N17" s="6">
        <v>219.90247684344101</v>
      </c>
      <c r="O17" s="6">
        <v>103382.23</v>
      </c>
      <c r="P17" s="6">
        <v>39.4564466279339</v>
      </c>
      <c r="Q17" s="6">
        <v>57.174546217785498</v>
      </c>
      <c r="R17" s="6">
        <v>42.718363989022599</v>
      </c>
      <c r="S17" s="6">
        <v>54.177864834371</v>
      </c>
      <c r="T17" s="6">
        <v>54.153649864817901</v>
      </c>
      <c r="U17" s="6">
        <v>31.9500563588232</v>
      </c>
      <c r="V17" s="6">
        <v>32.852080092337197</v>
      </c>
      <c r="W17" s="6">
        <v>32.190268151253498</v>
      </c>
      <c r="X17" s="6">
        <v>26.9460536744817</v>
      </c>
      <c r="Y17" s="6">
        <v>37.190962516642799</v>
      </c>
      <c r="Z17" s="6">
        <v>69.204763912728893</v>
      </c>
      <c r="AA17" s="6">
        <v>41.873661707796998</v>
      </c>
      <c r="AB17" s="6">
        <v>42.151742549281401</v>
      </c>
      <c r="AC17" s="6">
        <v>41.972303724786201</v>
      </c>
      <c r="AD17" s="6">
        <v>39.3747557172927</v>
      </c>
      <c r="AE17" s="6">
        <v>29.3387069030065</v>
      </c>
      <c r="AF17" s="6">
        <v>43.017484768383802</v>
      </c>
      <c r="AG17" s="6">
        <v>32.052630543016498</v>
      </c>
      <c r="AH17" s="6">
        <v>66.997269537925405</v>
      </c>
      <c r="AI17" s="6">
        <v>39.169633825690099</v>
      </c>
      <c r="AJ17" s="6">
        <v>41.175123953695703</v>
      </c>
      <c r="AK17" s="6">
        <v>44.925206503073902</v>
      </c>
      <c r="AL17" s="6">
        <v>44.128159274107198</v>
      </c>
      <c r="AM17" s="6">
        <v>47.263308250364197</v>
      </c>
      <c r="AN17" s="6">
        <v>40.833078636336701</v>
      </c>
      <c r="AO17" s="6">
        <v>50.506168561189902</v>
      </c>
      <c r="AP17" s="6">
        <v>46.8744487343115</v>
      </c>
      <c r="AQ17" s="6">
        <v>50.912466639629599</v>
      </c>
      <c r="AR17" s="6">
        <v>48.953997950424501</v>
      </c>
      <c r="AS17" s="6">
        <v>40.266615331307598</v>
      </c>
      <c r="AT17" s="6">
        <v>48.892790042140497</v>
      </c>
      <c r="AU17" s="6">
        <v>51.016528255094101</v>
      </c>
      <c r="AV17" s="6">
        <v>51.255158488071302</v>
      </c>
      <c r="AW17" s="6">
        <v>38.827740423437497</v>
      </c>
      <c r="AX17" s="6">
        <v>39.987723199878999</v>
      </c>
      <c r="AY17" s="6">
        <v>42.696868097865497</v>
      </c>
      <c r="AZ17" s="6">
        <v>12.916781280931801</v>
      </c>
      <c r="BA17" s="6">
        <v>10.4416999575578</v>
      </c>
      <c r="BB17" s="6">
        <v>25.919734697715199</v>
      </c>
      <c r="BC17" s="6">
        <v>40.572072836553502</v>
      </c>
      <c r="BD17" s="6">
        <v>41.054513335957601</v>
      </c>
    </row>
    <row r="18" spans="1:56" x14ac:dyDescent="0.25">
      <c r="A18" s="21">
        <v>14</v>
      </c>
      <c r="B18" s="21" t="s">
        <v>274</v>
      </c>
      <c r="C18" s="8">
        <v>50</v>
      </c>
      <c r="D18" s="3" t="s">
        <v>270</v>
      </c>
      <c r="E18" s="6">
        <v>21712.646156114901</v>
      </c>
      <c r="F18" s="6">
        <v>71198.965360652102</v>
      </c>
      <c r="G18" s="6">
        <v>249324.09472268299</v>
      </c>
      <c r="H18" s="6">
        <v>51740.124551599903</v>
      </c>
      <c r="I18" s="6">
        <v>51.954984492486602</v>
      </c>
      <c r="J18" s="6">
        <v>7455.14757226447</v>
      </c>
      <c r="K18" s="6">
        <v>7434.8564061941697</v>
      </c>
      <c r="L18" s="6">
        <v>44.2424137988165</v>
      </c>
      <c r="M18" s="6">
        <v>42.106333309620901</v>
      </c>
      <c r="N18" s="6">
        <v>220.54858041456501</v>
      </c>
      <c r="O18" s="6">
        <v>103382.23</v>
      </c>
      <c r="P18" s="6">
        <v>40.078352673492198</v>
      </c>
      <c r="Q18" s="6">
        <v>57.683388195993402</v>
      </c>
      <c r="R18" s="6">
        <v>41.728041910437298</v>
      </c>
      <c r="S18" s="6">
        <v>53.985474120107497</v>
      </c>
      <c r="T18" s="6">
        <v>54.255084135392501</v>
      </c>
      <c r="U18" s="6">
        <v>32.548456978126197</v>
      </c>
      <c r="V18" s="6">
        <v>31.5279468326667</v>
      </c>
      <c r="W18" s="6">
        <v>32.185441921995903</v>
      </c>
      <c r="X18" s="6">
        <v>27.122172154699701</v>
      </c>
      <c r="Y18" s="6">
        <v>37.445918047871103</v>
      </c>
      <c r="Z18" s="6">
        <v>69.393575640444695</v>
      </c>
      <c r="AA18" s="6">
        <v>42.332178845878801</v>
      </c>
      <c r="AB18" s="6">
        <v>42.137957319305599</v>
      </c>
      <c r="AC18" s="6">
        <v>41.873084499391901</v>
      </c>
      <c r="AD18" s="6">
        <v>39.435000658537099</v>
      </c>
      <c r="AE18" s="6">
        <v>29.436912434133301</v>
      </c>
      <c r="AF18" s="6">
        <v>43.303205715382902</v>
      </c>
      <c r="AG18" s="6">
        <v>32.215945946800701</v>
      </c>
      <c r="AH18" s="6">
        <v>68.376619316516894</v>
      </c>
      <c r="AI18" s="6">
        <v>39.326548852530102</v>
      </c>
      <c r="AJ18" s="6">
        <v>41.5361558035653</v>
      </c>
      <c r="AK18" s="6">
        <v>45.242237728524401</v>
      </c>
      <c r="AL18" s="6">
        <v>45.038941108392301</v>
      </c>
      <c r="AM18" s="6">
        <v>47.909788016299899</v>
      </c>
      <c r="AN18" s="6">
        <v>41.344071918153901</v>
      </c>
      <c r="AO18" s="6">
        <v>51.162397602222399</v>
      </c>
      <c r="AP18" s="6">
        <v>47.187540575482501</v>
      </c>
      <c r="AQ18" s="6">
        <v>51.759957311001997</v>
      </c>
      <c r="AR18" s="6">
        <v>49.486977999160203</v>
      </c>
      <c r="AS18" s="6">
        <v>40.863311944689798</v>
      </c>
      <c r="AT18" s="6">
        <v>49.453166716558101</v>
      </c>
      <c r="AU18" s="6">
        <v>50.6289662308807</v>
      </c>
      <c r="AV18" s="6">
        <v>51.901611048102801</v>
      </c>
      <c r="AW18" s="6">
        <v>39.1149863416844</v>
      </c>
      <c r="AX18" s="6">
        <v>40.518143222635402</v>
      </c>
      <c r="AY18" s="6">
        <v>43.114655425152499</v>
      </c>
      <c r="AZ18" s="6">
        <v>12.9656085679899</v>
      </c>
      <c r="BA18" s="6">
        <v>10.536316979313501</v>
      </c>
      <c r="BB18" s="6">
        <v>26.1468257137706</v>
      </c>
      <c r="BC18" s="6">
        <v>40.932111798780603</v>
      </c>
      <c r="BD18" s="6">
        <v>41.491270300257398</v>
      </c>
    </row>
    <row r="19" spans="1:56" x14ac:dyDescent="0.25">
      <c r="A19" s="21">
        <v>15</v>
      </c>
      <c r="B19" s="21" t="s">
        <v>274</v>
      </c>
      <c r="C19" s="8">
        <v>50</v>
      </c>
      <c r="D19" s="3" t="s">
        <v>270</v>
      </c>
      <c r="E19" s="6">
        <v>21640.611915824</v>
      </c>
      <c r="F19" s="6">
        <v>70443.276685705205</v>
      </c>
      <c r="G19" s="6">
        <v>247540.89403594899</v>
      </c>
      <c r="H19" s="6">
        <v>51747.798755492098</v>
      </c>
      <c r="I19" s="6">
        <v>51.967981870328302</v>
      </c>
      <c r="J19" s="6">
        <v>7427.5953658288299</v>
      </c>
      <c r="K19" s="6">
        <v>7441.0983311161599</v>
      </c>
      <c r="L19" s="6">
        <v>43.948801810727701</v>
      </c>
      <c r="M19" s="6">
        <v>43.125103162069003</v>
      </c>
      <c r="N19" s="6">
        <v>219.41119748374399</v>
      </c>
      <c r="O19" s="6">
        <v>103382.23</v>
      </c>
      <c r="P19" s="6">
        <v>39.833334472324601</v>
      </c>
      <c r="Q19" s="6">
        <v>57.416526463265498</v>
      </c>
      <c r="R19" s="6">
        <v>41.716628646902798</v>
      </c>
      <c r="S19" s="6">
        <v>54.985153851079701</v>
      </c>
      <c r="T19" s="6">
        <v>54.054735416428599</v>
      </c>
      <c r="U19" s="6">
        <v>31.619128994034099</v>
      </c>
      <c r="V19" s="6">
        <v>32.424508840532297</v>
      </c>
      <c r="W19" s="6">
        <v>31.754160174830801</v>
      </c>
      <c r="X19" s="6">
        <v>27.226176170102999</v>
      </c>
      <c r="Y19" s="6">
        <v>37.142917810861199</v>
      </c>
      <c r="Z19" s="6">
        <v>69.360957155070906</v>
      </c>
      <c r="AA19" s="6">
        <v>41.739338772069402</v>
      </c>
      <c r="AB19" s="6">
        <v>41.849549263224802</v>
      </c>
      <c r="AC19" s="6">
        <v>41.893473275107098</v>
      </c>
      <c r="AD19" s="6">
        <v>39.084813549272397</v>
      </c>
      <c r="AE19" s="6">
        <v>29.0990347859066</v>
      </c>
      <c r="AF19" s="6">
        <v>43.235669624431402</v>
      </c>
      <c r="AG19" s="6">
        <v>32.111334429490697</v>
      </c>
      <c r="AH19" s="6">
        <v>67.119926303171297</v>
      </c>
      <c r="AI19" s="6">
        <v>39.100383922957498</v>
      </c>
      <c r="AJ19" s="6">
        <v>41.417411022460499</v>
      </c>
      <c r="AK19" s="6">
        <v>44.7861045122227</v>
      </c>
      <c r="AL19" s="6">
        <v>44.4210480232911</v>
      </c>
      <c r="AM19" s="6">
        <v>47.046530092681401</v>
      </c>
      <c r="AN19" s="6">
        <v>40.7737258468077</v>
      </c>
      <c r="AO19" s="6">
        <v>50.692423757750497</v>
      </c>
      <c r="AP19" s="6">
        <v>46.941756652863099</v>
      </c>
      <c r="AQ19" s="6">
        <v>50.918974737606902</v>
      </c>
      <c r="AR19" s="6">
        <v>48.912108677010202</v>
      </c>
      <c r="AS19" s="6">
        <v>39.532658036123898</v>
      </c>
      <c r="AT19" s="6">
        <v>48.498611543112197</v>
      </c>
      <c r="AU19" s="6">
        <v>50.505882420799701</v>
      </c>
      <c r="AV19" s="6">
        <v>51.5004017504776</v>
      </c>
      <c r="AW19" s="6">
        <v>38.578172181849503</v>
      </c>
      <c r="AX19" s="6">
        <v>39.708200440617098</v>
      </c>
      <c r="AY19" s="6">
        <v>43.144940596908299</v>
      </c>
      <c r="AZ19" s="6">
        <v>12.803864182417501</v>
      </c>
      <c r="BA19" s="6">
        <v>10.530719601437101</v>
      </c>
      <c r="BB19" s="6">
        <v>25.7848548883854</v>
      </c>
      <c r="BC19" s="6">
        <v>40.035385047385397</v>
      </c>
      <c r="BD19" s="6">
        <v>40.524666006657299</v>
      </c>
    </row>
    <row r="20" spans="1:56" x14ac:dyDescent="0.25">
      <c r="A20" s="21">
        <v>16</v>
      </c>
      <c r="B20" s="21" t="s">
        <v>274</v>
      </c>
      <c r="C20" s="8">
        <v>50</v>
      </c>
      <c r="D20" s="3" t="s">
        <v>270</v>
      </c>
      <c r="E20" s="6">
        <v>21883.8579656982</v>
      </c>
      <c r="F20" s="6">
        <v>71377.949645033907</v>
      </c>
      <c r="G20" s="6">
        <v>251207.65112437299</v>
      </c>
      <c r="H20" s="6">
        <v>51687.492408734601</v>
      </c>
      <c r="I20" s="6">
        <v>52.6375214213598</v>
      </c>
      <c r="J20" s="6">
        <v>7443.0197354640604</v>
      </c>
      <c r="K20" s="6">
        <v>7474.1650134474403</v>
      </c>
      <c r="L20" s="6">
        <v>43.795850272381102</v>
      </c>
      <c r="M20" s="6">
        <v>41.798383354378501</v>
      </c>
      <c r="N20" s="6">
        <v>220.44602070818601</v>
      </c>
      <c r="O20" s="6">
        <v>103382.23</v>
      </c>
      <c r="P20" s="6">
        <v>39.496213416157602</v>
      </c>
      <c r="Q20" s="6">
        <v>57.6957892198742</v>
      </c>
      <c r="R20" s="6">
        <v>41.221807148176197</v>
      </c>
      <c r="S20" s="6">
        <v>52.664453279764501</v>
      </c>
      <c r="T20" s="6">
        <v>54.166074456031097</v>
      </c>
      <c r="U20" s="6">
        <v>31.744146445527001</v>
      </c>
      <c r="V20" s="6">
        <v>32.237632245371799</v>
      </c>
      <c r="W20" s="6">
        <v>32.229401805755302</v>
      </c>
      <c r="X20" s="6">
        <v>27.149770546745799</v>
      </c>
      <c r="Y20" s="6">
        <v>37.243436776731102</v>
      </c>
      <c r="Z20" s="6">
        <v>70.255036976442298</v>
      </c>
      <c r="AA20" s="6">
        <v>42.313949508024997</v>
      </c>
      <c r="AB20" s="6">
        <v>42.516509699066702</v>
      </c>
      <c r="AC20" s="6">
        <v>42.228980816634198</v>
      </c>
      <c r="AD20" s="6">
        <v>39.516174983322998</v>
      </c>
      <c r="AE20" s="6">
        <v>28.804819184027998</v>
      </c>
      <c r="AF20" s="6">
        <v>43.092282054627297</v>
      </c>
      <c r="AG20" s="6">
        <v>32.1595359380524</v>
      </c>
      <c r="AH20" s="6">
        <v>67.309514612311105</v>
      </c>
      <c r="AI20" s="6">
        <v>39.455395052442199</v>
      </c>
      <c r="AJ20" s="6">
        <v>41.5932109278342</v>
      </c>
      <c r="AK20" s="6">
        <v>45.559673739098798</v>
      </c>
      <c r="AL20" s="6">
        <v>45.3100476211388</v>
      </c>
      <c r="AM20" s="6">
        <v>48.559253060028702</v>
      </c>
      <c r="AN20" s="6">
        <v>41.335829057064203</v>
      </c>
      <c r="AO20" s="6">
        <v>51.765576825089298</v>
      </c>
      <c r="AP20" s="6">
        <v>47.636613881448604</v>
      </c>
      <c r="AQ20" s="6">
        <v>52.076601986500002</v>
      </c>
      <c r="AR20" s="6">
        <v>49.634659627234001</v>
      </c>
      <c r="AS20" s="6">
        <v>41.171896467461998</v>
      </c>
      <c r="AT20" s="6">
        <v>49.7085917843837</v>
      </c>
      <c r="AU20" s="6">
        <v>51.790111774757101</v>
      </c>
      <c r="AV20" s="6">
        <v>52.397069650032101</v>
      </c>
      <c r="AW20" s="6">
        <v>39.861215045584899</v>
      </c>
      <c r="AX20" s="6">
        <v>40.376953850031299</v>
      </c>
      <c r="AY20" s="6">
        <v>43.527839143734901</v>
      </c>
      <c r="AZ20" s="6">
        <v>13.080070328898501</v>
      </c>
      <c r="BA20" s="6">
        <v>10.4845037962832</v>
      </c>
      <c r="BB20" s="6">
        <v>26.2863928019535</v>
      </c>
      <c r="BC20" s="6">
        <v>43.065202270281603</v>
      </c>
      <c r="BD20" s="6">
        <v>41.644650714120999</v>
      </c>
    </row>
    <row r="21" spans="1:56" x14ac:dyDescent="0.25">
      <c r="A21" s="21">
        <v>17</v>
      </c>
      <c r="B21" s="21" t="s">
        <v>274</v>
      </c>
      <c r="C21" s="8">
        <v>50</v>
      </c>
      <c r="D21" s="3" t="s">
        <v>270</v>
      </c>
      <c r="E21" s="6">
        <v>21747.847236875499</v>
      </c>
      <c r="F21" s="6">
        <v>70712.984258638302</v>
      </c>
      <c r="G21" s="6">
        <v>246306.049596575</v>
      </c>
      <c r="H21" s="6">
        <v>51807.998811890298</v>
      </c>
      <c r="I21" s="6">
        <v>52.2737420468872</v>
      </c>
      <c r="J21" s="6">
        <v>7417.7285582109998</v>
      </c>
      <c r="K21" s="6">
        <v>7444.8186580963202</v>
      </c>
      <c r="L21" s="6">
        <v>44.663892913775001</v>
      </c>
      <c r="M21" s="6">
        <v>43.174849032618397</v>
      </c>
      <c r="N21" s="6">
        <v>220.96125926625501</v>
      </c>
      <c r="O21" s="6">
        <v>103382.23</v>
      </c>
      <c r="P21" s="6">
        <v>40.198597522370399</v>
      </c>
      <c r="Q21" s="6">
        <v>57.487552311244301</v>
      </c>
      <c r="R21" s="6">
        <v>42.308260767802203</v>
      </c>
      <c r="S21" s="6">
        <v>53.393241475324103</v>
      </c>
      <c r="T21" s="6">
        <v>53.923673405887897</v>
      </c>
      <c r="U21" s="6">
        <v>32.388560573132096</v>
      </c>
      <c r="V21" s="6">
        <v>31.3551868313311</v>
      </c>
      <c r="W21" s="6">
        <v>32.191496640639002</v>
      </c>
      <c r="X21" s="6">
        <v>27.022025047207599</v>
      </c>
      <c r="Y21" s="6">
        <v>37.073168105462798</v>
      </c>
      <c r="Z21" s="6">
        <v>69.503413031815001</v>
      </c>
      <c r="AA21" s="6">
        <v>42.3047113918254</v>
      </c>
      <c r="AB21" s="6">
        <v>42.205425351191302</v>
      </c>
      <c r="AC21" s="6">
        <v>42.427374550749199</v>
      </c>
      <c r="AD21" s="6">
        <v>38.995681205509797</v>
      </c>
      <c r="AE21" s="6">
        <v>28.7129657800233</v>
      </c>
      <c r="AF21" s="6">
        <v>43.131672995683701</v>
      </c>
      <c r="AG21" s="6">
        <v>32.1300833816805</v>
      </c>
      <c r="AH21" s="6">
        <v>67.267393536623302</v>
      </c>
      <c r="AI21" s="6">
        <v>39.0506374554272</v>
      </c>
      <c r="AJ21" s="6">
        <v>41.393065235884102</v>
      </c>
      <c r="AK21" s="6">
        <v>45.1098816441556</v>
      </c>
      <c r="AL21" s="6">
        <v>44.797570159395597</v>
      </c>
      <c r="AM21" s="6">
        <v>47.643060735880901</v>
      </c>
      <c r="AN21" s="6">
        <v>41.073974320402399</v>
      </c>
      <c r="AO21" s="6">
        <v>51.259993354564998</v>
      </c>
      <c r="AP21" s="6">
        <v>46.927109742044799</v>
      </c>
      <c r="AQ21" s="6">
        <v>50.589119174501498</v>
      </c>
      <c r="AR21" s="6">
        <v>49.016222377351703</v>
      </c>
      <c r="AS21" s="6">
        <v>39.524496582524598</v>
      </c>
      <c r="AT21" s="6">
        <v>48.629648981961999</v>
      </c>
      <c r="AU21" s="6">
        <v>50.388780516405497</v>
      </c>
      <c r="AV21" s="6">
        <v>50.861748141599797</v>
      </c>
      <c r="AW21" s="6">
        <v>39.146288560442798</v>
      </c>
      <c r="AX21" s="6">
        <v>39.904420065774097</v>
      </c>
      <c r="AY21" s="6">
        <v>42.959394938831103</v>
      </c>
      <c r="AZ21" s="6">
        <v>12.846678340364001</v>
      </c>
      <c r="BA21" s="6">
        <v>10.3647333116092</v>
      </c>
      <c r="BB21" s="6">
        <v>25.647125799438601</v>
      </c>
      <c r="BC21" s="6">
        <v>39.993520205287602</v>
      </c>
      <c r="BD21" s="6">
        <v>40.415066974017499</v>
      </c>
    </row>
    <row r="22" spans="1:56" x14ac:dyDescent="0.25">
      <c r="A22" s="21">
        <v>18</v>
      </c>
      <c r="B22" s="21" t="s">
        <v>274</v>
      </c>
      <c r="C22" s="8">
        <v>50</v>
      </c>
      <c r="D22" s="3" t="s">
        <v>270</v>
      </c>
      <c r="E22" s="6">
        <v>21637.4359256018</v>
      </c>
      <c r="F22" s="6">
        <v>70358.689064529506</v>
      </c>
      <c r="G22" s="6">
        <v>247400.377651263</v>
      </c>
      <c r="H22" s="6">
        <v>51520.754314594102</v>
      </c>
      <c r="I22" s="6">
        <v>52.137053148021401</v>
      </c>
      <c r="J22" s="6">
        <v>7449.9348709199703</v>
      </c>
      <c r="K22" s="6">
        <v>7430.1273140662997</v>
      </c>
      <c r="L22" s="6">
        <v>44.115630974140998</v>
      </c>
      <c r="M22" s="6">
        <v>42.112277905248703</v>
      </c>
      <c r="N22" s="6">
        <v>219.37213625083101</v>
      </c>
      <c r="O22" s="6">
        <v>103382.23</v>
      </c>
      <c r="P22" s="6">
        <v>39.510055099656498</v>
      </c>
      <c r="Q22" s="6">
        <v>59.030748593474101</v>
      </c>
      <c r="R22" s="6">
        <v>41.848782836876097</v>
      </c>
      <c r="S22" s="6">
        <v>54.043427981815398</v>
      </c>
      <c r="T22" s="6">
        <v>54.059608636152703</v>
      </c>
      <c r="U22" s="6">
        <v>31.831418577091899</v>
      </c>
      <c r="V22" s="6">
        <v>31.6083066884541</v>
      </c>
      <c r="W22" s="6">
        <v>31.588888701315899</v>
      </c>
      <c r="X22" s="6">
        <v>27.093946971472999</v>
      </c>
      <c r="Y22" s="6">
        <v>37.590191648024998</v>
      </c>
      <c r="Z22" s="6">
        <v>69.334446893740093</v>
      </c>
      <c r="AA22" s="6">
        <v>42.354623711687701</v>
      </c>
      <c r="AB22" s="6">
        <v>41.846074882399101</v>
      </c>
      <c r="AC22" s="6">
        <v>41.7855480791277</v>
      </c>
      <c r="AD22" s="6">
        <v>38.083124910500302</v>
      </c>
      <c r="AE22" s="6">
        <v>29.116491382884998</v>
      </c>
      <c r="AF22" s="6">
        <v>43.3668760625781</v>
      </c>
      <c r="AG22" s="6">
        <v>32.070981184942497</v>
      </c>
      <c r="AH22" s="6">
        <v>66.362931670061499</v>
      </c>
      <c r="AI22" s="6">
        <v>38.976647612796803</v>
      </c>
      <c r="AJ22" s="6">
        <v>41.393988470424603</v>
      </c>
      <c r="AK22" s="6">
        <v>45.0400297554772</v>
      </c>
      <c r="AL22" s="6">
        <v>44.812934695510997</v>
      </c>
      <c r="AM22" s="6">
        <v>47.472293259679397</v>
      </c>
      <c r="AN22" s="6">
        <v>40.989177110336598</v>
      </c>
      <c r="AO22" s="6">
        <v>50.448215790843101</v>
      </c>
      <c r="AP22" s="6">
        <v>46.914318508637997</v>
      </c>
      <c r="AQ22" s="6">
        <v>51.477402811375399</v>
      </c>
      <c r="AR22" s="6">
        <v>48.892732960732303</v>
      </c>
      <c r="AS22" s="6">
        <v>40.132568151167199</v>
      </c>
      <c r="AT22" s="6">
        <v>48.910515921995298</v>
      </c>
      <c r="AU22" s="6">
        <v>50.7832448970101</v>
      </c>
      <c r="AV22" s="6">
        <v>51.726096454926598</v>
      </c>
      <c r="AW22" s="6">
        <v>38.931563319079999</v>
      </c>
      <c r="AX22" s="6">
        <v>40.011985113378103</v>
      </c>
      <c r="AY22" s="6">
        <v>43.053434446861203</v>
      </c>
      <c r="AZ22" s="6">
        <v>12.966225786021599</v>
      </c>
      <c r="BA22" s="6">
        <v>10.432048591920401</v>
      </c>
      <c r="BB22" s="6">
        <v>25.9952325648933</v>
      </c>
      <c r="BC22" s="6">
        <v>40.6861355953043</v>
      </c>
      <c r="BD22" s="6">
        <v>41.022605009458999</v>
      </c>
    </row>
    <row r="23" spans="1:56" x14ac:dyDescent="0.25">
      <c r="A23" s="21">
        <v>19</v>
      </c>
      <c r="B23" s="21" t="s">
        <v>274</v>
      </c>
      <c r="C23" s="8">
        <v>50</v>
      </c>
      <c r="D23" s="3" t="s">
        <v>270</v>
      </c>
      <c r="E23" s="6">
        <v>21664.839592749398</v>
      </c>
      <c r="F23" s="6">
        <v>71169.573797023593</v>
      </c>
      <c r="G23" s="6">
        <v>247577.195030289</v>
      </c>
      <c r="H23" s="6">
        <v>51726.783534698901</v>
      </c>
      <c r="I23" s="6">
        <v>51.805584632920798</v>
      </c>
      <c r="J23" s="6">
        <v>7428.0266160856099</v>
      </c>
      <c r="K23" s="6">
        <v>7441.9613410310903</v>
      </c>
      <c r="L23" s="6">
        <v>44.281713196044102</v>
      </c>
      <c r="M23" s="6">
        <v>41.6143089288094</v>
      </c>
      <c r="N23" s="6">
        <v>219.86834462091099</v>
      </c>
      <c r="O23" s="6">
        <v>103382.23</v>
      </c>
      <c r="P23" s="6">
        <v>39.986898757867401</v>
      </c>
      <c r="Q23" s="6">
        <v>57.386717025404799</v>
      </c>
      <c r="R23" s="6">
        <v>42.172490265145697</v>
      </c>
      <c r="S23" s="6">
        <v>54.670469609941698</v>
      </c>
      <c r="T23" s="6">
        <v>53.716296422153803</v>
      </c>
      <c r="U23" s="6">
        <v>31.716496478062801</v>
      </c>
      <c r="V23" s="6">
        <v>32.049672008174802</v>
      </c>
      <c r="W23" s="6">
        <v>32.371384381866498</v>
      </c>
      <c r="X23" s="6">
        <v>27.279599280856001</v>
      </c>
      <c r="Y23" s="6">
        <v>37.451111728963198</v>
      </c>
      <c r="Z23" s="6">
        <v>69.635954943024799</v>
      </c>
      <c r="AA23" s="6">
        <v>42.0581886964736</v>
      </c>
      <c r="AB23" s="6">
        <v>42.238019708884501</v>
      </c>
      <c r="AC23" s="6">
        <v>42.074010912488198</v>
      </c>
      <c r="AD23" s="6">
        <v>39.089612082774103</v>
      </c>
      <c r="AE23" s="6">
        <v>28.640842951965698</v>
      </c>
      <c r="AF23" s="6">
        <v>42.869346668600002</v>
      </c>
      <c r="AG23" s="6">
        <v>32.149560823311603</v>
      </c>
      <c r="AH23" s="6">
        <v>67.056926639098904</v>
      </c>
      <c r="AI23" s="6">
        <v>39.302111585360201</v>
      </c>
      <c r="AJ23" s="6">
        <v>41.743588655877097</v>
      </c>
      <c r="AK23" s="6">
        <v>45.280581038300198</v>
      </c>
      <c r="AL23" s="6">
        <v>45.458934294748197</v>
      </c>
      <c r="AM23" s="6">
        <v>47.940565377245903</v>
      </c>
      <c r="AN23" s="6">
        <v>40.764530380054701</v>
      </c>
      <c r="AO23" s="6">
        <v>50.756097296262098</v>
      </c>
      <c r="AP23" s="6">
        <v>46.711280213936497</v>
      </c>
      <c r="AQ23" s="6">
        <v>51.493818699555902</v>
      </c>
      <c r="AR23" s="6">
        <v>49.2292882847714</v>
      </c>
      <c r="AS23" s="6">
        <v>40.640891946753399</v>
      </c>
      <c r="AT23" s="6">
        <v>49.3020621254486</v>
      </c>
      <c r="AU23" s="6">
        <v>51.069632442902503</v>
      </c>
      <c r="AV23" s="6">
        <v>51.629957155335397</v>
      </c>
      <c r="AW23" s="6">
        <v>39.551267434748702</v>
      </c>
      <c r="AX23" s="6">
        <v>40.031574904070098</v>
      </c>
      <c r="AY23" s="6">
        <v>43.143937580416498</v>
      </c>
      <c r="AZ23" s="6">
        <v>13.1271886015049</v>
      </c>
      <c r="BA23" s="6">
        <v>10.546397147477601</v>
      </c>
      <c r="BB23" s="6">
        <v>26.050791594000401</v>
      </c>
      <c r="BC23" s="6">
        <v>40.302466031714999</v>
      </c>
      <c r="BD23" s="6">
        <v>41.1942559476784</v>
      </c>
    </row>
    <row r="24" spans="1:56" x14ac:dyDescent="0.25">
      <c r="A24" s="21">
        <v>20</v>
      </c>
      <c r="B24" s="21" t="s">
        <v>274</v>
      </c>
      <c r="C24" s="8">
        <v>50</v>
      </c>
      <c r="D24" s="3" t="s">
        <v>270</v>
      </c>
      <c r="E24" s="6">
        <v>21736.5458213575</v>
      </c>
      <c r="F24" s="6">
        <v>71544.553254138504</v>
      </c>
      <c r="G24" s="6">
        <v>249760.79825305499</v>
      </c>
      <c r="H24" s="6">
        <v>51609.717610203501</v>
      </c>
      <c r="I24" s="6">
        <v>52.020433533303098</v>
      </c>
      <c r="J24" s="6">
        <v>7426.3060024386896</v>
      </c>
      <c r="K24" s="6">
        <v>7433.45406566164</v>
      </c>
      <c r="L24" s="6">
        <v>43.6056332210443</v>
      </c>
      <c r="M24" s="6">
        <v>42.182221184413301</v>
      </c>
      <c r="N24" s="6">
        <v>220.724640959026</v>
      </c>
      <c r="O24" s="6">
        <v>103382.23</v>
      </c>
      <c r="P24" s="6">
        <v>40.316562607563398</v>
      </c>
      <c r="Q24" s="6">
        <v>58.535079099997098</v>
      </c>
      <c r="R24" s="6">
        <v>42.187254647212903</v>
      </c>
      <c r="S24" s="6">
        <v>53.683558089186299</v>
      </c>
      <c r="T24" s="6">
        <v>53.699489010525497</v>
      </c>
      <c r="U24" s="6">
        <v>32.694447545155199</v>
      </c>
      <c r="V24" s="6">
        <v>32.531958505467898</v>
      </c>
      <c r="W24" s="6">
        <v>31.589013200173898</v>
      </c>
      <c r="X24" s="6">
        <v>27.162032125201002</v>
      </c>
      <c r="Y24" s="6">
        <v>37.616570708167202</v>
      </c>
      <c r="Z24" s="6">
        <v>69.543440269085906</v>
      </c>
      <c r="AA24" s="6">
        <v>41.925103834875401</v>
      </c>
      <c r="AB24" s="6">
        <v>42.157907497643997</v>
      </c>
      <c r="AC24" s="6">
        <v>41.876612454781799</v>
      </c>
      <c r="AD24" s="6">
        <v>39.324772758503997</v>
      </c>
      <c r="AE24" s="6">
        <v>29.275010855015601</v>
      </c>
      <c r="AF24" s="6">
        <v>42.881523206349598</v>
      </c>
      <c r="AG24" s="6">
        <v>32.129442821704501</v>
      </c>
      <c r="AH24" s="6">
        <v>68.124786922930994</v>
      </c>
      <c r="AI24" s="6">
        <v>39.323785405464697</v>
      </c>
      <c r="AJ24" s="6">
        <v>41.798439567726298</v>
      </c>
      <c r="AK24" s="6">
        <v>45.138818310839298</v>
      </c>
      <c r="AL24" s="6">
        <v>45.405412661017699</v>
      </c>
      <c r="AM24" s="6">
        <v>48.478013575814103</v>
      </c>
      <c r="AN24" s="6">
        <v>41.637924757691302</v>
      </c>
      <c r="AO24" s="6">
        <v>50.823704657782699</v>
      </c>
      <c r="AP24" s="6">
        <v>47.937155284759001</v>
      </c>
      <c r="AQ24" s="6">
        <v>51.890100321060999</v>
      </c>
      <c r="AR24" s="6">
        <v>49.670739825203697</v>
      </c>
      <c r="AS24" s="6">
        <v>40.766411121004801</v>
      </c>
      <c r="AT24" s="6">
        <v>49.887976034997301</v>
      </c>
      <c r="AU24" s="6">
        <v>51.780470642131803</v>
      </c>
      <c r="AV24" s="6">
        <v>52.465459699298002</v>
      </c>
      <c r="AW24" s="6">
        <v>39.316869757469497</v>
      </c>
      <c r="AX24" s="6">
        <v>40.799099525197803</v>
      </c>
      <c r="AY24" s="6">
        <v>43.340221001469097</v>
      </c>
      <c r="AZ24" s="6">
        <v>13.197974611562101</v>
      </c>
      <c r="BA24" s="6">
        <v>10.6512278982747</v>
      </c>
      <c r="BB24" s="6">
        <v>26.493540721515501</v>
      </c>
      <c r="BC24" s="6">
        <v>41.041127546400098</v>
      </c>
      <c r="BD24" s="6">
        <v>41.7767173349201</v>
      </c>
    </row>
    <row r="25" spans="1:56" x14ac:dyDescent="0.25">
      <c r="A25" s="21">
        <v>21</v>
      </c>
      <c r="B25" s="21" t="s">
        <v>274</v>
      </c>
      <c r="C25" s="8">
        <v>50</v>
      </c>
      <c r="D25" s="3" t="s">
        <v>270</v>
      </c>
      <c r="E25" s="6">
        <v>21785.389879544698</v>
      </c>
      <c r="F25" s="6">
        <v>70848.795334291193</v>
      </c>
      <c r="G25" s="6">
        <v>249145.03418236799</v>
      </c>
      <c r="H25" s="6">
        <v>51366.931103841001</v>
      </c>
      <c r="I25" s="6">
        <v>51.861758965955801</v>
      </c>
      <c r="J25" s="6">
        <v>7499.6083554570396</v>
      </c>
      <c r="K25" s="6">
        <v>7499.2206519507299</v>
      </c>
      <c r="L25" s="6">
        <v>44.279709296454399</v>
      </c>
      <c r="M25" s="6">
        <v>42.119075275600103</v>
      </c>
      <c r="N25" s="6">
        <v>220.41006719164801</v>
      </c>
      <c r="O25" s="6">
        <v>103382.23</v>
      </c>
      <c r="P25" s="6">
        <v>40.679182011330099</v>
      </c>
      <c r="Q25" s="6">
        <v>58.652460619145003</v>
      </c>
      <c r="R25" s="6">
        <v>42.353784839617298</v>
      </c>
      <c r="S25" s="6">
        <v>53.888165453409599</v>
      </c>
      <c r="T25" s="6">
        <v>54.397284663450101</v>
      </c>
      <c r="U25" s="6">
        <v>32.236313903082703</v>
      </c>
      <c r="V25" s="6">
        <v>32.090499924774299</v>
      </c>
      <c r="W25" s="6">
        <v>31.892111758411598</v>
      </c>
      <c r="X25" s="6">
        <v>25.875491582507301</v>
      </c>
      <c r="Y25" s="6">
        <v>37.5898349614544</v>
      </c>
      <c r="Z25" s="6">
        <v>69.685173507077593</v>
      </c>
      <c r="AA25" s="6">
        <v>42.084344488944197</v>
      </c>
      <c r="AB25" s="6">
        <v>41.916841812179101</v>
      </c>
      <c r="AC25" s="6">
        <v>42.274057009378197</v>
      </c>
      <c r="AD25" s="6">
        <v>39.473402607080402</v>
      </c>
      <c r="AE25" s="6">
        <v>29.000858480633902</v>
      </c>
      <c r="AF25" s="6">
        <v>42.858157292563497</v>
      </c>
      <c r="AG25" s="6">
        <v>32.067892027730998</v>
      </c>
      <c r="AH25" s="6">
        <v>67.046991974584103</v>
      </c>
      <c r="AI25" s="6">
        <v>39.273226988885398</v>
      </c>
      <c r="AJ25" s="6">
        <v>41.950457157478503</v>
      </c>
      <c r="AK25" s="6">
        <v>45.527245901976301</v>
      </c>
      <c r="AL25" s="6">
        <v>45.118502330883103</v>
      </c>
      <c r="AM25" s="6">
        <v>47.900214264918098</v>
      </c>
      <c r="AN25" s="6">
        <v>41.217782450553003</v>
      </c>
      <c r="AO25" s="6">
        <v>51.329137002431999</v>
      </c>
      <c r="AP25" s="6">
        <v>47.321549040275201</v>
      </c>
      <c r="AQ25" s="6">
        <v>51.650169167766897</v>
      </c>
      <c r="AR25" s="6">
        <v>49.071410649116302</v>
      </c>
      <c r="AS25" s="6">
        <v>40.056755841611299</v>
      </c>
      <c r="AT25" s="6">
        <v>49.443307905340298</v>
      </c>
      <c r="AU25" s="6">
        <v>51.167683075206298</v>
      </c>
      <c r="AV25" s="6">
        <v>51.7544027590166</v>
      </c>
      <c r="AW25" s="6">
        <v>39.174501277949602</v>
      </c>
      <c r="AX25" s="6">
        <v>40.308326361269799</v>
      </c>
      <c r="AY25" s="6">
        <v>43.479024026545503</v>
      </c>
      <c r="AZ25" s="6">
        <v>12.9306103981487</v>
      </c>
      <c r="BA25" s="6">
        <v>10.474978582960899</v>
      </c>
      <c r="BB25" s="6">
        <v>25.9701302544822</v>
      </c>
      <c r="BC25" s="6">
        <v>41.625178878759598</v>
      </c>
      <c r="BD25" s="6">
        <v>41.292499325017097</v>
      </c>
    </row>
    <row r="26" spans="1:56" x14ac:dyDescent="0.25">
      <c r="A26" s="21">
        <v>22</v>
      </c>
      <c r="B26" s="21" t="s">
        <v>274</v>
      </c>
      <c r="C26" s="8">
        <v>50</v>
      </c>
      <c r="D26" s="3" t="s">
        <v>270</v>
      </c>
      <c r="E26" s="6">
        <v>21895.344979303802</v>
      </c>
      <c r="F26" s="6">
        <v>71991.765659136901</v>
      </c>
      <c r="G26" s="6">
        <v>253055.190434574</v>
      </c>
      <c r="H26" s="6">
        <v>51407.7096058885</v>
      </c>
      <c r="I26" s="6">
        <v>51.9256018571228</v>
      </c>
      <c r="J26" s="6">
        <v>7472.8990268384696</v>
      </c>
      <c r="K26" s="6">
        <v>7477.5013523463103</v>
      </c>
      <c r="L26" s="6">
        <v>43.982917501528398</v>
      </c>
      <c r="M26" s="6">
        <v>40.926850115054997</v>
      </c>
      <c r="N26" s="6">
        <v>220.80288464835601</v>
      </c>
      <c r="O26" s="6">
        <v>103382.23</v>
      </c>
      <c r="P26" s="6">
        <v>39.867631335586402</v>
      </c>
      <c r="Q26" s="6">
        <v>58.563166382104797</v>
      </c>
      <c r="R26" s="6">
        <v>41.558333618483999</v>
      </c>
      <c r="S26" s="6">
        <v>53.799611455079599</v>
      </c>
      <c r="T26" s="6">
        <v>54.6785817096453</v>
      </c>
      <c r="U26" s="6">
        <v>31.936241611538598</v>
      </c>
      <c r="V26" s="6">
        <v>32.221067467944401</v>
      </c>
      <c r="W26" s="6">
        <v>32.270244404872003</v>
      </c>
      <c r="X26" s="6">
        <v>26.9961496864093</v>
      </c>
      <c r="Y26" s="6">
        <v>37.497797914112802</v>
      </c>
      <c r="Z26" s="6">
        <v>69.927992391129493</v>
      </c>
      <c r="AA26" s="6">
        <v>42.281094867777597</v>
      </c>
      <c r="AB26" s="6">
        <v>42.375318554681797</v>
      </c>
      <c r="AC26" s="6">
        <v>42.507618355270303</v>
      </c>
      <c r="AD26" s="6">
        <v>39.425551977341897</v>
      </c>
      <c r="AE26" s="6">
        <v>29.504899711500801</v>
      </c>
      <c r="AF26" s="6">
        <v>43.746183873283897</v>
      </c>
      <c r="AG26" s="6">
        <v>32.231574978407501</v>
      </c>
      <c r="AH26" s="6">
        <v>68.471399132239497</v>
      </c>
      <c r="AI26" s="6">
        <v>39.616082910921897</v>
      </c>
      <c r="AJ26" s="6">
        <v>41.947703086592597</v>
      </c>
      <c r="AK26" s="6">
        <v>45.6942781316164</v>
      </c>
      <c r="AL26" s="6">
        <v>45.104927950836696</v>
      </c>
      <c r="AM26" s="6">
        <v>48.881609755796198</v>
      </c>
      <c r="AN26" s="6">
        <v>41.998082699374201</v>
      </c>
      <c r="AO26" s="6">
        <v>50.988634580911601</v>
      </c>
      <c r="AP26" s="6">
        <v>47.776556656013199</v>
      </c>
      <c r="AQ26" s="6">
        <v>52.335269703297499</v>
      </c>
      <c r="AR26" s="6">
        <v>50.274854625922302</v>
      </c>
      <c r="AS26" s="6">
        <v>40.597973315835397</v>
      </c>
      <c r="AT26" s="6">
        <v>50.283243491874401</v>
      </c>
      <c r="AU26" s="6">
        <v>52.2211141950241</v>
      </c>
      <c r="AV26" s="6">
        <v>52.687769339435</v>
      </c>
      <c r="AW26" s="6">
        <v>39.722209416478101</v>
      </c>
      <c r="AX26" s="6">
        <v>40.878105058989497</v>
      </c>
      <c r="AY26" s="6">
        <v>43.942170986181701</v>
      </c>
      <c r="AZ26" s="6">
        <v>13.077877581509499</v>
      </c>
      <c r="BA26" s="6">
        <v>10.750652515232201</v>
      </c>
      <c r="BB26" s="6">
        <v>26.6671725738729</v>
      </c>
      <c r="BC26" s="6">
        <v>43.250859625991403</v>
      </c>
      <c r="BD26" s="6">
        <v>42.391211138388599</v>
      </c>
    </row>
    <row r="27" spans="1:56" x14ac:dyDescent="0.25">
      <c r="A27" s="21">
        <v>23</v>
      </c>
      <c r="B27" s="21" t="s">
        <v>274</v>
      </c>
      <c r="C27" s="8">
        <v>50</v>
      </c>
      <c r="D27" s="3" t="s">
        <v>270</v>
      </c>
      <c r="E27" s="6">
        <v>21699.596249106198</v>
      </c>
      <c r="F27" s="6">
        <v>70809.541259544494</v>
      </c>
      <c r="G27" s="6">
        <v>251824.97431313901</v>
      </c>
      <c r="H27" s="6">
        <v>50877.163767321697</v>
      </c>
      <c r="I27" s="6">
        <v>51.600830267380701</v>
      </c>
      <c r="J27" s="6">
        <v>7379.5672137182801</v>
      </c>
      <c r="K27" s="6">
        <v>7358.1121430718504</v>
      </c>
      <c r="L27" s="6">
        <v>43.389825309676198</v>
      </c>
      <c r="M27" s="6">
        <v>41.515314279644102</v>
      </c>
      <c r="N27" s="6">
        <v>217.93148663949299</v>
      </c>
      <c r="O27" s="6">
        <v>103382.23</v>
      </c>
      <c r="P27" s="6">
        <v>39.878704033395003</v>
      </c>
      <c r="Q27" s="6">
        <v>57.949837793101203</v>
      </c>
      <c r="R27" s="6">
        <v>42.5582476578994</v>
      </c>
      <c r="S27" s="6">
        <v>55.927891896348697</v>
      </c>
      <c r="T27" s="6">
        <v>53.187472594576498</v>
      </c>
      <c r="U27" s="6">
        <v>31.640500736450001</v>
      </c>
      <c r="V27" s="6">
        <v>31.332775922922998</v>
      </c>
      <c r="W27" s="6">
        <v>31.9187632669931</v>
      </c>
      <c r="X27" s="6">
        <v>26.904325649238402</v>
      </c>
      <c r="Y27" s="6">
        <v>36.661663463446203</v>
      </c>
      <c r="Z27" s="6">
        <v>68.132384365718906</v>
      </c>
      <c r="AA27" s="6">
        <v>41.408168992899597</v>
      </c>
      <c r="AB27" s="6">
        <v>41.292093765870803</v>
      </c>
      <c r="AC27" s="6">
        <v>41.517164645174098</v>
      </c>
      <c r="AD27" s="6">
        <v>37.5087658132408</v>
      </c>
      <c r="AE27" s="6">
        <v>28.6158938448709</v>
      </c>
      <c r="AF27" s="6">
        <v>42.8100466327625</v>
      </c>
      <c r="AG27" s="6">
        <v>31.556373194361498</v>
      </c>
      <c r="AH27" s="6">
        <v>65.392506981528399</v>
      </c>
      <c r="AI27" s="6">
        <v>38.206646474913903</v>
      </c>
      <c r="AJ27" s="6">
        <v>40.0940731191819</v>
      </c>
      <c r="AK27" s="6">
        <v>43.962864046023199</v>
      </c>
      <c r="AL27" s="6">
        <v>42.752446385315103</v>
      </c>
      <c r="AM27" s="6">
        <v>46.999034641823201</v>
      </c>
      <c r="AN27" s="6">
        <v>39.712466430006899</v>
      </c>
      <c r="AO27" s="6">
        <v>49.261295861188501</v>
      </c>
      <c r="AP27" s="6">
        <v>46.012859382330497</v>
      </c>
      <c r="AQ27" s="6">
        <v>50.111895270345897</v>
      </c>
      <c r="AR27" s="6">
        <v>47.659272718092403</v>
      </c>
      <c r="AS27" s="6">
        <v>39.0374070187559</v>
      </c>
      <c r="AT27" s="6">
        <v>47.438110878069999</v>
      </c>
      <c r="AU27" s="6">
        <v>50.267366888584597</v>
      </c>
      <c r="AV27" s="6">
        <v>49.8123646927693</v>
      </c>
      <c r="AW27" s="6">
        <v>37.922109403843102</v>
      </c>
      <c r="AX27" s="6">
        <v>39.025457011609198</v>
      </c>
      <c r="AY27" s="6">
        <v>42.007925599962903</v>
      </c>
      <c r="AZ27" s="6">
        <v>12.711824534363499</v>
      </c>
      <c r="BA27" s="6">
        <v>10.245847234950199</v>
      </c>
      <c r="BB27" s="6">
        <v>25.366715679660299</v>
      </c>
      <c r="BC27" s="6">
        <v>40.853438568379097</v>
      </c>
      <c r="BD27" s="6">
        <v>39.988509918169797</v>
      </c>
    </row>
    <row r="28" spans="1:56" x14ac:dyDescent="0.25">
      <c r="A28" s="21">
        <v>24</v>
      </c>
      <c r="B28" s="21" t="s">
        <v>274</v>
      </c>
      <c r="C28" s="8">
        <v>50</v>
      </c>
      <c r="D28" s="3" t="s">
        <v>270</v>
      </c>
      <c r="E28" s="6">
        <v>21748.122092906098</v>
      </c>
      <c r="F28" s="6">
        <v>70772.361791355404</v>
      </c>
      <c r="G28" s="6">
        <v>250331.55156150201</v>
      </c>
      <c r="H28" s="6">
        <v>50620.911681525198</v>
      </c>
      <c r="I28" s="6">
        <v>51.766687624133802</v>
      </c>
      <c r="J28" s="6">
        <v>7359.8333560466599</v>
      </c>
      <c r="K28" s="6">
        <v>7327.6416668893398</v>
      </c>
      <c r="L28" s="6">
        <v>43.814047200308202</v>
      </c>
      <c r="M28" s="6">
        <v>41.726529862193502</v>
      </c>
      <c r="N28" s="6">
        <v>218.284529606729</v>
      </c>
      <c r="O28" s="6">
        <v>103382.23</v>
      </c>
      <c r="P28" s="6">
        <v>39.987622837269903</v>
      </c>
      <c r="Q28" s="6">
        <v>57.610660297741099</v>
      </c>
      <c r="R28" s="6">
        <v>42.395891838368797</v>
      </c>
      <c r="S28" s="6">
        <v>54.0253547251315</v>
      </c>
      <c r="T28" s="6">
        <v>53.636408965270597</v>
      </c>
      <c r="U28" s="6">
        <v>31.895544249179402</v>
      </c>
      <c r="V28" s="6">
        <v>32.3867789127452</v>
      </c>
      <c r="W28" s="6">
        <v>31.591860086950099</v>
      </c>
      <c r="X28" s="6">
        <v>27.1661126447054</v>
      </c>
      <c r="Y28" s="6">
        <v>36.344420296076997</v>
      </c>
      <c r="Z28" s="6">
        <v>67.952109126458595</v>
      </c>
      <c r="AA28" s="6">
        <v>41.198972605433902</v>
      </c>
      <c r="AB28" s="6">
        <v>41.579542313212698</v>
      </c>
      <c r="AC28" s="6">
        <v>41.044694693446402</v>
      </c>
      <c r="AD28" s="6">
        <v>38.364404466754998</v>
      </c>
      <c r="AE28" s="6">
        <v>28.719870176936201</v>
      </c>
      <c r="AF28" s="6">
        <v>42.434498854782298</v>
      </c>
      <c r="AG28" s="6">
        <v>31.142437481101801</v>
      </c>
      <c r="AH28" s="6">
        <v>65.220358617557494</v>
      </c>
      <c r="AI28" s="6">
        <v>38.314253288472798</v>
      </c>
      <c r="AJ28" s="6">
        <v>40.286878519186097</v>
      </c>
      <c r="AK28" s="6">
        <v>43.786094403363201</v>
      </c>
      <c r="AL28" s="6">
        <v>43.649523388295698</v>
      </c>
      <c r="AM28" s="6">
        <v>46.7556963611488</v>
      </c>
      <c r="AN28" s="6">
        <v>40.476880115403802</v>
      </c>
      <c r="AO28" s="6">
        <v>49.821106418571503</v>
      </c>
      <c r="AP28" s="6">
        <v>45.929610224637102</v>
      </c>
      <c r="AQ28" s="6">
        <v>49.915815157908497</v>
      </c>
      <c r="AR28" s="6">
        <v>47.443684672125102</v>
      </c>
      <c r="AS28" s="6">
        <v>39.382483084489103</v>
      </c>
      <c r="AT28" s="6">
        <v>47.838876010214797</v>
      </c>
      <c r="AU28" s="6">
        <v>49.112332914262097</v>
      </c>
      <c r="AV28" s="6">
        <v>50.361609854080903</v>
      </c>
      <c r="AW28" s="6">
        <v>38.335623138689499</v>
      </c>
      <c r="AX28" s="6">
        <v>38.872073293633598</v>
      </c>
      <c r="AY28" s="6">
        <v>42.230028443110697</v>
      </c>
      <c r="AZ28" s="6">
        <v>12.7696933880807</v>
      </c>
      <c r="BA28" s="6">
        <v>10.231921560453801</v>
      </c>
      <c r="BB28" s="6">
        <v>25.487465633710201</v>
      </c>
      <c r="BC28" s="6">
        <v>41.5977577940264</v>
      </c>
      <c r="BD28" s="6">
        <v>40.252161133896102</v>
      </c>
    </row>
    <row r="29" spans="1:56" x14ac:dyDescent="0.25">
      <c r="A29" s="21">
        <v>25</v>
      </c>
      <c r="B29" s="21" t="s">
        <v>274</v>
      </c>
      <c r="C29" s="8">
        <v>50</v>
      </c>
      <c r="D29" s="3" t="s">
        <v>270</v>
      </c>
      <c r="E29" s="6">
        <v>21515.588985084501</v>
      </c>
      <c r="F29" s="6">
        <v>70295.063890363599</v>
      </c>
      <c r="G29" s="6">
        <v>243773.93828090801</v>
      </c>
      <c r="H29" s="6">
        <v>51613.674202102702</v>
      </c>
      <c r="I29" s="6">
        <v>52.217751291670901</v>
      </c>
      <c r="J29" s="6">
        <v>7419.50410806737</v>
      </c>
      <c r="K29" s="6">
        <v>7424.4318412782804</v>
      </c>
      <c r="L29" s="6">
        <v>43.673886602285997</v>
      </c>
      <c r="M29" s="6">
        <v>42.7696862231439</v>
      </c>
      <c r="N29" s="6">
        <v>221.12697033652901</v>
      </c>
      <c r="O29" s="6">
        <v>103382.23</v>
      </c>
      <c r="P29" s="6">
        <v>40.4554870263621</v>
      </c>
      <c r="Q29" s="6">
        <v>58.1090032458184</v>
      </c>
      <c r="R29" s="6">
        <v>41.6995525239861</v>
      </c>
      <c r="S29" s="6">
        <v>52.833999351532597</v>
      </c>
      <c r="T29" s="6">
        <v>54.372039654585301</v>
      </c>
      <c r="U29" s="6">
        <v>31.820142466542599</v>
      </c>
      <c r="V29" s="6">
        <v>31.868127765660301</v>
      </c>
      <c r="W29" s="6">
        <v>32.468332963940199</v>
      </c>
      <c r="X29" s="6">
        <v>27.288028991331601</v>
      </c>
      <c r="Y29" s="6">
        <v>37.654736373777503</v>
      </c>
      <c r="Z29" s="6">
        <v>69.837368491697305</v>
      </c>
      <c r="AA29" s="6">
        <v>42.086298515537102</v>
      </c>
      <c r="AB29" s="6">
        <v>41.566042465406198</v>
      </c>
      <c r="AC29" s="6">
        <v>42.188805908431597</v>
      </c>
      <c r="AD29" s="6">
        <v>39.257507500506499</v>
      </c>
      <c r="AE29" s="6">
        <v>28.8760615128034</v>
      </c>
      <c r="AF29" s="6">
        <v>42.542620935587301</v>
      </c>
      <c r="AG29" s="6">
        <v>32.030997237594597</v>
      </c>
      <c r="AH29" s="6">
        <v>66.243450355829793</v>
      </c>
      <c r="AI29" s="6">
        <v>39.237396831879202</v>
      </c>
      <c r="AJ29" s="6">
        <v>41.353296379202703</v>
      </c>
      <c r="AK29" s="6">
        <v>44.888316845721803</v>
      </c>
      <c r="AL29" s="6">
        <v>44.5136170099494</v>
      </c>
      <c r="AM29" s="6">
        <v>47.563941756525999</v>
      </c>
      <c r="AN29" s="6">
        <v>40.680719132989701</v>
      </c>
      <c r="AO29" s="6">
        <v>50.149211509617999</v>
      </c>
      <c r="AP29" s="6">
        <v>46.5126557377815</v>
      </c>
      <c r="AQ29" s="6">
        <v>50.874348577389597</v>
      </c>
      <c r="AR29" s="6">
        <v>48.529014412318702</v>
      </c>
      <c r="AS29" s="6">
        <v>39.589747498537697</v>
      </c>
      <c r="AT29" s="6">
        <v>48.585558439559499</v>
      </c>
      <c r="AU29" s="6">
        <v>50.697229522658297</v>
      </c>
      <c r="AV29" s="6">
        <v>51.107753729033902</v>
      </c>
      <c r="AW29" s="6">
        <v>38.1466766236369</v>
      </c>
      <c r="AX29" s="6">
        <v>39.7850329761187</v>
      </c>
      <c r="AY29" s="6">
        <v>41.988522894129503</v>
      </c>
      <c r="AZ29" s="6">
        <v>12.807073872304001</v>
      </c>
      <c r="BA29" s="6">
        <v>10.234136575481401</v>
      </c>
      <c r="BB29" s="6">
        <v>25.6314923780829</v>
      </c>
      <c r="BC29" s="6">
        <v>39.309144855969102</v>
      </c>
      <c r="BD29" s="6">
        <v>39.976830558814399</v>
      </c>
    </row>
    <row r="30" spans="1:56" x14ac:dyDescent="0.25">
      <c r="A30" s="21">
        <v>26</v>
      </c>
      <c r="B30" s="21" t="s">
        <v>274</v>
      </c>
      <c r="C30" s="8">
        <v>50</v>
      </c>
      <c r="D30" s="3" t="s">
        <v>270</v>
      </c>
      <c r="E30" s="6">
        <v>21574.4415575686</v>
      </c>
      <c r="F30" s="6">
        <v>70493.714158096103</v>
      </c>
      <c r="G30" s="6">
        <v>244622.898828626</v>
      </c>
      <c r="H30" s="6">
        <v>51638.968321055203</v>
      </c>
      <c r="I30" s="6">
        <v>52.439435825750898</v>
      </c>
      <c r="J30" s="6">
        <v>7484.4157741214804</v>
      </c>
      <c r="K30" s="6">
        <v>7458.4941545076099</v>
      </c>
      <c r="L30" s="6">
        <v>43.8469121682596</v>
      </c>
      <c r="M30" s="6">
        <v>42.330711468395798</v>
      </c>
      <c r="N30" s="6">
        <v>220.647212393172</v>
      </c>
      <c r="O30" s="6">
        <v>103382.23</v>
      </c>
      <c r="P30" s="6">
        <v>39.973049425111199</v>
      </c>
      <c r="Q30" s="6">
        <v>58.220230039609703</v>
      </c>
      <c r="R30" s="6">
        <v>41.516865399331799</v>
      </c>
      <c r="S30" s="6">
        <v>53.941240274197398</v>
      </c>
      <c r="T30" s="6">
        <v>53.9438080105352</v>
      </c>
      <c r="U30" s="6">
        <v>32.022261704484201</v>
      </c>
      <c r="V30" s="6">
        <v>32.1209802353345</v>
      </c>
      <c r="W30" s="6">
        <v>32.279224621821101</v>
      </c>
      <c r="X30" s="6">
        <v>26.706771427139898</v>
      </c>
      <c r="Y30" s="6">
        <v>37.902451694785</v>
      </c>
      <c r="Z30" s="6">
        <v>70.083801633113296</v>
      </c>
      <c r="AA30" s="6">
        <v>42.139151486596198</v>
      </c>
      <c r="AB30" s="6">
        <v>42.1274351248721</v>
      </c>
      <c r="AC30" s="6">
        <v>42.347414840735901</v>
      </c>
      <c r="AD30" s="6">
        <v>39.425909963432602</v>
      </c>
      <c r="AE30" s="6">
        <v>29.497899952383001</v>
      </c>
      <c r="AF30" s="6">
        <v>43.020047655865703</v>
      </c>
      <c r="AG30" s="6">
        <v>32.203834261087799</v>
      </c>
      <c r="AH30" s="6">
        <v>67.480065497615698</v>
      </c>
      <c r="AI30" s="6">
        <v>39.316369356286998</v>
      </c>
      <c r="AJ30" s="6">
        <v>41.567562746335902</v>
      </c>
      <c r="AK30" s="6">
        <v>45.259242062095502</v>
      </c>
      <c r="AL30" s="6">
        <v>45.070172867440803</v>
      </c>
      <c r="AM30" s="6">
        <v>48.3624157554801</v>
      </c>
      <c r="AN30" s="6">
        <v>41.191268692872001</v>
      </c>
      <c r="AO30" s="6">
        <v>51.557821105279501</v>
      </c>
      <c r="AP30" s="6">
        <v>47.253068724344203</v>
      </c>
      <c r="AQ30" s="6">
        <v>50.799093146571003</v>
      </c>
      <c r="AR30" s="6">
        <v>49.063598374903002</v>
      </c>
      <c r="AS30" s="6">
        <v>40.203517824867397</v>
      </c>
      <c r="AT30" s="6">
        <v>48.934486515088103</v>
      </c>
      <c r="AU30" s="6">
        <v>50.6646348294897</v>
      </c>
      <c r="AV30" s="6">
        <v>51.403131583785701</v>
      </c>
      <c r="AW30" s="6">
        <v>39.210285293529203</v>
      </c>
      <c r="AX30" s="6">
        <v>39.848244488770597</v>
      </c>
      <c r="AY30" s="6">
        <v>43.064087805137099</v>
      </c>
      <c r="AZ30" s="6">
        <v>12.829817169236099</v>
      </c>
      <c r="BA30" s="6">
        <v>10.374279700737601</v>
      </c>
      <c r="BB30" s="6">
        <v>25.856965482649201</v>
      </c>
      <c r="BC30" s="6">
        <v>40.044917708469796</v>
      </c>
      <c r="BD30" s="6">
        <v>40.802300332409601</v>
      </c>
    </row>
    <row r="31" spans="1:56" x14ac:dyDescent="0.25">
      <c r="A31" s="21">
        <v>27</v>
      </c>
      <c r="B31" s="21" t="s">
        <v>274</v>
      </c>
      <c r="C31" s="8">
        <v>50</v>
      </c>
      <c r="D31" s="3" t="s">
        <v>270</v>
      </c>
      <c r="E31" s="6">
        <v>21823.007806594</v>
      </c>
      <c r="F31" s="6">
        <v>71254.727301282095</v>
      </c>
      <c r="G31" s="6">
        <v>250228.746119352</v>
      </c>
      <c r="H31" s="6">
        <v>51838.751572541601</v>
      </c>
      <c r="I31" s="6">
        <v>52.154232714816096</v>
      </c>
      <c r="J31" s="6">
        <v>7435.0959014990704</v>
      </c>
      <c r="K31" s="6">
        <v>7466.4523971803901</v>
      </c>
      <c r="L31" s="6">
        <v>44.531495833516097</v>
      </c>
      <c r="M31" s="6">
        <v>42.756068137280202</v>
      </c>
      <c r="N31" s="6">
        <v>220.284074121288</v>
      </c>
      <c r="O31" s="6">
        <v>103382.23</v>
      </c>
      <c r="P31" s="6">
        <v>39.5589671180742</v>
      </c>
      <c r="Q31" s="6">
        <v>57.460282893607499</v>
      </c>
      <c r="R31" s="6">
        <v>42.352038942383203</v>
      </c>
      <c r="S31" s="6">
        <v>54.280009516358497</v>
      </c>
      <c r="T31" s="6">
        <v>54.150208406688897</v>
      </c>
      <c r="U31" s="6">
        <v>32.056510724320503</v>
      </c>
      <c r="V31" s="6">
        <v>32.130069997201602</v>
      </c>
      <c r="W31" s="6">
        <v>31.9273070307508</v>
      </c>
      <c r="X31" s="6">
        <v>27.377345387427098</v>
      </c>
      <c r="Y31" s="6">
        <v>37.508058480665198</v>
      </c>
      <c r="Z31" s="6">
        <v>69.844615757600295</v>
      </c>
      <c r="AA31" s="6">
        <v>42.118011381688099</v>
      </c>
      <c r="AB31" s="6">
        <v>42.210437597705997</v>
      </c>
      <c r="AC31" s="6">
        <v>41.947489058394403</v>
      </c>
      <c r="AD31" s="6">
        <v>39.372009206665901</v>
      </c>
      <c r="AE31" s="6">
        <v>29.053274948162901</v>
      </c>
      <c r="AF31" s="6">
        <v>43.3545564086848</v>
      </c>
      <c r="AG31" s="6">
        <v>32.077561913789197</v>
      </c>
      <c r="AH31" s="6">
        <v>68.511560610860002</v>
      </c>
      <c r="AI31" s="6">
        <v>39.394058403990897</v>
      </c>
      <c r="AJ31" s="6">
        <v>41.878044596931602</v>
      </c>
      <c r="AK31" s="6">
        <v>45.263410604043401</v>
      </c>
      <c r="AL31" s="6">
        <v>45.145078457507097</v>
      </c>
      <c r="AM31" s="6">
        <v>48.300156946108103</v>
      </c>
      <c r="AN31" s="6">
        <v>41.294356912006201</v>
      </c>
      <c r="AO31" s="6">
        <v>50.920294982939197</v>
      </c>
      <c r="AP31" s="6">
        <v>47.325440262582397</v>
      </c>
      <c r="AQ31" s="6">
        <v>51.807606739133398</v>
      </c>
      <c r="AR31" s="6">
        <v>49.389002578263302</v>
      </c>
      <c r="AS31" s="6">
        <v>40.194374396155503</v>
      </c>
      <c r="AT31" s="6">
        <v>49.547784946394401</v>
      </c>
      <c r="AU31" s="6">
        <v>51.223008034982698</v>
      </c>
      <c r="AV31" s="6">
        <v>52.2210210484416</v>
      </c>
      <c r="AW31" s="6">
        <v>39.318903007088203</v>
      </c>
      <c r="AX31" s="6">
        <v>40.255741737151901</v>
      </c>
      <c r="AY31" s="6">
        <v>43.2228671749887</v>
      </c>
      <c r="AZ31" s="6">
        <v>12.953089435066801</v>
      </c>
      <c r="BA31" s="6">
        <v>10.5443734403832</v>
      </c>
      <c r="BB31" s="6">
        <v>26.299607464716399</v>
      </c>
      <c r="BC31" s="6">
        <v>42.114718290150002</v>
      </c>
      <c r="BD31" s="6">
        <v>41.638882149753798</v>
      </c>
    </row>
    <row r="32" spans="1:56" x14ac:dyDescent="0.25">
      <c r="A32" s="21">
        <v>28</v>
      </c>
      <c r="B32" s="21" t="s">
        <v>274</v>
      </c>
      <c r="C32" s="8">
        <v>50</v>
      </c>
      <c r="D32" s="3" t="s">
        <v>270</v>
      </c>
      <c r="E32" s="6">
        <v>21742.554805800799</v>
      </c>
      <c r="F32" s="6">
        <v>71025.033828405096</v>
      </c>
      <c r="G32" s="6">
        <v>249752.15841385399</v>
      </c>
      <c r="H32" s="6">
        <v>51427.320369827401</v>
      </c>
      <c r="I32" s="6">
        <v>51.7315718790151</v>
      </c>
      <c r="J32" s="6">
        <v>7438.3176264508502</v>
      </c>
      <c r="K32" s="6">
        <v>7439.4153592463499</v>
      </c>
      <c r="L32" s="6">
        <v>44.047670952564999</v>
      </c>
      <c r="M32" s="6">
        <v>41.014684718117799</v>
      </c>
      <c r="N32" s="6">
        <v>219.7762288269</v>
      </c>
      <c r="O32" s="6">
        <v>103382.23</v>
      </c>
      <c r="P32" s="6">
        <v>40.0416790902472</v>
      </c>
      <c r="Q32" s="6">
        <v>58.143800567642998</v>
      </c>
      <c r="R32" s="6">
        <v>41.719903638820398</v>
      </c>
      <c r="S32" s="6">
        <v>53.735008721565201</v>
      </c>
      <c r="T32" s="6">
        <v>53.943847640676701</v>
      </c>
      <c r="U32" s="6">
        <v>32.1392588541908</v>
      </c>
      <c r="V32" s="6">
        <v>31.857420768673101</v>
      </c>
      <c r="W32" s="6">
        <v>31.765376177276</v>
      </c>
      <c r="X32" s="6">
        <v>26.8477090617918</v>
      </c>
      <c r="Y32" s="6">
        <v>36.959087885982903</v>
      </c>
      <c r="Z32" s="6">
        <v>69.122669369369603</v>
      </c>
      <c r="AA32" s="6">
        <v>42.216208637606698</v>
      </c>
      <c r="AB32" s="6">
        <v>42.355074516332301</v>
      </c>
      <c r="AC32" s="6">
        <v>42.106888757554501</v>
      </c>
      <c r="AD32" s="6">
        <v>38.8730624986772</v>
      </c>
      <c r="AE32" s="6">
        <v>28.869936348971098</v>
      </c>
      <c r="AF32" s="6">
        <v>43.0939020037871</v>
      </c>
      <c r="AG32" s="6">
        <v>32.203597215774998</v>
      </c>
      <c r="AH32" s="6">
        <v>66.611913268032794</v>
      </c>
      <c r="AI32" s="6">
        <v>39.0671469072606</v>
      </c>
      <c r="AJ32" s="6">
        <v>41.516291692534601</v>
      </c>
      <c r="AK32" s="6">
        <v>45.216552662387997</v>
      </c>
      <c r="AL32" s="6">
        <v>44.990328735064097</v>
      </c>
      <c r="AM32" s="6">
        <v>47.489414215330903</v>
      </c>
      <c r="AN32" s="6">
        <v>41.185972959989698</v>
      </c>
      <c r="AO32" s="6">
        <v>50.9631412293095</v>
      </c>
      <c r="AP32" s="6">
        <v>47.337172708138198</v>
      </c>
      <c r="AQ32" s="6">
        <v>51.5467968267047</v>
      </c>
      <c r="AR32" s="6">
        <v>49.672952251674602</v>
      </c>
      <c r="AS32" s="6">
        <v>40.786892240114298</v>
      </c>
      <c r="AT32" s="6">
        <v>49.349556125909203</v>
      </c>
      <c r="AU32" s="6">
        <v>51.389932889437297</v>
      </c>
      <c r="AV32" s="6">
        <v>51.805988756882499</v>
      </c>
      <c r="AW32" s="6">
        <v>39.4824514939084</v>
      </c>
      <c r="AX32" s="6">
        <v>40.467446705025097</v>
      </c>
      <c r="AY32" s="6">
        <v>43.6952279174469</v>
      </c>
      <c r="AZ32" s="6">
        <v>13.143060475067999</v>
      </c>
      <c r="BA32" s="6">
        <v>10.6207624189406</v>
      </c>
      <c r="BB32" s="6">
        <v>26.076598956677302</v>
      </c>
      <c r="BC32" s="6">
        <v>40.771999718917399</v>
      </c>
      <c r="BD32" s="6">
        <v>41.3620001649698</v>
      </c>
    </row>
    <row r="34" spans="1:56" x14ac:dyDescent="0.25">
      <c r="D34" s="103" t="s">
        <v>72</v>
      </c>
      <c r="E34" s="19">
        <f>MAX(E5:E32)</f>
        <v>21895.344979303802</v>
      </c>
      <c r="F34" s="19">
        <f t="shared" ref="F34:BD34" si="0">MAX(F5:F32)</f>
        <v>71991.765659136901</v>
      </c>
      <c r="G34" s="19">
        <f t="shared" si="0"/>
        <v>253055.190434574</v>
      </c>
      <c r="H34" s="19">
        <f t="shared" si="0"/>
        <v>51838.751572541601</v>
      </c>
      <c r="I34" s="19">
        <f t="shared" si="0"/>
        <v>52.6375214213598</v>
      </c>
      <c r="J34" s="19">
        <f t="shared" si="0"/>
        <v>7499.6083554570396</v>
      </c>
      <c r="K34" s="19">
        <f t="shared" si="0"/>
        <v>7499.2206519507299</v>
      </c>
      <c r="L34" s="19">
        <f t="shared" si="0"/>
        <v>44.663892913775001</v>
      </c>
      <c r="M34" s="19">
        <f t="shared" si="0"/>
        <v>43.174849032618397</v>
      </c>
      <c r="N34" s="19">
        <f t="shared" si="0"/>
        <v>221.252946171937</v>
      </c>
      <c r="O34" s="19">
        <f t="shared" si="0"/>
        <v>103382.23</v>
      </c>
      <c r="P34" s="19">
        <f t="shared" si="0"/>
        <v>40.679182011330099</v>
      </c>
      <c r="Q34" s="19">
        <f t="shared" si="0"/>
        <v>59.030748593474101</v>
      </c>
      <c r="R34" s="19">
        <f t="shared" si="0"/>
        <v>42.718363989022599</v>
      </c>
      <c r="S34" s="19">
        <f t="shared" si="0"/>
        <v>55.950882366430001</v>
      </c>
      <c r="T34" s="19">
        <f t="shared" si="0"/>
        <v>54.6785817096453</v>
      </c>
      <c r="U34" s="19">
        <f t="shared" si="0"/>
        <v>32.964845287324799</v>
      </c>
      <c r="V34" s="19">
        <f t="shared" si="0"/>
        <v>32.962912717578</v>
      </c>
      <c r="W34" s="19">
        <f t="shared" si="0"/>
        <v>32.468332963940199</v>
      </c>
      <c r="X34" s="19">
        <f t="shared" si="0"/>
        <v>27.821919049275799</v>
      </c>
      <c r="Y34" s="19">
        <f t="shared" si="0"/>
        <v>37.902451694785</v>
      </c>
      <c r="Z34" s="19">
        <f t="shared" si="0"/>
        <v>70.255036976442298</v>
      </c>
      <c r="AA34" s="19">
        <f t="shared" si="0"/>
        <v>42.474172055107601</v>
      </c>
      <c r="AB34" s="19">
        <f t="shared" si="0"/>
        <v>42.516509699066702</v>
      </c>
      <c r="AC34" s="19">
        <f t="shared" si="0"/>
        <v>42.507618355270303</v>
      </c>
      <c r="AD34" s="19">
        <f t="shared" si="0"/>
        <v>39.573453626438599</v>
      </c>
      <c r="AE34" s="19">
        <f t="shared" si="0"/>
        <v>29.504899711500801</v>
      </c>
      <c r="AF34" s="19">
        <f t="shared" si="0"/>
        <v>43.746183873283897</v>
      </c>
      <c r="AG34" s="19">
        <f t="shared" si="0"/>
        <v>32.231574978407501</v>
      </c>
      <c r="AH34" s="19">
        <f t="shared" si="0"/>
        <v>68.511560610860002</v>
      </c>
      <c r="AI34" s="19">
        <f t="shared" si="0"/>
        <v>39.616082910921897</v>
      </c>
      <c r="AJ34" s="19">
        <f t="shared" si="0"/>
        <v>41.950457157478503</v>
      </c>
      <c r="AK34" s="19">
        <f t="shared" si="0"/>
        <v>45.6942781316164</v>
      </c>
      <c r="AL34" s="19">
        <f t="shared" si="0"/>
        <v>45.469591645392804</v>
      </c>
      <c r="AM34" s="19">
        <f t="shared" si="0"/>
        <v>48.881609755796198</v>
      </c>
      <c r="AN34" s="19">
        <f t="shared" si="0"/>
        <v>41.998082699374201</v>
      </c>
      <c r="AO34" s="19">
        <f t="shared" si="0"/>
        <v>51.765576825089298</v>
      </c>
      <c r="AP34" s="19">
        <f t="shared" si="0"/>
        <v>47.937155284759001</v>
      </c>
      <c r="AQ34" s="19">
        <f t="shared" si="0"/>
        <v>52.335269703297499</v>
      </c>
      <c r="AR34" s="19">
        <f t="shared" si="0"/>
        <v>50.274854625922302</v>
      </c>
      <c r="AS34" s="19">
        <f t="shared" si="0"/>
        <v>41.171896467461998</v>
      </c>
      <c r="AT34" s="19">
        <f t="shared" si="0"/>
        <v>50.283243491874401</v>
      </c>
      <c r="AU34" s="19">
        <f t="shared" si="0"/>
        <v>52.2211141950241</v>
      </c>
      <c r="AV34" s="19">
        <f t="shared" si="0"/>
        <v>52.687769339435</v>
      </c>
      <c r="AW34" s="19">
        <f t="shared" si="0"/>
        <v>39.861215045584899</v>
      </c>
      <c r="AX34" s="19">
        <f t="shared" si="0"/>
        <v>40.878105058989497</v>
      </c>
      <c r="AY34" s="19">
        <f t="shared" si="0"/>
        <v>43.942170986181701</v>
      </c>
      <c r="AZ34" s="19">
        <f t="shared" si="0"/>
        <v>13.197974611562101</v>
      </c>
      <c r="BA34" s="19">
        <f t="shared" si="0"/>
        <v>10.750652515232201</v>
      </c>
      <c r="BB34" s="19">
        <f t="shared" si="0"/>
        <v>26.6671725738729</v>
      </c>
      <c r="BC34" s="19">
        <f t="shared" si="0"/>
        <v>43.250859625991403</v>
      </c>
      <c r="BD34" s="19">
        <f t="shared" si="0"/>
        <v>42.391211138388599</v>
      </c>
    </row>
    <row r="35" spans="1:56" x14ac:dyDescent="0.25">
      <c r="D35" s="103" t="s">
        <v>71</v>
      </c>
      <c r="E35" s="19">
        <f>MIN(E5:E32)</f>
        <v>21512.755155305898</v>
      </c>
      <c r="F35" s="19">
        <f t="shared" ref="F35:BD35" si="1">MIN(F5:F32)</f>
        <v>70295.063890363599</v>
      </c>
      <c r="G35" s="19">
        <f t="shared" si="1"/>
        <v>243773.93828090801</v>
      </c>
      <c r="H35" s="19">
        <f t="shared" si="1"/>
        <v>50620.911681525198</v>
      </c>
      <c r="I35" s="19">
        <f t="shared" si="1"/>
        <v>51.453724035979903</v>
      </c>
      <c r="J35" s="19">
        <f t="shared" si="1"/>
        <v>7359.8333560466599</v>
      </c>
      <c r="K35" s="19">
        <f t="shared" si="1"/>
        <v>7327.6416668893398</v>
      </c>
      <c r="L35" s="19">
        <f t="shared" si="1"/>
        <v>43.389825309676198</v>
      </c>
      <c r="M35" s="19">
        <f t="shared" si="1"/>
        <v>40.357090940061902</v>
      </c>
      <c r="N35" s="19">
        <f t="shared" si="1"/>
        <v>217.93148663949299</v>
      </c>
      <c r="O35" s="19">
        <f t="shared" si="1"/>
        <v>103382.23</v>
      </c>
      <c r="P35" s="19">
        <f t="shared" si="1"/>
        <v>39.354122155288501</v>
      </c>
      <c r="Q35" s="19">
        <f t="shared" si="1"/>
        <v>57.174546217785498</v>
      </c>
      <c r="R35" s="19">
        <f t="shared" si="1"/>
        <v>41.191790950961099</v>
      </c>
      <c r="S35" s="19">
        <f t="shared" si="1"/>
        <v>52.664453279764501</v>
      </c>
      <c r="T35" s="19">
        <f t="shared" si="1"/>
        <v>53.187472594576498</v>
      </c>
      <c r="U35" s="19">
        <f t="shared" si="1"/>
        <v>31.535649573493899</v>
      </c>
      <c r="V35" s="19">
        <f t="shared" si="1"/>
        <v>30.722516989871099</v>
      </c>
      <c r="W35" s="19">
        <f t="shared" si="1"/>
        <v>31.588888701315899</v>
      </c>
      <c r="X35" s="19">
        <f t="shared" si="1"/>
        <v>25.875491582507301</v>
      </c>
      <c r="Y35" s="19">
        <f t="shared" si="1"/>
        <v>36.344420296076997</v>
      </c>
      <c r="Z35" s="19">
        <f t="shared" si="1"/>
        <v>67.952109126458595</v>
      </c>
      <c r="AA35" s="19">
        <f t="shared" si="1"/>
        <v>41.198972605433902</v>
      </c>
      <c r="AB35" s="19">
        <f t="shared" si="1"/>
        <v>41.292093765870803</v>
      </c>
      <c r="AC35" s="19">
        <f t="shared" si="1"/>
        <v>41.044694693446402</v>
      </c>
      <c r="AD35" s="19">
        <f t="shared" si="1"/>
        <v>37.5087658132408</v>
      </c>
      <c r="AE35" s="19">
        <f t="shared" si="1"/>
        <v>28.5695817847519</v>
      </c>
      <c r="AF35" s="19">
        <f t="shared" si="1"/>
        <v>42.434498854782298</v>
      </c>
      <c r="AG35" s="19">
        <f t="shared" si="1"/>
        <v>31.142437481101801</v>
      </c>
      <c r="AH35" s="19">
        <f t="shared" si="1"/>
        <v>65.220358617557494</v>
      </c>
      <c r="AI35" s="19">
        <f t="shared" si="1"/>
        <v>38.206646474913903</v>
      </c>
      <c r="AJ35" s="19">
        <f t="shared" si="1"/>
        <v>40.0940731191819</v>
      </c>
      <c r="AK35" s="19">
        <f t="shared" si="1"/>
        <v>43.786094403363201</v>
      </c>
      <c r="AL35" s="19">
        <f t="shared" si="1"/>
        <v>42.752446385315103</v>
      </c>
      <c r="AM35" s="19">
        <f t="shared" si="1"/>
        <v>46.7556963611488</v>
      </c>
      <c r="AN35" s="19">
        <f t="shared" si="1"/>
        <v>39.712466430006899</v>
      </c>
      <c r="AO35" s="19">
        <f t="shared" si="1"/>
        <v>49.261295861188501</v>
      </c>
      <c r="AP35" s="19">
        <f t="shared" si="1"/>
        <v>45.929610224637102</v>
      </c>
      <c r="AQ35" s="19">
        <f t="shared" si="1"/>
        <v>49.915815157908497</v>
      </c>
      <c r="AR35" s="19">
        <f t="shared" si="1"/>
        <v>47.443684672125102</v>
      </c>
      <c r="AS35" s="19">
        <f t="shared" si="1"/>
        <v>39.0374070187559</v>
      </c>
      <c r="AT35" s="19">
        <f t="shared" si="1"/>
        <v>47.438110878069999</v>
      </c>
      <c r="AU35" s="19">
        <f t="shared" si="1"/>
        <v>49.112332914262097</v>
      </c>
      <c r="AV35" s="19">
        <f t="shared" si="1"/>
        <v>49.8123646927693</v>
      </c>
      <c r="AW35" s="19">
        <f t="shared" si="1"/>
        <v>37.922109403843102</v>
      </c>
      <c r="AX35" s="19">
        <f t="shared" si="1"/>
        <v>38.872073293633598</v>
      </c>
      <c r="AY35" s="19">
        <f t="shared" si="1"/>
        <v>41.988522894129503</v>
      </c>
      <c r="AZ35" s="19">
        <f t="shared" si="1"/>
        <v>12.711824534363499</v>
      </c>
      <c r="BA35" s="19">
        <f t="shared" si="1"/>
        <v>10.231921560453801</v>
      </c>
      <c r="BB35" s="19">
        <f t="shared" si="1"/>
        <v>25.366715679660299</v>
      </c>
      <c r="BC35" s="19">
        <f t="shared" si="1"/>
        <v>39.309144855969102</v>
      </c>
      <c r="BD35" s="19">
        <f t="shared" si="1"/>
        <v>39.976830558814399</v>
      </c>
    </row>
    <row r="36" spans="1:56" x14ac:dyDescent="0.25">
      <c r="D36" s="103" t="s">
        <v>73</v>
      </c>
      <c r="E36" s="19">
        <f>AVERAGE(E5:E32)</f>
        <v>21711.600222769306</v>
      </c>
      <c r="F36" s="19">
        <f t="shared" ref="F36:BD36" si="2">AVERAGE(F5:F32)</f>
        <v>70919.506309093631</v>
      </c>
      <c r="G36" s="19">
        <f t="shared" si="2"/>
        <v>248678.00705276159</v>
      </c>
      <c r="H36" s="19">
        <f t="shared" si="2"/>
        <v>51458.399062347853</v>
      </c>
      <c r="I36" s="19">
        <f t="shared" si="2"/>
        <v>51.999999763441302</v>
      </c>
      <c r="J36" s="19">
        <f t="shared" si="2"/>
        <v>7433.9240033961642</v>
      </c>
      <c r="K36" s="19">
        <f t="shared" si="2"/>
        <v>7433.924030830668</v>
      </c>
      <c r="L36" s="19">
        <f t="shared" si="2"/>
        <v>44.000000727449496</v>
      </c>
      <c r="M36" s="19">
        <f t="shared" si="2"/>
        <v>42.000000985518106</v>
      </c>
      <c r="N36" s="19">
        <f t="shared" si="2"/>
        <v>220.00000115273562</v>
      </c>
      <c r="O36" s="19">
        <f t="shared" si="2"/>
        <v>103382.23</v>
      </c>
      <c r="P36" s="19">
        <f t="shared" si="2"/>
        <v>40.000000313472704</v>
      </c>
      <c r="Q36" s="19">
        <f t="shared" si="2"/>
        <v>58.00000206324394</v>
      </c>
      <c r="R36" s="19">
        <f t="shared" si="2"/>
        <v>42.000005427644496</v>
      </c>
      <c r="S36" s="19">
        <f t="shared" si="2"/>
        <v>53.999992966475816</v>
      </c>
      <c r="T36" s="19">
        <f t="shared" si="2"/>
        <v>54.000000023854888</v>
      </c>
      <c r="U36" s="19">
        <f t="shared" si="2"/>
        <v>32.000000013204669</v>
      </c>
      <c r="V36" s="19">
        <f t="shared" si="2"/>
        <v>31.999999406158931</v>
      </c>
      <c r="W36" s="19">
        <f t="shared" si="2"/>
        <v>31.999999191852453</v>
      </c>
      <c r="X36" s="19">
        <f t="shared" si="2"/>
        <v>27.000007335189871</v>
      </c>
      <c r="Y36" s="19">
        <f t="shared" si="2"/>
        <v>37.299999955493483</v>
      </c>
      <c r="Z36" s="19">
        <f t="shared" si="2"/>
        <v>69.399998950467918</v>
      </c>
      <c r="AA36" s="19">
        <f t="shared" si="2"/>
        <v>41.99999903656154</v>
      </c>
      <c r="AB36" s="19">
        <f t="shared" si="2"/>
        <v>41.999999965183974</v>
      </c>
      <c r="AC36" s="19">
        <f t="shared" si="2"/>
        <v>42.000000127893863</v>
      </c>
      <c r="AD36" s="19">
        <f t="shared" si="2"/>
        <v>39.000002555601334</v>
      </c>
      <c r="AE36" s="19">
        <f t="shared" si="2"/>
        <v>29.000000012143857</v>
      </c>
      <c r="AF36" s="19">
        <f t="shared" si="2"/>
        <v>43.000001049546889</v>
      </c>
      <c r="AG36" s="19">
        <f t="shared" si="2"/>
        <v>31.999999535568097</v>
      </c>
      <c r="AH36" s="19">
        <f t="shared" si="2"/>
        <v>66.999991638674544</v>
      </c>
      <c r="AI36" s="19">
        <f t="shared" si="2"/>
        <v>39.099999259597233</v>
      </c>
      <c r="AJ36" s="19">
        <f t="shared" si="2"/>
        <v>41.399996445409514</v>
      </c>
      <c r="AK36" s="19">
        <f t="shared" si="2"/>
        <v>44.99999757440829</v>
      </c>
      <c r="AL36" s="19">
        <f t="shared" si="2"/>
        <v>44.699994401475976</v>
      </c>
      <c r="AM36" s="19">
        <f t="shared" si="2"/>
        <v>47.799998590641813</v>
      </c>
      <c r="AN36" s="19">
        <f t="shared" si="2"/>
        <v>40.999998807427289</v>
      </c>
      <c r="AO36" s="19">
        <f t="shared" si="2"/>
        <v>50.699983271670085</v>
      </c>
      <c r="AP36" s="19">
        <f t="shared" si="2"/>
        <v>46.999991626667338</v>
      </c>
      <c r="AQ36" s="19">
        <f t="shared" si="2"/>
        <v>51.199985309083736</v>
      </c>
      <c r="AR36" s="19">
        <f t="shared" si="2"/>
        <v>48.999979075863351</v>
      </c>
      <c r="AS36" s="19">
        <f t="shared" si="2"/>
        <v>40.099996658932973</v>
      </c>
      <c r="AT36" s="19">
        <f t="shared" si="2"/>
        <v>48.999986362436893</v>
      </c>
      <c r="AU36" s="19">
        <f t="shared" si="2"/>
        <v>50.89999104310219</v>
      </c>
      <c r="AV36" s="19">
        <f t="shared" si="2"/>
        <v>51.499973714483971</v>
      </c>
      <c r="AW36" s="19">
        <f t="shared" si="2"/>
        <v>38.999985365196544</v>
      </c>
      <c r="AX36" s="19">
        <f t="shared" si="2"/>
        <v>39.999989616136943</v>
      </c>
      <c r="AY36" s="19">
        <f t="shared" si="2"/>
        <v>42.999992017212435</v>
      </c>
      <c r="AZ36" s="19">
        <f t="shared" si="2"/>
        <v>12.935989195182866</v>
      </c>
      <c r="BA36" s="19">
        <f t="shared" si="2"/>
        <v>10.453335422288657</v>
      </c>
      <c r="BB36" s="19">
        <f t="shared" si="2"/>
        <v>25.956383820440141</v>
      </c>
      <c r="BC36" s="19">
        <f t="shared" si="2"/>
        <v>40.999994178186554</v>
      </c>
      <c r="BD36" s="19">
        <f t="shared" si="2"/>
        <v>40.999992251684375</v>
      </c>
    </row>
    <row r="37" spans="1:56" x14ac:dyDescent="0.25">
      <c r="D37" s="103" t="s">
        <v>271</v>
      </c>
      <c r="E37" s="19">
        <f>STDEV(E5:E32)*2</f>
        <v>179.10585218434289</v>
      </c>
      <c r="F37" s="19">
        <f t="shared" ref="F37:BD37" si="3">STDEV(F5:F32)*2</f>
        <v>805.03126428527196</v>
      </c>
      <c r="G37" s="19">
        <f t="shared" si="3"/>
        <v>4086.561044452736</v>
      </c>
      <c r="H37" s="19">
        <f t="shared" si="3"/>
        <v>576.22879831768216</v>
      </c>
      <c r="I37" s="19">
        <f t="shared" si="3"/>
        <v>0.55468350790767385</v>
      </c>
      <c r="J37" s="19">
        <f t="shared" si="3"/>
        <v>62.833646214308757</v>
      </c>
      <c r="K37" s="19">
        <f t="shared" si="3"/>
        <v>71.394563814336649</v>
      </c>
      <c r="L37" s="19">
        <f t="shared" si="3"/>
        <v>0.61157306619935781</v>
      </c>
      <c r="M37" s="19">
        <f t="shared" si="3"/>
        <v>1.2870844293929053</v>
      </c>
      <c r="N37" s="19">
        <f t="shared" si="3"/>
        <v>1.6356060363527729</v>
      </c>
      <c r="O37" s="19">
        <f t="shared" si="3"/>
        <v>0</v>
      </c>
      <c r="P37" s="19">
        <f t="shared" si="3"/>
        <v>0.67550686835615603</v>
      </c>
      <c r="Q37" s="19">
        <f t="shared" si="3"/>
        <v>0.97493370496060994</v>
      </c>
      <c r="R37" s="19">
        <f t="shared" si="3"/>
        <v>0.87233304592028804</v>
      </c>
      <c r="S37" s="19">
        <f t="shared" si="3"/>
        <v>1.726627108415923</v>
      </c>
      <c r="T37" s="19">
        <f t="shared" si="3"/>
        <v>0.66985713461964502</v>
      </c>
      <c r="U37" s="19">
        <f t="shared" si="3"/>
        <v>0.68027589698413138</v>
      </c>
      <c r="V37" s="19">
        <f t="shared" si="3"/>
        <v>1.0138855547690471</v>
      </c>
      <c r="W37" s="19">
        <f t="shared" si="3"/>
        <v>0.49364022287728565</v>
      </c>
      <c r="X37" s="19">
        <f t="shared" si="3"/>
        <v>0.76264573612375919</v>
      </c>
      <c r="Y37" s="19">
        <f t="shared" si="3"/>
        <v>0.63525292002813527</v>
      </c>
      <c r="Z37" s="19">
        <f t="shared" si="3"/>
        <v>1.0333077294928861</v>
      </c>
      <c r="AA37" s="19">
        <f t="shared" si="3"/>
        <v>0.5766366043482507</v>
      </c>
      <c r="AB37" s="19">
        <f t="shared" si="3"/>
        <v>0.60448577816967952</v>
      </c>
      <c r="AC37" s="19">
        <f t="shared" si="3"/>
        <v>0.61169808168213646</v>
      </c>
      <c r="AD37" s="19">
        <f t="shared" si="3"/>
        <v>0.97465730374725701</v>
      </c>
      <c r="AE37" s="19">
        <f t="shared" si="3"/>
        <v>0.55243652860167847</v>
      </c>
      <c r="AF37" s="19">
        <f t="shared" si="3"/>
        <v>0.65578871402149508</v>
      </c>
      <c r="AG37" s="19">
        <f t="shared" si="3"/>
        <v>0.4550944021835498</v>
      </c>
      <c r="AH37" s="19">
        <f t="shared" si="3"/>
        <v>1.6509905441376447</v>
      </c>
      <c r="AI37" s="19">
        <f t="shared" si="3"/>
        <v>0.62352763864484906</v>
      </c>
      <c r="AJ37" s="19">
        <f t="shared" si="3"/>
        <v>0.81608310700831088</v>
      </c>
      <c r="AK37" s="19">
        <f t="shared" si="3"/>
        <v>0.82137397308154847</v>
      </c>
      <c r="AL37" s="19">
        <f t="shared" si="3"/>
        <v>1.1808402243814815</v>
      </c>
      <c r="AM37" s="19">
        <f t="shared" si="3"/>
        <v>1.0881232300501185</v>
      </c>
      <c r="AN37" s="19">
        <f t="shared" si="3"/>
        <v>0.83946762395873953</v>
      </c>
      <c r="AO37" s="19">
        <f t="shared" si="3"/>
        <v>1.1113836792308154</v>
      </c>
      <c r="AP37" s="19">
        <f t="shared" si="3"/>
        <v>0.93438448406920571</v>
      </c>
      <c r="AQ37" s="19">
        <f t="shared" si="3"/>
        <v>1.1466500850126509</v>
      </c>
      <c r="AR37" s="19">
        <f t="shared" si="3"/>
        <v>1.1313126811316778</v>
      </c>
      <c r="AS37" s="19">
        <f t="shared" si="3"/>
        <v>1.0498460007075352</v>
      </c>
      <c r="AT37" s="19">
        <f t="shared" si="3"/>
        <v>1.1609453730094363</v>
      </c>
      <c r="AU37" s="19">
        <f t="shared" si="3"/>
        <v>1.1614652855770113</v>
      </c>
      <c r="AV37" s="19">
        <f t="shared" si="3"/>
        <v>1.198324792554998</v>
      </c>
      <c r="AW37" s="19">
        <f t="shared" si="3"/>
        <v>0.9286321435546635</v>
      </c>
      <c r="AX37" s="19">
        <f t="shared" si="3"/>
        <v>0.8740238412732817</v>
      </c>
      <c r="AY37" s="19">
        <f t="shared" si="3"/>
        <v>0.93342723998996557</v>
      </c>
      <c r="AZ37" s="19">
        <f t="shared" si="3"/>
        <v>0.2467568943305575</v>
      </c>
      <c r="BA37" s="19">
        <f t="shared" si="3"/>
        <v>0.24074651179512757</v>
      </c>
      <c r="BB37" s="19">
        <f t="shared" si="3"/>
        <v>0.56419793869780621</v>
      </c>
      <c r="BC37" s="19">
        <f t="shared" si="3"/>
        <v>1.7924905835405958</v>
      </c>
      <c r="BD37" s="19">
        <f t="shared" si="3"/>
        <v>1.1039712755701236</v>
      </c>
    </row>
    <row r="38" spans="1:56" x14ac:dyDescent="0.25">
      <c r="D38" s="103" t="s">
        <v>272</v>
      </c>
      <c r="E38" s="7">
        <v>21710.288264383067</v>
      </c>
      <c r="F38" s="7">
        <v>70918.232336596979</v>
      </c>
      <c r="G38" s="7">
        <v>248691.09947643976</v>
      </c>
      <c r="H38" s="7">
        <v>51457.975986277874</v>
      </c>
      <c r="I38" s="12">
        <v>52</v>
      </c>
      <c r="J38" s="7">
        <v>7433.6070978958105</v>
      </c>
      <c r="K38" s="7">
        <v>7434.6070978958096</v>
      </c>
      <c r="L38" s="12">
        <v>44</v>
      </c>
      <c r="M38" s="12">
        <v>42</v>
      </c>
      <c r="N38" s="12">
        <v>220</v>
      </c>
      <c r="O38" s="7">
        <v>103381.26700349787</v>
      </c>
      <c r="P38" s="12">
        <v>40</v>
      </c>
      <c r="Q38" s="12">
        <v>58</v>
      </c>
      <c r="R38" s="12">
        <v>42</v>
      </c>
      <c r="S38" s="12">
        <v>54</v>
      </c>
      <c r="T38" s="12">
        <v>54</v>
      </c>
      <c r="U38" s="12">
        <v>32</v>
      </c>
      <c r="V38" s="12"/>
      <c r="W38" s="12"/>
      <c r="X38" s="12">
        <v>27</v>
      </c>
      <c r="Y38" s="12">
        <v>37.299999999999997</v>
      </c>
      <c r="Z38" s="12">
        <v>69.400000000000006</v>
      </c>
      <c r="AA38" s="12">
        <v>42</v>
      </c>
      <c r="AB38" s="12">
        <v>42</v>
      </c>
      <c r="AC38" s="12">
        <v>42</v>
      </c>
      <c r="AD38" s="12">
        <v>39</v>
      </c>
      <c r="AE38" s="12">
        <v>29</v>
      </c>
      <c r="AF38" s="12">
        <v>43</v>
      </c>
      <c r="AG38" s="12">
        <v>32</v>
      </c>
      <c r="AH38" s="12">
        <v>67</v>
      </c>
      <c r="AI38" s="12">
        <v>39.1</v>
      </c>
      <c r="AJ38" s="12">
        <v>41.4</v>
      </c>
      <c r="AK38" s="12">
        <v>45</v>
      </c>
      <c r="AL38" s="12">
        <v>44.7</v>
      </c>
      <c r="AM38" s="12">
        <v>47.8</v>
      </c>
      <c r="AN38" s="12">
        <v>41</v>
      </c>
      <c r="AO38" s="12">
        <v>50.7</v>
      </c>
      <c r="AP38" s="12">
        <v>47</v>
      </c>
      <c r="AQ38" s="12">
        <v>51.2</v>
      </c>
      <c r="AR38" s="12">
        <v>49</v>
      </c>
      <c r="AS38" s="12">
        <v>40.1</v>
      </c>
      <c r="AT38" s="12">
        <v>49</v>
      </c>
      <c r="AU38" s="12">
        <v>50.9</v>
      </c>
      <c r="AV38" s="12">
        <v>51.5</v>
      </c>
      <c r="AW38" s="12">
        <v>39</v>
      </c>
      <c r="AX38" s="12">
        <v>40</v>
      </c>
      <c r="AY38" s="12">
        <v>43</v>
      </c>
      <c r="AZ38" s="19"/>
      <c r="BA38" s="19"/>
      <c r="BB38" s="12">
        <v>50</v>
      </c>
      <c r="BC38" s="12">
        <v>41</v>
      </c>
      <c r="BD38" s="12">
        <v>41</v>
      </c>
    </row>
    <row r="39" spans="1:56" x14ac:dyDescent="0.25">
      <c r="A39" s="103"/>
      <c r="B39" s="108"/>
      <c r="C39" s="108"/>
      <c r="D39" s="130" t="s">
        <v>273</v>
      </c>
      <c r="E39" s="131">
        <f>E36/E38</f>
        <v>1.0000604302610017</v>
      </c>
      <c r="F39" s="131">
        <f t="shared" ref="F39:BD39" si="4">F36/F38</f>
        <v>1.0000179639629285</v>
      </c>
      <c r="G39" s="131">
        <f t="shared" si="4"/>
        <v>0.99994735467531515</v>
      </c>
      <c r="H39" s="131">
        <f t="shared" si="4"/>
        <v>1.0000082217782933</v>
      </c>
      <c r="I39" s="131">
        <f t="shared" si="4"/>
        <v>0.99999999545079432</v>
      </c>
      <c r="J39" s="131">
        <f t="shared" si="4"/>
        <v>1.0000426314568662</v>
      </c>
      <c r="K39" s="131">
        <f t="shared" si="4"/>
        <v>0.99990812331355949</v>
      </c>
      <c r="L39" s="131">
        <f t="shared" si="4"/>
        <v>1.000000016532943</v>
      </c>
      <c r="M39" s="131">
        <f t="shared" si="4"/>
        <v>1.0000000234647168</v>
      </c>
      <c r="N39" s="131">
        <f t="shared" si="4"/>
        <v>1.0000000052397073</v>
      </c>
      <c r="O39" s="131">
        <f t="shared" si="4"/>
        <v>1.000009315</v>
      </c>
      <c r="P39" s="131">
        <f t="shared" si="4"/>
        <v>1.0000000078368176</v>
      </c>
      <c r="Q39" s="131">
        <f t="shared" si="4"/>
        <v>1.0000000355731713</v>
      </c>
      <c r="R39" s="131">
        <f t="shared" si="4"/>
        <v>1.0000001292296308</v>
      </c>
      <c r="S39" s="131">
        <f t="shared" si="4"/>
        <v>0.99999986974955213</v>
      </c>
      <c r="T39" s="131">
        <f t="shared" si="4"/>
        <v>1.0000000004417571</v>
      </c>
      <c r="U39" s="131">
        <f t="shared" si="4"/>
        <v>1.0000000004126459</v>
      </c>
      <c r="V39" s="131"/>
      <c r="W39" s="131"/>
      <c r="X39" s="131">
        <f t="shared" si="4"/>
        <v>1.0000002716736989</v>
      </c>
      <c r="Y39" s="131">
        <f t="shared" si="4"/>
        <v>0.99999999880679591</v>
      </c>
      <c r="Z39" s="131">
        <f t="shared" si="4"/>
        <v>0.99999998487705921</v>
      </c>
      <c r="AA39" s="131">
        <f t="shared" si="4"/>
        <v>0.99999997706098909</v>
      </c>
      <c r="AB39" s="131">
        <f t="shared" si="4"/>
        <v>0.99999999917104698</v>
      </c>
      <c r="AC39" s="131">
        <f t="shared" si="4"/>
        <v>1.000000003045092</v>
      </c>
      <c r="AD39" s="131">
        <f t="shared" si="4"/>
        <v>1.0000000655282393</v>
      </c>
      <c r="AE39" s="131">
        <f t="shared" si="4"/>
        <v>1.0000000004187537</v>
      </c>
      <c r="AF39" s="131">
        <f t="shared" si="4"/>
        <v>1.0000000244080671</v>
      </c>
      <c r="AG39" s="131">
        <f t="shared" si="4"/>
        <v>0.99999998548650304</v>
      </c>
      <c r="AH39" s="131">
        <f t="shared" si="4"/>
        <v>0.99999987520409772</v>
      </c>
      <c r="AI39" s="131">
        <f t="shared" si="4"/>
        <v>0.99999998106386778</v>
      </c>
      <c r="AJ39" s="131">
        <f t="shared" si="4"/>
        <v>0.99999991414032641</v>
      </c>
      <c r="AK39" s="131">
        <f t="shared" si="4"/>
        <v>0.99999994609796206</v>
      </c>
      <c r="AL39" s="131">
        <f t="shared" si="4"/>
        <v>0.99999987475337748</v>
      </c>
      <c r="AM39" s="131">
        <f t="shared" si="4"/>
        <v>0.99999997051551914</v>
      </c>
      <c r="AN39" s="131">
        <f t="shared" si="4"/>
        <v>0.99999997091286075</v>
      </c>
      <c r="AO39" s="131">
        <f t="shared" si="4"/>
        <v>0.99999967005266432</v>
      </c>
      <c r="AP39" s="131">
        <f t="shared" si="4"/>
        <v>0.99999982184398595</v>
      </c>
      <c r="AQ39" s="131">
        <f t="shared" si="4"/>
        <v>0.9999997130680417</v>
      </c>
      <c r="AR39" s="131">
        <f t="shared" si="4"/>
        <v>0.99999957297680309</v>
      </c>
      <c r="AS39" s="131">
        <f t="shared" si="4"/>
        <v>0.99999991668162025</v>
      </c>
      <c r="AT39" s="131">
        <f t="shared" si="4"/>
        <v>0.9999997216823856</v>
      </c>
      <c r="AU39" s="131">
        <f t="shared" si="4"/>
        <v>0.9999998240295126</v>
      </c>
      <c r="AV39" s="131">
        <f t="shared" si="4"/>
        <v>0.99999948960163054</v>
      </c>
      <c r="AW39" s="131">
        <f t="shared" si="4"/>
        <v>0.99999962474862936</v>
      </c>
      <c r="AX39" s="131">
        <f t="shared" si="4"/>
        <v>0.99999974040342354</v>
      </c>
      <c r="AY39" s="131">
        <f t="shared" si="4"/>
        <v>0.99999981435377761</v>
      </c>
      <c r="AZ39" s="131"/>
      <c r="BA39" s="131"/>
      <c r="BB39" s="131">
        <f>SUM(AZ36:BB36)/BB38</f>
        <v>0.98691416875823335</v>
      </c>
      <c r="BC39" s="131">
        <f t="shared" si="4"/>
        <v>0.99999985800455016</v>
      </c>
      <c r="BD39" s="131">
        <f t="shared" si="4"/>
        <v>0.99999981101669211</v>
      </c>
    </row>
    <row r="40" spans="1:56" x14ac:dyDescent="0.25">
      <c r="A40" s="103"/>
      <c r="B40" s="108"/>
      <c r="C40" s="108"/>
      <c r="D40" s="103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  <c r="AW40" s="132"/>
      <c r="AX40" s="132"/>
      <c r="AY40" s="132"/>
      <c r="AZ40" s="132"/>
      <c r="BA40" s="132"/>
      <c r="BB40" s="132"/>
      <c r="BC40" s="132"/>
      <c r="BD40" s="132"/>
    </row>
    <row r="41" spans="1:56" x14ac:dyDescent="0.25">
      <c r="A41" s="21">
        <v>1</v>
      </c>
      <c r="B41" s="21" t="s">
        <v>274</v>
      </c>
      <c r="C41" s="8">
        <v>30</v>
      </c>
      <c r="D41" s="3" t="s">
        <v>270</v>
      </c>
      <c r="E41" s="6">
        <v>20655.587841329401</v>
      </c>
      <c r="F41" s="6">
        <v>67493.136995942696</v>
      </c>
      <c r="G41" s="6">
        <v>242663.667443857</v>
      </c>
      <c r="H41" s="6">
        <v>47851.791010708497</v>
      </c>
      <c r="I41" s="6">
        <v>50.844806265249701</v>
      </c>
      <c r="J41" s="6">
        <v>7129.9171441640101</v>
      </c>
      <c r="K41" s="6">
        <v>7168.6833882068904</v>
      </c>
      <c r="L41" s="6">
        <v>42.944203763233602</v>
      </c>
      <c r="M41" s="6">
        <v>40.746759242493198</v>
      </c>
      <c r="N41" s="6">
        <v>213.66127857063199</v>
      </c>
      <c r="O41" s="6">
        <v>103382.23</v>
      </c>
      <c r="P41" s="6">
        <v>39.639521807834797</v>
      </c>
      <c r="Q41" s="6">
        <v>57.009125841720099</v>
      </c>
      <c r="R41" s="6">
        <v>41.671520436554502</v>
      </c>
      <c r="S41" s="6">
        <v>52.353026355170897</v>
      </c>
      <c r="T41" s="6">
        <v>53.957914576635503</v>
      </c>
      <c r="U41" s="6">
        <v>31.6828064097643</v>
      </c>
      <c r="V41" s="6">
        <v>33.061407794885703</v>
      </c>
      <c r="W41" s="6">
        <v>32.631230940592502</v>
      </c>
      <c r="X41" s="6">
        <v>26.115564963797802</v>
      </c>
      <c r="Y41" s="6">
        <v>36.194543863754198</v>
      </c>
      <c r="Z41" s="6">
        <v>66.139534122970005</v>
      </c>
      <c r="AA41" s="6">
        <v>39.927143250922001</v>
      </c>
      <c r="AB41" s="6">
        <v>40.038900587535998</v>
      </c>
      <c r="AC41" s="6">
        <v>40.781462964436002</v>
      </c>
      <c r="AD41" s="6">
        <v>37.490473263256703</v>
      </c>
      <c r="AE41" s="6">
        <v>29.096918587024302</v>
      </c>
      <c r="AF41" s="6">
        <v>42.171640976216302</v>
      </c>
      <c r="AG41" s="6">
        <v>31.159915711465398</v>
      </c>
      <c r="AH41" s="6">
        <v>63.609044525933498</v>
      </c>
      <c r="AI41" s="6">
        <v>36.979167952597301</v>
      </c>
      <c r="AJ41" s="6">
        <v>39.403705933927903</v>
      </c>
      <c r="AK41" s="6">
        <v>43.189578580663103</v>
      </c>
      <c r="AL41" s="6">
        <v>43.062523953807897</v>
      </c>
      <c r="AM41" s="6">
        <v>45.090686423386003</v>
      </c>
      <c r="AN41" s="6">
        <v>39.065796568407201</v>
      </c>
      <c r="AO41" s="6">
        <v>48.419926378778698</v>
      </c>
      <c r="AP41" s="6">
        <v>44.710308048738099</v>
      </c>
      <c r="AQ41" s="6">
        <v>48.749108459114801</v>
      </c>
      <c r="AR41" s="6">
        <v>47.046249668736898</v>
      </c>
      <c r="AS41" s="6">
        <v>37.745729644223402</v>
      </c>
      <c r="AT41" s="6">
        <v>47.098546300610202</v>
      </c>
      <c r="AU41" s="6">
        <v>47.964809423789198</v>
      </c>
      <c r="AV41" s="6">
        <v>48.878202255112598</v>
      </c>
      <c r="AW41" s="6">
        <v>37.115051924533198</v>
      </c>
      <c r="AX41" s="6">
        <v>38.070871479069901</v>
      </c>
      <c r="AY41" s="6">
        <v>42.319589875324802</v>
      </c>
      <c r="AZ41" s="6">
        <v>12.270387664882699</v>
      </c>
      <c r="BA41" s="6">
        <v>10.161649582553</v>
      </c>
      <c r="BB41" s="6">
        <v>25.322217675649998</v>
      </c>
      <c r="BC41" s="6">
        <v>39.254967637411703</v>
      </c>
      <c r="BD41" s="6">
        <v>39.655625903647199</v>
      </c>
    </row>
    <row r="42" spans="1:56" x14ac:dyDescent="0.25">
      <c r="A42" s="21">
        <v>2</v>
      </c>
      <c r="B42" s="21" t="s">
        <v>274</v>
      </c>
      <c r="C42" s="8">
        <v>30</v>
      </c>
      <c r="D42" s="3" t="s">
        <v>270</v>
      </c>
      <c r="E42" s="6">
        <v>20809.485792390198</v>
      </c>
      <c r="F42" s="6">
        <v>67475.637235554503</v>
      </c>
      <c r="G42" s="6">
        <v>240963.64467217901</v>
      </c>
      <c r="H42" s="6">
        <v>49658.558658033297</v>
      </c>
      <c r="I42" s="6">
        <v>50.029746311377501</v>
      </c>
      <c r="J42" s="6">
        <v>7177.7132887928901</v>
      </c>
      <c r="K42" s="6">
        <v>7148.9309997333103</v>
      </c>
      <c r="L42" s="6">
        <v>43.379068445874999</v>
      </c>
      <c r="M42" s="6">
        <v>41.288850510314603</v>
      </c>
      <c r="N42" s="6">
        <v>214.787290500381</v>
      </c>
      <c r="O42" s="6">
        <v>103382.23</v>
      </c>
      <c r="P42" s="6">
        <v>40.018491709766103</v>
      </c>
      <c r="Q42" s="6">
        <v>55.5028799940645</v>
      </c>
      <c r="R42" s="6">
        <v>40.125982111413997</v>
      </c>
      <c r="S42" s="6">
        <v>51.554120784414998</v>
      </c>
      <c r="T42" s="6">
        <v>54.467736201603003</v>
      </c>
      <c r="U42" s="6">
        <v>32.968016149408001</v>
      </c>
      <c r="V42" s="6">
        <v>31.454887978648401</v>
      </c>
      <c r="W42" s="6">
        <v>30.420847611389899</v>
      </c>
      <c r="X42" s="6">
        <v>25.670392587900601</v>
      </c>
      <c r="Y42" s="6">
        <v>36.302243032067203</v>
      </c>
      <c r="Z42" s="6">
        <v>66.673517663598702</v>
      </c>
      <c r="AA42" s="6">
        <v>40.285817912711103</v>
      </c>
      <c r="AB42" s="6">
        <v>40.536653443799601</v>
      </c>
      <c r="AC42" s="6">
        <v>40.627926330154601</v>
      </c>
      <c r="AD42" s="6">
        <v>38.943012170812302</v>
      </c>
      <c r="AE42" s="6">
        <v>28.684643761829001</v>
      </c>
      <c r="AF42" s="6">
        <v>42.5850484151023</v>
      </c>
      <c r="AG42" s="6">
        <v>31.411986945195999</v>
      </c>
      <c r="AH42" s="6">
        <v>64.922679090347401</v>
      </c>
      <c r="AI42" s="6">
        <v>37.720357939448803</v>
      </c>
      <c r="AJ42" s="6">
        <v>39.045797494502402</v>
      </c>
      <c r="AK42" s="6">
        <v>43.628924413808399</v>
      </c>
      <c r="AL42" s="6">
        <v>43.025516991596099</v>
      </c>
      <c r="AM42" s="6">
        <v>45.714316754899301</v>
      </c>
      <c r="AN42" s="6">
        <v>39.257738749569199</v>
      </c>
      <c r="AO42" s="6">
        <v>48.576792141357302</v>
      </c>
      <c r="AP42" s="6">
        <v>45.287998817181098</v>
      </c>
      <c r="AQ42" s="6">
        <v>49.782615035105003</v>
      </c>
      <c r="AR42" s="6">
        <v>46.921860038829202</v>
      </c>
      <c r="AS42" s="6">
        <v>39.188853111925098</v>
      </c>
      <c r="AT42" s="6">
        <v>47.521782709099703</v>
      </c>
      <c r="AU42" s="6">
        <v>49.083155701156002</v>
      </c>
      <c r="AV42" s="6">
        <v>49.7774036193317</v>
      </c>
      <c r="AW42" s="6">
        <v>37.186865862230803</v>
      </c>
      <c r="AX42" s="6">
        <v>39.1739994766642</v>
      </c>
      <c r="AY42" s="6">
        <v>43.604439604675797</v>
      </c>
      <c r="AZ42" s="6">
        <v>12.6239854803833</v>
      </c>
      <c r="BA42" s="6">
        <v>10.303075587136</v>
      </c>
      <c r="BB42" s="6">
        <v>25.408684707368401</v>
      </c>
      <c r="BC42" s="6">
        <v>38.937128481906697</v>
      </c>
      <c r="BD42" s="6">
        <v>39.929181860891802</v>
      </c>
    </row>
    <row r="43" spans="1:56" x14ac:dyDescent="0.25">
      <c r="A43" s="21">
        <v>3</v>
      </c>
      <c r="B43" s="21" t="s">
        <v>274</v>
      </c>
      <c r="C43" s="8">
        <v>30</v>
      </c>
      <c r="D43" s="3" t="s">
        <v>270</v>
      </c>
      <c r="E43" s="6">
        <v>20934.229888427999</v>
      </c>
      <c r="F43" s="6">
        <v>68273.821307491395</v>
      </c>
      <c r="G43" s="6">
        <v>246438.89396060299</v>
      </c>
      <c r="H43" s="6">
        <v>48489.179215456701</v>
      </c>
      <c r="I43" s="6">
        <v>50.260510754264097</v>
      </c>
      <c r="J43" s="6">
        <v>7044.0555438339898</v>
      </c>
      <c r="K43" s="6">
        <v>7067.6369294803799</v>
      </c>
      <c r="L43" s="6">
        <v>42.8625578305152</v>
      </c>
      <c r="M43" s="6">
        <v>39.859575045916898</v>
      </c>
      <c r="N43" s="6">
        <v>215.06089739754401</v>
      </c>
      <c r="O43" s="6">
        <v>103382.23</v>
      </c>
      <c r="P43" s="6">
        <v>39.7722636517233</v>
      </c>
      <c r="Q43" s="6">
        <v>57.639854722360198</v>
      </c>
      <c r="R43" s="6">
        <v>41.344470554308302</v>
      </c>
      <c r="S43" s="6">
        <v>54.863388817429502</v>
      </c>
      <c r="T43" s="6">
        <v>54.094011349146001</v>
      </c>
      <c r="U43" s="6">
        <v>32.026834499940797</v>
      </c>
      <c r="V43" s="6">
        <v>32.703641061740498</v>
      </c>
      <c r="W43" s="6">
        <v>31.457927160914998</v>
      </c>
      <c r="X43" s="6">
        <v>26.0213434746362</v>
      </c>
      <c r="Y43" s="6">
        <v>36.604423500419699</v>
      </c>
      <c r="Z43" s="6">
        <v>66.772433588766802</v>
      </c>
      <c r="AA43" s="6">
        <v>39.4583435944418</v>
      </c>
      <c r="AB43" s="6">
        <v>40.3622609340662</v>
      </c>
      <c r="AC43" s="6">
        <v>40.609114788432599</v>
      </c>
      <c r="AD43" s="6">
        <v>39.806980725363097</v>
      </c>
      <c r="AE43" s="6">
        <v>28.639246945670799</v>
      </c>
      <c r="AF43" s="6">
        <v>42.651160069960497</v>
      </c>
      <c r="AG43" s="6">
        <v>31.486481040754601</v>
      </c>
      <c r="AH43" s="6">
        <v>63.916226944847502</v>
      </c>
      <c r="AI43" s="6">
        <v>37.098232574359599</v>
      </c>
      <c r="AJ43" s="6">
        <v>39.814103555264197</v>
      </c>
      <c r="AK43" s="6">
        <v>43.248484570743699</v>
      </c>
      <c r="AL43" s="6">
        <v>41.574851263667902</v>
      </c>
      <c r="AM43" s="6">
        <v>45.994135515775604</v>
      </c>
      <c r="AN43" s="6">
        <v>39.299474186238903</v>
      </c>
      <c r="AO43" s="6">
        <v>49.250652601464303</v>
      </c>
      <c r="AP43" s="6">
        <v>45.736134573237997</v>
      </c>
      <c r="AQ43" s="6">
        <v>49.713259439907098</v>
      </c>
      <c r="AR43" s="6">
        <v>46.949653089849797</v>
      </c>
      <c r="AS43" s="6">
        <v>39.359326845472701</v>
      </c>
      <c r="AT43" s="6">
        <v>47.3415612327234</v>
      </c>
      <c r="AU43" s="6">
        <v>49.091490875325597</v>
      </c>
      <c r="AV43" s="6">
        <v>49.8269388610099</v>
      </c>
      <c r="AW43" s="6">
        <v>37.807513482414599</v>
      </c>
      <c r="AX43" s="6">
        <v>38.936413484307302</v>
      </c>
      <c r="AY43" s="6">
        <v>42.835178913871097</v>
      </c>
      <c r="AZ43" s="6">
        <v>12.6549768465449</v>
      </c>
      <c r="BA43" s="6">
        <v>10.2711657658561</v>
      </c>
      <c r="BB43" s="6">
        <v>25.625855932074</v>
      </c>
      <c r="BC43" s="6">
        <v>40.397441786910001</v>
      </c>
      <c r="BD43" s="6">
        <v>40.244451184757601</v>
      </c>
    </row>
    <row r="44" spans="1:56" x14ac:dyDescent="0.25">
      <c r="A44" s="21">
        <v>4</v>
      </c>
      <c r="B44" s="21" t="s">
        <v>274</v>
      </c>
      <c r="C44" s="8">
        <v>30</v>
      </c>
      <c r="D44" s="3" t="s">
        <v>270</v>
      </c>
      <c r="E44" s="6">
        <v>20941.275718049699</v>
      </c>
      <c r="F44" s="6">
        <v>68048.586116355204</v>
      </c>
      <c r="G44" s="6">
        <v>247458.93569062499</v>
      </c>
      <c r="H44" s="6">
        <v>48921.9701941557</v>
      </c>
      <c r="I44" s="6">
        <v>49.109858929688201</v>
      </c>
      <c r="J44" s="6">
        <v>7045.0131205753796</v>
      </c>
      <c r="K44" s="6">
        <v>7082.9123698208596</v>
      </c>
      <c r="L44" s="6">
        <v>42.948686782738903</v>
      </c>
      <c r="M44" s="6">
        <v>41.553382880180401</v>
      </c>
      <c r="N44" s="6">
        <v>215.28192799781101</v>
      </c>
      <c r="O44" s="6">
        <v>103382.23</v>
      </c>
      <c r="P44" s="6">
        <v>39.2961094283541</v>
      </c>
      <c r="Q44" s="6">
        <v>57.396277004111703</v>
      </c>
      <c r="R44" s="6">
        <v>40.784854200790299</v>
      </c>
      <c r="S44" s="6">
        <v>53.206300029863797</v>
      </c>
      <c r="T44" s="6">
        <v>54.442901492532499</v>
      </c>
      <c r="U44" s="6">
        <v>31.856043118989</v>
      </c>
      <c r="V44" s="6">
        <v>30.835707719254099</v>
      </c>
      <c r="W44" s="6">
        <v>31.125913992455999</v>
      </c>
      <c r="X44" s="6">
        <v>26.8114807309112</v>
      </c>
      <c r="Y44" s="6">
        <v>36.2486030723582</v>
      </c>
      <c r="Z44" s="6">
        <v>66.316904311980196</v>
      </c>
      <c r="AA44" s="6">
        <v>40.119921724963397</v>
      </c>
      <c r="AB44" s="6">
        <v>40.457883325645803</v>
      </c>
      <c r="AC44" s="6">
        <v>40.735545132993899</v>
      </c>
      <c r="AD44" s="6">
        <v>37.861248885946097</v>
      </c>
      <c r="AE44" s="6">
        <v>29.000634864201999</v>
      </c>
      <c r="AF44" s="6">
        <v>43.162506102399497</v>
      </c>
      <c r="AG44" s="6">
        <v>32.194469715146298</v>
      </c>
      <c r="AH44" s="6">
        <v>64.306311828550406</v>
      </c>
      <c r="AI44" s="6">
        <v>37.007738374912897</v>
      </c>
      <c r="AJ44" s="6">
        <v>39.479747903552102</v>
      </c>
      <c r="AK44" s="6">
        <v>43.564190047960899</v>
      </c>
      <c r="AL44" s="6">
        <v>42.3829679830692</v>
      </c>
      <c r="AM44" s="6">
        <v>45.630846361967102</v>
      </c>
      <c r="AN44" s="6">
        <v>39.770844174733597</v>
      </c>
      <c r="AO44" s="6">
        <v>48.088248584885399</v>
      </c>
      <c r="AP44" s="6">
        <v>45.025270954111399</v>
      </c>
      <c r="AQ44" s="6">
        <v>48.855846558588702</v>
      </c>
      <c r="AR44" s="6">
        <v>47.4197455469468</v>
      </c>
      <c r="AS44" s="6">
        <v>38.651407128095101</v>
      </c>
      <c r="AT44" s="6">
        <v>47.267094401224298</v>
      </c>
      <c r="AU44" s="6">
        <v>48.620851027320903</v>
      </c>
      <c r="AV44" s="6">
        <v>49.6670086954366</v>
      </c>
      <c r="AW44" s="6">
        <v>36.764981650408899</v>
      </c>
      <c r="AX44" s="6">
        <v>39.276795663042002</v>
      </c>
      <c r="AY44" s="6">
        <v>42.747495927099699</v>
      </c>
      <c r="AZ44" s="6">
        <v>12.4995863830631</v>
      </c>
      <c r="BA44" s="6">
        <v>10.230260219924901</v>
      </c>
      <c r="BB44" s="6">
        <v>25.399813825401498</v>
      </c>
      <c r="BC44" s="6">
        <v>40.3905609037296</v>
      </c>
      <c r="BD44" s="6">
        <v>40.2930444021043</v>
      </c>
    </row>
    <row r="45" spans="1:56" x14ac:dyDescent="0.25">
      <c r="A45" s="21">
        <v>5</v>
      </c>
      <c r="B45" s="21" t="s">
        <v>274</v>
      </c>
      <c r="C45" s="8">
        <v>30</v>
      </c>
      <c r="D45" s="3" t="s">
        <v>270</v>
      </c>
      <c r="E45" s="6">
        <v>20817.758037398598</v>
      </c>
      <c r="F45" s="6">
        <v>67277.462170809493</v>
      </c>
      <c r="G45" s="6">
        <v>243183.788904594</v>
      </c>
      <c r="H45" s="6">
        <v>47931.925405340902</v>
      </c>
      <c r="I45" s="6">
        <v>49.322812262556603</v>
      </c>
      <c r="J45" s="6">
        <v>6971.8656222222098</v>
      </c>
      <c r="K45" s="6">
        <v>7035.4961078300803</v>
      </c>
      <c r="L45" s="6">
        <v>42.637174284623804</v>
      </c>
      <c r="M45" s="6">
        <v>38.914429776866797</v>
      </c>
      <c r="N45" s="6">
        <v>213.74262798223501</v>
      </c>
      <c r="O45" s="6">
        <v>103382.23</v>
      </c>
      <c r="P45" s="6">
        <v>39.5170201795842</v>
      </c>
      <c r="Q45" s="6">
        <v>57.515561981362303</v>
      </c>
      <c r="R45" s="6">
        <v>42.253841913848802</v>
      </c>
      <c r="S45" s="6">
        <v>73.678647857675799</v>
      </c>
      <c r="T45" s="6">
        <v>53.932311765819897</v>
      </c>
      <c r="U45" s="6">
        <v>31.510684868078101</v>
      </c>
      <c r="V45" s="6">
        <v>33.241631811396303</v>
      </c>
      <c r="W45" s="6">
        <v>31.339433465348701</v>
      </c>
      <c r="X45" s="6">
        <v>26.061244404686299</v>
      </c>
      <c r="Y45" s="6">
        <v>36.676435327436103</v>
      </c>
      <c r="Z45" s="6">
        <v>66.071209809102498</v>
      </c>
      <c r="AA45" s="6">
        <v>40.001788215455299</v>
      </c>
      <c r="AB45" s="6">
        <v>40.081023073580198</v>
      </c>
      <c r="AC45" s="6">
        <v>40.870056229049702</v>
      </c>
      <c r="AD45" s="6">
        <v>38.177612436305203</v>
      </c>
      <c r="AE45" s="6">
        <v>28.728111983970599</v>
      </c>
      <c r="AF45" s="6">
        <v>42.786522488144897</v>
      </c>
      <c r="AG45" s="6">
        <v>31.117804480127599</v>
      </c>
      <c r="AH45" s="6">
        <v>62.650919678135303</v>
      </c>
      <c r="AI45" s="6">
        <v>36.798300674697302</v>
      </c>
      <c r="AJ45" s="6">
        <v>39.327490042778003</v>
      </c>
      <c r="AK45" s="6">
        <v>42.653353634379997</v>
      </c>
      <c r="AL45" s="6">
        <v>43.330387346814298</v>
      </c>
      <c r="AM45" s="6">
        <v>44.716924706813899</v>
      </c>
      <c r="AN45" s="6">
        <v>38.921761256345299</v>
      </c>
      <c r="AO45" s="6">
        <v>48.510240308513502</v>
      </c>
      <c r="AP45" s="6">
        <v>44.736899949407203</v>
      </c>
      <c r="AQ45" s="6">
        <v>48.891736335440299</v>
      </c>
      <c r="AR45" s="6">
        <v>47.258235097522103</v>
      </c>
      <c r="AS45" s="6">
        <v>39.301398930788402</v>
      </c>
      <c r="AT45" s="6">
        <v>46.784493068385203</v>
      </c>
      <c r="AU45" s="6">
        <v>47.613943168818999</v>
      </c>
      <c r="AV45" s="6">
        <v>49.112534993528001</v>
      </c>
      <c r="AW45" s="6">
        <v>37.412011640385998</v>
      </c>
      <c r="AX45" s="6">
        <v>38.308242465393</v>
      </c>
      <c r="AY45" s="6">
        <v>42.634278731563697</v>
      </c>
      <c r="AZ45" s="6">
        <v>12.507363495703499</v>
      </c>
      <c r="BA45" s="6">
        <v>10.0653298529817</v>
      </c>
      <c r="BB45" s="6">
        <v>25.140068779066802</v>
      </c>
      <c r="BC45" s="6">
        <v>45.994350583264399</v>
      </c>
      <c r="BD45" s="6">
        <v>39.344600877957198</v>
      </c>
    </row>
    <row r="46" spans="1:56" x14ac:dyDescent="0.25">
      <c r="A46" s="21">
        <v>6</v>
      </c>
      <c r="B46" s="21" t="s">
        <v>274</v>
      </c>
      <c r="C46" s="8">
        <v>30</v>
      </c>
      <c r="D46" s="3" t="s">
        <v>270</v>
      </c>
      <c r="E46" s="6">
        <v>20837.728940810601</v>
      </c>
      <c r="F46" s="6">
        <v>67196.040257130793</v>
      </c>
      <c r="G46" s="6">
        <v>243902.98244507299</v>
      </c>
      <c r="H46" s="6">
        <v>48239.842294824499</v>
      </c>
      <c r="I46" s="6">
        <v>48.911874397756897</v>
      </c>
      <c r="J46" s="6">
        <v>6996.7742519863796</v>
      </c>
      <c r="K46" s="6">
        <v>6986.0139468906</v>
      </c>
      <c r="L46" s="6">
        <v>42.7856096315342</v>
      </c>
      <c r="M46" s="6">
        <v>38.390738391690498</v>
      </c>
      <c r="N46" s="6">
        <v>214.187414328947</v>
      </c>
      <c r="O46" s="6">
        <v>103382.23</v>
      </c>
      <c r="P46" s="6">
        <v>39.185692951553001</v>
      </c>
      <c r="Q46" s="6">
        <v>57.657195279099199</v>
      </c>
      <c r="R46" s="6">
        <v>41.458685477339898</v>
      </c>
      <c r="S46" s="6">
        <v>51.966155957627599</v>
      </c>
      <c r="T46" s="6">
        <v>53.789471199792899</v>
      </c>
      <c r="U46" s="6">
        <v>30.732118905413099</v>
      </c>
      <c r="V46" s="6">
        <v>34.409490504859797</v>
      </c>
      <c r="W46" s="6">
        <v>31.6006590966457</v>
      </c>
      <c r="X46" s="6">
        <v>25.504724023844801</v>
      </c>
      <c r="Y46" s="6">
        <v>36.246312824148198</v>
      </c>
      <c r="Z46" s="6">
        <v>65.049423136252898</v>
      </c>
      <c r="AA46" s="6">
        <v>40.244053030166299</v>
      </c>
      <c r="AB46" s="6">
        <v>40.127959902668302</v>
      </c>
      <c r="AC46" s="6">
        <v>40.280387993524798</v>
      </c>
      <c r="AD46" s="6">
        <v>39.264805212336</v>
      </c>
      <c r="AE46" s="6">
        <v>28.665353425111</v>
      </c>
      <c r="AF46" s="6">
        <v>42.7401143709031</v>
      </c>
      <c r="AG46" s="6">
        <v>31.097735493002101</v>
      </c>
      <c r="AH46" s="6">
        <v>63.020373992790901</v>
      </c>
      <c r="AI46" s="6">
        <v>36.749419740132097</v>
      </c>
      <c r="AJ46" s="6">
        <v>38.920995533171897</v>
      </c>
      <c r="AK46" s="6">
        <v>42.853868896560698</v>
      </c>
      <c r="AL46" s="6">
        <v>42.827187311805901</v>
      </c>
      <c r="AM46" s="6">
        <v>46.615037562233397</v>
      </c>
      <c r="AN46" s="6">
        <v>38.891811060010298</v>
      </c>
      <c r="AO46" s="6">
        <v>48.135182241716997</v>
      </c>
      <c r="AP46" s="6">
        <v>44.484481943127697</v>
      </c>
      <c r="AQ46" s="6">
        <v>48.552891628094301</v>
      </c>
      <c r="AR46" s="6">
        <v>46.219861495764697</v>
      </c>
      <c r="AS46" s="6">
        <v>39.222575786554202</v>
      </c>
      <c r="AT46" s="6">
        <v>46.277336898303702</v>
      </c>
      <c r="AU46" s="6">
        <v>48.464376809816798</v>
      </c>
      <c r="AV46" s="6">
        <v>49.161562868570797</v>
      </c>
      <c r="AW46" s="6">
        <v>38.120405565492199</v>
      </c>
      <c r="AX46" s="6">
        <v>38.414088423385103</v>
      </c>
      <c r="AY46" s="6">
        <v>42.941383428299297</v>
      </c>
      <c r="AZ46" s="6">
        <v>12.6325103304977</v>
      </c>
      <c r="BA46" s="6">
        <v>9.9859935257497305</v>
      </c>
      <c r="BB46" s="6">
        <v>25.169344005033</v>
      </c>
      <c r="BC46" s="6">
        <v>45.9007467843199</v>
      </c>
      <c r="BD46" s="6">
        <v>39.383133454017397</v>
      </c>
    </row>
    <row r="47" spans="1:56" x14ac:dyDescent="0.25">
      <c r="A47" s="21">
        <v>7</v>
      </c>
      <c r="B47" s="21" t="s">
        <v>274</v>
      </c>
      <c r="C47" s="8">
        <v>30</v>
      </c>
      <c r="D47" s="3" t="s">
        <v>270</v>
      </c>
      <c r="E47" s="6">
        <v>20687.674228305001</v>
      </c>
      <c r="F47" s="6">
        <v>67306.492447580502</v>
      </c>
      <c r="G47" s="6">
        <v>243727.34205520499</v>
      </c>
      <c r="H47" s="6">
        <v>48562.664208140399</v>
      </c>
      <c r="I47" s="6">
        <v>48.801024534373397</v>
      </c>
      <c r="J47" s="6">
        <v>6995.3604671276198</v>
      </c>
      <c r="K47" s="6">
        <v>7027.64341154046</v>
      </c>
      <c r="L47" s="6">
        <v>43.030932371026701</v>
      </c>
      <c r="M47" s="6">
        <v>41.263057108033699</v>
      </c>
      <c r="N47" s="6">
        <v>214.87678003675899</v>
      </c>
      <c r="O47" s="6">
        <v>103382.23</v>
      </c>
      <c r="P47" s="6">
        <v>39.954925980137297</v>
      </c>
      <c r="Q47" s="6">
        <v>59.834395116877403</v>
      </c>
      <c r="R47" s="6">
        <v>40.741976228194098</v>
      </c>
      <c r="S47" s="6">
        <v>51.985795883786402</v>
      </c>
      <c r="T47" s="6">
        <v>53.319902207471898</v>
      </c>
      <c r="U47" s="6">
        <v>32.262035520647103</v>
      </c>
      <c r="V47" s="6">
        <v>30.855284270733399</v>
      </c>
      <c r="W47" s="6">
        <v>32.609819799324598</v>
      </c>
      <c r="X47" s="6">
        <v>24.595736315736399</v>
      </c>
      <c r="Y47" s="6">
        <v>36.1602575468429</v>
      </c>
      <c r="Z47" s="6">
        <v>65.565441780747094</v>
      </c>
      <c r="AA47" s="6">
        <v>40.200635211210603</v>
      </c>
      <c r="AB47" s="6">
        <v>39.806060245977001</v>
      </c>
      <c r="AC47" s="6">
        <v>40.7693073916994</v>
      </c>
      <c r="AD47" s="6">
        <v>38.840157507271499</v>
      </c>
      <c r="AE47" s="6">
        <v>29.387123250535801</v>
      </c>
      <c r="AF47" s="6">
        <v>43.056424584472602</v>
      </c>
      <c r="AG47" s="6">
        <v>31.2977162527974</v>
      </c>
      <c r="AH47" s="6">
        <v>64.736784885381695</v>
      </c>
      <c r="AI47" s="6">
        <v>36.856593363886098</v>
      </c>
      <c r="AJ47" s="6">
        <v>39.182942282666303</v>
      </c>
      <c r="AK47" s="6">
        <v>42.669493840734802</v>
      </c>
      <c r="AL47" s="6">
        <v>42.626346553128201</v>
      </c>
      <c r="AM47" s="6">
        <v>45.353481714759504</v>
      </c>
      <c r="AN47" s="6">
        <v>38.864320245926002</v>
      </c>
      <c r="AO47" s="6">
        <v>48.397451614363803</v>
      </c>
      <c r="AP47" s="6">
        <v>44.881850193646699</v>
      </c>
      <c r="AQ47" s="6">
        <v>47.933454664237402</v>
      </c>
      <c r="AR47" s="6">
        <v>46.547428817936002</v>
      </c>
      <c r="AS47" s="6">
        <v>39.076013653490897</v>
      </c>
      <c r="AT47" s="6">
        <v>46.606376953515998</v>
      </c>
      <c r="AU47" s="6">
        <v>47.7078852413281</v>
      </c>
      <c r="AV47" s="6">
        <v>48.398018095657598</v>
      </c>
      <c r="AW47" s="6">
        <v>37.198745281854897</v>
      </c>
      <c r="AX47" s="6">
        <v>37.866679427216503</v>
      </c>
      <c r="AY47" s="6">
        <v>42.095291401813398</v>
      </c>
      <c r="AZ47" s="6">
        <v>12.503890921864601</v>
      </c>
      <c r="BA47" s="6">
        <v>9.9028715901340192</v>
      </c>
      <c r="BB47" s="6">
        <v>24.676843281422499</v>
      </c>
      <c r="BC47" s="6">
        <v>41.892373371257897</v>
      </c>
      <c r="BD47" s="6">
        <v>39.476192415890601</v>
      </c>
    </row>
    <row r="48" spans="1:56" x14ac:dyDescent="0.25">
      <c r="A48" s="21">
        <v>8</v>
      </c>
      <c r="B48" s="21" t="s">
        <v>274</v>
      </c>
      <c r="C48" s="8">
        <v>30</v>
      </c>
      <c r="D48" s="3" t="s">
        <v>270</v>
      </c>
      <c r="E48" s="6">
        <v>20764.8290011231</v>
      </c>
      <c r="F48" s="6">
        <v>67228.596412762199</v>
      </c>
      <c r="G48" s="6">
        <v>243551.856749589</v>
      </c>
      <c r="H48" s="6">
        <v>48271.8639194481</v>
      </c>
      <c r="I48" s="6">
        <v>48.603459649164797</v>
      </c>
      <c r="J48" s="6">
        <v>7017.8762126928204</v>
      </c>
      <c r="K48" s="6">
        <v>7017.1242682082002</v>
      </c>
      <c r="L48" s="6">
        <v>43.188298449903201</v>
      </c>
      <c r="M48" s="6">
        <v>42.254340310413902</v>
      </c>
      <c r="N48" s="6">
        <v>213.83186787175401</v>
      </c>
      <c r="O48" s="6">
        <v>103382.23</v>
      </c>
      <c r="P48" s="6">
        <v>39.958696431811198</v>
      </c>
      <c r="Q48" s="6">
        <v>57.347686302645599</v>
      </c>
      <c r="R48" s="6">
        <v>40.717256186285802</v>
      </c>
      <c r="S48" s="6">
        <v>50.554214324855998</v>
      </c>
      <c r="T48" s="6">
        <v>53.238003429383703</v>
      </c>
      <c r="U48" s="6">
        <v>31.709852197347701</v>
      </c>
      <c r="V48" s="6">
        <v>31.669810218738299</v>
      </c>
      <c r="W48" s="6">
        <v>31.183944888478599</v>
      </c>
      <c r="X48" s="6">
        <v>25.1412379439262</v>
      </c>
      <c r="Y48" s="6">
        <v>36.782230498975302</v>
      </c>
      <c r="Z48" s="6">
        <v>65.073611283057801</v>
      </c>
      <c r="AA48" s="6">
        <v>40.071468976786498</v>
      </c>
      <c r="AB48" s="6">
        <v>40.096671223185098</v>
      </c>
      <c r="AC48" s="6">
        <v>40.818956424872397</v>
      </c>
      <c r="AD48" s="6">
        <v>38.443297762692303</v>
      </c>
      <c r="AE48" s="6">
        <v>28.817526180427102</v>
      </c>
      <c r="AF48" s="6">
        <v>42.514146898685397</v>
      </c>
      <c r="AG48" s="6">
        <v>31.327428037080701</v>
      </c>
      <c r="AH48" s="6">
        <v>63.620125563334497</v>
      </c>
      <c r="AI48" s="6">
        <v>37.662141629952004</v>
      </c>
      <c r="AJ48" s="6">
        <v>38.943173010843601</v>
      </c>
      <c r="AK48" s="6">
        <v>42.2812532491984</v>
      </c>
      <c r="AL48" s="6">
        <v>42.072415411725402</v>
      </c>
      <c r="AM48" s="6">
        <v>44.828483120527402</v>
      </c>
      <c r="AN48" s="6">
        <v>38.987547812904303</v>
      </c>
      <c r="AO48" s="6">
        <v>49.106799956749498</v>
      </c>
      <c r="AP48" s="6">
        <v>44.6317572654849</v>
      </c>
      <c r="AQ48" s="6">
        <v>48.251071812816498</v>
      </c>
      <c r="AR48" s="6">
        <v>46.033106361265602</v>
      </c>
      <c r="AS48" s="6">
        <v>38.914347907513999</v>
      </c>
      <c r="AT48" s="6">
        <v>46.302351011296601</v>
      </c>
      <c r="AU48" s="6">
        <v>48.679590125575899</v>
      </c>
      <c r="AV48" s="6">
        <v>48.680875098926798</v>
      </c>
      <c r="AW48" s="6">
        <v>37.184126484286402</v>
      </c>
      <c r="AX48" s="6">
        <v>37.904823222464998</v>
      </c>
      <c r="AY48" s="6">
        <v>42.534472892494101</v>
      </c>
      <c r="AZ48" s="6">
        <v>12.3998308555443</v>
      </c>
      <c r="BA48" s="6">
        <v>9.7852632387901508</v>
      </c>
      <c r="BB48" s="6">
        <v>24.551288591925299</v>
      </c>
      <c r="BC48" s="6">
        <v>42.758277399163703</v>
      </c>
      <c r="BD48" s="6">
        <v>39.124290993554503</v>
      </c>
    </row>
    <row r="49" spans="1:56" x14ac:dyDescent="0.25">
      <c r="A49" s="21">
        <v>9</v>
      </c>
      <c r="B49" s="21" t="s">
        <v>274</v>
      </c>
      <c r="C49" s="8">
        <v>30</v>
      </c>
      <c r="D49" s="3" t="s">
        <v>270</v>
      </c>
      <c r="E49" s="6">
        <v>20711.946961134901</v>
      </c>
      <c r="F49" s="6">
        <v>67843.894466544996</v>
      </c>
      <c r="G49" s="6">
        <v>244995.45852077499</v>
      </c>
      <c r="H49" s="6">
        <v>48091.952563662802</v>
      </c>
      <c r="I49" s="6">
        <v>49.698141187227002</v>
      </c>
      <c r="J49" s="6">
        <v>7126.6147616190101</v>
      </c>
      <c r="K49" s="6">
        <v>7124.5568619012402</v>
      </c>
      <c r="L49" s="6">
        <v>42.797349245287101</v>
      </c>
      <c r="M49" s="6">
        <v>40.381252497479899</v>
      </c>
      <c r="N49" s="6">
        <v>212.89328038217101</v>
      </c>
      <c r="O49" s="6">
        <v>103382.23</v>
      </c>
      <c r="P49" s="6">
        <v>39.467543592417002</v>
      </c>
      <c r="Q49" s="6">
        <v>57.8151727943062</v>
      </c>
      <c r="R49" s="6">
        <v>43.1967528402309</v>
      </c>
      <c r="S49" s="6">
        <v>53.509983212406098</v>
      </c>
      <c r="T49" s="6">
        <v>52.810574873169003</v>
      </c>
      <c r="U49" s="6">
        <v>31.8144625724116</v>
      </c>
      <c r="V49" s="6">
        <v>28.847664765148298</v>
      </c>
      <c r="W49" s="6">
        <v>31.487266192173699</v>
      </c>
      <c r="X49" s="6">
        <v>25.9749004918324</v>
      </c>
      <c r="Y49" s="6">
        <v>35.871354440254699</v>
      </c>
      <c r="Z49" s="6">
        <v>66.039934636016596</v>
      </c>
      <c r="AA49" s="6">
        <v>40.275785370051402</v>
      </c>
      <c r="AB49" s="6">
        <v>40.705862571328701</v>
      </c>
      <c r="AC49" s="6">
        <v>40.859313742068203</v>
      </c>
      <c r="AD49" s="6">
        <v>38.708992954850203</v>
      </c>
      <c r="AE49" s="6">
        <v>28.740417710497201</v>
      </c>
      <c r="AF49" s="6">
        <v>42.700334776852102</v>
      </c>
      <c r="AG49" s="6">
        <v>31.0716747290166</v>
      </c>
      <c r="AH49" s="6">
        <v>63.9178620749746</v>
      </c>
      <c r="AI49" s="6">
        <v>37.408378686582203</v>
      </c>
      <c r="AJ49" s="6">
        <v>39.5828851268924</v>
      </c>
      <c r="AK49" s="6">
        <v>42.992836534825699</v>
      </c>
      <c r="AL49" s="6">
        <v>42.928709025911999</v>
      </c>
      <c r="AM49" s="6">
        <v>46.973220230115302</v>
      </c>
      <c r="AN49" s="6">
        <v>39.549494213541301</v>
      </c>
      <c r="AO49" s="6">
        <v>48.5116512491919</v>
      </c>
      <c r="AP49" s="6">
        <v>45.509679472723299</v>
      </c>
      <c r="AQ49" s="6">
        <v>49.845073259355097</v>
      </c>
      <c r="AR49" s="6">
        <v>47.665560806828601</v>
      </c>
      <c r="AS49" s="6">
        <v>39.021698638111303</v>
      </c>
      <c r="AT49" s="6">
        <v>47.517950954548802</v>
      </c>
      <c r="AU49" s="6">
        <v>49.345332262572498</v>
      </c>
      <c r="AV49" s="6">
        <v>49.885781624006597</v>
      </c>
      <c r="AW49" s="6">
        <v>37.961527028674602</v>
      </c>
      <c r="AX49" s="6">
        <v>38.571782632029901</v>
      </c>
      <c r="AY49" s="6">
        <v>42.6373270513904</v>
      </c>
      <c r="AZ49" s="6">
        <v>12.5774979428426</v>
      </c>
      <c r="BA49" s="6">
        <v>10.0054205069763</v>
      </c>
      <c r="BB49" s="6">
        <v>24.9965867232434</v>
      </c>
      <c r="BC49" s="6">
        <v>39.378524436615301</v>
      </c>
      <c r="BD49" s="6">
        <v>40.217911311288198</v>
      </c>
    </row>
    <row r="50" spans="1:56" x14ac:dyDescent="0.25">
      <c r="A50" s="21">
        <v>10</v>
      </c>
      <c r="B50" s="21" t="s">
        <v>274</v>
      </c>
      <c r="C50" s="8">
        <v>30</v>
      </c>
      <c r="D50" s="3" t="s">
        <v>270</v>
      </c>
      <c r="E50" s="6">
        <v>20842.685434576801</v>
      </c>
      <c r="F50" s="6">
        <v>69113.474058130203</v>
      </c>
      <c r="G50" s="6">
        <v>248426.323847936</v>
      </c>
      <c r="H50" s="6">
        <v>48819.298340959504</v>
      </c>
      <c r="I50" s="6">
        <v>49.440960105119103</v>
      </c>
      <c r="J50" s="6">
        <v>7120.0812790405598</v>
      </c>
      <c r="K50" s="6">
        <v>7119.0476781177103</v>
      </c>
      <c r="L50" s="6">
        <v>43.128070078276401</v>
      </c>
      <c r="M50" s="6">
        <v>40.657226142088497</v>
      </c>
      <c r="N50" s="6">
        <v>212.76888874838301</v>
      </c>
      <c r="O50" s="6">
        <v>103382.23</v>
      </c>
      <c r="P50" s="6">
        <v>39.666592946911599</v>
      </c>
      <c r="Q50" s="6">
        <v>56.221607432844301</v>
      </c>
      <c r="R50" s="6">
        <v>41.129720830551904</v>
      </c>
      <c r="S50" s="6">
        <v>63.918240381343097</v>
      </c>
      <c r="T50" s="6">
        <v>53.8771112773724</v>
      </c>
      <c r="U50" s="6">
        <v>32.017175396538498</v>
      </c>
      <c r="V50" s="6">
        <v>29.913135806222499</v>
      </c>
      <c r="W50" s="6">
        <v>31.204068192162602</v>
      </c>
      <c r="X50" s="6">
        <v>23.8892210190876</v>
      </c>
      <c r="Y50" s="6">
        <v>36.984829851106298</v>
      </c>
      <c r="Z50" s="6">
        <v>66.349890093693901</v>
      </c>
      <c r="AA50" s="6">
        <v>40.316491578659097</v>
      </c>
      <c r="AB50" s="6">
        <v>41.025888890342998</v>
      </c>
      <c r="AC50" s="6">
        <v>40.918465639445998</v>
      </c>
      <c r="AD50" s="6">
        <v>38.818081270687699</v>
      </c>
      <c r="AE50" s="6">
        <v>28.534408422705699</v>
      </c>
      <c r="AF50" s="6">
        <v>43.906631217049799</v>
      </c>
      <c r="AG50" s="6">
        <v>31.816765716955</v>
      </c>
      <c r="AH50" s="6">
        <v>65.169449764644895</v>
      </c>
      <c r="AI50" s="6">
        <v>37.408394002499399</v>
      </c>
      <c r="AJ50" s="6">
        <v>39.317241346265497</v>
      </c>
      <c r="AK50" s="6">
        <v>43.446288896871202</v>
      </c>
      <c r="AL50" s="6">
        <v>44.039680597760601</v>
      </c>
      <c r="AM50" s="6">
        <v>45.7276425867569</v>
      </c>
      <c r="AN50" s="6">
        <v>39.810072850997003</v>
      </c>
      <c r="AO50" s="6">
        <v>49.365044720195399</v>
      </c>
      <c r="AP50" s="6">
        <v>45.647205737392397</v>
      </c>
      <c r="AQ50" s="6">
        <v>50.367433259482901</v>
      </c>
      <c r="AR50" s="6">
        <v>47.4203427862507</v>
      </c>
      <c r="AS50" s="6">
        <v>39.7509035066537</v>
      </c>
      <c r="AT50" s="6">
        <v>47.465925014203897</v>
      </c>
      <c r="AU50" s="6">
        <v>49.196924719431998</v>
      </c>
      <c r="AV50" s="6">
        <v>49.901049608846897</v>
      </c>
      <c r="AW50" s="6">
        <v>37.814767541846699</v>
      </c>
      <c r="AX50" s="6">
        <v>39.4570005194552</v>
      </c>
      <c r="AY50" s="6">
        <v>44.035010756687903</v>
      </c>
      <c r="AZ50" s="6">
        <v>12.3409313550693</v>
      </c>
      <c r="BA50" s="6">
        <v>10.126330299184</v>
      </c>
      <c r="BB50" s="6">
        <v>25.242139510341101</v>
      </c>
      <c r="BC50" s="6">
        <v>41.421232721933002</v>
      </c>
      <c r="BD50" s="6">
        <v>41.018696843129597</v>
      </c>
    </row>
    <row r="51" spans="1:56" x14ac:dyDescent="0.25">
      <c r="A51" s="21">
        <v>11</v>
      </c>
      <c r="B51" s="21" t="s">
        <v>274</v>
      </c>
      <c r="C51" s="8">
        <v>30</v>
      </c>
      <c r="D51" s="3" t="s">
        <v>270</v>
      </c>
      <c r="E51" s="6">
        <v>20572.625091446302</v>
      </c>
      <c r="F51" s="6">
        <v>67496.081565867207</v>
      </c>
      <c r="G51" s="6">
        <v>244208.08807677199</v>
      </c>
      <c r="H51" s="6">
        <v>47901.631305905597</v>
      </c>
      <c r="I51" s="6">
        <v>48.7984124445166</v>
      </c>
      <c r="J51" s="6">
        <v>7114.6023631312701</v>
      </c>
      <c r="K51" s="6">
        <v>7065.7390185878203</v>
      </c>
      <c r="L51" s="6">
        <v>42.241428803099197</v>
      </c>
      <c r="M51" s="6">
        <v>41.878921924705402</v>
      </c>
      <c r="N51" s="6">
        <v>212.80495054182001</v>
      </c>
      <c r="O51" s="6">
        <v>103382.23</v>
      </c>
      <c r="P51" s="6">
        <v>39.1152961274829</v>
      </c>
      <c r="Q51" s="6">
        <v>55.614513435739497</v>
      </c>
      <c r="R51" s="6">
        <v>40.694634413452803</v>
      </c>
      <c r="S51" s="6">
        <v>52.150324038898702</v>
      </c>
      <c r="T51" s="6">
        <v>53.726368908683</v>
      </c>
      <c r="U51" s="6">
        <v>31.549031800007199</v>
      </c>
      <c r="V51" s="6">
        <v>30.5181237568302</v>
      </c>
      <c r="W51" s="6">
        <v>31.174001965033</v>
      </c>
      <c r="X51" s="6">
        <v>27.6878428600373</v>
      </c>
      <c r="Y51" s="6">
        <v>35.9371106338399</v>
      </c>
      <c r="Z51" s="6">
        <v>65.571870387568893</v>
      </c>
      <c r="AA51" s="6">
        <v>40.229863978931803</v>
      </c>
      <c r="AB51" s="6">
        <v>40.156020197460897</v>
      </c>
      <c r="AC51" s="6">
        <v>40.076435213612697</v>
      </c>
      <c r="AD51" s="6">
        <v>38.970027849498699</v>
      </c>
      <c r="AE51" s="6">
        <v>28.650769753773599</v>
      </c>
      <c r="AF51" s="6">
        <v>41.700913492018103</v>
      </c>
      <c r="AG51" s="6">
        <v>31.029804464678499</v>
      </c>
      <c r="AH51" s="6">
        <v>63.262280659171303</v>
      </c>
      <c r="AI51" s="6">
        <v>37.153483913830499</v>
      </c>
      <c r="AJ51" s="6">
        <v>39.588989052100402</v>
      </c>
      <c r="AK51" s="6">
        <v>42.772090145475801</v>
      </c>
      <c r="AL51" s="6">
        <v>43.367733259534702</v>
      </c>
      <c r="AM51" s="6">
        <v>44.5599260605795</v>
      </c>
      <c r="AN51" s="6">
        <v>38.586347473785601</v>
      </c>
      <c r="AO51" s="6">
        <v>48.724127408095498</v>
      </c>
      <c r="AP51" s="6">
        <v>45.3400992168445</v>
      </c>
      <c r="AQ51" s="6">
        <v>48.953060188300697</v>
      </c>
      <c r="AR51" s="6">
        <v>46.928810175740502</v>
      </c>
      <c r="AS51" s="6">
        <v>37.988030190227803</v>
      </c>
      <c r="AT51" s="6">
        <v>47.315309072512797</v>
      </c>
      <c r="AU51" s="6">
        <v>48.999271873343702</v>
      </c>
      <c r="AV51" s="6">
        <v>49.349325502482401</v>
      </c>
      <c r="AW51" s="6">
        <v>37.779427103984403</v>
      </c>
      <c r="AX51" s="6">
        <v>39.013828427221497</v>
      </c>
      <c r="AY51" s="6">
        <v>42.887297265666</v>
      </c>
      <c r="AZ51" s="6">
        <v>12.550716306931999</v>
      </c>
      <c r="BA51" s="6">
        <v>10.218792525518801</v>
      </c>
      <c r="BB51" s="6">
        <v>25.076411156892501</v>
      </c>
      <c r="BC51" s="6">
        <v>39.8879996118539</v>
      </c>
      <c r="BD51" s="6">
        <v>39.728485293503397</v>
      </c>
    </row>
    <row r="52" spans="1:56" x14ac:dyDescent="0.25">
      <c r="A52" s="21">
        <v>12</v>
      </c>
      <c r="B52" s="21" t="s">
        <v>274</v>
      </c>
      <c r="C52" s="8">
        <v>30</v>
      </c>
      <c r="D52" s="3" t="s">
        <v>270</v>
      </c>
      <c r="E52" s="6">
        <v>20702.508975182998</v>
      </c>
      <c r="F52" s="6">
        <v>67419.279402761094</v>
      </c>
      <c r="G52" s="6">
        <v>246428.79849552401</v>
      </c>
      <c r="H52" s="6">
        <v>48669.557776613699</v>
      </c>
      <c r="I52" s="6">
        <v>48.907210705831503</v>
      </c>
      <c r="J52" s="6">
        <v>7104.5774213491004</v>
      </c>
      <c r="K52" s="6">
        <v>7108.6574952312203</v>
      </c>
      <c r="L52" s="6">
        <v>42.926798540081201</v>
      </c>
      <c r="M52" s="6">
        <v>41.3753297388714</v>
      </c>
      <c r="N52" s="6">
        <v>213.60684117833799</v>
      </c>
      <c r="O52" s="6">
        <v>103382.23</v>
      </c>
      <c r="P52" s="6">
        <v>39.512282698660897</v>
      </c>
      <c r="Q52" s="6">
        <v>55.126992519671298</v>
      </c>
      <c r="R52" s="6">
        <v>42.511165275602899</v>
      </c>
      <c r="S52" s="6">
        <v>78.558371749232606</v>
      </c>
      <c r="T52" s="6">
        <v>53.285441830921698</v>
      </c>
      <c r="U52" s="6">
        <v>30.905868539645098</v>
      </c>
      <c r="V52" s="6">
        <v>31.478978415714899</v>
      </c>
      <c r="W52" s="6">
        <v>31.7446798418806</v>
      </c>
      <c r="X52" s="6">
        <v>26.0518004231965</v>
      </c>
      <c r="Y52" s="6">
        <v>36.741800631718696</v>
      </c>
      <c r="Z52" s="6">
        <v>66.687820555484393</v>
      </c>
      <c r="AA52" s="6">
        <v>39.923459227254398</v>
      </c>
      <c r="AB52" s="6">
        <v>39.964846140850199</v>
      </c>
      <c r="AC52" s="6">
        <v>40.360080181574197</v>
      </c>
      <c r="AD52" s="6">
        <v>38.4220732222702</v>
      </c>
      <c r="AE52" s="6">
        <v>28.405470519287402</v>
      </c>
      <c r="AF52" s="6">
        <v>42.294365321315901</v>
      </c>
      <c r="AG52" s="6">
        <v>31.3649560823266</v>
      </c>
      <c r="AH52" s="6">
        <v>65.518320383006497</v>
      </c>
      <c r="AI52" s="6">
        <v>37.192319701293499</v>
      </c>
      <c r="AJ52" s="6">
        <v>39.586147244565097</v>
      </c>
      <c r="AK52" s="6">
        <v>42.721874860472099</v>
      </c>
      <c r="AL52" s="6">
        <v>41.856134553427097</v>
      </c>
      <c r="AM52" s="6">
        <v>45.742024081228401</v>
      </c>
      <c r="AN52" s="6">
        <v>38.4704602921435</v>
      </c>
      <c r="AO52" s="6">
        <v>49.383972715434403</v>
      </c>
      <c r="AP52" s="6">
        <v>44.826267966051603</v>
      </c>
      <c r="AQ52" s="6">
        <v>48.467195009738198</v>
      </c>
      <c r="AR52" s="6">
        <v>46.574204017838497</v>
      </c>
      <c r="AS52" s="6">
        <v>38.159859210398103</v>
      </c>
      <c r="AT52" s="6">
        <v>47.0220536565676</v>
      </c>
      <c r="AU52" s="6">
        <v>48.771846151285999</v>
      </c>
      <c r="AV52" s="6">
        <v>49.082035736902299</v>
      </c>
      <c r="AW52" s="6">
        <v>37.366108262294603</v>
      </c>
      <c r="AX52" s="6">
        <v>38.467521068730598</v>
      </c>
      <c r="AY52" s="6">
        <v>42.928652925072697</v>
      </c>
      <c r="AZ52" s="6">
        <v>12.7035533534879</v>
      </c>
      <c r="BA52" s="6">
        <v>10.2772372269987</v>
      </c>
      <c r="BB52" s="6">
        <v>25.5657593316968</v>
      </c>
      <c r="BC52" s="6">
        <v>40.756862335450698</v>
      </c>
      <c r="BD52" s="6">
        <v>40.007950610325601</v>
      </c>
    </row>
    <row r="53" spans="1:56" x14ac:dyDescent="0.25">
      <c r="A53" s="21">
        <v>13</v>
      </c>
      <c r="B53" s="21" t="s">
        <v>274</v>
      </c>
      <c r="C53" s="8">
        <v>30</v>
      </c>
      <c r="D53" s="3" t="s">
        <v>270</v>
      </c>
      <c r="E53" s="6">
        <v>20614.898443958999</v>
      </c>
      <c r="F53" s="6">
        <v>67530.808941457697</v>
      </c>
      <c r="G53" s="6">
        <v>244460.262916793</v>
      </c>
      <c r="H53" s="6">
        <v>48492.968042506502</v>
      </c>
      <c r="I53" s="6">
        <v>49.710768643907898</v>
      </c>
      <c r="J53" s="6">
        <v>7121.0219138307202</v>
      </c>
      <c r="K53" s="6">
        <v>7036.0542503692004</v>
      </c>
      <c r="L53" s="6">
        <v>42.542820830479201</v>
      </c>
      <c r="M53" s="6">
        <v>38.564527493439797</v>
      </c>
      <c r="N53" s="6">
        <v>211.73009802991399</v>
      </c>
      <c r="O53" s="6">
        <v>103382.23</v>
      </c>
      <c r="P53" s="6">
        <v>39.240374148102603</v>
      </c>
      <c r="Q53" s="6">
        <v>57.456670290306803</v>
      </c>
      <c r="R53" s="6">
        <v>40.288655118750803</v>
      </c>
      <c r="S53" s="6">
        <v>86.821744613886196</v>
      </c>
      <c r="T53" s="6">
        <v>53.2255945193115</v>
      </c>
      <c r="U53" s="6">
        <v>31.0936669905022</v>
      </c>
      <c r="V53" s="6">
        <v>30.230511680339902</v>
      </c>
      <c r="W53" s="6">
        <v>31.557457921024401</v>
      </c>
      <c r="X53" s="6">
        <v>26.3631249770546</v>
      </c>
      <c r="Y53" s="6">
        <v>36.7014057215451</v>
      </c>
      <c r="Z53" s="6">
        <v>65.777988537407495</v>
      </c>
      <c r="AA53" s="6">
        <v>40.387004959311</v>
      </c>
      <c r="AB53" s="6">
        <v>39.899515582281197</v>
      </c>
      <c r="AC53" s="6">
        <v>40.115512920906397</v>
      </c>
      <c r="AD53" s="6">
        <v>38.547157651429799</v>
      </c>
      <c r="AE53" s="6">
        <v>28.390544764990299</v>
      </c>
      <c r="AF53" s="6">
        <v>42.565504775864603</v>
      </c>
      <c r="AG53" s="6">
        <v>31.464879340672699</v>
      </c>
      <c r="AH53" s="6">
        <v>63.564132238952297</v>
      </c>
      <c r="AI53" s="6">
        <v>37.0486952909989</v>
      </c>
      <c r="AJ53" s="6">
        <v>39.482038156560598</v>
      </c>
      <c r="AK53" s="6">
        <v>42.955292431419998</v>
      </c>
      <c r="AL53" s="6">
        <v>42.5669782410138</v>
      </c>
      <c r="AM53" s="6">
        <v>45.065128433119803</v>
      </c>
      <c r="AN53" s="6">
        <v>38.897582161872499</v>
      </c>
      <c r="AO53" s="6">
        <v>46.607045065515699</v>
      </c>
      <c r="AP53" s="6">
        <v>45.309224766936602</v>
      </c>
      <c r="AQ53" s="6">
        <v>49.042829903681302</v>
      </c>
      <c r="AR53" s="6">
        <v>46.840582567290802</v>
      </c>
      <c r="AS53" s="6">
        <v>38.570214621625198</v>
      </c>
      <c r="AT53" s="6">
        <v>47.066483840694602</v>
      </c>
      <c r="AU53" s="6">
        <v>49.350199489972503</v>
      </c>
      <c r="AV53" s="6">
        <v>49.646802719173301</v>
      </c>
      <c r="AW53" s="6">
        <v>37.108369551640699</v>
      </c>
      <c r="AX53" s="6">
        <v>38.969048672310301</v>
      </c>
      <c r="AY53" s="6">
        <v>43.578483276937298</v>
      </c>
      <c r="AZ53" s="6">
        <v>12.3835919126736</v>
      </c>
      <c r="BA53" s="6">
        <v>10.164102665863499</v>
      </c>
      <c r="BB53" s="6">
        <v>25.301421223959299</v>
      </c>
      <c r="BC53" s="6">
        <v>38.963738502029898</v>
      </c>
      <c r="BD53" s="6">
        <v>40.099381155764902</v>
      </c>
    </row>
    <row r="54" spans="1:56" x14ac:dyDescent="0.25">
      <c r="A54" s="21">
        <v>14</v>
      </c>
      <c r="B54" s="21" t="s">
        <v>274</v>
      </c>
      <c r="C54" s="8">
        <v>30</v>
      </c>
      <c r="D54" s="3" t="s">
        <v>270</v>
      </c>
      <c r="E54" s="6">
        <v>20648.526890784899</v>
      </c>
      <c r="F54" s="6">
        <v>67893.826105207001</v>
      </c>
      <c r="G54" s="6">
        <v>244376.894975453</v>
      </c>
      <c r="H54" s="6">
        <v>48859.831579382997</v>
      </c>
      <c r="I54" s="6">
        <v>50.061079103817399</v>
      </c>
      <c r="J54" s="6">
        <v>6974.2891285293599</v>
      </c>
      <c r="K54" s="6">
        <v>7025.7799792230298</v>
      </c>
      <c r="L54" s="6">
        <v>42.221532309769401</v>
      </c>
      <c r="M54" s="6">
        <v>40.987189879589899</v>
      </c>
      <c r="N54" s="6">
        <v>212.33602291364701</v>
      </c>
      <c r="O54" s="6">
        <v>103382.23</v>
      </c>
      <c r="P54" s="6">
        <v>39.369683687073604</v>
      </c>
      <c r="Q54" s="6">
        <v>57.209825975810702</v>
      </c>
      <c r="R54" s="6">
        <v>37.799975301390099</v>
      </c>
      <c r="S54" s="6">
        <v>51.227763344949501</v>
      </c>
      <c r="T54" s="6">
        <v>53.294735953679897</v>
      </c>
      <c r="U54" s="6">
        <v>31.692246509915599</v>
      </c>
      <c r="V54" s="6">
        <v>32.478641661484303</v>
      </c>
      <c r="W54" s="6">
        <v>31.556499319737402</v>
      </c>
      <c r="X54" s="6">
        <v>25.439311492397898</v>
      </c>
      <c r="Y54" s="6">
        <v>36.122724767385499</v>
      </c>
      <c r="Z54" s="6">
        <v>65.843899774512806</v>
      </c>
      <c r="AA54" s="6">
        <v>40.174432489857601</v>
      </c>
      <c r="AB54" s="6">
        <v>39.946267267056299</v>
      </c>
      <c r="AC54" s="6">
        <v>40.358646569001102</v>
      </c>
      <c r="AD54" s="6">
        <v>37.6402588156486</v>
      </c>
      <c r="AE54" s="6">
        <v>28.426047389697001</v>
      </c>
      <c r="AF54" s="6">
        <v>41.765855143011997</v>
      </c>
      <c r="AG54" s="6">
        <v>30.774734980253001</v>
      </c>
      <c r="AH54" s="6">
        <v>64.349440170886496</v>
      </c>
      <c r="AI54" s="6">
        <v>37.328713674791601</v>
      </c>
      <c r="AJ54" s="6">
        <v>39.948124771912198</v>
      </c>
      <c r="AK54" s="6">
        <v>42.713613977186697</v>
      </c>
      <c r="AL54" s="6">
        <v>43.643384278965499</v>
      </c>
      <c r="AM54" s="6">
        <v>45.253978051656603</v>
      </c>
      <c r="AN54" s="6">
        <v>39.281308185666099</v>
      </c>
      <c r="AO54" s="6">
        <v>48.731970229061901</v>
      </c>
      <c r="AP54" s="6">
        <v>45.3535910634468</v>
      </c>
      <c r="AQ54" s="6">
        <v>49.157530100528298</v>
      </c>
      <c r="AR54" s="6">
        <v>47.207573690118899</v>
      </c>
      <c r="AS54" s="6">
        <v>39.431621634190897</v>
      </c>
      <c r="AT54" s="6">
        <v>47.789687200881197</v>
      </c>
      <c r="AU54" s="6">
        <v>48.914514201482703</v>
      </c>
      <c r="AV54" s="6">
        <v>49.723326799576903</v>
      </c>
      <c r="AW54" s="6">
        <v>38.215023950509902</v>
      </c>
      <c r="AX54" s="6">
        <v>39.410992589273597</v>
      </c>
      <c r="AY54" s="6">
        <v>43.259346434846499</v>
      </c>
      <c r="AZ54" s="6">
        <v>13.963918770260101</v>
      </c>
      <c r="BA54" s="6">
        <v>10.1121568919172</v>
      </c>
      <c r="BB54" s="6">
        <v>25.5130285675511</v>
      </c>
      <c r="BC54" s="6">
        <v>42.918207287238197</v>
      </c>
      <c r="BD54" s="6">
        <v>40.994742844942998</v>
      </c>
    </row>
    <row r="55" spans="1:56" x14ac:dyDescent="0.25">
      <c r="A55" s="21">
        <v>15</v>
      </c>
      <c r="B55" s="21" t="s">
        <v>274</v>
      </c>
      <c r="C55" s="8">
        <v>30</v>
      </c>
      <c r="D55" s="3" t="s">
        <v>270</v>
      </c>
      <c r="E55" s="6">
        <v>20503.392710587301</v>
      </c>
      <c r="F55" s="6">
        <v>66696.883258071204</v>
      </c>
      <c r="G55" s="6">
        <v>244137.18724442899</v>
      </c>
      <c r="H55" s="6">
        <v>47749.549393871901</v>
      </c>
      <c r="I55" s="6">
        <v>48.887828343939603</v>
      </c>
      <c r="J55" s="6">
        <v>6925.7821979799601</v>
      </c>
      <c r="K55" s="6">
        <v>6979.40558816251</v>
      </c>
      <c r="L55" s="6">
        <v>42.631519128495199</v>
      </c>
      <c r="M55" s="6">
        <v>39.9591302705809</v>
      </c>
      <c r="N55" s="6">
        <v>211.55302290181001</v>
      </c>
      <c r="O55" s="6">
        <v>103382.23</v>
      </c>
      <c r="P55" s="6">
        <v>38.8927730085029</v>
      </c>
      <c r="Q55" s="6">
        <v>59.197622894263397</v>
      </c>
      <c r="R55" s="6">
        <v>39.029331120685001</v>
      </c>
      <c r="S55" s="6">
        <v>50.2203031679392</v>
      </c>
      <c r="T55" s="6">
        <v>52.902245216604001</v>
      </c>
      <c r="U55" s="6">
        <v>30.5601233998437</v>
      </c>
      <c r="V55" s="6">
        <v>30.620262960250798</v>
      </c>
      <c r="W55" s="6">
        <v>31.062934815250799</v>
      </c>
      <c r="X55" s="6">
        <v>26.461515183714202</v>
      </c>
      <c r="Y55" s="6">
        <v>35.8292598124603</v>
      </c>
      <c r="Z55" s="6">
        <v>65.051063420512406</v>
      </c>
      <c r="AA55" s="6">
        <v>40.052738286116998</v>
      </c>
      <c r="AB55" s="6">
        <v>40.074941812100697</v>
      </c>
      <c r="AC55" s="6">
        <v>40.423635870475202</v>
      </c>
      <c r="AD55" s="6">
        <v>37.506716234313501</v>
      </c>
      <c r="AE55" s="6">
        <v>28.741134727490198</v>
      </c>
      <c r="AF55" s="6">
        <v>41.860407517259603</v>
      </c>
      <c r="AG55" s="6">
        <v>30.808114546385699</v>
      </c>
      <c r="AH55" s="6">
        <v>62.311789452194397</v>
      </c>
      <c r="AI55" s="6">
        <v>37.032827733227101</v>
      </c>
      <c r="AJ55" s="6">
        <v>38.938322102016897</v>
      </c>
      <c r="AK55" s="6">
        <v>41.838602244154302</v>
      </c>
      <c r="AL55" s="6">
        <v>41.621654117121601</v>
      </c>
      <c r="AM55" s="6">
        <v>45.103406799409399</v>
      </c>
      <c r="AN55" s="6">
        <v>38.546594436907696</v>
      </c>
      <c r="AO55" s="6">
        <v>47.9913086723192</v>
      </c>
      <c r="AP55" s="6">
        <v>44.6277864225301</v>
      </c>
      <c r="AQ55" s="6">
        <v>48.280191714074597</v>
      </c>
      <c r="AR55" s="6">
        <v>46.039594163195098</v>
      </c>
      <c r="AS55" s="6">
        <v>39.5962136170699</v>
      </c>
      <c r="AT55" s="6">
        <v>47.314276959163401</v>
      </c>
      <c r="AU55" s="6">
        <v>48.530595072915801</v>
      </c>
      <c r="AV55" s="6">
        <v>48.718508603001503</v>
      </c>
      <c r="AW55" s="6">
        <v>36.982379093962102</v>
      </c>
      <c r="AX55" s="6">
        <v>38.542070760096898</v>
      </c>
      <c r="AY55" s="6">
        <v>42.585255400652898</v>
      </c>
      <c r="AZ55" s="6">
        <v>12.2447561813755</v>
      </c>
      <c r="BA55" s="6">
        <v>9.7393586197115205</v>
      </c>
      <c r="BB55" s="6">
        <v>24.522219556634401</v>
      </c>
      <c r="BC55" s="6">
        <v>42.681384209092997</v>
      </c>
      <c r="BD55" s="6">
        <v>39.2663904635479</v>
      </c>
    </row>
    <row r="56" spans="1:56" x14ac:dyDescent="0.25">
      <c r="A56" s="21">
        <v>16</v>
      </c>
      <c r="B56" s="21" t="s">
        <v>274</v>
      </c>
      <c r="C56" s="8">
        <v>30</v>
      </c>
      <c r="D56" s="3" t="s">
        <v>270</v>
      </c>
      <c r="E56" s="6">
        <v>20538.916090288702</v>
      </c>
      <c r="F56" s="6">
        <v>67185.4638674944</v>
      </c>
      <c r="G56" s="6">
        <v>245411.85626671001</v>
      </c>
      <c r="H56" s="6">
        <v>48082.649034024696</v>
      </c>
      <c r="I56" s="6">
        <v>49.136208166855297</v>
      </c>
      <c r="J56" s="6">
        <v>6957.1963966948197</v>
      </c>
      <c r="K56" s="6">
        <v>6939.71284596636</v>
      </c>
      <c r="L56" s="6">
        <v>42.364921157272299</v>
      </c>
      <c r="M56" s="6">
        <v>39.730476123500303</v>
      </c>
      <c r="N56" s="6">
        <v>211.97702945273599</v>
      </c>
      <c r="O56" s="6">
        <v>103382.23</v>
      </c>
      <c r="P56" s="6">
        <v>38.644451216558501</v>
      </c>
      <c r="Q56" s="6">
        <v>57.342365778415797</v>
      </c>
      <c r="R56" s="6">
        <v>39.888612495107601</v>
      </c>
      <c r="S56" s="6">
        <v>56.910840237097297</v>
      </c>
      <c r="T56" s="6">
        <v>53.441782108743197</v>
      </c>
      <c r="U56" s="6">
        <v>31.040061729435099</v>
      </c>
      <c r="V56" s="6">
        <v>30.505099953813499</v>
      </c>
      <c r="W56" s="6">
        <v>31.020148736836699</v>
      </c>
      <c r="X56" s="6">
        <v>25.7521593710639</v>
      </c>
      <c r="Y56" s="6">
        <v>35.438650246220298</v>
      </c>
      <c r="Z56" s="6">
        <v>64.6602201477412</v>
      </c>
      <c r="AA56" s="6">
        <v>39.629734570970498</v>
      </c>
      <c r="AB56" s="6">
        <v>40.367716263422999</v>
      </c>
      <c r="AC56" s="6">
        <v>40.313188358832399</v>
      </c>
      <c r="AD56" s="6">
        <v>38.073344237051501</v>
      </c>
      <c r="AE56" s="6">
        <v>27.737448742126801</v>
      </c>
      <c r="AF56" s="6">
        <v>43.101758061153397</v>
      </c>
      <c r="AG56" s="6">
        <v>30.6671233307212</v>
      </c>
      <c r="AH56" s="6">
        <v>64.494693199204903</v>
      </c>
      <c r="AI56" s="6">
        <v>36.758764914838103</v>
      </c>
      <c r="AJ56" s="6">
        <v>38.745217588499202</v>
      </c>
      <c r="AK56" s="6">
        <v>42.402489663462703</v>
      </c>
      <c r="AL56" s="6">
        <v>41.283586184916601</v>
      </c>
      <c r="AM56" s="6">
        <v>44.489320736985803</v>
      </c>
      <c r="AN56" s="6">
        <v>39.038044307446597</v>
      </c>
      <c r="AO56" s="6">
        <v>48.014302472586301</v>
      </c>
      <c r="AP56" s="6">
        <v>44.4399773894825</v>
      </c>
      <c r="AQ56" s="6">
        <v>49.606547853217499</v>
      </c>
      <c r="AR56" s="6">
        <v>46.290797532607002</v>
      </c>
      <c r="AS56" s="6">
        <v>38.834498785880903</v>
      </c>
      <c r="AT56" s="6">
        <v>45.974530688488997</v>
      </c>
      <c r="AU56" s="6">
        <v>47.735732405554003</v>
      </c>
      <c r="AV56" s="6">
        <v>48.791200025626999</v>
      </c>
      <c r="AW56" s="6">
        <v>36.9243820453285</v>
      </c>
      <c r="AX56" s="6">
        <v>38.420922343005103</v>
      </c>
      <c r="AY56" s="6">
        <v>42.559717869805397</v>
      </c>
      <c r="AZ56" s="6">
        <v>12.578788678078199</v>
      </c>
      <c r="BA56" s="6">
        <v>9.9723677402127606</v>
      </c>
      <c r="BB56" s="6">
        <v>24.9444670227515</v>
      </c>
      <c r="BC56" s="6">
        <v>44.301777625522497</v>
      </c>
      <c r="BD56" s="6">
        <v>39.632522506420301</v>
      </c>
    </row>
    <row r="57" spans="1:56" x14ac:dyDescent="0.25">
      <c r="A57" s="21">
        <v>17</v>
      </c>
      <c r="B57" s="21" t="s">
        <v>274</v>
      </c>
      <c r="C57" s="8">
        <v>30</v>
      </c>
      <c r="D57" s="3" t="s">
        <v>270</v>
      </c>
      <c r="E57" s="6">
        <v>20520.738484859899</v>
      </c>
      <c r="F57" s="6">
        <v>66442.192954700993</v>
      </c>
      <c r="G57" s="6">
        <v>243603.15899375899</v>
      </c>
      <c r="H57" s="6">
        <v>47531.563094024699</v>
      </c>
      <c r="I57" s="6">
        <v>48.687456165942201</v>
      </c>
      <c r="J57" s="6">
        <v>6890.7020491673002</v>
      </c>
      <c r="K57" s="6">
        <v>6872.9709513344096</v>
      </c>
      <c r="L57" s="6">
        <v>41.902734078607601</v>
      </c>
      <c r="M57" s="6">
        <v>41.880448703552197</v>
      </c>
      <c r="N57" s="6">
        <v>210.60178721264501</v>
      </c>
      <c r="O57" s="6">
        <v>103382.23</v>
      </c>
      <c r="P57" s="6">
        <v>38.473976236433103</v>
      </c>
      <c r="Q57" s="6">
        <v>57.893860449464</v>
      </c>
      <c r="R57" s="6">
        <v>41.391250706358001</v>
      </c>
      <c r="S57" s="6">
        <v>56.413070601774599</v>
      </c>
      <c r="T57" s="6">
        <v>53.149950663749202</v>
      </c>
      <c r="U57" s="6">
        <v>31.492048516635599</v>
      </c>
      <c r="V57" s="6">
        <v>29.623563043595201</v>
      </c>
      <c r="W57" s="6">
        <v>31.498391792839499</v>
      </c>
      <c r="X57" s="6">
        <v>26.573813793876901</v>
      </c>
      <c r="Y57" s="6">
        <v>35.639984924396202</v>
      </c>
      <c r="Z57" s="6">
        <v>63.811986827458099</v>
      </c>
      <c r="AA57" s="6">
        <v>39.471596024706002</v>
      </c>
      <c r="AB57" s="6">
        <v>39.572408201864803</v>
      </c>
      <c r="AC57" s="6">
        <v>39.975955914467697</v>
      </c>
      <c r="AD57" s="6">
        <v>37.536289886190403</v>
      </c>
      <c r="AE57" s="6">
        <v>27.888059696221301</v>
      </c>
      <c r="AF57" s="6">
        <v>42.327004619850698</v>
      </c>
      <c r="AG57" s="6">
        <v>30.2550208625632</v>
      </c>
      <c r="AH57" s="6">
        <v>60.097666950726797</v>
      </c>
      <c r="AI57" s="6">
        <v>36.3759017496863</v>
      </c>
      <c r="AJ57" s="6">
        <v>37.927862734447601</v>
      </c>
      <c r="AK57" s="6">
        <v>41.159724507431498</v>
      </c>
      <c r="AL57" s="6">
        <v>41.386789155905397</v>
      </c>
      <c r="AM57" s="6">
        <v>44.365122505347301</v>
      </c>
      <c r="AN57" s="6">
        <v>37.705273725990999</v>
      </c>
      <c r="AO57" s="6">
        <v>47.613033786362699</v>
      </c>
      <c r="AP57" s="6">
        <v>43.402562859197097</v>
      </c>
      <c r="AQ57" s="6">
        <v>47.699162133106398</v>
      </c>
      <c r="AR57" s="6">
        <v>44.617180569324802</v>
      </c>
      <c r="AS57" s="6">
        <v>37.311897040014102</v>
      </c>
      <c r="AT57" s="6">
        <v>45.176617844138597</v>
      </c>
      <c r="AU57" s="6">
        <v>46.721148309233499</v>
      </c>
      <c r="AV57" s="6">
        <v>47.339524365819202</v>
      </c>
      <c r="AW57" s="6">
        <v>36.046141044185497</v>
      </c>
      <c r="AX57" s="6">
        <v>37.2948399248992</v>
      </c>
      <c r="AY57" s="6">
        <v>41.346610272584599</v>
      </c>
      <c r="AZ57" s="6">
        <v>12.0180796820989</v>
      </c>
      <c r="BA57" s="6">
        <v>9.7475585620992895</v>
      </c>
      <c r="BB57" s="6">
        <v>24.300977764015499</v>
      </c>
      <c r="BC57" s="6">
        <v>38.382438870110597</v>
      </c>
      <c r="BD57" s="6">
        <v>37.900187818785902</v>
      </c>
    </row>
    <row r="58" spans="1:56" x14ac:dyDescent="0.25">
      <c r="A58" s="21">
        <v>18</v>
      </c>
      <c r="B58" s="21" t="s">
        <v>274</v>
      </c>
      <c r="C58" s="8">
        <v>30</v>
      </c>
      <c r="D58" s="3" t="s">
        <v>270</v>
      </c>
      <c r="E58" s="6">
        <v>20325.100368585099</v>
      </c>
      <c r="F58" s="6">
        <v>65952.193187118697</v>
      </c>
      <c r="G58" s="6">
        <v>241745.770756121</v>
      </c>
      <c r="H58" s="6">
        <v>47396.615362629302</v>
      </c>
      <c r="I58" s="6">
        <v>49.295981421025502</v>
      </c>
      <c r="J58" s="6">
        <v>6865.7486382078996</v>
      </c>
      <c r="K58" s="6">
        <v>6865.5945764434</v>
      </c>
      <c r="L58" s="6">
        <v>41.798966731588997</v>
      </c>
      <c r="M58" s="6">
        <v>40.343853026048002</v>
      </c>
      <c r="N58" s="6">
        <v>209.262333422143</v>
      </c>
      <c r="O58" s="6">
        <v>103382.23</v>
      </c>
      <c r="P58" s="6">
        <v>38.955907712437899</v>
      </c>
      <c r="Q58" s="6">
        <v>56.345197876260798</v>
      </c>
      <c r="R58" s="6">
        <v>38.810227975182897</v>
      </c>
      <c r="S58" s="6">
        <v>52.523658371365798</v>
      </c>
      <c r="T58" s="6">
        <v>52.090720014461702</v>
      </c>
      <c r="U58" s="6">
        <v>30.793750105259001</v>
      </c>
      <c r="V58" s="6">
        <v>31.575588639397601</v>
      </c>
      <c r="W58" s="6">
        <v>30.1296411197876</v>
      </c>
      <c r="X58" s="6">
        <v>25.794639044438298</v>
      </c>
      <c r="Y58" s="6">
        <v>35.528411141121602</v>
      </c>
      <c r="Z58" s="6">
        <v>64.365525221206397</v>
      </c>
      <c r="AA58" s="6">
        <v>38.803239709659103</v>
      </c>
      <c r="AB58" s="6">
        <v>39.735858902176801</v>
      </c>
      <c r="AC58" s="6">
        <v>39.9983023307107</v>
      </c>
      <c r="AD58" s="6">
        <v>37.911986438118902</v>
      </c>
      <c r="AE58" s="6">
        <v>28.377278598545601</v>
      </c>
      <c r="AF58" s="6">
        <v>41.355726300466102</v>
      </c>
      <c r="AG58" s="6">
        <v>30.401193443915201</v>
      </c>
      <c r="AH58" s="6">
        <v>60.815260963328498</v>
      </c>
      <c r="AI58" s="6">
        <v>35.919849927019001</v>
      </c>
      <c r="AJ58" s="6">
        <v>38.356123001534499</v>
      </c>
      <c r="AK58" s="6">
        <v>40.979974581788099</v>
      </c>
      <c r="AL58" s="6">
        <v>40.576553007079397</v>
      </c>
      <c r="AM58" s="6">
        <v>43.730595633727503</v>
      </c>
      <c r="AN58" s="6">
        <v>37.012670763821603</v>
      </c>
      <c r="AO58" s="6">
        <v>46.612196038978702</v>
      </c>
      <c r="AP58" s="6">
        <v>43.091565983916198</v>
      </c>
      <c r="AQ58" s="6">
        <v>46.522371817428997</v>
      </c>
      <c r="AR58" s="6">
        <v>44.8132388417242</v>
      </c>
      <c r="AS58" s="6">
        <v>37.850122633582401</v>
      </c>
      <c r="AT58" s="6">
        <v>44.904520132146601</v>
      </c>
      <c r="AU58" s="6">
        <v>45.964479667162301</v>
      </c>
      <c r="AV58" s="6">
        <v>47.219915966459702</v>
      </c>
      <c r="AW58" s="6">
        <v>35.951334081967303</v>
      </c>
      <c r="AX58" s="6">
        <v>37.276229901275499</v>
      </c>
      <c r="AY58" s="6">
        <v>41.358436457821199</v>
      </c>
      <c r="AZ58" s="6">
        <v>11.954155132955499</v>
      </c>
      <c r="BA58" s="6">
        <v>9.68823454911605</v>
      </c>
      <c r="BB58" s="6">
        <v>23.893978103424001</v>
      </c>
      <c r="BC58" s="6">
        <v>42.196591056707497</v>
      </c>
      <c r="BD58" s="6">
        <v>37.969478732144701</v>
      </c>
    </row>
    <row r="59" spans="1:56" x14ac:dyDescent="0.25">
      <c r="A59" s="21">
        <v>19</v>
      </c>
      <c r="B59" s="21" t="s">
        <v>274</v>
      </c>
      <c r="C59" s="8">
        <v>30</v>
      </c>
      <c r="D59" s="3" t="s">
        <v>270</v>
      </c>
      <c r="E59" s="6">
        <v>20431.381871871701</v>
      </c>
      <c r="F59" s="6">
        <v>66679.996479981201</v>
      </c>
      <c r="G59" s="6">
        <v>247345.785159491</v>
      </c>
      <c r="H59" s="6">
        <v>47937.130051547399</v>
      </c>
      <c r="I59" s="6">
        <v>48.929865329687999</v>
      </c>
      <c r="J59" s="6">
        <v>6917.2605373792503</v>
      </c>
      <c r="K59" s="6">
        <v>6951.6310566862203</v>
      </c>
      <c r="L59" s="6">
        <v>42.477352130528899</v>
      </c>
      <c r="M59" s="6">
        <v>40.909574026814703</v>
      </c>
      <c r="N59" s="6">
        <v>210.33921570210799</v>
      </c>
      <c r="O59" s="6">
        <v>103382.23</v>
      </c>
      <c r="P59" s="6">
        <v>38.693549538167801</v>
      </c>
      <c r="Q59" s="6">
        <v>56.244329203314102</v>
      </c>
      <c r="R59" s="6">
        <v>40.601631302451999</v>
      </c>
      <c r="S59" s="6">
        <v>50.148500611197598</v>
      </c>
      <c r="T59" s="6">
        <v>53.1242948711607</v>
      </c>
      <c r="U59" s="6">
        <v>30.578854117867898</v>
      </c>
      <c r="V59" s="6">
        <v>30.230473316786501</v>
      </c>
      <c r="W59" s="6">
        <v>31.515593667236601</v>
      </c>
      <c r="X59" s="6">
        <v>26.218577325750999</v>
      </c>
      <c r="Y59" s="6">
        <v>35.891103590928999</v>
      </c>
      <c r="Z59" s="6">
        <v>64.948182449966893</v>
      </c>
      <c r="AA59" s="6">
        <v>39.370539623134</v>
      </c>
      <c r="AB59" s="6">
        <v>39.819884895413303</v>
      </c>
      <c r="AC59" s="6">
        <v>39.508954331688997</v>
      </c>
      <c r="AD59" s="6">
        <v>37.8995529622307</v>
      </c>
      <c r="AE59" s="6">
        <v>28.007149712661601</v>
      </c>
      <c r="AF59" s="6">
        <v>41.843659789101899</v>
      </c>
      <c r="AG59" s="6">
        <v>31.068117725695299</v>
      </c>
      <c r="AH59" s="6">
        <v>62.370530348221401</v>
      </c>
      <c r="AI59" s="6">
        <v>36.703654775793801</v>
      </c>
      <c r="AJ59" s="6">
        <v>39.472260129498999</v>
      </c>
      <c r="AK59" s="6">
        <v>42.203712202919803</v>
      </c>
      <c r="AL59" s="6">
        <v>41.436972247078103</v>
      </c>
      <c r="AM59" s="6">
        <v>45.256519777436502</v>
      </c>
      <c r="AN59" s="6">
        <v>38.385183201291497</v>
      </c>
      <c r="AO59" s="6">
        <v>47.2838620886494</v>
      </c>
      <c r="AP59" s="6">
        <v>44.64657366678</v>
      </c>
      <c r="AQ59" s="6">
        <v>47.174368162540397</v>
      </c>
      <c r="AR59" s="6">
        <v>46.532744172948902</v>
      </c>
      <c r="AS59" s="6">
        <v>38.369752578120199</v>
      </c>
      <c r="AT59" s="6">
        <v>46.471001036963003</v>
      </c>
      <c r="AU59" s="6">
        <v>47.0445387241463</v>
      </c>
      <c r="AV59" s="6">
        <v>49.0036998102916</v>
      </c>
      <c r="AW59" s="6">
        <v>37.225849260620699</v>
      </c>
      <c r="AX59" s="6">
        <v>38.023881680922599</v>
      </c>
      <c r="AY59" s="6">
        <v>42.489434011349303</v>
      </c>
      <c r="AZ59" s="6">
        <v>12.4002924460146</v>
      </c>
      <c r="BA59" s="6">
        <v>10.041557921163999</v>
      </c>
      <c r="BB59" s="6">
        <v>25.102027387680099</v>
      </c>
      <c r="BC59" s="6">
        <v>39.231017309217599</v>
      </c>
      <c r="BD59" s="6">
        <v>39.348286648364002</v>
      </c>
    </row>
    <row r="60" spans="1:56" x14ac:dyDescent="0.25">
      <c r="A60" s="21">
        <v>20</v>
      </c>
      <c r="B60" s="21" t="s">
        <v>274</v>
      </c>
      <c r="C60" s="8">
        <v>30</v>
      </c>
      <c r="D60" s="3" t="s">
        <v>270</v>
      </c>
      <c r="E60" s="6">
        <v>20584.4544093076</v>
      </c>
      <c r="F60" s="6">
        <v>66813.933135687694</v>
      </c>
      <c r="G60" s="6">
        <v>247782.55291868601</v>
      </c>
      <c r="H60" s="6">
        <v>48053.7050904188</v>
      </c>
      <c r="I60" s="6">
        <v>49.027802251840498</v>
      </c>
      <c r="J60" s="6">
        <v>6930.2262737719402</v>
      </c>
      <c r="K60" s="6">
        <v>6964.9162360269802</v>
      </c>
      <c r="L60" s="6">
        <v>41.468209897430299</v>
      </c>
      <c r="M60" s="6">
        <v>42.220992976777403</v>
      </c>
      <c r="N60" s="6">
        <v>209.541961492474</v>
      </c>
      <c r="O60" s="6">
        <v>103382.23</v>
      </c>
      <c r="P60" s="6">
        <v>38.361347355500399</v>
      </c>
      <c r="Q60" s="6">
        <v>56.559877516505502</v>
      </c>
      <c r="R60" s="6">
        <v>41.234749054867102</v>
      </c>
      <c r="S60" s="6">
        <v>50.694998766830999</v>
      </c>
      <c r="T60" s="6">
        <v>52.829987969988899</v>
      </c>
      <c r="U60" s="6">
        <v>30.023042064299599</v>
      </c>
      <c r="V60" s="6">
        <v>30.302269975532599</v>
      </c>
      <c r="W60" s="6">
        <v>30.5804499250271</v>
      </c>
      <c r="X60" s="6">
        <v>26.4827529290264</v>
      </c>
      <c r="Y60" s="6">
        <v>35.573458504434498</v>
      </c>
      <c r="Z60" s="6">
        <v>65.015349247198898</v>
      </c>
      <c r="AA60" s="6">
        <v>39.476864982816302</v>
      </c>
      <c r="AB60" s="6">
        <v>39.571318932781303</v>
      </c>
      <c r="AC60" s="6">
        <v>40.015282647020001</v>
      </c>
      <c r="AD60" s="6">
        <v>38.031335452868902</v>
      </c>
      <c r="AE60" s="6">
        <v>28.2597406549461</v>
      </c>
      <c r="AF60" s="6">
        <v>41.878634627432703</v>
      </c>
      <c r="AG60" s="6">
        <v>30.9965963960246</v>
      </c>
      <c r="AH60" s="6">
        <v>63.245526345145997</v>
      </c>
      <c r="AI60" s="6">
        <v>37.005298746590697</v>
      </c>
      <c r="AJ60" s="6">
        <v>38.866311029870801</v>
      </c>
      <c r="AK60" s="6">
        <v>42.095584369806097</v>
      </c>
      <c r="AL60" s="6">
        <v>41.903031376437703</v>
      </c>
      <c r="AM60" s="6">
        <v>45.005718168924503</v>
      </c>
      <c r="AN60" s="6">
        <v>39.016099867355798</v>
      </c>
      <c r="AO60" s="6">
        <v>48.8888572448706</v>
      </c>
      <c r="AP60" s="6">
        <v>44.088364539473503</v>
      </c>
      <c r="AQ60" s="6">
        <v>48.640363426313399</v>
      </c>
      <c r="AR60" s="6">
        <v>46.558425008539899</v>
      </c>
      <c r="AS60" s="6">
        <v>38.848652709223003</v>
      </c>
      <c r="AT60" s="6">
        <v>46.4607405783742</v>
      </c>
      <c r="AU60" s="6">
        <v>48.602643534606599</v>
      </c>
      <c r="AV60" s="6">
        <v>48.805478317389799</v>
      </c>
      <c r="AW60" s="6">
        <v>37.672640415902102</v>
      </c>
      <c r="AX60" s="6">
        <v>38.318950802569503</v>
      </c>
      <c r="AY60" s="6">
        <v>43.450389177555799</v>
      </c>
      <c r="AZ60" s="6">
        <v>12.427811921505899</v>
      </c>
      <c r="BA60" s="6">
        <v>10.2004886452196</v>
      </c>
      <c r="BB60" s="6">
        <v>24.819298997955499</v>
      </c>
      <c r="BC60" s="6">
        <v>39.7890826460726</v>
      </c>
      <c r="BD60" s="6">
        <v>39.618041265438997</v>
      </c>
    </row>
    <row r="62" spans="1:56" x14ac:dyDescent="0.25">
      <c r="D62" s="103" t="s">
        <v>72</v>
      </c>
      <c r="E62" s="19">
        <f>MAX(E41:E60)</f>
        <v>20941.275718049699</v>
      </c>
      <c r="F62" s="19">
        <f t="shared" ref="F62:BD62" si="5">MAX(F41:F60)</f>
        <v>69113.474058130203</v>
      </c>
      <c r="G62" s="19">
        <f t="shared" si="5"/>
        <v>248426.323847936</v>
      </c>
      <c r="H62" s="19">
        <f t="shared" si="5"/>
        <v>49658.558658033297</v>
      </c>
      <c r="I62" s="19">
        <f t="shared" si="5"/>
        <v>50.844806265249701</v>
      </c>
      <c r="J62" s="19">
        <f t="shared" si="5"/>
        <v>7177.7132887928901</v>
      </c>
      <c r="K62" s="19">
        <f t="shared" si="5"/>
        <v>7168.6833882068904</v>
      </c>
      <c r="L62" s="19">
        <f t="shared" si="5"/>
        <v>43.379068445874999</v>
      </c>
      <c r="M62" s="19">
        <f t="shared" si="5"/>
        <v>42.254340310413902</v>
      </c>
      <c r="N62" s="19">
        <f t="shared" si="5"/>
        <v>215.28192799781101</v>
      </c>
      <c r="O62" s="19">
        <f t="shared" si="5"/>
        <v>103382.23</v>
      </c>
      <c r="P62" s="19">
        <f t="shared" si="5"/>
        <v>40.018491709766103</v>
      </c>
      <c r="Q62" s="19">
        <f t="shared" si="5"/>
        <v>59.834395116877403</v>
      </c>
      <c r="R62" s="19">
        <f t="shared" si="5"/>
        <v>43.1967528402309</v>
      </c>
      <c r="S62" s="19">
        <f t="shared" si="5"/>
        <v>86.821744613886196</v>
      </c>
      <c r="T62" s="19">
        <f t="shared" si="5"/>
        <v>54.467736201603003</v>
      </c>
      <c r="U62" s="19">
        <f t="shared" si="5"/>
        <v>32.968016149408001</v>
      </c>
      <c r="V62" s="19">
        <f t="shared" ref="V62:W62" si="6">MAX(V41:V60)</f>
        <v>34.409490504859797</v>
      </c>
      <c r="W62" s="19">
        <f t="shared" si="6"/>
        <v>32.631230940592502</v>
      </c>
      <c r="X62" s="19">
        <f t="shared" si="5"/>
        <v>27.6878428600373</v>
      </c>
      <c r="Y62" s="19">
        <f t="shared" si="5"/>
        <v>36.984829851106298</v>
      </c>
      <c r="Z62" s="19">
        <f t="shared" si="5"/>
        <v>66.772433588766802</v>
      </c>
      <c r="AA62" s="19">
        <f t="shared" si="5"/>
        <v>40.387004959311</v>
      </c>
      <c r="AB62" s="19">
        <f t="shared" si="5"/>
        <v>41.025888890342998</v>
      </c>
      <c r="AC62" s="19">
        <f t="shared" si="5"/>
        <v>40.918465639445998</v>
      </c>
      <c r="AD62" s="19">
        <f t="shared" si="5"/>
        <v>39.806980725363097</v>
      </c>
      <c r="AE62" s="19">
        <f t="shared" si="5"/>
        <v>29.387123250535801</v>
      </c>
      <c r="AF62" s="19">
        <f t="shared" si="5"/>
        <v>43.906631217049799</v>
      </c>
      <c r="AG62" s="19">
        <f t="shared" si="5"/>
        <v>32.194469715146298</v>
      </c>
      <c r="AH62" s="19">
        <f t="shared" si="5"/>
        <v>65.518320383006497</v>
      </c>
      <c r="AI62" s="19">
        <f t="shared" si="5"/>
        <v>37.720357939448803</v>
      </c>
      <c r="AJ62" s="19">
        <f t="shared" si="5"/>
        <v>39.948124771912198</v>
      </c>
      <c r="AK62" s="19">
        <f t="shared" si="5"/>
        <v>43.628924413808399</v>
      </c>
      <c r="AL62" s="19">
        <f t="shared" si="5"/>
        <v>44.039680597760601</v>
      </c>
      <c r="AM62" s="19">
        <f t="shared" si="5"/>
        <v>46.973220230115302</v>
      </c>
      <c r="AN62" s="19">
        <f t="shared" si="5"/>
        <v>39.810072850997003</v>
      </c>
      <c r="AO62" s="19">
        <f t="shared" si="5"/>
        <v>49.383972715434403</v>
      </c>
      <c r="AP62" s="19">
        <f t="shared" si="5"/>
        <v>45.736134573237997</v>
      </c>
      <c r="AQ62" s="19">
        <f t="shared" si="5"/>
        <v>50.367433259482901</v>
      </c>
      <c r="AR62" s="19">
        <f t="shared" si="5"/>
        <v>47.665560806828601</v>
      </c>
      <c r="AS62" s="19">
        <f t="shared" si="5"/>
        <v>39.7509035066537</v>
      </c>
      <c r="AT62" s="19">
        <f t="shared" si="5"/>
        <v>47.789687200881197</v>
      </c>
      <c r="AU62" s="19">
        <f t="shared" si="5"/>
        <v>49.350199489972503</v>
      </c>
      <c r="AV62" s="19">
        <f t="shared" si="5"/>
        <v>49.901049608846897</v>
      </c>
      <c r="AW62" s="19">
        <f t="shared" si="5"/>
        <v>38.215023950509902</v>
      </c>
      <c r="AX62" s="19">
        <f t="shared" si="5"/>
        <v>39.4570005194552</v>
      </c>
      <c r="AY62" s="19">
        <f t="shared" si="5"/>
        <v>44.035010756687903</v>
      </c>
      <c r="AZ62" s="19">
        <f t="shared" si="5"/>
        <v>13.963918770260101</v>
      </c>
      <c r="BA62" s="19">
        <f t="shared" si="5"/>
        <v>10.303075587136</v>
      </c>
      <c r="BB62" s="19">
        <f t="shared" si="5"/>
        <v>25.625855932074</v>
      </c>
      <c r="BC62" s="19">
        <f t="shared" si="5"/>
        <v>45.994350583264399</v>
      </c>
      <c r="BD62" s="19">
        <f t="shared" si="5"/>
        <v>41.018696843129597</v>
      </c>
    </row>
    <row r="63" spans="1:56" x14ac:dyDescent="0.25">
      <c r="D63" s="103" t="s">
        <v>71</v>
      </c>
      <c r="E63" s="19">
        <f>MIN(E41:E60)</f>
        <v>20325.100368585099</v>
      </c>
      <c r="F63" s="19">
        <f t="shared" ref="F63:BD63" si="7">MIN(F41:F60)</f>
        <v>65952.193187118697</v>
      </c>
      <c r="G63" s="19">
        <f t="shared" si="7"/>
        <v>240963.64467217901</v>
      </c>
      <c r="H63" s="19">
        <f t="shared" si="7"/>
        <v>47396.615362629302</v>
      </c>
      <c r="I63" s="19">
        <f t="shared" si="7"/>
        <v>48.603459649164797</v>
      </c>
      <c r="J63" s="19">
        <f t="shared" si="7"/>
        <v>6865.7486382078996</v>
      </c>
      <c r="K63" s="19">
        <f t="shared" si="7"/>
        <v>6865.5945764434</v>
      </c>
      <c r="L63" s="19">
        <f t="shared" si="7"/>
        <v>41.468209897430299</v>
      </c>
      <c r="M63" s="19">
        <f t="shared" si="7"/>
        <v>38.390738391690498</v>
      </c>
      <c r="N63" s="19">
        <f t="shared" si="7"/>
        <v>209.262333422143</v>
      </c>
      <c r="O63" s="19">
        <f t="shared" si="7"/>
        <v>103382.23</v>
      </c>
      <c r="P63" s="19">
        <f t="shared" si="7"/>
        <v>38.361347355500399</v>
      </c>
      <c r="Q63" s="19">
        <f t="shared" si="7"/>
        <v>55.126992519671298</v>
      </c>
      <c r="R63" s="19">
        <f t="shared" si="7"/>
        <v>37.799975301390099</v>
      </c>
      <c r="S63" s="19">
        <f t="shared" si="7"/>
        <v>50.148500611197598</v>
      </c>
      <c r="T63" s="19">
        <f t="shared" si="7"/>
        <v>52.090720014461702</v>
      </c>
      <c r="U63" s="19">
        <f t="shared" si="7"/>
        <v>30.023042064299599</v>
      </c>
      <c r="V63" s="19">
        <f t="shared" ref="V63:W63" si="8">MIN(V41:V60)</f>
        <v>28.847664765148298</v>
      </c>
      <c r="W63" s="19">
        <f t="shared" si="8"/>
        <v>30.1296411197876</v>
      </c>
      <c r="X63" s="19">
        <f t="shared" si="7"/>
        <v>23.8892210190876</v>
      </c>
      <c r="Y63" s="19">
        <f t="shared" si="7"/>
        <v>35.438650246220298</v>
      </c>
      <c r="Z63" s="19">
        <f t="shared" si="7"/>
        <v>63.811986827458099</v>
      </c>
      <c r="AA63" s="19">
        <f t="shared" si="7"/>
        <v>38.803239709659103</v>
      </c>
      <c r="AB63" s="19">
        <f t="shared" si="7"/>
        <v>39.571318932781303</v>
      </c>
      <c r="AC63" s="19">
        <f t="shared" si="7"/>
        <v>39.508954331688997</v>
      </c>
      <c r="AD63" s="19">
        <f t="shared" si="7"/>
        <v>37.490473263256703</v>
      </c>
      <c r="AE63" s="19">
        <f t="shared" si="7"/>
        <v>27.737448742126801</v>
      </c>
      <c r="AF63" s="19">
        <f t="shared" si="7"/>
        <v>41.355726300466102</v>
      </c>
      <c r="AG63" s="19">
        <f t="shared" si="7"/>
        <v>30.2550208625632</v>
      </c>
      <c r="AH63" s="19">
        <f t="shared" si="7"/>
        <v>60.097666950726797</v>
      </c>
      <c r="AI63" s="19">
        <f t="shared" si="7"/>
        <v>35.919849927019001</v>
      </c>
      <c r="AJ63" s="19">
        <f t="shared" si="7"/>
        <v>37.927862734447601</v>
      </c>
      <c r="AK63" s="19">
        <f t="shared" si="7"/>
        <v>40.979974581788099</v>
      </c>
      <c r="AL63" s="19">
        <f t="shared" si="7"/>
        <v>40.576553007079397</v>
      </c>
      <c r="AM63" s="19">
        <f t="shared" si="7"/>
        <v>43.730595633727503</v>
      </c>
      <c r="AN63" s="19">
        <f t="shared" si="7"/>
        <v>37.012670763821603</v>
      </c>
      <c r="AO63" s="19">
        <f t="shared" si="7"/>
        <v>46.607045065515699</v>
      </c>
      <c r="AP63" s="19">
        <f t="shared" si="7"/>
        <v>43.091565983916198</v>
      </c>
      <c r="AQ63" s="19">
        <f t="shared" si="7"/>
        <v>46.522371817428997</v>
      </c>
      <c r="AR63" s="19">
        <f t="shared" si="7"/>
        <v>44.617180569324802</v>
      </c>
      <c r="AS63" s="19">
        <f t="shared" si="7"/>
        <v>37.311897040014102</v>
      </c>
      <c r="AT63" s="19">
        <f t="shared" si="7"/>
        <v>44.904520132146601</v>
      </c>
      <c r="AU63" s="19">
        <f t="shared" si="7"/>
        <v>45.964479667162301</v>
      </c>
      <c r="AV63" s="19">
        <f t="shared" si="7"/>
        <v>47.219915966459702</v>
      </c>
      <c r="AW63" s="19">
        <f t="shared" si="7"/>
        <v>35.951334081967303</v>
      </c>
      <c r="AX63" s="19">
        <f t="shared" si="7"/>
        <v>37.276229901275499</v>
      </c>
      <c r="AY63" s="19">
        <f t="shared" si="7"/>
        <v>41.346610272584599</v>
      </c>
      <c r="AZ63" s="19">
        <f t="shared" si="7"/>
        <v>11.954155132955499</v>
      </c>
      <c r="BA63" s="19">
        <f t="shared" si="7"/>
        <v>9.68823454911605</v>
      </c>
      <c r="BB63" s="19">
        <f t="shared" si="7"/>
        <v>23.893978103424001</v>
      </c>
      <c r="BC63" s="19">
        <f t="shared" si="7"/>
        <v>38.382438870110597</v>
      </c>
      <c r="BD63" s="19">
        <f t="shared" si="7"/>
        <v>37.900187818785902</v>
      </c>
    </row>
    <row r="64" spans="1:56" x14ac:dyDescent="0.25">
      <c r="D64" s="103" t="s">
        <v>73</v>
      </c>
      <c r="E64" s="19">
        <f>AVERAGE(E41:E60)</f>
        <v>20672.287259020995</v>
      </c>
      <c r="F64" s="19">
        <f t="shared" ref="F64:BD64" si="9">AVERAGE(F41:F60)</f>
        <v>67368.390018332444</v>
      </c>
      <c r="G64" s="19">
        <f t="shared" si="9"/>
        <v>244740.66250470871</v>
      </c>
      <c r="H64" s="19">
        <f t="shared" si="9"/>
        <v>48275.712327082801</v>
      </c>
      <c r="I64" s="19">
        <f t="shared" si="9"/>
        <v>49.323290348707104</v>
      </c>
      <c r="J64" s="19">
        <f t="shared" si="9"/>
        <v>7021.3339306048238</v>
      </c>
      <c r="K64" s="19">
        <f t="shared" si="9"/>
        <v>7029.4253979880432</v>
      </c>
      <c r="L64" s="19">
        <f t="shared" si="9"/>
        <v>42.613911724518303</v>
      </c>
      <c r="M64" s="19">
        <f t="shared" si="9"/>
        <v>40.65800280346793</v>
      </c>
      <c r="N64" s="19">
        <f t="shared" si="9"/>
        <v>212.74227583321263</v>
      </c>
      <c r="O64" s="19">
        <f t="shared" si="9"/>
        <v>103382.23</v>
      </c>
      <c r="P64" s="19">
        <f t="shared" si="9"/>
        <v>39.28682502045065</v>
      </c>
      <c r="Q64" s="19">
        <f t="shared" si="9"/>
        <v>57.146550620457162</v>
      </c>
      <c r="R64" s="19">
        <f t="shared" si="9"/>
        <v>40.783764677168378</v>
      </c>
      <c r="S64" s="19">
        <f t="shared" si="9"/>
        <v>57.162972455387333</v>
      </c>
      <c r="T64" s="19">
        <f t="shared" si="9"/>
        <v>53.450053021511529</v>
      </c>
      <c r="U64" s="19">
        <f t="shared" si="9"/>
        <v>31.415436170597463</v>
      </c>
      <c r="V64" s="19">
        <f t="shared" ref="V64:W64" si="10">AVERAGE(V41:V60)</f>
        <v>31.227808766768636</v>
      </c>
      <c r="W64" s="19">
        <f t="shared" si="10"/>
        <v>31.345045522207045</v>
      </c>
      <c r="X64" s="19">
        <f t="shared" si="9"/>
        <v>25.930569167845825</v>
      </c>
      <c r="Y64" s="19">
        <f t="shared" si="9"/>
        <v>36.173757196570691</v>
      </c>
      <c r="Z64" s="19">
        <f t="shared" si="9"/>
        <v>65.589290349762194</v>
      </c>
      <c r="AA64" s="19">
        <f t="shared" si="9"/>
        <v>39.921046135906273</v>
      </c>
      <c r="AB64" s="19">
        <f t="shared" si="9"/>
        <v>40.117397119676923</v>
      </c>
      <c r="AC64" s="19">
        <f t="shared" si="9"/>
        <v>40.420826548748337</v>
      </c>
      <c r="AD64" s="19">
        <f t="shared" si="9"/>
        <v>38.344670246957115</v>
      </c>
      <c r="AE64" s="19">
        <f t="shared" si="9"/>
        <v>28.558901484585665</v>
      </c>
      <c r="AF64" s="19">
        <f t="shared" si="9"/>
        <v>42.448417977363079</v>
      </c>
      <c r="AG64" s="19">
        <f t="shared" si="9"/>
        <v>31.140625964738888</v>
      </c>
      <c r="AH64" s="19">
        <f t="shared" si="9"/>
        <v>63.494970952988957</v>
      </c>
      <c r="AI64" s="19">
        <f t="shared" si="9"/>
        <v>37.01041176835686</v>
      </c>
      <c r="AJ64" s="19">
        <f t="shared" si="9"/>
        <v>39.196473902043515</v>
      </c>
      <c r="AK64" s="19">
        <f t="shared" si="9"/>
        <v>42.6185615824932</v>
      </c>
      <c r="AL64" s="19">
        <f t="shared" si="9"/>
        <v>42.37567014303837</v>
      </c>
      <c r="AM64" s="19">
        <f t="shared" si="9"/>
        <v>45.260825761282483</v>
      </c>
      <c r="AN64" s="19">
        <f t="shared" si="9"/>
        <v>38.867921276747758</v>
      </c>
      <c r="AO64" s="19">
        <f t="shared" si="9"/>
        <v>48.310633275954558</v>
      </c>
      <c r="AP64" s="19">
        <f t="shared" si="9"/>
        <v>44.788880041485491</v>
      </c>
      <c r="AQ64" s="19">
        <f t="shared" si="9"/>
        <v>48.724305538053599</v>
      </c>
      <c r="AR64" s="19">
        <f t="shared" si="9"/>
        <v>46.594259722462951</v>
      </c>
      <c r="AS64" s="19">
        <f t="shared" si="9"/>
        <v>38.759655908658054</v>
      </c>
      <c r="AT64" s="19">
        <f t="shared" si="9"/>
        <v>46.783931977692134</v>
      </c>
      <c r="AU64" s="19">
        <f t="shared" si="9"/>
        <v>48.320166439241973</v>
      </c>
      <c r="AV64" s="19">
        <f t="shared" si="9"/>
        <v>49.048459678357545</v>
      </c>
      <c r="AW64" s="19">
        <f t="shared" si="9"/>
        <v>37.291882563626203</v>
      </c>
      <c r="AX64" s="19">
        <f t="shared" si="9"/>
        <v>38.485949148166647</v>
      </c>
      <c r="AY64" s="19">
        <f t="shared" si="9"/>
        <v>42.741404583775584</v>
      </c>
      <c r="AZ64" s="19">
        <f t="shared" si="9"/>
        <v>12.511831283088911</v>
      </c>
      <c r="BA64" s="19">
        <f t="shared" si="9"/>
        <v>10.049960775855368</v>
      </c>
      <c r="BB64" s="19">
        <f t="shared" si="9"/>
        <v>25.028621607204336</v>
      </c>
      <c r="BC64" s="19">
        <f t="shared" si="9"/>
        <v>41.271735177990436</v>
      </c>
      <c r="BD64" s="19">
        <f t="shared" si="9"/>
        <v>39.662629829323848</v>
      </c>
    </row>
    <row r="65" spans="1:56" x14ac:dyDescent="0.25">
      <c r="D65" s="103" t="s">
        <v>271</v>
      </c>
      <c r="E65" s="19">
        <f>STDEV(E41:E60)*2</f>
        <v>330.3222833882856</v>
      </c>
      <c r="F65" s="19">
        <f t="shared" ref="F65:BD65" si="11">STDEV(F41:F60)*2</f>
        <v>1383.5734591207174</v>
      </c>
      <c r="G65" s="19">
        <f t="shared" si="11"/>
        <v>4066.0224370659248</v>
      </c>
      <c r="H65" s="19">
        <f t="shared" si="11"/>
        <v>1083.3027561474073</v>
      </c>
      <c r="I65" s="19">
        <f t="shared" si="11"/>
        <v>1.2024020897039192</v>
      </c>
      <c r="J65" s="19">
        <f t="shared" si="11"/>
        <v>185.4271003528373</v>
      </c>
      <c r="K65" s="19">
        <f t="shared" si="11"/>
        <v>169.76099934093853</v>
      </c>
      <c r="L65" s="19">
        <f t="shared" si="11"/>
        <v>0.99042429651977848</v>
      </c>
      <c r="M65" s="19">
        <f t="shared" si="11"/>
        <v>2.2923567562715008</v>
      </c>
      <c r="N65" s="19">
        <f t="shared" si="11"/>
        <v>3.6232501042929131</v>
      </c>
      <c r="O65" s="19">
        <f t="shared" si="11"/>
        <v>0</v>
      </c>
      <c r="P65" s="19">
        <f t="shared" si="11"/>
        <v>0.99146359460576594</v>
      </c>
      <c r="Q65" s="19">
        <f t="shared" si="11"/>
        <v>2.2996895107940887</v>
      </c>
      <c r="R65" s="19">
        <f t="shared" si="11"/>
        <v>2.5389580440712769</v>
      </c>
      <c r="S65" s="19">
        <f t="shared" si="11"/>
        <v>20.844870300975483</v>
      </c>
      <c r="T65" s="19">
        <f t="shared" si="11"/>
        <v>1.178901108112838</v>
      </c>
      <c r="U65" s="19">
        <f t="shared" si="11"/>
        <v>1.3925953195288026</v>
      </c>
      <c r="V65" s="19">
        <f t="shared" ref="V65:W65" si="12">STDEV(V41:V60)*2</f>
        <v>2.7611914028837288</v>
      </c>
      <c r="W65" s="19">
        <f t="shared" si="12"/>
        <v>1.2033820534132378</v>
      </c>
      <c r="X65" s="19">
        <f t="shared" si="11"/>
        <v>1.6107172035229123</v>
      </c>
      <c r="Y65" s="19">
        <f t="shared" si="11"/>
        <v>0.92293157727136588</v>
      </c>
      <c r="Z65" s="19">
        <f t="shared" si="11"/>
        <v>1.6439078780889982</v>
      </c>
      <c r="AA65" s="19">
        <f t="shared" si="11"/>
        <v>0.83494220874977543</v>
      </c>
      <c r="AB65" s="19">
        <f t="shared" si="11"/>
        <v>0.74318704284352655</v>
      </c>
      <c r="AC65" s="19">
        <f t="shared" si="11"/>
        <v>0.77489924696580614</v>
      </c>
      <c r="AD65" s="19">
        <f t="shared" si="11"/>
        <v>1.2809043907298696</v>
      </c>
      <c r="AE65" s="19">
        <f t="shared" si="11"/>
        <v>0.79420519377013943</v>
      </c>
      <c r="AF65" s="19">
        <f t="shared" si="11"/>
        <v>1.2263209169912161</v>
      </c>
      <c r="AG65" s="19">
        <f t="shared" si="11"/>
        <v>0.89695538265872654</v>
      </c>
      <c r="AH65" s="19">
        <f t="shared" si="11"/>
        <v>2.7413673699620067</v>
      </c>
      <c r="AI65" s="19">
        <f t="shared" si="11"/>
        <v>0.83315902930153907</v>
      </c>
      <c r="AJ65" s="19">
        <f t="shared" si="11"/>
        <v>0.98108414784486542</v>
      </c>
      <c r="AK65" s="19">
        <f t="shared" si="11"/>
        <v>1.4295044385090947</v>
      </c>
      <c r="AL65" s="19">
        <f t="shared" si="11"/>
        <v>1.8271987153054676</v>
      </c>
      <c r="AM65" s="19">
        <f t="shared" si="11"/>
        <v>1.5200304843042869</v>
      </c>
      <c r="AN65" s="19">
        <f t="shared" si="11"/>
        <v>1.3100840656404762</v>
      </c>
      <c r="AO65" s="19">
        <f t="shared" si="11"/>
        <v>1.6047693526931128</v>
      </c>
      <c r="AP65" s="19">
        <f t="shared" si="11"/>
        <v>1.3726452468855781</v>
      </c>
      <c r="AQ65" s="19">
        <f t="shared" si="11"/>
        <v>1.8733990919580197</v>
      </c>
      <c r="AR65" s="19">
        <f t="shared" si="11"/>
        <v>1.5816324014897793</v>
      </c>
      <c r="AS65" s="19">
        <f t="shared" si="11"/>
        <v>1.3375413551830584</v>
      </c>
      <c r="AT65" s="19">
        <f t="shared" si="11"/>
        <v>1.5489657286636582</v>
      </c>
      <c r="AU65" s="19">
        <f t="shared" si="11"/>
        <v>1.8646559407585435</v>
      </c>
      <c r="AV65" s="19">
        <f t="shared" si="11"/>
        <v>1.5188167919759501</v>
      </c>
      <c r="AW65" s="19">
        <f t="shared" si="11"/>
        <v>1.2041158719014491</v>
      </c>
      <c r="AX65" s="19">
        <f t="shared" si="11"/>
        <v>1.2716615372668221</v>
      </c>
      <c r="AY65" s="19">
        <f t="shared" si="11"/>
        <v>1.3482535619806617</v>
      </c>
      <c r="AZ65" s="19">
        <f t="shared" si="11"/>
        <v>0.79015019395129449</v>
      </c>
      <c r="BA65" s="19">
        <f t="shared" si="11"/>
        <v>0.38563611622676663</v>
      </c>
      <c r="BB65" s="19">
        <f t="shared" si="11"/>
        <v>0.90437936299132871</v>
      </c>
      <c r="BC65" s="19">
        <f t="shared" si="11"/>
        <v>4.5408791592591058</v>
      </c>
      <c r="BD65" s="19">
        <f t="shared" si="11"/>
        <v>1.5747117172430609</v>
      </c>
    </row>
    <row r="66" spans="1:56" x14ac:dyDescent="0.25">
      <c r="D66" s="103" t="s">
        <v>272</v>
      </c>
      <c r="E66" s="7">
        <v>21710.2882643831</v>
      </c>
      <c r="F66" s="7">
        <v>70918.232336596979</v>
      </c>
      <c r="G66" s="7">
        <v>248691.09947643976</v>
      </c>
      <c r="H66" s="7">
        <v>51457.975986277874</v>
      </c>
      <c r="I66" s="12">
        <v>52</v>
      </c>
      <c r="J66" s="7">
        <v>7433.6070978958105</v>
      </c>
      <c r="K66" s="7">
        <v>7434.6070978958096</v>
      </c>
      <c r="L66" s="12">
        <v>44</v>
      </c>
      <c r="M66" s="12">
        <v>42</v>
      </c>
      <c r="N66" s="12">
        <v>220</v>
      </c>
      <c r="O66" s="7">
        <v>103381.26700349787</v>
      </c>
      <c r="P66" s="12">
        <v>40</v>
      </c>
      <c r="Q66" s="12">
        <v>58</v>
      </c>
      <c r="R66" s="12">
        <v>42</v>
      </c>
      <c r="S66" s="12">
        <v>54</v>
      </c>
      <c r="T66" s="12">
        <v>54</v>
      </c>
      <c r="U66" s="12">
        <v>32</v>
      </c>
      <c r="V66" s="12"/>
      <c r="W66" s="12"/>
      <c r="X66" s="12">
        <v>27</v>
      </c>
      <c r="Y66" s="12">
        <v>37.299999999999997</v>
      </c>
      <c r="Z66" s="12">
        <v>69.400000000000006</v>
      </c>
      <c r="AA66" s="12">
        <v>42</v>
      </c>
      <c r="AB66" s="12">
        <v>42</v>
      </c>
      <c r="AC66" s="12">
        <v>42</v>
      </c>
      <c r="AD66" s="12">
        <v>39</v>
      </c>
      <c r="AE66" s="12">
        <v>29</v>
      </c>
      <c r="AF66" s="12">
        <v>43</v>
      </c>
      <c r="AG66" s="12">
        <v>32</v>
      </c>
      <c r="AH66" s="12">
        <v>67</v>
      </c>
      <c r="AI66" s="12">
        <v>39.1</v>
      </c>
      <c r="AJ66" s="12">
        <v>41.4</v>
      </c>
      <c r="AK66" s="12">
        <v>45</v>
      </c>
      <c r="AL66" s="12">
        <v>44.7</v>
      </c>
      <c r="AM66" s="12">
        <v>47.8</v>
      </c>
      <c r="AN66" s="12">
        <v>41</v>
      </c>
      <c r="AO66" s="12">
        <v>50.7</v>
      </c>
      <c r="AP66" s="12">
        <v>47</v>
      </c>
      <c r="AQ66" s="12">
        <v>51.2</v>
      </c>
      <c r="AR66" s="12">
        <v>49</v>
      </c>
      <c r="AS66" s="12">
        <v>40.1</v>
      </c>
      <c r="AT66" s="12">
        <v>49</v>
      </c>
      <c r="AU66" s="12">
        <v>50.9</v>
      </c>
      <c r="AV66" s="12">
        <v>51.5</v>
      </c>
      <c r="AW66" s="12">
        <v>39</v>
      </c>
      <c r="AX66" s="12">
        <v>40</v>
      </c>
      <c r="AY66" s="12">
        <v>43</v>
      </c>
      <c r="AZ66" s="19"/>
      <c r="BA66" s="19"/>
      <c r="BB66" s="12">
        <v>50</v>
      </c>
      <c r="BC66" s="12">
        <v>41</v>
      </c>
      <c r="BD66" s="12">
        <v>41</v>
      </c>
    </row>
    <row r="67" spans="1:56" x14ac:dyDescent="0.25">
      <c r="A67" s="103"/>
      <c r="B67" s="108"/>
      <c r="C67" s="108"/>
      <c r="D67" s="103" t="s">
        <v>273</v>
      </c>
      <c r="E67" s="132">
        <f>E64/E66</f>
        <v>0.95218852035857116</v>
      </c>
      <c r="F67" s="132">
        <f t="shared" ref="F67:U67" si="13">F64/F66</f>
        <v>0.94994457417641165</v>
      </c>
      <c r="G67" s="132">
        <f t="shared" si="13"/>
        <v>0.98411508501893408</v>
      </c>
      <c r="H67" s="132">
        <f t="shared" si="13"/>
        <v>0.93815800955630912</v>
      </c>
      <c r="I67" s="132">
        <f t="shared" si="13"/>
        <v>0.94852481439821357</v>
      </c>
      <c r="J67" s="132">
        <f t="shared" si="13"/>
        <v>0.94453928464854076</v>
      </c>
      <c r="K67" s="132">
        <f t="shared" si="13"/>
        <v>0.94550059006851306</v>
      </c>
      <c r="L67" s="132">
        <f t="shared" si="13"/>
        <v>0.96849799373905232</v>
      </c>
      <c r="M67" s="132">
        <f t="shared" si="13"/>
        <v>0.96804768579685552</v>
      </c>
      <c r="N67" s="132">
        <f t="shared" si="13"/>
        <v>0.967010344696421</v>
      </c>
      <c r="O67" s="132">
        <f t="shared" si="13"/>
        <v>1.000009315</v>
      </c>
      <c r="P67" s="132">
        <f t="shared" si="13"/>
        <v>0.98217062551126622</v>
      </c>
      <c r="Q67" s="132">
        <f t="shared" si="13"/>
        <v>0.98528535552512353</v>
      </c>
      <c r="R67" s="132">
        <f t="shared" si="13"/>
        <v>0.97104201612305663</v>
      </c>
      <c r="S67" s="132">
        <f t="shared" si="13"/>
        <v>1.0585735639886542</v>
      </c>
      <c r="T67" s="132">
        <f t="shared" si="13"/>
        <v>0.98981579669465791</v>
      </c>
      <c r="U67" s="132">
        <f t="shared" si="13"/>
        <v>0.98173238033117072</v>
      </c>
      <c r="V67" s="132"/>
      <c r="W67" s="132"/>
      <c r="X67" s="132">
        <f t="shared" ref="X67:AY67" si="14">X64/X66</f>
        <v>0.96039145066095644</v>
      </c>
      <c r="Y67" s="132">
        <f t="shared" si="14"/>
        <v>0.9698058229643618</v>
      </c>
      <c r="Z67" s="132">
        <f t="shared" si="14"/>
        <v>0.94509063904556467</v>
      </c>
      <c r="AA67" s="132">
        <f t="shared" si="14"/>
        <v>0.95050109847395892</v>
      </c>
      <c r="AB67" s="132">
        <f t="shared" si="14"/>
        <v>0.95517612189706957</v>
      </c>
      <c r="AC67" s="132">
        <f t="shared" si="14"/>
        <v>0.9624006321130556</v>
      </c>
      <c r="AD67" s="132">
        <f t="shared" si="14"/>
        <v>0.98319667299890035</v>
      </c>
      <c r="AE67" s="132">
        <f t="shared" si="14"/>
        <v>0.98478970636502294</v>
      </c>
      <c r="AF67" s="132">
        <f t="shared" si="14"/>
        <v>0.98717251110146698</v>
      </c>
      <c r="AG67" s="132">
        <f t="shared" si="14"/>
        <v>0.97314456139809025</v>
      </c>
      <c r="AH67" s="132">
        <f t="shared" si="14"/>
        <v>0.94768613362670084</v>
      </c>
      <c r="AI67" s="132">
        <f t="shared" si="14"/>
        <v>0.94655784573802704</v>
      </c>
      <c r="AJ67" s="132">
        <f t="shared" si="14"/>
        <v>0.94677473193341821</v>
      </c>
      <c r="AK67" s="132">
        <f t="shared" si="14"/>
        <v>0.94707914627762668</v>
      </c>
      <c r="AL67" s="132">
        <f t="shared" si="14"/>
        <v>0.94800156919548917</v>
      </c>
      <c r="AM67" s="132">
        <f t="shared" si="14"/>
        <v>0.94687920002683024</v>
      </c>
      <c r="AN67" s="132">
        <f t="shared" si="14"/>
        <v>0.94799807992067697</v>
      </c>
      <c r="AO67" s="132">
        <f t="shared" si="14"/>
        <v>0.9528724512022595</v>
      </c>
      <c r="AP67" s="132">
        <f t="shared" si="14"/>
        <v>0.95295489449969129</v>
      </c>
      <c r="AQ67" s="132">
        <f t="shared" si="14"/>
        <v>0.9516465925401093</v>
      </c>
      <c r="AR67" s="132">
        <f t="shared" si="14"/>
        <v>0.95090325964210098</v>
      </c>
      <c r="AS67" s="132">
        <f t="shared" si="14"/>
        <v>0.96657496031566215</v>
      </c>
      <c r="AT67" s="132">
        <f t="shared" si="14"/>
        <v>0.95477412199371703</v>
      </c>
      <c r="AU67" s="132">
        <f t="shared" si="14"/>
        <v>0.94931564713638461</v>
      </c>
      <c r="AV67" s="132">
        <f t="shared" si="14"/>
        <v>0.95239727530791352</v>
      </c>
      <c r="AW67" s="132">
        <f t="shared" si="14"/>
        <v>0.95620211701605651</v>
      </c>
      <c r="AX67" s="132">
        <f t="shared" si="14"/>
        <v>0.96214872870416612</v>
      </c>
      <c r="AY67" s="132">
        <f t="shared" si="14"/>
        <v>0.99398615311106009</v>
      </c>
      <c r="AZ67" s="132"/>
      <c r="BA67" s="132"/>
      <c r="BB67" s="132">
        <f>SUM(AZ64:BB64)/BB66</f>
        <v>0.95180827332297224</v>
      </c>
      <c r="BC67" s="132">
        <f t="shared" ref="BC67:BD67" si="15">BC64/BC66</f>
        <v>1.0066276872680595</v>
      </c>
      <c r="BD67" s="132">
        <f t="shared" si="15"/>
        <v>0.96738121534936217</v>
      </c>
    </row>
    <row r="68" spans="1:56" x14ac:dyDescent="0.25">
      <c r="A68" s="103"/>
      <c r="B68" s="108"/>
      <c r="C68" s="108"/>
      <c r="D68" s="103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  <c r="AJ68" s="132"/>
      <c r="AK68" s="132"/>
      <c r="AL68" s="132"/>
      <c r="AM68" s="132"/>
      <c r="AN68" s="132"/>
      <c r="AO68" s="132"/>
      <c r="AP68" s="132"/>
      <c r="AQ68" s="132"/>
      <c r="AR68" s="132"/>
      <c r="AS68" s="132"/>
      <c r="AT68" s="132"/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</row>
    <row r="69" spans="1:56" x14ac:dyDescent="0.25">
      <c r="A69" s="21">
        <v>1</v>
      </c>
      <c r="B69" s="21" t="s">
        <v>269</v>
      </c>
      <c r="C69" s="8">
        <v>50</v>
      </c>
      <c r="D69" s="3" t="s">
        <v>270</v>
      </c>
      <c r="E69" s="6">
        <v>59.0571225528046</v>
      </c>
      <c r="F69" s="6">
        <v>9870.6413379959395</v>
      </c>
      <c r="G69" s="6">
        <v>305617.044913608</v>
      </c>
      <c r="H69" s="6">
        <v>82000.534674005103</v>
      </c>
      <c r="I69" s="6">
        <v>38.764394665343701</v>
      </c>
      <c r="J69" s="6">
        <v>38.4026515794679</v>
      </c>
      <c r="K69" s="6">
        <v>37.958274504193298</v>
      </c>
      <c r="L69" s="6">
        <v>37.904815652714298</v>
      </c>
      <c r="M69" s="6">
        <v>34.070733048219203</v>
      </c>
      <c r="N69" s="6">
        <v>37.687442556465598</v>
      </c>
      <c r="O69" s="6">
        <v>51</v>
      </c>
      <c r="P69" s="6">
        <v>33.3774555072605</v>
      </c>
      <c r="Q69" s="6">
        <v>36.404725279908298</v>
      </c>
      <c r="R69" s="6">
        <v>35.189638017603798</v>
      </c>
      <c r="S69" s="6">
        <v>35.042446597322098</v>
      </c>
      <c r="T69" s="6">
        <v>33.459026458305097</v>
      </c>
      <c r="U69" s="6">
        <v>27.7271743666365</v>
      </c>
      <c r="V69" s="6">
        <v>27.456377011156501</v>
      </c>
      <c r="W69" s="6">
        <v>27.772495012412801</v>
      </c>
      <c r="X69" s="6">
        <v>24.126107750685598</v>
      </c>
      <c r="Y69" s="6">
        <v>28.079905659663801</v>
      </c>
      <c r="Z69" s="6">
        <v>75.032914860262807</v>
      </c>
      <c r="AA69" s="6">
        <v>38.6604600198404</v>
      </c>
      <c r="AB69" s="6">
        <v>37.8346656724</v>
      </c>
      <c r="AC69" s="6">
        <v>36.884688152301798</v>
      </c>
      <c r="AD69" s="6">
        <v>34.782894009794397</v>
      </c>
      <c r="AE69" s="6">
        <v>28.841365773734001</v>
      </c>
      <c r="AF69" s="6">
        <v>35.5098527633156</v>
      </c>
      <c r="AG69" s="6">
        <v>39.132149067651397</v>
      </c>
      <c r="AH69" s="6">
        <v>36.270030006079999</v>
      </c>
      <c r="AI69" s="6">
        <v>35.232959304305503</v>
      </c>
      <c r="AJ69" s="6">
        <v>37.247127665678399</v>
      </c>
      <c r="AK69" s="6">
        <v>36.824681398342499</v>
      </c>
      <c r="AL69" s="6">
        <v>35.0078575027173</v>
      </c>
      <c r="AM69" s="6">
        <v>36.766903349590699</v>
      </c>
      <c r="AN69" s="6">
        <v>35.068795407392997</v>
      </c>
      <c r="AO69" s="6">
        <v>38.315629764428202</v>
      </c>
      <c r="AP69" s="6">
        <v>36.502412152242798</v>
      </c>
      <c r="AQ69" s="6">
        <v>35.3158035489217</v>
      </c>
      <c r="AR69" s="6">
        <v>37.246360743139</v>
      </c>
      <c r="AS69" s="6">
        <v>38.629473097677199</v>
      </c>
      <c r="AT69" s="6">
        <v>36.105201683628103</v>
      </c>
      <c r="AU69" s="6">
        <v>38.1019075072535</v>
      </c>
      <c r="AV69" s="6">
        <v>36.009112818484198</v>
      </c>
      <c r="AW69" s="6">
        <v>35.061177184270598</v>
      </c>
      <c r="AX69" s="6">
        <v>35.586625817827297</v>
      </c>
      <c r="AY69" s="6">
        <v>37.069089760572702</v>
      </c>
      <c r="AZ69" s="6">
        <v>8.7754354282331803</v>
      </c>
      <c r="BA69" s="6">
        <v>8.0654378234956905</v>
      </c>
      <c r="BB69" s="6">
        <v>19.312695713174602</v>
      </c>
      <c r="BC69" s="6">
        <v>37.622676823149902</v>
      </c>
      <c r="BD69" s="6">
        <v>35.780752520735298</v>
      </c>
    </row>
    <row r="70" spans="1:56" x14ac:dyDescent="0.25">
      <c r="A70" s="21">
        <v>2</v>
      </c>
      <c r="B70" s="21" t="s">
        <v>269</v>
      </c>
      <c r="C70" s="8">
        <v>50</v>
      </c>
      <c r="D70" s="3" t="s">
        <v>270</v>
      </c>
      <c r="E70" s="6">
        <v>59.168028296434301</v>
      </c>
      <c r="F70" s="6">
        <v>9796.9893024957801</v>
      </c>
      <c r="G70" s="6">
        <v>306212.92448728398</v>
      </c>
      <c r="H70" s="6">
        <v>81620.682205605495</v>
      </c>
      <c r="I70" s="6">
        <v>38.389960447906702</v>
      </c>
      <c r="J70" s="6">
        <v>37.1578617142588</v>
      </c>
      <c r="K70" s="6">
        <v>36.816430601303502</v>
      </c>
      <c r="L70" s="6">
        <v>37.770320916702097</v>
      </c>
      <c r="M70" s="6">
        <v>34.363651744725502</v>
      </c>
      <c r="N70" s="6">
        <v>37.215006306127698</v>
      </c>
      <c r="O70" s="6">
        <v>51</v>
      </c>
      <c r="P70" s="6">
        <v>33.4416880389021</v>
      </c>
      <c r="Q70" s="6">
        <v>36.259825077249701</v>
      </c>
      <c r="R70" s="6">
        <v>34.111643196674301</v>
      </c>
      <c r="S70" s="6">
        <v>34.610708852997902</v>
      </c>
      <c r="T70" s="6">
        <v>32.357683429841401</v>
      </c>
      <c r="U70" s="6">
        <v>28.040876761643201</v>
      </c>
      <c r="V70" s="6">
        <v>26.874647154902298</v>
      </c>
      <c r="W70" s="6">
        <v>27.8000314338328</v>
      </c>
      <c r="X70" s="6">
        <v>24.053135081675698</v>
      </c>
      <c r="Y70" s="6">
        <v>27.825583423779399</v>
      </c>
      <c r="Z70" s="6">
        <v>74.659562107730807</v>
      </c>
      <c r="AA70" s="6">
        <v>38.133210323179703</v>
      </c>
      <c r="AB70" s="6">
        <v>37.7100573341637</v>
      </c>
      <c r="AC70" s="6">
        <v>36.967681473763001</v>
      </c>
      <c r="AD70" s="6">
        <v>33.967205415464001</v>
      </c>
      <c r="AE70" s="6">
        <v>28.673181624021002</v>
      </c>
      <c r="AF70" s="6">
        <v>35.329651993968497</v>
      </c>
      <c r="AG70" s="6">
        <v>38.9573981507789</v>
      </c>
      <c r="AH70" s="6">
        <v>35.915354577310701</v>
      </c>
      <c r="AI70" s="6">
        <v>35.268396008944698</v>
      </c>
      <c r="AJ70" s="6">
        <v>37.204696872992798</v>
      </c>
      <c r="AK70" s="6">
        <v>36.5650321663298</v>
      </c>
      <c r="AL70" s="6">
        <v>35.381602731399298</v>
      </c>
      <c r="AM70" s="6">
        <v>36.684648056328001</v>
      </c>
      <c r="AN70" s="6">
        <v>34.692158772744897</v>
      </c>
      <c r="AO70" s="6">
        <v>38.053010192014199</v>
      </c>
      <c r="AP70" s="6">
        <v>35.870015204543698</v>
      </c>
      <c r="AQ70" s="6">
        <v>35.0502398889981</v>
      </c>
      <c r="AR70" s="6">
        <v>37.031466155160899</v>
      </c>
      <c r="AS70" s="6">
        <v>38.705073745779501</v>
      </c>
      <c r="AT70" s="6">
        <v>35.867432837195302</v>
      </c>
      <c r="AU70" s="6">
        <v>37.895325551374</v>
      </c>
      <c r="AV70" s="6">
        <v>35.917518465993297</v>
      </c>
      <c r="AW70" s="6">
        <v>34.726436643867501</v>
      </c>
      <c r="AX70" s="6">
        <v>35.368601989743297</v>
      </c>
      <c r="AY70" s="6">
        <v>36.150440238149201</v>
      </c>
      <c r="AZ70" s="6">
        <v>8.7684994100094595</v>
      </c>
      <c r="BA70" s="6">
        <v>7.9948987370223197</v>
      </c>
      <c r="BB70" s="6">
        <v>19.2024478429243</v>
      </c>
      <c r="BC70" s="6">
        <v>37.287944163591398</v>
      </c>
      <c r="BD70" s="6">
        <v>35.511661520118899</v>
      </c>
    </row>
    <row r="71" spans="1:56" x14ac:dyDescent="0.25">
      <c r="A71" s="21">
        <v>3</v>
      </c>
      <c r="B71" s="21" t="s">
        <v>269</v>
      </c>
      <c r="C71" s="8">
        <v>50</v>
      </c>
      <c r="D71" s="3" t="s">
        <v>270</v>
      </c>
      <c r="E71" s="6">
        <v>61.538449152972603</v>
      </c>
      <c r="F71" s="6">
        <v>10306.108266065001</v>
      </c>
      <c r="G71" s="6">
        <v>316298.06490211602</v>
      </c>
      <c r="H71" s="6">
        <v>84036.147491854397</v>
      </c>
      <c r="I71" s="6">
        <v>39.923449603738199</v>
      </c>
      <c r="J71" s="6">
        <v>39.000937388807799</v>
      </c>
      <c r="K71" s="6">
        <v>39.233750181626</v>
      </c>
      <c r="L71" s="6">
        <v>38.862215802996602</v>
      </c>
      <c r="M71" s="6">
        <v>35.468192446974697</v>
      </c>
      <c r="N71" s="6">
        <v>38.711585062968702</v>
      </c>
      <c r="O71" s="6">
        <v>51</v>
      </c>
      <c r="P71" s="6">
        <v>34.759243075147502</v>
      </c>
      <c r="Q71" s="6">
        <v>37.1234996530251</v>
      </c>
      <c r="R71" s="6">
        <v>35.973972866794099</v>
      </c>
      <c r="S71" s="6">
        <v>35.692773520085801</v>
      </c>
      <c r="T71" s="6">
        <v>34.188433275338298</v>
      </c>
      <c r="U71" s="6">
        <v>28.118728535011901</v>
      </c>
      <c r="V71" s="6">
        <v>29.046051393843001</v>
      </c>
      <c r="W71" s="6">
        <v>28.842872966626899</v>
      </c>
      <c r="X71" s="6">
        <v>23.881836262315598</v>
      </c>
      <c r="Y71" s="6">
        <v>29.116054900839199</v>
      </c>
      <c r="Z71" s="6">
        <v>77.685340962355497</v>
      </c>
      <c r="AA71" s="6">
        <v>40.107355406517001</v>
      </c>
      <c r="AB71" s="6">
        <v>39.237614877547301</v>
      </c>
      <c r="AC71" s="6">
        <v>38.001170588588003</v>
      </c>
      <c r="AD71" s="6">
        <v>35.809482112969903</v>
      </c>
      <c r="AE71" s="6">
        <v>29.7539382510815</v>
      </c>
      <c r="AF71" s="6">
        <v>36.939719255887901</v>
      </c>
      <c r="AG71" s="6">
        <v>40.2371019130332</v>
      </c>
      <c r="AH71" s="6">
        <v>37.336485264383903</v>
      </c>
      <c r="AI71" s="6">
        <v>36.007182709607903</v>
      </c>
      <c r="AJ71" s="6">
        <v>38.896166108653901</v>
      </c>
      <c r="AK71" s="6">
        <v>37.824740478650902</v>
      </c>
      <c r="AL71" s="6">
        <v>36.361408337732399</v>
      </c>
      <c r="AM71" s="6">
        <v>38.170464350679097</v>
      </c>
      <c r="AN71" s="6">
        <v>36.254382199839597</v>
      </c>
      <c r="AO71" s="6">
        <v>39.500774491136497</v>
      </c>
      <c r="AP71" s="6">
        <v>37.534267138710199</v>
      </c>
      <c r="AQ71" s="6">
        <v>36.202096882075402</v>
      </c>
      <c r="AR71" s="6">
        <v>38.305698939984502</v>
      </c>
      <c r="AS71" s="6">
        <v>40.664090935141999</v>
      </c>
      <c r="AT71" s="6">
        <v>37.120648412127203</v>
      </c>
      <c r="AU71" s="6">
        <v>39.638812677880303</v>
      </c>
      <c r="AV71" s="6">
        <v>37.518459881819801</v>
      </c>
      <c r="AW71" s="6">
        <v>36.0771557733515</v>
      </c>
      <c r="AX71" s="6">
        <v>36.788347091268697</v>
      </c>
      <c r="AY71" s="6">
        <v>38.076398469394697</v>
      </c>
      <c r="AZ71" s="6">
        <v>9.2528229467619401</v>
      </c>
      <c r="BA71" s="6">
        <v>8.3510121685692908</v>
      </c>
      <c r="BB71" s="6">
        <v>19.809869378652699</v>
      </c>
      <c r="BC71" s="6">
        <v>39.646159468127102</v>
      </c>
      <c r="BD71" s="6">
        <v>37.0698610523906</v>
      </c>
    </row>
    <row r="72" spans="1:56" x14ac:dyDescent="0.25">
      <c r="A72" s="21">
        <v>4</v>
      </c>
      <c r="B72" s="21" t="s">
        <v>269</v>
      </c>
      <c r="C72" s="8">
        <v>50</v>
      </c>
      <c r="D72" s="3" t="s">
        <v>270</v>
      </c>
      <c r="E72" s="6">
        <v>59.323000148363697</v>
      </c>
      <c r="F72" s="6">
        <v>9745.9524899512307</v>
      </c>
      <c r="G72" s="6">
        <v>301829.16088123998</v>
      </c>
      <c r="H72" s="6">
        <v>80020.5149168098</v>
      </c>
      <c r="I72" s="6">
        <v>38.3626128288522</v>
      </c>
      <c r="J72" s="6">
        <v>35.138248169260898</v>
      </c>
      <c r="K72" s="6">
        <v>36.694606748118701</v>
      </c>
      <c r="L72" s="6">
        <v>37.3721038482444</v>
      </c>
      <c r="M72" s="6">
        <v>34.197695769399999</v>
      </c>
      <c r="N72" s="6">
        <v>37.307059758083298</v>
      </c>
      <c r="O72" s="6">
        <v>51</v>
      </c>
      <c r="P72" s="6">
        <v>33.1590626232829</v>
      </c>
      <c r="Q72" s="6">
        <v>36.224912342950901</v>
      </c>
      <c r="R72" s="6">
        <v>34.835490584558002</v>
      </c>
      <c r="S72" s="6">
        <v>35.292114860784899</v>
      </c>
      <c r="T72" s="6">
        <v>32.559353994478201</v>
      </c>
      <c r="U72" s="6">
        <v>27.3154091168321</v>
      </c>
      <c r="V72" s="6">
        <v>27.047929639680302</v>
      </c>
      <c r="W72" s="6">
        <v>27.573471187279701</v>
      </c>
      <c r="X72" s="6">
        <v>23.230879343604499</v>
      </c>
      <c r="Y72" s="6">
        <v>27.948589690313199</v>
      </c>
      <c r="Z72" s="6">
        <v>73.497504584241497</v>
      </c>
      <c r="AA72" s="6">
        <v>38.202385423804401</v>
      </c>
      <c r="AB72" s="6">
        <v>37.2542648968046</v>
      </c>
      <c r="AC72" s="6">
        <v>35.982911927662897</v>
      </c>
      <c r="AD72" s="6">
        <v>34.187932750304597</v>
      </c>
      <c r="AE72" s="6">
        <v>28.296764694847401</v>
      </c>
      <c r="AF72" s="6">
        <v>35.135077921757897</v>
      </c>
      <c r="AG72" s="6">
        <v>38.289719291077802</v>
      </c>
      <c r="AH72" s="6">
        <v>35.9505651688903</v>
      </c>
      <c r="AI72" s="6">
        <v>34.558835842195201</v>
      </c>
      <c r="AJ72" s="6">
        <v>36.525746777341297</v>
      </c>
      <c r="AK72" s="6">
        <v>36.020606851973099</v>
      </c>
      <c r="AL72" s="6">
        <v>34.432344128429698</v>
      </c>
      <c r="AM72" s="6">
        <v>35.675286078023099</v>
      </c>
      <c r="AN72" s="6">
        <v>34.647912149472504</v>
      </c>
      <c r="AO72" s="6">
        <v>38.156523982282998</v>
      </c>
      <c r="AP72" s="6">
        <v>35.633280356618698</v>
      </c>
      <c r="AQ72" s="6">
        <v>33.9419505493155</v>
      </c>
      <c r="AR72" s="6">
        <v>36.425363010521401</v>
      </c>
      <c r="AS72" s="6">
        <v>38.434611815600498</v>
      </c>
      <c r="AT72" s="6">
        <v>35.133932391071902</v>
      </c>
      <c r="AU72" s="6">
        <v>37.179587970658702</v>
      </c>
      <c r="AV72" s="6">
        <v>35.565222154512597</v>
      </c>
      <c r="AW72" s="6">
        <v>34.125371226381901</v>
      </c>
      <c r="AX72" s="6">
        <v>34.806284753454399</v>
      </c>
      <c r="AY72" s="6">
        <v>36.218348872646999</v>
      </c>
      <c r="AZ72" s="6">
        <v>8.6975951957389608</v>
      </c>
      <c r="BA72" s="6">
        <v>7.8190621631235402</v>
      </c>
      <c r="BB72" s="6">
        <v>18.9512167004982</v>
      </c>
      <c r="BC72" s="6">
        <v>37.544018884669299</v>
      </c>
      <c r="BD72" s="6">
        <v>35.221126851663101</v>
      </c>
    </row>
    <row r="73" spans="1:56" x14ac:dyDescent="0.25">
      <c r="A73" s="21">
        <v>5</v>
      </c>
      <c r="B73" s="21" t="s">
        <v>269</v>
      </c>
      <c r="C73" s="8">
        <v>50</v>
      </c>
      <c r="D73" s="3" t="s">
        <v>270</v>
      </c>
      <c r="E73" s="6">
        <v>60.489508174941697</v>
      </c>
      <c r="F73" s="6">
        <v>9932.4604841596101</v>
      </c>
      <c r="G73" s="6">
        <v>309009.68018059299</v>
      </c>
      <c r="H73" s="6">
        <v>82613.914878982905</v>
      </c>
      <c r="I73" s="6">
        <v>38.787396804197499</v>
      </c>
      <c r="J73" s="6">
        <v>38.339891222470001</v>
      </c>
      <c r="K73" s="6">
        <v>37.015906530000301</v>
      </c>
      <c r="L73" s="6">
        <v>37.825260495260402</v>
      </c>
      <c r="M73" s="6">
        <v>34.851070167133003</v>
      </c>
      <c r="N73" s="6">
        <v>37.788210862708702</v>
      </c>
      <c r="O73" s="6">
        <v>51</v>
      </c>
      <c r="P73" s="6">
        <v>33.529836534992398</v>
      </c>
      <c r="Q73" s="6">
        <v>36.171859128232498</v>
      </c>
      <c r="R73" s="6">
        <v>35.640791446876698</v>
      </c>
      <c r="S73" s="6">
        <v>34.777811008652399</v>
      </c>
      <c r="T73" s="6">
        <v>32.930692595344603</v>
      </c>
      <c r="U73" s="6">
        <v>28.235900338194799</v>
      </c>
      <c r="V73" s="6">
        <v>27.754638684787199</v>
      </c>
      <c r="W73" s="6">
        <v>27.796057411855202</v>
      </c>
      <c r="X73" s="6">
        <v>23.380328878424699</v>
      </c>
      <c r="Y73" s="6">
        <v>28.012839817063099</v>
      </c>
      <c r="Z73" s="6">
        <v>75.8575336638267</v>
      </c>
      <c r="AA73" s="6">
        <v>39.009506275633797</v>
      </c>
      <c r="AB73" s="6">
        <v>38.299132990397602</v>
      </c>
      <c r="AC73" s="6">
        <v>37.0486877526927</v>
      </c>
      <c r="AD73" s="6">
        <v>35.0477511370513</v>
      </c>
      <c r="AE73" s="6">
        <v>28.3477283634763</v>
      </c>
      <c r="AF73" s="6">
        <v>35.7284048584538</v>
      </c>
      <c r="AG73" s="6">
        <v>39.111466807962699</v>
      </c>
      <c r="AH73" s="6">
        <v>36.414572519155797</v>
      </c>
      <c r="AI73" s="6">
        <v>35.227836239504398</v>
      </c>
      <c r="AJ73" s="6">
        <v>37.285254523226698</v>
      </c>
      <c r="AK73" s="6">
        <v>36.679060328522702</v>
      </c>
      <c r="AL73" s="6">
        <v>35.527883229557403</v>
      </c>
      <c r="AM73" s="6">
        <v>37.028707618376203</v>
      </c>
      <c r="AN73" s="6">
        <v>34.969949678864602</v>
      </c>
      <c r="AO73" s="6">
        <v>38.449031038128901</v>
      </c>
      <c r="AP73" s="6">
        <v>36.546961665228103</v>
      </c>
      <c r="AQ73" s="6">
        <v>34.753688880931001</v>
      </c>
      <c r="AR73" s="6">
        <v>37.3087593900839</v>
      </c>
      <c r="AS73" s="6">
        <v>39.417059887913901</v>
      </c>
      <c r="AT73" s="6">
        <v>35.9772573175471</v>
      </c>
      <c r="AU73" s="6">
        <v>38.2513984915999</v>
      </c>
      <c r="AV73" s="6">
        <v>36.3082353771416</v>
      </c>
      <c r="AW73" s="6">
        <v>35.077764367791197</v>
      </c>
      <c r="AX73" s="6">
        <v>35.530646424636103</v>
      </c>
      <c r="AY73" s="6">
        <v>36.617705311559298</v>
      </c>
      <c r="AZ73" s="6">
        <v>8.8532850024148697</v>
      </c>
      <c r="BA73" s="6">
        <v>8.0330123082583107</v>
      </c>
      <c r="BB73" s="6">
        <v>19.340669710992</v>
      </c>
      <c r="BC73" s="6">
        <v>38.010228548098603</v>
      </c>
      <c r="BD73" s="6">
        <v>35.916326260915099</v>
      </c>
    </row>
    <row r="74" spans="1:56" x14ac:dyDescent="0.25">
      <c r="A74" s="21">
        <v>6</v>
      </c>
      <c r="B74" s="21" t="s">
        <v>269</v>
      </c>
      <c r="C74" s="8">
        <v>50</v>
      </c>
      <c r="D74" s="3" t="s">
        <v>270</v>
      </c>
      <c r="E74" s="6">
        <v>62.0313242664744</v>
      </c>
      <c r="F74" s="6">
        <v>10188.710972303101</v>
      </c>
      <c r="G74" s="6">
        <v>314358.74675208703</v>
      </c>
      <c r="H74" s="6">
        <v>84234.675675213904</v>
      </c>
      <c r="I74" s="6">
        <v>39.693303424629498</v>
      </c>
      <c r="J74" s="6">
        <v>38.684768357374303</v>
      </c>
      <c r="K74" s="6">
        <v>38.850529201709001</v>
      </c>
      <c r="L74" s="6">
        <v>38.739783577167003</v>
      </c>
      <c r="M74" s="6">
        <v>34.505581832271197</v>
      </c>
      <c r="N74" s="6">
        <v>38.5643464406606</v>
      </c>
      <c r="O74" s="6">
        <v>51</v>
      </c>
      <c r="P74" s="6">
        <v>34.542445580612103</v>
      </c>
      <c r="Q74" s="6">
        <v>37.322998325093501</v>
      </c>
      <c r="R74" s="6">
        <v>35.292836338496102</v>
      </c>
      <c r="S74" s="6">
        <v>35.352708918095502</v>
      </c>
      <c r="T74" s="6">
        <v>33.658894771526697</v>
      </c>
      <c r="U74" s="6">
        <v>28.226664985983799</v>
      </c>
      <c r="V74" s="6">
        <v>28.021114061706101</v>
      </c>
      <c r="W74" s="6">
        <v>28.133325114117699</v>
      </c>
      <c r="X74" s="6">
        <v>24.149376814099199</v>
      </c>
      <c r="Y74" s="6">
        <v>28.756364110061501</v>
      </c>
      <c r="Z74" s="6">
        <v>76.859370690710804</v>
      </c>
      <c r="AA74" s="6">
        <v>39.739382459881</v>
      </c>
      <c r="AB74" s="6">
        <v>38.896302649430702</v>
      </c>
      <c r="AC74" s="6">
        <v>37.655359249208601</v>
      </c>
      <c r="AD74" s="6">
        <v>36.104090321234203</v>
      </c>
      <c r="AE74" s="6">
        <v>29.560395058303399</v>
      </c>
      <c r="AF74" s="6">
        <v>36.140216385546601</v>
      </c>
      <c r="AG74" s="6">
        <v>40.195219303888301</v>
      </c>
      <c r="AH74" s="6">
        <v>37.423906308322998</v>
      </c>
      <c r="AI74" s="6">
        <v>36.212379039555898</v>
      </c>
      <c r="AJ74" s="6">
        <v>38.375551310642599</v>
      </c>
      <c r="AK74" s="6">
        <v>37.612659614894604</v>
      </c>
      <c r="AL74" s="6">
        <v>36.174491420753697</v>
      </c>
      <c r="AM74" s="6">
        <v>37.946457077272903</v>
      </c>
      <c r="AN74" s="6">
        <v>36.061756114459598</v>
      </c>
      <c r="AO74" s="6">
        <v>40.130694178068602</v>
      </c>
      <c r="AP74" s="6">
        <v>37.373694345738102</v>
      </c>
      <c r="AQ74" s="6">
        <v>35.723503856577103</v>
      </c>
      <c r="AR74" s="6">
        <v>37.9960122197066</v>
      </c>
      <c r="AS74" s="6">
        <v>39.991748393227297</v>
      </c>
      <c r="AT74" s="6">
        <v>36.947652591294201</v>
      </c>
      <c r="AU74" s="6">
        <v>39.693660053627902</v>
      </c>
      <c r="AV74" s="6">
        <v>37.2889728540992</v>
      </c>
      <c r="AW74" s="6">
        <v>36.312493153713497</v>
      </c>
      <c r="AX74" s="6">
        <v>36.7260897866717</v>
      </c>
      <c r="AY74" s="6">
        <v>37.626977720437097</v>
      </c>
      <c r="AZ74" s="6">
        <v>8.9406987930966704</v>
      </c>
      <c r="BA74" s="6">
        <v>8.2426341581707199</v>
      </c>
      <c r="BB74" s="6">
        <v>19.783598536466702</v>
      </c>
      <c r="BC74" s="6">
        <v>39.146067832495902</v>
      </c>
      <c r="BD74" s="6">
        <v>36.7842422687118</v>
      </c>
    </row>
    <row r="75" spans="1:56" x14ac:dyDescent="0.25">
      <c r="A75" s="21">
        <v>7</v>
      </c>
      <c r="B75" s="21" t="s">
        <v>269</v>
      </c>
      <c r="C75" s="8">
        <v>50</v>
      </c>
      <c r="D75" s="3" t="s">
        <v>270</v>
      </c>
      <c r="E75" s="6">
        <v>59.9208826490391</v>
      </c>
      <c r="F75" s="6">
        <v>9713.4687072836405</v>
      </c>
      <c r="G75" s="6">
        <v>293299.40723133198</v>
      </c>
      <c r="H75" s="6">
        <v>79281.942687192204</v>
      </c>
      <c r="I75" s="6">
        <v>37.566751541481999</v>
      </c>
      <c r="J75" s="6">
        <v>36.731634147727497</v>
      </c>
      <c r="K75" s="6">
        <v>36.842718441561097</v>
      </c>
      <c r="L75" s="6">
        <v>36.349424128327001</v>
      </c>
      <c r="M75" s="6">
        <v>33.1145696352865</v>
      </c>
      <c r="N75" s="6">
        <v>36.393403168366298</v>
      </c>
      <c r="O75" s="6">
        <v>51</v>
      </c>
      <c r="P75" s="6">
        <v>32.0591834314762</v>
      </c>
      <c r="Q75" s="6">
        <v>34.685311092032201</v>
      </c>
      <c r="R75" s="6">
        <v>33.776860376498298</v>
      </c>
      <c r="S75" s="6">
        <v>33.571609413919496</v>
      </c>
      <c r="T75" s="6">
        <v>31.911744876880299</v>
      </c>
      <c r="U75" s="6">
        <v>26.804865522568999</v>
      </c>
      <c r="V75" s="6">
        <v>26.3902257814308</v>
      </c>
      <c r="W75" s="6">
        <v>27.259291845735198</v>
      </c>
      <c r="X75" s="6">
        <v>22.388614520257999</v>
      </c>
      <c r="Y75" s="6">
        <v>27.218394729841201</v>
      </c>
      <c r="Z75" s="6">
        <v>72.714104408570407</v>
      </c>
      <c r="AA75" s="6">
        <v>37.725405873968498</v>
      </c>
      <c r="AB75" s="6">
        <v>36.719734710680797</v>
      </c>
      <c r="AC75" s="6">
        <v>35.766661980357597</v>
      </c>
      <c r="AD75" s="6">
        <v>33.600022559314297</v>
      </c>
      <c r="AE75" s="6">
        <v>27.8907984646508</v>
      </c>
      <c r="AF75" s="6">
        <v>34.446219509318801</v>
      </c>
      <c r="AG75" s="6">
        <v>37.950295521188401</v>
      </c>
      <c r="AH75" s="6">
        <v>35.2884351728203</v>
      </c>
      <c r="AI75" s="6">
        <v>34.2829439253223</v>
      </c>
      <c r="AJ75" s="6">
        <v>36.473475960623603</v>
      </c>
      <c r="AK75" s="6">
        <v>35.711258887159701</v>
      </c>
      <c r="AL75" s="6">
        <v>34.343607354650501</v>
      </c>
      <c r="AM75" s="6">
        <v>35.911815029177603</v>
      </c>
      <c r="AN75" s="6">
        <v>33.927372504610801</v>
      </c>
      <c r="AO75" s="6">
        <v>37.1576481083112</v>
      </c>
      <c r="AP75" s="6">
        <v>35.306066385294997</v>
      </c>
      <c r="AQ75" s="6">
        <v>33.933698262278803</v>
      </c>
      <c r="AR75" s="6">
        <v>36.408784880361203</v>
      </c>
      <c r="AS75" s="6">
        <v>38.3205812101438</v>
      </c>
      <c r="AT75" s="6">
        <v>34.9068023463266</v>
      </c>
      <c r="AU75" s="6">
        <v>37.119205480429301</v>
      </c>
      <c r="AV75" s="6">
        <v>35.3607124787058</v>
      </c>
      <c r="AW75" s="6">
        <v>34.507171135231403</v>
      </c>
      <c r="AX75" s="6">
        <v>34.7073798487882</v>
      </c>
      <c r="AY75" s="6">
        <v>35.966342826347997</v>
      </c>
      <c r="AZ75" s="6">
        <v>8.6255470719429805</v>
      </c>
      <c r="BA75" s="6">
        <v>7.8914524558897199</v>
      </c>
      <c r="BB75" s="6">
        <v>18.9073494707077</v>
      </c>
      <c r="BC75" s="6">
        <v>36.9019771704167</v>
      </c>
      <c r="BD75" s="6">
        <v>34.984136137796298</v>
      </c>
    </row>
    <row r="76" spans="1:56" x14ac:dyDescent="0.25">
      <c r="A76" s="21">
        <v>8</v>
      </c>
      <c r="B76" s="21" t="s">
        <v>269</v>
      </c>
      <c r="C76" s="8">
        <v>50</v>
      </c>
      <c r="D76" s="3" t="s">
        <v>270</v>
      </c>
      <c r="E76" s="6">
        <v>59.369270629883196</v>
      </c>
      <c r="F76" s="6">
        <v>9630.5339433088993</v>
      </c>
      <c r="G76" s="6">
        <v>293403.369945838</v>
      </c>
      <c r="H76" s="6">
        <v>79358.232976928906</v>
      </c>
      <c r="I76" s="6">
        <v>37.442540752906901</v>
      </c>
      <c r="J76" s="6">
        <v>35.5876367583177</v>
      </c>
      <c r="K76" s="6">
        <v>36.932140163796099</v>
      </c>
      <c r="L76" s="6">
        <v>36.876851734334899</v>
      </c>
      <c r="M76" s="6">
        <v>33.257652612826803</v>
      </c>
      <c r="N76" s="6">
        <v>36.362226234892503</v>
      </c>
      <c r="O76" s="6">
        <v>51</v>
      </c>
      <c r="P76" s="6">
        <v>32.242828579415601</v>
      </c>
      <c r="Q76" s="6">
        <v>34.574030374289897</v>
      </c>
      <c r="R76" s="6">
        <v>33.709500737726799</v>
      </c>
      <c r="S76" s="6">
        <v>33.646188861577301</v>
      </c>
      <c r="T76" s="6">
        <v>31.709024366720001</v>
      </c>
      <c r="U76" s="6">
        <v>26.912303005536</v>
      </c>
      <c r="V76" s="6">
        <v>26.850942452542899</v>
      </c>
      <c r="W76" s="6">
        <v>26.460511673023401</v>
      </c>
      <c r="X76" s="6">
        <v>22.740548573039</v>
      </c>
      <c r="Y76" s="6">
        <v>27.135726292749801</v>
      </c>
      <c r="Z76" s="6">
        <v>72.715546508552293</v>
      </c>
      <c r="AA76" s="6">
        <v>37.519348699658003</v>
      </c>
      <c r="AB76" s="6">
        <v>37.186956562359903</v>
      </c>
      <c r="AC76" s="6">
        <v>35.797915143222497</v>
      </c>
      <c r="AD76" s="6">
        <v>33.575675659721298</v>
      </c>
      <c r="AE76" s="6">
        <v>27.700763448245201</v>
      </c>
      <c r="AF76" s="6">
        <v>33.996468500202802</v>
      </c>
      <c r="AG76" s="6">
        <v>38.100163813737701</v>
      </c>
      <c r="AH76" s="6">
        <v>35.916238930588399</v>
      </c>
      <c r="AI76" s="6">
        <v>34.210488579322202</v>
      </c>
      <c r="AJ76" s="6">
        <v>36.4911186525391</v>
      </c>
      <c r="AK76" s="6">
        <v>35.446968058804103</v>
      </c>
      <c r="AL76" s="6">
        <v>34.559736276371801</v>
      </c>
      <c r="AM76" s="6">
        <v>36.1944798508041</v>
      </c>
      <c r="AN76" s="6">
        <v>33.897797991792999</v>
      </c>
      <c r="AO76" s="6">
        <v>37.550406058494701</v>
      </c>
      <c r="AP76" s="6">
        <v>35.359505325095597</v>
      </c>
      <c r="AQ76" s="6">
        <v>33.633997808269697</v>
      </c>
      <c r="AR76" s="6">
        <v>36.017386749784102</v>
      </c>
      <c r="AS76" s="6">
        <v>37.927746505679899</v>
      </c>
      <c r="AT76" s="6">
        <v>34.884387590659799</v>
      </c>
      <c r="AU76" s="6">
        <v>37.243060425983501</v>
      </c>
      <c r="AV76" s="6">
        <v>35.130568352541999</v>
      </c>
      <c r="AW76" s="6">
        <v>34.153311987725999</v>
      </c>
      <c r="AX76" s="6">
        <v>34.7750256519044</v>
      </c>
      <c r="AY76" s="6">
        <v>35.287873739540998</v>
      </c>
      <c r="AZ76" s="6">
        <v>8.4232620796815105</v>
      </c>
      <c r="BA76" s="6">
        <v>7.7434135351090703</v>
      </c>
      <c r="BB76" s="6">
        <v>18.637550393319898</v>
      </c>
      <c r="BC76" s="6">
        <v>36.667471216005303</v>
      </c>
      <c r="BD76" s="6">
        <v>34.986938081285501</v>
      </c>
    </row>
    <row r="77" spans="1:56" x14ac:dyDescent="0.25">
      <c r="A77" s="21">
        <v>9</v>
      </c>
      <c r="B77" s="21" t="s">
        <v>269</v>
      </c>
      <c r="C77" s="8">
        <v>50</v>
      </c>
      <c r="D77" s="3" t="s">
        <v>270</v>
      </c>
      <c r="E77" s="6">
        <v>58.639768966119398</v>
      </c>
      <c r="F77" s="6">
        <v>9525.2809823648404</v>
      </c>
      <c r="G77" s="6">
        <v>293228.47862128197</v>
      </c>
      <c r="H77" s="6">
        <v>77848.173218285505</v>
      </c>
      <c r="I77" s="6">
        <v>37.2283254718878</v>
      </c>
      <c r="J77" s="6">
        <v>37.4657901329021</v>
      </c>
      <c r="K77" s="6">
        <v>36.328466545907297</v>
      </c>
      <c r="L77" s="6">
        <v>36.219124492843399</v>
      </c>
      <c r="M77" s="6">
        <v>33.462734439581503</v>
      </c>
      <c r="N77" s="6">
        <v>35.7086723870448</v>
      </c>
      <c r="O77" s="6">
        <v>51</v>
      </c>
      <c r="P77" s="6">
        <v>31.452261176377899</v>
      </c>
      <c r="Q77" s="6">
        <v>33.769365455340903</v>
      </c>
      <c r="R77" s="6">
        <v>33.113230578983902</v>
      </c>
      <c r="S77" s="6">
        <v>32.232146595153502</v>
      </c>
      <c r="T77" s="6">
        <v>31.218662801427399</v>
      </c>
      <c r="U77" s="6">
        <v>25.802884096587601</v>
      </c>
      <c r="V77" s="6">
        <v>25.589185451558599</v>
      </c>
      <c r="W77" s="6">
        <v>26.349840373127801</v>
      </c>
      <c r="X77" s="6">
        <v>22.615422405580201</v>
      </c>
      <c r="Y77" s="6">
        <v>26.724725337584101</v>
      </c>
      <c r="Z77" s="6">
        <v>72.059520411718793</v>
      </c>
      <c r="AA77" s="6">
        <v>37.097834950960298</v>
      </c>
      <c r="AB77" s="6">
        <v>36.044468110212499</v>
      </c>
      <c r="AC77" s="6">
        <v>35.225561612751697</v>
      </c>
      <c r="AD77" s="6">
        <v>32.451749097262301</v>
      </c>
      <c r="AE77" s="6">
        <v>27.404445600401399</v>
      </c>
      <c r="AF77" s="6">
        <v>33.676349978692201</v>
      </c>
      <c r="AG77" s="6">
        <v>37.1282188959416</v>
      </c>
      <c r="AH77" s="6">
        <v>35.488653789326797</v>
      </c>
      <c r="AI77" s="6">
        <v>34.086654959571099</v>
      </c>
      <c r="AJ77" s="6">
        <v>36.2373628454311</v>
      </c>
      <c r="AK77" s="6">
        <v>35.258421031134397</v>
      </c>
      <c r="AL77" s="6">
        <v>33.619143331396401</v>
      </c>
      <c r="AM77" s="6">
        <v>36.136393280840601</v>
      </c>
      <c r="AN77" s="6">
        <v>33.964836871717601</v>
      </c>
      <c r="AO77" s="6">
        <v>38.097477975483898</v>
      </c>
      <c r="AP77" s="6">
        <v>35.091880854880401</v>
      </c>
      <c r="AQ77" s="6">
        <v>33.758610519818902</v>
      </c>
      <c r="AR77" s="6">
        <v>35.849520111584901</v>
      </c>
      <c r="AS77" s="6">
        <v>37.819361481484698</v>
      </c>
      <c r="AT77" s="6">
        <v>34.8332084320839</v>
      </c>
      <c r="AU77" s="6">
        <v>37.217353341102999</v>
      </c>
      <c r="AV77" s="6">
        <v>35.206840087941401</v>
      </c>
      <c r="AW77" s="6">
        <v>34.327482622293999</v>
      </c>
      <c r="AX77" s="6">
        <v>34.566235028191301</v>
      </c>
      <c r="AY77" s="6">
        <v>35.300496858168898</v>
      </c>
      <c r="AZ77" s="6">
        <v>8.4029422087123997</v>
      </c>
      <c r="BA77" s="6">
        <v>7.6734867952674399</v>
      </c>
      <c r="BB77" s="6">
        <v>18.2388753584626</v>
      </c>
      <c r="BC77" s="6">
        <v>37.294873629977403</v>
      </c>
      <c r="BD77" s="6">
        <v>34.898169144025097</v>
      </c>
    </row>
    <row r="78" spans="1:56" x14ac:dyDescent="0.25">
      <c r="A78" s="21">
        <v>10</v>
      </c>
      <c r="B78" s="21" t="s">
        <v>269</v>
      </c>
      <c r="C78" s="8">
        <v>50</v>
      </c>
      <c r="D78" s="3" t="s">
        <v>270</v>
      </c>
      <c r="E78" s="6">
        <v>57.012758801331202</v>
      </c>
      <c r="F78" s="6">
        <v>9232.0708216314597</v>
      </c>
      <c r="G78" s="6">
        <v>285585.74397640798</v>
      </c>
      <c r="H78" s="6">
        <v>76381.332322442002</v>
      </c>
      <c r="I78" s="6">
        <v>36.328319685026102</v>
      </c>
      <c r="J78" s="6">
        <v>34.369043062123602</v>
      </c>
      <c r="K78" s="6">
        <v>36.213051692198597</v>
      </c>
      <c r="L78" s="6">
        <v>35.208554488311101</v>
      </c>
      <c r="M78" s="6">
        <v>32.244994791102599</v>
      </c>
      <c r="N78" s="6">
        <v>34.905392267276397</v>
      </c>
      <c r="O78" s="6">
        <v>51</v>
      </c>
      <c r="P78" s="6">
        <v>30.756309967506802</v>
      </c>
      <c r="Q78" s="6">
        <v>33.4657437952241</v>
      </c>
      <c r="R78" s="6">
        <v>33.443505064058201</v>
      </c>
      <c r="S78" s="6">
        <v>32.032672337850798</v>
      </c>
      <c r="T78" s="6">
        <v>30.606105699202502</v>
      </c>
      <c r="U78" s="6">
        <v>25.049865347092201</v>
      </c>
      <c r="V78" s="6">
        <v>25.205227355178501</v>
      </c>
      <c r="W78" s="6">
        <v>25.6256252373582</v>
      </c>
      <c r="X78" s="6">
        <v>21.9204954059513</v>
      </c>
      <c r="Y78" s="6">
        <v>26.031140691598299</v>
      </c>
      <c r="Z78" s="6">
        <v>69.999281458904605</v>
      </c>
      <c r="AA78" s="6">
        <v>35.958928403557799</v>
      </c>
      <c r="AB78" s="6">
        <v>35.491062284520602</v>
      </c>
      <c r="AC78" s="6">
        <v>34.321228083861101</v>
      </c>
      <c r="AD78" s="6">
        <v>31.4227507655221</v>
      </c>
      <c r="AE78" s="6">
        <v>26.905758183020499</v>
      </c>
      <c r="AF78" s="6">
        <v>33.2869211635713</v>
      </c>
      <c r="AG78" s="6">
        <v>36.244756476621099</v>
      </c>
      <c r="AH78" s="6">
        <v>34.3735363429793</v>
      </c>
      <c r="AI78" s="6">
        <v>33.0685377121792</v>
      </c>
      <c r="AJ78" s="6">
        <v>35.264431233041101</v>
      </c>
      <c r="AK78" s="6">
        <v>34.452669249915999</v>
      </c>
      <c r="AL78" s="6">
        <v>32.705239479647098</v>
      </c>
      <c r="AM78" s="6">
        <v>34.612688968150003</v>
      </c>
      <c r="AN78" s="6">
        <v>32.908302431280497</v>
      </c>
      <c r="AO78" s="6">
        <v>36.240220442106299</v>
      </c>
      <c r="AP78" s="6">
        <v>33.884088784260499</v>
      </c>
      <c r="AQ78" s="6">
        <v>32.9151070604049</v>
      </c>
      <c r="AR78" s="6">
        <v>34.8755369566002</v>
      </c>
      <c r="AS78" s="6">
        <v>36.312605537918103</v>
      </c>
      <c r="AT78" s="6">
        <v>33.739643305480897</v>
      </c>
      <c r="AU78" s="6">
        <v>35.377023886683197</v>
      </c>
      <c r="AV78" s="6">
        <v>34.323059464641901</v>
      </c>
      <c r="AW78" s="6">
        <v>32.986606986340703</v>
      </c>
      <c r="AX78" s="6">
        <v>33.367768802862201</v>
      </c>
      <c r="AY78" s="6">
        <v>34.505009216464202</v>
      </c>
      <c r="AZ78" s="6">
        <v>8.2666218476065794</v>
      </c>
      <c r="BA78" s="6">
        <v>7.5677173793807997</v>
      </c>
      <c r="BB78" s="6">
        <v>18.082557501805901</v>
      </c>
      <c r="BC78" s="6">
        <v>35.871478010558398</v>
      </c>
      <c r="BD78" s="6">
        <v>33.802238110144302</v>
      </c>
    </row>
    <row r="80" spans="1:56" x14ac:dyDescent="0.25">
      <c r="D80" s="103" t="s">
        <v>72</v>
      </c>
      <c r="E80" s="19">
        <f>MAX(E69:E78)</f>
        <v>62.0313242664744</v>
      </c>
      <c r="F80" s="19">
        <f t="shared" ref="F80:BD80" si="16">MAX(F69:F78)</f>
        <v>10306.108266065001</v>
      </c>
      <c r="G80" s="19">
        <f t="shared" si="16"/>
        <v>316298.06490211602</v>
      </c>
      <c r="H80" s="19">
        <f t="shared" si="16"/>
        <v>84234.675675213904</v>
      </c>
      <c r="I80" s="19">
        <f t="shared" si="16"/>
        <v>39.923449603738199</v>
      </c>
      <c r="J80" s="19">
        <f t="shared" si="16"/>
        <v>39.000937388807799</v>
      </c>
      <c r="K80" s="19">
        <f t="shared" si="16"/>
        <v>39.233750181626</v>
      </c>
      <c r="L80" s="19">
        <f t="shared" si="16"/>
        <v>38.862215802996602</v>
      </c>
      <c r="M80" s="19">
        <f t="shared" si="16"/>
        <v>35.468192446974697</v>
      </c>
      <c r="N80" s="19">
        <f t="shared" si="16"/>
        <v>38.711585062968702</v>
      </c>
      <c r="O80" s="19">
        <f t="shared" si="16"/>
        <v>51</v>
      </c>
      <c r="P80" s="19">
        <f t="shared" si="16"/>
        <v>34.759243075147502</v>
      </c>
      <c r="Q80" s="19">
        <f t="shared" si="16"/>
        <v>37.322998325093501</v>
      </c>
      <c r="R80" s="19">
        <f t="shared" si="16"/>
        <v>35.973972866794099</v>
      </c>
      <c r="S80" s="19">
        <f t="shared" si="16"/>
        <v>35.692773520085801</v>
      </c>
      <c r="T80" s="19">
        <f t="shared" si="16"/>
        <v>34.188433275338298</v>
      </c>
      <c r="U80" s="19">
        <f t="shared" si="16"/>
        <v>28.235900338194799</v>
      </c>
      <c r="V80" s="19">
        <f t="shared" si="16"/>
        <v>29.046051393843001</v>
      </c>
      <c r="W80" s="19">
        <f t="shared" si="16"/>
        <v>28.842872966626899</v>
      </c>
      <c r="X80" s="19">
        <f t="shared" si="16"/>
        <v>24.149376814099199</v>
      </c>
      <c r="Y80" s="19">
        <f t="shared" si="16"/>
        <v>29.116054900839199</v>
      </c>
      <c r="Z80" s="19">
        <f t="shared" si="16"/>
        <v>77.685340962355497</v>
      </c>
      <c r="AA80" s="19">
        <f t="shared" si="16"/>
        <v>40.107355406517001</v>
      </c>
      <c r="AB80" s="19">
        <f t="shared" si="16"/>
        <v>39.237614877547301</v>
      </c>
      <c r="AC80" s="19">
        <f t="shared" si="16"/>
        <v>38.001170588588003</v>
      </c>
      <c r="AD80" s="19">
        <f t="shared" si="16"/>
        <v>36.104090321234203</v>
      </c>
      <c r="AE80" s="19">
        <f t="shared" si="16"/>
        <v>29.7539382510815</v>
      </c>
      <c r="AF80" s="19">
        <f t="shared" si="16"/>
        <v>36.939719255887901</v>
      </c>
      <c r="AG80" s="19">
        <f t="shared" si="16"/>
        <v>40.2371019130332</v>
      </c>
      <c r="AH80" s="19">
        <f t="shared" si="16"/>
        <v>37.423906308322998</v>
      </c>
      <c r="AI80" s="19">
        <f t="shared" si="16"/>
        <v>36.212379039555898</v>
      </c>
      <c r="AJ80" s="19">
        <f t="shared" si="16"/>
        <v>38.896166108653901</v>
      </c>
      <c r="AK80" s="19">
        <f t="shared" si="16"/>
        <v>37.824740478650902</v>
      </c>
      <c r="AL80" s="19">
        <f t="shared" si="16"/>
        <v>36.361408337732399</v>
      </c>
      <c r="AM80" s="19">
        <f t="shared" si="16"/>
        <v>38.170464350679097</v>
      </c>
      <c r="AN80" s="19">
        <f t="shared" si="16"/>
        <v>36.254382199839597</v>
      </c>
      <c r="AO80" s="19">
        <f t="shared" si="16"/>
        <v>40.130694178068602</v>
      </c>
      <c r="AP80" s="19">
        <f t="shared" si="16"/>
        <v>37.534267138710199</v>
      </c>
      <c r="AQ80" s="19">
        <f t="shared" si="16"/>
        <v>36.202096882075402</v>
      </c>
      <c r="AR80" s="19">
        <f t="shared" si="16"/>
        <v>38.305698939984502</v>
      </c>
      <c r="AS80" s="19">
        <f t="shared" si="16"/>
        <v>40.664090935141999</v>
      </c>
      <c r="AT80" s="19">
        <f t="shared" si="16"/>
        <v>37.120648412127203</v>
      </c>
      <c r="AU80" s="19">
        <f t="shared" si="16"/>
        <v>39.693660053627902</v>
      </c>
      <c r="AV80" s="19">
        <f t="shared" si="16"/>
        <v>37.518459881819801</v>
      </c>
      <c r="AW80" s="19">
        <f t="shared" si="16"/>
        <v>36.312493153713497</v>
      </c>
      <c r="AX80" s="19">
        <f t="shared" si="16"/>
        <v>36.788347091268697</v>
      </c>
      <c r="AY80" s="19">
        <f t="shared" si="16"/>
        <v>38.076398469394697</v>
      </c>
      <c r="AZ80" s="19">
        <f t="shared" si="16"/>
        <v>9.2528229467619401</v>
      </c>
      <c r="BA80" s="19">
        <f t="shared" si="16"/>
        <v>8.3510121685692908</v>
      </c>
      <c r="BB80" s="19">
        <f t="shared" si="16"/>
        <v>19.809869378652699</v>
      </c>
      <c r="BC80" s="19">
        <f t="shared" si="16"/>
        <v>39.646159468127102</v>
      </c>
      <c r="BD80" s="19">
        <f t="shared" si="16"/>
        <v>37.0698610523906</v>
      </c>
    </row>
    <row r="81" spans="1:56" x14ac:dyDescent="0.25">
      <c r="D81" s="103" t="s">
        <v>71</v>
      </c>
      <c r="E81" s="19">
        <f>MIN(E69:E78)</f>
        <v>57.012758801331202</v>
      </c>
      <c r="F81" s="19">
        <f t="shared" ref="F81:BD81" si="17">MIN(F69:F78)</f>
        <v>9232.0708216314597</v>
      </c>
      <c r="G81" s="19">
        <f t="shared" si="17"/>
        <v>285585.74397640798</v>
      </c>
      <c r="H81" s="19">
        <f t="shared" si="17"/>
        <v>76381.332322442002</v>
      </c>
      <c r="I81" s="19">
        <f t="shared" si="17"/>
        <v>36.328319685026102</v>
      </c>
      <c r="J81" s="19">
        <f t="shared" si="17"/>
        <v>34.369043062123602</v>
      </c>
      <c r="K81" s="19">
        <f t="shared" si="17"/>
        <v>36.213051692198597</v>
      </c>
      <c r="L81" s="19">
        <f t="shared" si="17"/>
        <v>35.208554488311101</v>
      </c>
      <c r="M81" s="19">
        <f t="shared" si="17"/>
        <v>32.244994791102599</v>
      </c>
      <c r="N81" s="19">
        <f t="shared" si="17"/>
        <v>34.905392267276397</v>
      </c>
      <c r="O81" s="19">
        <f t="shared" si="17"/>
        <v>51</v>
      </c>
      <c r="P81" s="19">
        <f t="shared" si="17"/>
        <v>30.756309967506802</v>
      </c>
      <c r="Q81" s="19">
        <f t="shared" si="17"/>
        <v>33.4657437952241</v>
      </c>
      <c r="R81" s="19">
        <f t="shared" si="17"/>
        <v>33.113230578983902</v>
      </c>
      <c r="S81" s="19">
        <f t="shared" si="17"/>
        <v>32.032672337850798</v>
      </c>
      <c r="T81" s="19">
        <f t="shared" si="17"/>
        <v>30.606105699202502</v>
      </c>
      <c r="U81" s="19">
        <f t="shared" si="17"/>
        <v>25.049865347092201</v>
      </c>
      <c r="V81" s="19">
        <f t="shared" si="17"/>
        <v>25.205227355178501</v>
      </c>
      <c r="W81" s="19">
        <f t="shared" si="17"/>
        <v>25.6256252373582</v>
      </c>
      <c r="X81" s="19">
        <f t="shared" si="17"/>
        <v>21.9204954059513</v>
      </c>
      <c r="Y81" s="19">
        <f t="shared" si="17"/>
        <v>26.031140691598299</v>
      </c>
      <c r="Z81" s="19">
        <f t="shared" si="17"/>
        <v>69.999281458904605</v>
      </c>
      <c r="AA81" s="19">
        <f t="shared" si="17"/>
        <v>35.958928403557799</v>
      </c>
      <c r="AB81" s="19">
        <f t="shared" si="17"/>
        <v>35.491062284520602</v>
      </c>
      <c r="AC81" s="19">
        <f t="shared" si="17"/>
        <v>34.321228083861101</v>
      </c>
      <c r="AD81" s="19">
        <f t="shared" si="17"/>
        <v>31.4227507655221</v>
      </c>
      <c r="AE81" s="19">
        <f t="shared" si="17"/>
        <v>26.905758183020499</v>
      </c>
      <c r="AF81" s="19">
        <f t="shared" si="17"/>
        <v>33.2869211635713</v>
      </c>
      <c r="AG81" s="19">
        <f t="shared" si="17"/>
        <v>36.244756476621099</v>
      </c>
      <c r="AH81" s="19">
        <f t="shared" si="17"/>
        <v>34.3735363429793</v>
      </c>
      <c r="AI81" s="19">
        <f t="shared" si="17"/>
        <v>33.0685377121792</v>
      </c>
      <c r="AJ81" s="19">
        <f t="shared" si="17"/>
        <v>35.264431233041101</v>
      </c>
      <c r="AK81" s="19">
        <f t="shared" si="17"/>
        <v>34.452669249915999</v>
      </c>
      <c r="AL81" s="19">
        <f t="shared" si="17"/>
        <v>32.705239479647098</v>
      </c>
      <c r="AM81" s="19">
        <f t="shared" si="17"/>
        <v>34.612688968150003</v>
      </c>
      <c r="AN81" s="19">
        <f t="shared" si="17"/>
        <v>32.908302431280497</v>
      </c>
      <c r="AO81" s="19">
        <f t="shared" si="17"/>
        <v>36.240220442106299</v>
      </c>
      <c r="AP81" s="19">
        <f t="shared" si="17"/>
        <v>33.884088784260499</v>
      </c>
      <c r="AQ81" s="19">
        <f t="shared" si="17"/>
        <v>32.9151070604049</v>
      </c>
      <c r="AR81" s="19">
        <f t="shared" si="17"/>
        <v>34.8755369566002</v>
      </c>
      <c r="AS81" s="19">
        <f t="shared" si="17"/>
        <v>36.312605537918103</v>
      </c>
      <c r="AT81" s="19">
        <f t="shared" si="17"/>
        <v>33.739643305480897</v>
      </c>
      <c r="AU81" s="19">
        <f t="shared" si="17"/>
        <v>35.377023886683197</v>
      </c>
      <c r="AV81" s="19">
        <f t="shared" si="17"/>
        <v>34.323059464641901</v>
      </c>
      <c r="AW81" s="19">
        <f t="shared" si="17"/>
        <v>32.986606986340703</v>
      </c>
      <c r="AX81" s="19">
        <f t="shared" si="17"/>
        <v>33.367768802862201</v>
      </c>
      <c r="AY81" s="19">
        <f t="shared" si="17"/>
        <v>34.505009216464202</v>
      </c>
      <c r="AZ81" s="19">
        <f t="shared" si="17"/>
        <v>8.2666218476065794</v>
      </c>
      <c r="BA81" s="19">
        <f t="shared" si="17"/>
        <v>7.5677173793807997</v>
      </c>
      <c r="BB81" s="19">
        <f t="shared" si="17"/>
        <v>18.082557501805901</v>
      </c>
      <c r="BC81" s="19">
        <f t="shared" si="17"/>
        <v>35.871478010558398</v>
      </c>
      <c r="BD81" s="19">
        <f t="shared" si="17"/>
        <v>33.802238110144302</v>
      </c>
    </row>
    <row r="82" spans="1:56" x14ac:dyDescent="0.25">
      <c r="D82" s="103" t="s">
        <v>73</v>
      </c>
      <c r="E82" s="19">
        <f>AVERAGE(E69:E78)</f>
        <v>59.655011363836408</v>
      </c>
      <c r="F82" s="19">
        <f t="shared" ref="F82:BD82" si="18">AVERAGE(F69:F78)</f>
        <v>9794.2217307559513</v>
      </c>
      <c r="G82" s="19">
        <f t="shared" si="18"/>
        <v>301884.26218917884</v>
      </c>
      <c r="H82" s="19">
        <f t="shared" si="18"/>
        <v>80739.615104732031</v>
      </c>
      <c r="I82" s="19">
        <f t="shared" si="18"/>
        <v>38.248705522597056</v>
      </c>
      <c r="J82" s="19">
        <f t="shared" si="18"/>
        <v>37.08784625327106</v>
      </c>
      <c r="K82" s="19">
        <f t="shared" si="18"/>
        <v>37.288587461041388</v>
      </c>
      <c r="L82" s="19">
        <f t="shared" si="18"/>
        <v>37.312845513690114</v>
      </c>
      <c r="M82" s="19">
        <f t="shared" si="18"/>
        <v>33.953687648752101</v>
      </c>
      <c r="N82" s="19">
        <f t="shared" si="18"/>
        <v>37.064334504459467</v>
      </c>
      <c r="O82" s="19">
        <f t="shared" si="18"/>
        <v>51</v>
      </c>
      <c r="P82" s="19">
        <f t="shared" si="18"/>
        <v>32.932031451497402</v>
      </c>
      <c r="Q82" s="19">
        <f t="shared" si="18"/>
        <v>35.600227052334716</v>
      </c>
      <c r="R82" s="19">
        <f t="shared" si="18"/>
        <v>34.508746920827022</v>
      </c>
      <c r="S82" s="19">
        <f t="shared" si="18"/>
        <v>34.225118096643968</v>
      </c>
      <c r="T82" s="19">
        <f t="shared" si="18"/>
        <v>32.459962226906448</v>
      </c>
      <c r="U82" s="19">
        <f t="shared" si="18"/>
        <v>27.223467207608714</v>
      </c>
      <c r="V82" s="19">
        <f t="shared" si="18"/>
        <v>27.023633898678622</v>
      </c>
      <c r="W82" s="19">
        <f t="shared" si="18"/>
        <v>27.361352225536969</v>
      </c>
      <c r="X82" s="19">
        <f t="shared" si="18"/>
        <v>23.248674503563379</v>
      </c>
      <c r="Y82" s="19">
        <f t="shared" si="18"/>
        <v>27.684932465349362</v>
      </c>
      <c r="Z82" s="19">
        <f t="shared" si="18"/>
        <v>74.108067965687425</v>
      </c>
      <c r="AA82" s="19">
        <f t="shared" si="18"/>
        <v>38.215381783700089</v>
      </c>
      <c r="AB82" s="19">
        <f t="shared" si="18"/>
        <v>37.467426008851774</v>
      </c>
      <c r="AC82" s="19">
        <f t="shared" si="18"/>
        <v>36.365186596440985</v>
      </c>
      <c r="AD82" s="19">
        <f t="shared" si="18"/>
        <v>34.094955382863837</v>
      </c>
      <c r="AE82" s="19">
        <f t="shared" si="18"/>
        <v>28.337513946178149</v>
      </c>
      <c r="AF82" s="19">
        <f t="shared" si="18"/>
        <v>35.018888233071543</v>
      </c>
      <c r="AG82" s="19">
        <f t="shared" si="18"/>
        <v>38.534648924188112</v>
      </c>
      <c r="AH82" s="19">
        <f t="shared" si="18"/>
        <v>36.037777807985854</v>
      </c>
      <c r="AI82" s="19">
        <f t="shared" si="18"/>
        <v>34.815621432050833</v>
      </c>
      <c r="AJ82" s="19">
        <f t="shared" si="18"/>
        <v>37.000093195017058</v>
      </c>
      <c r="AK82" s="19">
        <f t="shared" si="18"/>
        <v>36.239609806572773</v>
      </c>
      <c r="AL82" s="19">
        <f t="shared" si="18"/>
        <v>34.811331379265553</v>
      </c>
      <c r="AM82" s="19">
        <f t="shared" si="18"/>
        <v>36.512784365924226</v>
      </c>
      <c r="AN82" s="19">
        <f t="shared" si="18"/>
        <v>34.639326412217613</v>
      </c>
      <c r="AO82" s="19">
        <f t="shared" si="18"/>
        <v>38.165141623045557</v>
      </c>
      <c r="AP82" s="19">
        <f t="shared" si="18"/>
        <v>35.910217221261306</v>
      </c>
      <c r="AQ82" s="19">
        <f t="shared" si="18"/>
        <v>34.522869725759115</v>
      </c>
      <c r="AR82" s="19">
        <f t="shared" si="18"/>
        <v>36.74648891569268</v>
      </c>
      <c r="AS82" s="19">
        <f t="shared" si="18"/>
        <v>38.622235261056694</v>
      </c>
      <c r="AT82" s="19">
        <f t="shared" si="18"/>
        <v>35.551616690741504</v>
      </c>
      <c r="AU82" s="19">
        <f t="shared" si="18"/>
        <v>37.771733538659333</v>
      </c>
      <c r="AV82" s="19">
        <f t="shared" si="18"/>
        <v>35.862870193588186</v>
      </c>
      <c r="AW82" s="19">
        <f t="shared" si="18"/>
        <v>34.735497108096823</v>
      </c>
      <c r="AX82" s="19">
        <f t="shared" si="18"/>
        <v>35.222300519534755</v>
      </c>
      <c r="AY82" s="19">
        <f t="shared" si="18"/>
        <v>36.28186830132821</v>
      </c>
      <c r="AZ82" s="19">
        <f t="shared" si="18"/>
        <v>8.7006709984198558</v>
      </c>
      <c r="BA82" s="19">
        <f t="shared" si="18"/>
        <v>7.9382127524286883</v>
      </c>
      <c r="BB82" s="19">
        <f t="shared" si="18"/>
        <v>19.026683060700456</v>
      </c>
      <c r="BC82" s="19">
        <f t="shared" si="18"/>
        <v>37.599289574709005</v>
      </c>
      <c r="BD82" s="19">
        <f t="shared" si="18"/>
        <v>35.495545194778593</v>
      </c>
    </row>
    <row r="83" spans="1:56" x14ac:dyDescent="0.25">
      <c r="D83" s="103" t="s">
        <v>271</v>
      </c>
      <c r="E83" s="19">
        <f>STDEV(E69:E78)*2</f>
        <v>2.8875204178249514</v>
      </c>
      <c r="F83" s="19">
        <f t="shared" ref="F83:BD83" si="19">STDEV(F69:F78)*2</f>
        <v>620.60708215085765</v>
      </c>
      <c r="G83" s="19">
        <f t="shared" si="19"/>
        <v>20363.427223221886</v>
      </c>
      <c r="H83" s="19">
        <f t="shared" si="19"/>
        <v>5201.1522972895682</v>
      </c>
      <c r="I83" s="19">
        <f t="shared" si="19"/>
        <v>2.2434796717314165</v>
      </c>
      <c r="J83" s="19">
        <f t="shared" si="19"/>
        <v>3.212786285752347</v>
      </c>
      <c r="K83" s="19">
        <f t="shared" si="19"/>
        <v>2.0791412804560054</v>
      </c>
      <c r="L83" s="19">
        <f t="shared" si="19"/>
        <v>2.3098851646432816</v>
      </c>
      <c r="M83" s="19">
        <f t="shared" si="19"/>
        <v>1.8849306092194911</v>
      </c>
      <c r="N83" s="19">
        <f t="shared" si="19"/>
        <v>2.4403373736121861</v>
      </c>
      <c r="O83" s="19">
        <f t="shared" si="19"/>
        <v>0</v>
      </c>
      <c r="P83" s="19">
        <f t="shared" si="19"/>
        <v>2.5785052336725585</v>
      </c>
      <c r="Q83" s="19">
        <f t="shared" si="19"/>
        <v>2.7394894875654772</v>
      </c>
      <c r="R83" s="19">
        <f t="shared" si="19"/>
        <v>2.0031011535474663</v>
      </c>
      <c r="S83" s="19">
        <f t="shared" si="19"/>
        <v>2.6014626339189677</v>
      </c>
      <c r="T83" s="19">
        <f t="shared" si="19"/>
        <v>2.2614809039479842</v>
      </c>
      <c r="U83" s="19">
        <f t="shared" si="19"/>
        <v>2.1886478851130402</v>
      </c>
      <c r="V83" s="19">
        <f t="shared" si="19"/>
        <v>2.273014055330826</v>
      </c>
      <c r="W83" s="19">
        <f t="shared" si="19"/>
        <v>1.914171844851716</v>
      </c>
      <c r="X83" s="19">
        <f t="shared" si="19"/>
        <v>1.6069041322533981</v>
      </c>
      <c r="Y83" s="19">
        <f t="shared" si="19"/>
        <v>1.8529510292003761</v>
      </c>
      <c r="Z83" s="19">
        <f t="shared" si="19"/>
        <v>4.7102903077598883</v>
      </c>
      <c r="AA83" s="19">
        <f t="shared" si="19"/>
        <v>2.4768100340760806</v>
      </c>
      <c r="AB83" s="19">
        <f t="shared" si="19"/>
        <v>2.3734357953650895</v>
      </c>
      <c r="AC83" s="19">
        <f t="shared" si="19"/>
        <v>2.2846073249300991</v>
      </c>
      <c r="AD83" s="19">
        <f t="shared" si="19"/>
        <v>2.8858030734502029</v>
      </c>
      <c r="AE83" s="19">
        <f t="shared" si="19"/>
        <v>1.8129837085837808</v>
      </c>
      <c r="AF83" s="19">
        <f t="shared" si="19"/>
        <v>2.3071784871349759</v>
      </c>
      <c r="AG83" s="19">
        <f t="shared" si="19"/>
        <v>2.5242091785114344</v>
      </c>
      <c r="AH83" s="19">
        <f t="shared" si="19"/>
        <v>1.8225775437579566</v>
      </c>
      <c r="AI83" s="19">
        <f t="shared" si="19"/>
        <v>1.911300945418386</v>
      </c>
      <c r="AJ83" s="19">
        <f t="shared" si="19"/>
        <v>2.1110132956423575</v>
      </c>
      <c r="AK83" s="19">
        <f t="shared" si="19"/>
        <v>2.1239916466887645</v>
      </c>
      <c r="AL83" s="19">
        <f t="shared" si="19"/>
        <v>2.2529836995730057</v>
      </c>
      <c r="AM83" s="19">
        <f t="shared" si="19"/>
        <v>2.1165515793750038</v>
      </c>
      <c r="AN83" s="19">
        <f t="shared" si="19"/>
        <v>2.0479208663202457</v>
      </c>
      <c r="AO83" s="19">
        <f t="shared" si="19"/>
        <v>2.1975787206952671</v>
      </c>
      <c r="AP83" s="19">
        <f t="shared" si="19"/>
        <v>2.216794949423222</v>
      </c>
      <c r="AQ83" s="19">
        <f t="shared" si="19"/>
        <v>2.0939217101560508</v>
      </c>
      <c r="AR83" s="19">
        <f t="shared" si="19"/>
        <v>2.0756200084628946</v>
      </c>
      <c r="AS83" s="19">
        <f t="shared" si="19"/>
        <v>2.4286173222420842</v>
      </c>
      <c r="AT83" s="19">
        <f t="shared" si="19"/>
        <v>2.0905014033526852</v>
      </c>
      <c r="AU83" s="19">
        <f t="shared" si="19"/>
        <v>2.5501242291773223</v>
      </c>
      <c r="AV83" s="19">
        <f t="shared" si="19"/>
        <v>1.9636569956763441</v>
      </c>
      <c r="AW83" s="19">
        <f t="shared" si="19"/>
        <v>1.9434996289553439</v>
      </c>
      <c r="AX83" s="19">
        <f t="shared" si="19"/>
        <v>2.0516741461254666</v>
      </c>
      <c r="AY83" s="19">
        <f t="shared" si="19"/>
        <v>2.2102156437334872</v>
      </c>
      <c r="AZ83" s="19">
        <f t="shared" si="19"/>
        <v>0.57950800378108125</v>
      </c>
      <c r="BA83" s="19">
        <f t="shared" si="19"/>
        <v>0.49582210195018278</v>
      </c>
      <c r="BB83" s="19">
        <f t="shared" si="19"/>
        <v>1.1701775583023513</v>
      </c>
      <c r="BC83" s="19">
        <f t="shared" si="19"/>
        <v>2.2394582547474235</v>
      </c>
      <c r="BD83" s="19">
        <f t="shared" si="19"/>
        <v>1.9110838232232441</v>
      </c>
    </row>
    <row r="84" spans="1:56" x14ac:dyDescent="0.25">
      <c r="D84" s="103" t="s">
        <v>272</v>
      </c>
      <c r="E84" s="7">
        <v>68</v>
      </c>
      <c r="F84" s="7">
        <v>10743.582958454615</v>
      </c>
      <c r="G84" s="7">
        <v>337041.88481675385</v>
      </c>
      <c r="H84" s="7">
        <v>85048.599199542601</v>
      </c>
      <c r="I84" s="7">
        <v>39.9</v>
      </c>
      <c r="J84" s="7">
        <v>44</v>
      </c>
      <c r="K84" s="7">
        <v>45</v>
      </c>
      <c r="L84" s="7">
        <v>38.799999999999997</v>
      </c>
      <c r="M84" s="7">
        <v>36.4</v>
      </c>
      <c r="N84" s="7">
        <v>38.700000000000003</v>
      </c>
      <c r="O84" s="7">
        <v>51</v>
      </c>
      <c r="P84" s="7">
        <v>35.5</v>
      </c>
      <c r="Q84" s="7">
        <v>38.799999999999997</v>
      </c>
      <c r="R84" s="7">
        <v>37.799999999999997</v>
      </c>
      <c r="S84" s="7">
        <v>39.1</v>
      </c>
      <c r="T84" s="7">
        <v>36.9</v>
      </c>
      <c r="U84" s="7">
        <v>36.1</v>
      </c>
      <c r="V84" s="7"/>
      <c r="W84" s="7"/>
      <c r="X84" s="7">
        <v>35.700000000000003</v>
      </c>
      <c r="Y84" s="7">
        <v>31.4</v>
      </c>
      <c r="Z84" s="7">
        <v>78.400000000000006</v>
      </c>
      <c r="AA84" s="7">
        <v>38.299999999999997</v>
      </c>
      <c r="AB84" s="7">
        <v>37.9</v>
      </c>
      <c r="AC84" s="7">
        <v>38.9</v>
      </c>
      <c r="AD84" s="7">
        <v>37.4</v>
      </c>
      <c r="AE84" s="7">
        <v>38.6</v>
      </c>
      <c r="AF84" s="7">
        <v>34.700000000000003</v>
      </c>
      <c r="AG84" s="7">
        <v>42.7</v>
      </c>
      <c r="AH84" s="7">
        <v>39.299999999999997</v>
      </c>
      <c r="AI84" s="7">
        <v>36</v>
      </c>
      <c r="AJ84" s="7">
        <v>38.4</v>
      </c>
      <c r="AK84" s="7">
        <v>37.9</v>
      </c>
      <c r="AL84" s="7">
        <v>35.5</v>
      </c>
      <c r="AM84" s="7">
        <v>37.700000000000003</v>
      </c>
      <c r="AN84" s="7">
        <v>35.6</v>
      </c>
      <c r="AO84" s="7">
        <v>37.299999999999997</v>
      </c>
      <c r="AP84" s="7">
        <v>37.6</v>
      </c>
      <c r="AQ84" s="7">
        <v>35.5</v>
      </c>
      <c r="AR84" s="7">
        <v>38.299999999999997</v>
      </c>
      <c r="AS84" s="7">
        <v>38</v>
      </c>
      <c r="AT84" s="7">
        <v>36.799999999999997</v>
      </c>
      <c r="AU84" s="7">
        <v>39.200000000000003</v>
      </c>
      <c r="AV84" s="7">
        <v>37</v>
      </c>
      <c r="AW84" s="7">
        <v>36.700000000000003</v>
      </c>
      <c r="AX84" s="7">
        <v>37.6</v>
      </c>
      <c r="AY84" s="7">
        <v>38</v>
      </c>
      <c r="AZ84" s="19"/>
      <c r="BA84" s="19"/>
      <c r="BB84" s="7">
        <v>38.57</v>
      </c>
      <c r="BC84" s="7">
        <v>37.79</v>
      </c>
      <c r="BD84" s="7">
        <v>37.380000000000003</v>
      </c>
    </row>
    <row r="85" spans="1:56" x14ac:dyDescent="0.25">
      <c r="D85" s="103" t="s">
        <v>273</v>
      </c>
      <c r="E85" s="133">
        <f>E82/E84</f>
        <v>0.87727957887994723</v>
      </c>
      <c r="F85" s="132">
        <f t="shared" ref="F85:AY85" si="20">F82/F84</f>
        <v>0.91163457932331893</v>
      </c>
      <c r="G85" s="132">
        <f t="shared" si="20"/>
        <v>0.89568767500012691</v>
      </c>
      <c r="H85" s="132">
        <f t="shared" si="20"/>
        <v>0.94933503743311809</v>
      </c>
      <c r="I85" s="132">
        <f t="shared" si="20"/>
        <v>0.95861417349867317</v>
      </c>
      <c r="J85" s="133">
        <f t="shared" si="20"/>
        <v>0.84290559666525133</v>
      </c>
      <c r="K85" s="133">
        <f t="shared" si="20"/>
        <v>0.82863527691203087</v>
      </c>
      <c r="L85" s="132">
        <f t="shared" si="20"/>
        <v>0.96167127612603398</v>
      </c>
      <c r="M85" s="132">
        <f t="shared" si="20"/>
        <v>0.93279361672395888</v>
      </c>
      <c r="N85" s="132">
        <f t="shared" si="20"/>
        <v>0.95773474171729878</v>
      </c>
      <c r="O85" s="132">
        <f t="shared" si="20"/>
        <v>1</v>
      </c>
      <c r="P85" s="132">
        <f t="shared" si="20"/>
        <v>0.9276628577886592</v>
      </c>
      <c r="Q85" s="132">
        <f t="shared" si="20"/>
        <v>0.91753162506017316</v>
      </c>
      <c r="R85" s="132">
        <f t="shared" si="20"/>
        <v>0.91292981272029161</v>
      </c>
      <c r="S85" s="132">
        <f t="shared" si="20"/>
        <v>0.87532271346915513</v>
      </c>
      <c r="T85" s="132">
        <f t="shared" si="20"/>
        <v>0.87967377308689565</v>
      </c>
      <c r="U85" s="133">
        <f t="shared" si="20"/>
        <v>0.75411266503071228</v>
      </c>
      <c r="V85" s="132"/>
      <c r="W85" s="132"/>
      <c r="X85" s="133">
        <f t="shared" si="20"/>
        <v>0.65122337544995457</v>
      </c>
      <c r="Y85" s="133">
        <f t="shared" si="20"/>
        <v>0.88168574730411986</v>
      </c>
      <c r="Z85" s="132">
        <f t="shared" si="20"/>
        <v>0.94525596895009467</v>
      </c>
      <c r="AA85" s="132">
        <f t="shared" si="20"/>
        <v>0.99779064709399712</v>
      </c>
      <c r="AB85" s="132">
        <f t="shared" si="20"/>
        <v>0.98858643822827907</v>
      </c>
      <c r="AC85" s="132">
        <f t="shared" si="20"/>
        <v>0.93483770170799452</v>
      </c>
      <c r="AD85" s="132">
        <f t="shared" si="20"/>
        <v>0.91162982307122564</v>
      </c>
      <c r="AE85" s="133">
        <f t="shared" si="20"/>
        <v>0.73413248565228362</v>
      </c>
      <c r="AF85" s="132">
        <f t="shared" si="20"/>
        <v>1.0091898626245401</v>
      </c>
      <c r="AG85" s="132">
        <f t="shared" si="20"/>
        <v>0.90245079447747323</v>
      </c>
      <c r="AH85" s="132">
        <f t="shared" si="20"/>
        <v>0.91699180172992001</v>
      </c>
      <c r="AI85" s="132">
        <f t="shared" si="20"/>
        <v>0.96710059533474535</v>
      </c>
      <c r="AJ85" s="132">
        <f t="shared" si="20"/>
        <v>0.96354409362023596</v>
      </c>
      <c r="AK85" s="132">
        <f t="shared" si="20"/>
        <v>0.95619023236339773</v>
      </c>
      <c r="AL85" s="132">
        <f t="shared" si="20"/>
        <v>0.98060088392297329</v>
      </c>
      <c r="AM85" s="132">
        <f t="shared" si="20"/>
        <v>0.96850886912265843</v>
      </c>
      <c r="AN85" s="132">
        <f t="shared" si="20"/>
        <v>0.97301478686004528</v>
      </c>
      <c r="AO85" s="132">
        <f t="shared" si="20"/>
        <v>1.0231941453899613</v>
      </c>
      <c r="AP85" s="132">
        <f t="shared" si="20"/>
        <v>0.95505896865056661</v>
      </c>
      <c r="AQ85" s="132">
        <f t="shared" si="20"/>
        <v>0.97247520354251027</v>
      </c>
      <c r="AR85" s="132">
        <f t="shared" si="20"/>
        <v>0.95943835289014834</v>
      </c>
      <c r="AS85" s="132">
        <f t="shared" si="20"/>
        <v>1.016374612133071</v>
      </c>
      <c r="AT85" s="132">
        <f t="shared" si="20"/>
        <v>0.96607654050928005</v>
      </c>
      <c r="AU85" s="132">
        <f t="shared" si="20"/>
        <v>0.96356463108824819</v>
      </c>
      <c r="AV85" s="132">
        <f t="shared" si="20"/>
        <v>0.96926676198886985</v>
      </c>
      <c r="AW85" s="132">
        <f t="shared" si="20"/>
        <v>0.94647131084732483</v>
      </c>
      <c r="AX85" s="132">
        <f t="shared" si="20"/>
        <v>0.93676331168975413</v>
      </c>
      <c r="AY85" s="132">
        <f t="shared" si="20"/>
        <v>0.95478600792968971</v>
      </c>
      <c r="AZ85" s="132"/>
      <c r="BA85" s="132"/>
      <c r="BB85" s="133" cm="1">
        <f t="array" ref="BB85">SUM(BA82:BB82/BB84)</f>
        <v>0.69911578462870483</v>
      </c>
      <c r="BC85" s="132">
        <f t="shared" ref="BC85:BD85" si="21">BC82/BC84</f>
        <v>0.99495341557843364</v>
      </c>
      <c r="BD85" s="132">
        <f t="shared" si="21"/>
        <v>0.94958654881697679</v>
      </c>
    </row>
    <row r="89" spans="1:56" x14ac:dyDescent="0.25">
      <c r="A89" s="21">
        <v>1</v>
      </c>
      <c r="B89" s="21" t="s">
        <v>275</v>
      </c>
      <c r="C89" s="8">
        <v>30</v>
      </c>
      <c r="D89" s="3" t="s">
        <v>270</v>
      </c>
      <c r="E89" s="6">
        <v>40430.550536787603</v>
      </c>
      <c r="F89" s="6">
        <v>64726.138938828</v>
      </c>
      <c r="G89" s="6">
        <v>224710.42997085801</v>
      </c>
      <c r="H89" s="6">
        <v>74838.883303032198</v>
      </c>
      <c r="I89" s="6">
        <v>30.315652685624901</v>
      </c>
      <c r="J89" s="6">
        <v>14503.0795167419</v>
      </c>
      <c r="K89" s="6">
        <v>14591.1208998852</v>
      </c>
      <c r="L89" s="6">
        <v>313.80122693668699</v>
      </c>
      <c r="M89" s="6">
        <v>269.20526649495798</v>
      </c>
      <c r="N89" s="6">
        <v>1273.0062671749399</v>
      </c>
      <c r="O89" s="6">
        <v>87836</v>
      </c>
      <c r="P89" s="6">
        <v>43.957899472840403</v>
      </c>
      <c r="Q89" s="6">
        <v>121.185884283869</v>
      </c>
      <c r="R89" s="6">
        <v>125.979586660043</v>
      </c>
      <c r="S89" s="6">
        <v>108.660527321166</v>
      </c>
      <c r="T89" s="6">
        <v>21.461271070273401</v>
      </c>
      <c r="U89" s="6">
        <v>1.1162171878146201</v>
      </c>
      <c r="V89" s="6">
        <v>1.88513247662355</v>
      </c>
      <c r="W89" s="6">
        <v>1.30621477163681</v>
      </c>
      <c r="X89" s="6">
        <v>0.45793109712371599</v>
      </c>
      <c r="Y89" s="6">
        <v>8.6354461629385302</v>
      </c>
      <c r="Z89" s="6">
        <v>358.11810272770902</v>
      </c>
      <c r="AA89" s="6">
        <v>22.301953185963001</v>
      </c>
      <c r="AB89" s="6">
        <v>149.79486255956101</v>
      </c>
      <c r="AC89" s="6">
        <v>15.9152565603942</v>
      </c>
      <c r="AD89" s="6">
        <v>4.3198463151464104</v>
      </c>
      <c r="AE89" s="6">
        <v>1.40421662055049</v>
      </c>
      <c r="AF89" s="6">
        <v>0.12812529037252501</v>
      </c>
      <c r="AG89" s="6">
        <v>0.100723606545182</v>
      </c>
      <c r="AH89" s="6">
        <v>117.613796954325</v>
      </c>
      <c r="AI89" s="6">
        <v>13.6313481047472</v>
      </c>
      <c r="AJ89" s="6">
        <v>34.739998897333699</v>
      </c>
      <c r="AK89" s="6">
        <v>4.7430004467904396</v>
      </c>
      <c r="AL89" s="6">
        <v>22.578624158319801</v>
      </c>
      <c r="AM89" s="6">
        <v>5.1229508646003099</v>
      </c>
      <c r="AN89" s="6">
        <v>1.81228153288826</v>
      </c>
      <c r="AO89" s="6">
        <v>6.1455755897381499</v>
      </c>
      <c r="AP89" s="6">
        <v>0.77892871241002704</v>
      </c>
      <c r="AQ89" s="6">
        <v>4.8185716592341796</v>
      </c>
      <c r="AR89" s="6">
        <v>0.80973125447955197</v>
      </c>
      <c r="AS89" s="6">
        <v>2.6629694945829701</v>
      </c>
      <c r="AT89" s="6">
        <v>0.318926889659712</v>
      </c>
      <c r="AU89" s="6">
        <v>2.0168595919411101</v>
      </c>
      <c r="AV89" s="6">
        <v>0.239862970243792</v>
      </c>
      <c r="AW89" s="6">
        <v>3.8434444242513401</v>
      </c>
      <c r="AX89" s="6">
        <v>1.0153730860850601</v>
      </c>
      <c r="AY89" s="6">
        <v>0.20441430658699999</v>
      </c>
      <c r="AZ89" s="6">
        <v>0.44337644316376901</v>
      </c>
      <c r="BA89" s="6">
        <v>0.38582590166508002</v>
      </c>
      <c r="BB89" s="6">
        <v>0.86497058218787304</v>
      </c>
      <c r="BC89" s="6">
        <v>1.1457792339489099</v>
      </c>
      <c r="BD89" s="6">
        <v>0.39599694972366301</v>
      </c>
    </row>
    <row r="90" spans="1:56" x14ac:dyDescent="0.25">
      <c r="A90" s="21">
        <v>2</v>
      </c>
      <c r="B90" s="21" t="s">
        <v>275</v>
      </c>
      <c r="C90" s="8">
        <v>30</v>
      </c>
      <c r="D90" s="3" t="s">
        <v>270</v>
      </c>
      <c r="E90" s="6">
        <v>40420.7925444012</v>
      </c>
      <c r="F90" s="6">
        <v>65300.535981929497</v>
      </c>
      <c r="G90" s="6">
        <v>225510.64626524699</v>
      </c>
      <c r="H90" s="6">
        <v>75394.500816773099</v>
      </c>
      <c r="I90" s="6">
        <v>30.092854269991101</v>
      </c>
      <c r="J90" s="6">
        <v>14597.868503694201</v>
      </c>
      <c r="K90" s="6">
        <v>14626.153179047</v>
      </c>
      <c r="L90" s="6">
        <v>316.62950045973099</v>
      </c>
      <c r="M90" s="6">
        <v>274.33320254259201</v>
      </c>
      <c r="N90" s="6">
        <v>1277.21063572394</v>
      </c>
      <c r="O90" s="6">
        <v>87836</v>
      </c>
      <c r="P90" s="6">
        <v>44.810051759937501</v>
      </c>
      <c r="Q90" s="6">
        <v>120.339595309556</v>
      </c>
      <c r="R90" s="6">
        <v>128.77771580483</v>
      </c>
      <c r="S90" s="6">
        <v>106.71757959414199</v>
      </c>
      <c r="T90" s="6">
        <v>22.011731012289701</v>
      </c>
      <c r="U90" s="6">
        <v>1.53193630379062</v>
      </c>
      <c r="V90" s="6">
        <v>1.8607126789563</v>
      </c>
      <c r="W90" s="6">
        <v>1.4005717958035599</v>
      </c>
      <c r="X90" s="6">
        <v>0.65610686576839194</v>
      </c>
      <c r="Y90" s="6">
        <v>8.5570645914964896</v>
      </c>
      <c r="Z90" s="6">
        <v>359.61624358227198</v>
      </c>
      <c r="AA90" s="6">
        <v>22.747742913330601</v>
      </c>
      <c r="AB90" s="6">
        <v>151.685178444397</v>
      </c>
      <c r="AC90" s="6">
        <v>15.7394813538214</v>
      </c>
      <c r="AD90" s="6">
        <v>3.88902155224423</v>
      </c>
      <c r="AE90" s="6">
        <v>1.263857950924</v>
      </c>
      <c r="AF90" s="6">
        <v>9.2121815169200996E-2</v>
      </c>
      <c r="AG90" s="6">
        <v>9.9225204141190002E-2</v>
      </c>
      <c r="AH90" s="6">
        <v>113.59342710125701</v>
      </c>
      <c r="AI90" s="6">
        <v>13.515378239411801</v>
      </c>
      <c r="AJ90" s="6">
        <v>34.298115837678203</v>
      </c>
      <c r="AK90" s="6">
        <v>4.6301942968445298</v>
      </c>
      <c r="AL90" s="6">
        <v>22.217236226619999</v>
      </c>
      <c r="AM90" s="6">
        <v>5.5007350678973097</v>
      </c>
      <c r="AN90" s="6">
        <v>2.0055544172042299</v>
      </c>
      <c r="AO90" s="6">
        <v>5.8812840214297104</v>
      </c>
      <c r="AP90" s="6">
        <v>0.81596702415035505</v>
      </c>
      <c r="AQ90" s="6">
        <v>4.7684342328739504</v>
      </c>
      <c r="AR90" s="6">
        <v>0.81132158918383801</v>
      </c>
      <c r="AS90" s="6">
        <v>2.2433748236933302</v>
      </c>
      <c r="AT90" s="6">
        <v>0.28648842719858902</v>
      </c>
      <c r="AU90" s="6">
        <v>1.7604005475634099</v>
      </c>
      <c r="AV90" s="6">
        <v>0.25958291659510102</v>
      </c>
      <c r="AW90" s="6">
        <v>3.7906527299658301</v>
      </c>
      <c r="AX90" s="6">
        <v>0.98349985374577997</v>
      </c>
      <c r="AY90" s="6">
        <v>0.26931952365225997</v>
      </c>
      <c r="AZ90" s="6">
        <v>0.41215883561973199</v>
      </c>
      <c r="BA90" s="6">
        <v>0.36384467017123501</v>
      </c>
      <c r="BB90" s="6">
        <v>0.87831475855376795</v>
      </c>
      <c r="BC90" s="6">
        <v>1.1011235665471699</v>
      </c>
      <c r="BD90" s="6">
        <v>0.39838009521617601</v>
      </c>
    </row>
    <row r="91" spans="1:56" x14ac:dyDescent="0.25">
      <c r="A91" s="21">
        <v>3</v>
      </c>
      <c r="B91" s="21" t="s">
        <v>275</v>
      </c>
      <c r="C91" s="8">
        <v>30</v>
      </c>
      <c r="D91" s="3" t="s">
        <v>270</v>
      </c>
      <c r="E91" s="6">
        <v>40289.599520882002</v>
      </c>
      <c r="F91" s="6">
        <v>64130.602493316102</v>
      </c>
      <c r="G91" s="6">
        <v>223630.86943464301</v>
      </c>
      <c r="H91" s="6">
        <v>74433.000284983806</v>
      </c>
      <c r="I91" s="6">
        <v>29.738850269958299</v>
      </c>
      <c r="J91" s="6">
        <v>14475.301762285701</v>
      </c>
      <c r="K91" s="6">
        <v>14543.2430013865</v>
      </c>
      <c r="L91" s="6">
        <v>312.73777124246601</v>
      </c>
      <c r="M91" s="6">
        <v>271.90150133058501</v>
      </c>
      <c r="N91" s="6">
        <v>1274.7235131130501</v>
      </c>
      <c r="O91" s="6">
        <v>87836.000000000102</v>
      </c>
      <c r="P91" s="6">
        <v>45.199497183859897</v>
      </c>
      <c r="Q91" s="6">
        <v>120.515987817294</v>
      </c>
      <c r="R91" s="6">
        <v>127.143738054444</v>
      </c>
      <c r="S91" s="6">
        <v>106.450553747987</v>
      </c>
      <c r="T91" s="6">
        <v>22.096694899123801</v>
      </c>
      <c r="U91" s="6">
        <v>1.68059755535563</v>
      </c>
      <c r="V91" s="6">
        <v>1.94994798736175</v>
      </c>
      <c r="W91" s="6">
        <v>1.0280104482188801</v>
      </c>
      <c r="X91" s="6">
        <v>0.55437442194180897</v>
      </c>
      <c r="Y91" s="6">
        <v>8.5735413146437391</v>
      </c>
      <c r="Z91" s="6">
        <v>354.99154216335597</v>
      </c>
      <c r="AA91" s="6">
        <v>21.911554515201601</v>
      </c>
      <c r="AB91" s="6">
        <v>149.499590149635</v>
      </c>
      <c r="AC91" s="6">
        <v>15.489751903039901</v>
      </c>
      <c r="AD91" s="6">
        <v>4.0354824677391399</v>
      </c>
      <c r="AE91" s="6">
        <v>1.3413266513834501</v>
      </c>
      <c r="AF91" s="6">
        <v>8.7529299984314995E-2</v>
      </c>
      <c r="AG91" s="6">
        <v>7.7035474139366997E-2</v>
      </c>
      <c r="AH91" s="6">
        <v>114.136850530392</v>
      </c>
      <c r="AI91" s="6">
        <v>13.4693278890798</v>
      </c>
      <c r="AJ91" s="6">
        <v>33.429649655048799</v>
      </c>
      <c r="AK91" s="6">
        <v>4.5444918558601097</v>
      </c>
      <c r="AL91" s="6">
        <v>22.361020565394199</v>
      </c>
      <c r="AM91" s="6">
        <v>5.5507589252853</v>
      </c>
      <c r="AN91" s="6">
        <v>1.84348002494503</v>
      </c>
      <c r="AO91" s="6">
        <v>5.9387712922940903</v>
      </c>
      <c r="AP91" s="6">
        <v>0.77991271565072795</v>
      </c>
      <c r="AQ91" s="6">
        <v>4.5035411350768202</v>
      </c>
      <c r="AR91" s="6">
        <v>0.89468991977028201</v>
      </c>
      <c r="AS91" s="6">
        <v>2.3682028041557999</v>
      </c>
      <c r="AT91" s="6">
        <v>0.26633486040749599</v>
      </c>
      <c r="AU91" s="6">
        <v>1.7659932697301099</v>
      </c>
      <c r="AV91" s="6">
        <v>0.25999854051162802</v>
      </c>
      <c r="AW91" s="6">
        <v>3.7595259278904498</v>
      </c>
      <c r="AX91" s="6">
        <v>0.94389367838605998</v>
      </c>
      <c r="AY91" s="6">
        <v>0.24327126045612299</v>
      </c>
      <c r="AZ91" s="6">
        <v>0.43267700003553899</v>
      </c>
      <c r="BA91" s="6">
        <v>0.37348321454595701</v>
      </c>
      <c r="BB91" s="6">
        <v>0.87736759249424601</v>
      </c>
      <c r="BC91" s="6">
        <v>1.1144190458841201</v>
      </c>
      <c r="BD91" s="6">
        <v>0.36604169208486198</v>
      </c>
    </row>
    <row r="92" spans="1:56" x14ac:dyDescent="0.25">
      <c r="A92" s="21">
        <v>4</v>
      </c>
      <c r="B92" s="21" t="s">
        <v>275</v>
      </c>
      <c r="C92" s="8">
        <v>30</v>
      </c>
      <c r="D92" s="3" t="s">
        <v>270</v>
      </c>
      <c r="E92" s="6">
        <v>40059.9221250919</v>
      </c>
      <c r="F92" s="6">
        <v>63746.415128708897</v>
      </c>
      <c r="G92" s="6">
        <v>222394.20792410901</v>
      </c>
      <c r="H92" s="6">
        <v>74045.724977568505</v>
      </c>
      <c r="I92" s="6">
        <v>29.609041029719702</v>
      </c>
      <c r="J92" s="6">
        <v>14411.790229713601</v>
      </c>
      <c r="K92" s="6">
        <v>14421.11667528</v>
      </c>
      <c r="L92" s="6">
        <v>310.301825032799</v>
      </c>
      <c r="M92" s="6">
        <v>272.141228438653</v>
      </c>
      <c r="N92" s="6">
        <v>1270.7765364013401</v>
      </c>
      <c r="O92" s="6">
        <v>87836.000000000102</v>
      </c>
      <c r="P92" s="6">
        <v>44.633198973757402</v>
      </c>
      <c r="Q92" s="6">
        <v>121.15342340036599</v>
      </c>
      <c r="R92" s="6">
        <v>124.36307549035</v>
      </c>
      <c r="S92" s="6">
        <v>107.52888841016301</v>
      </c>
      <c r="T92" s="6">
        <v>21.7748217928782</v>
      </c>
      <c r="U92" s="6">
        <v>1.2942169676724</v>
      </c>
      <c r="V92" s="6">
        <v>1.26430296320385</v>
      </c>
      <c r="W92" s="6">
        <v>1.2580394891338</v>
      </c>
      <c r="X92" s="6">
        <v>0.41747227290605099</v>
      </c>
      <c r="Y92" s="6">
        <v>8.4467172618483595</v>
      </c>
      <c r="Z92" s="6">
        <v>353.579302458124</v>
      </c>
      <c r="AA92" s="6">
        <v>22.231113797320798</v>
      </c>
      <c r="AB92" s="6">
        <v>148.75528876721799</v>
      </c>
      <c r="AC92" s="6">
        <v>15.646729351934001</v>
      </c>
      <c r="AD92" s="6">
        <v>4.2499887866499799</v>
      </c>
      <c r="AE92" s="6">
        <v>1.3586583209630101</v>
      </c>
      <c r="AF92" s="6">
        <v>0.16024174506805999</v>
      </c>
      <c r="AG92" s="6">
        <v>9.5168945276699002E-2</v>
      </c>
      <c r="AH92" s="6">
        <v>114.37944047556999</v>
      </c>
      <c r="AI92" s="6">
        <v>13.5563332903288</v>
      </c>
      <c r="AJ92" s="6">
        <v>33.449157762213403</v>
      </c>
      <c r="AK92" s="6">
        <v>4.5455372283857001</v>
      </c>
      <c r="AL92" s="6">
        <v>22.0452418378907</v>
      </c>
      <c r="AM92" s="6">
        <v>5.6357364170248498</v>
      </c>
      <c r="AN92" s="6">
        <v>1.83967589583818</v>
      </c>
      <c r="AO92" s="6">
        <v>5.29966641887391</v>
      </c>
      <c r="AP92" s="6">
        <v>0.76286423031196704</v>
      </c>
      <c r="AQ92" s="6">
        <v>4.9158057308877297</v>
      </c>
      <c r="AR92" s="6">
        <v>0.88365763698172595</v>
      </c>
      <c r="AS92" s="6">
        <v>2.3824475985867402</v>
      </c>
      <c r="AT92" s="6">
        <v>0.28731492591996799</v>
      </c>
      <c r="AU92" s="6">
        <v>1.8427720982554501</v>
      </c>
      <c r="AV92" s="6">
        <v>0.19694178000558199</v>
      </c>
      <c r="AW92" s="6">
        <v>3.7117902911649399</v>
      </c>
      <c r="AX92" s="6">
        <v>0.95938153507413104</v>
      </c>
      <c r="AY92" s="6">
        <v>0.19514735935621699</v>
      </c>
      <c r="AZ92" s="6">
        <v>0.44360738426549901</v>
      </c>
      <c r="BA92" s="6">
        <v>0.35703420496645999</v>
      </c>
      <c r="BB92" s="6">
        <v>0.90483238358086904</v>
      </c>
      <c r="BC92" s="6">
        <v>1.10319336648477</v>
      </c>
      <c r="BD92" s="6">
        <v>0.39919910164783501</v>
      </c>
    </row>
    <row r="93" spans="1:56" x14ac:dyDescent="0.25">
      <c r="A93" s="21">
        <v>5</v>
      </c>
      <c r="B93" s="21" t="s">
        <v>275</v>
      </c>
      <c r="C93" s="8">
        <v>30</v>
      </c>
      <c r="D93" s="3" t="s">
        <v>270</v>
      </c>
      <c r="E93" s="6">
        <v>40423.617973743399</v>
      </c>
      <c r="F93" s="6">
        <v>64764.652353511199</v>
      </c>
      <c r="G93" s="6">
        <v>225824.48350993</v>
      </c>
      <c r="H93" s="6">
        <v>73812.945304949404</v>
      </c>
      <c r="I93" s="6">
        <v>29.838805304438502</v>
      </c>
      <c r="J93" s="6">
        <v>14525.3629932893</v>
      </c>
      <c r="K93" s="6">
        <v>14497.652144834299</v>
      </c>
      <c r="L93" s="6">
        <v>313.00471993829098</v>
      </c>
      <c r="M93" s="6">
        <v>267.65033959785097</v>
      </c>
      <c r="N93" s="6">
        <v>1279.9796224566501</v>
      </c>
      <c r="O93" s="6">
        <v>87836.000000000102</v>
      </c>
      <c r="P93" s="6">
        <v>44.6182239270194</v>
      </c>
      <c r="Q93" s="6">
        <v>122.65460946054</v>
      </c>
      <c r="R93" s="6">
        <v>122.25552460615999</v>
      </c>
      <c r="S93" s="6">
        <v>105.94295052264199</v>
      </c>
      <c r="T93" s="6">
        <v>21.8921450385299</v>
      </c>
      <c r="U93" s="6">
        <v>1.1183827723869599</v>
      </c>
      <c r="V93" s="6">
        <v>1.67293610452051</v>
      </c>
      <c r="W93" s="6">
        <v>1.2677551885340299</v>
      </c>
      <c r="X93" s="6">
        <v>0.62403129678039004</v>
      </c>
      <c r="Y93" s="6">
        <v>8.8473474588001508</v>
      </c>
      <c r="Z93" s="6">
        <v>357.83182028943497</v>
      </c>
      <c r="AA93" s="6">
        <v>22.537428215704701</v>
      </c>
      <c r="AB93" s="6">
        <v>150.667436436206</v>
      </c>
      <c r="AC93" s="6">
        <v>15.7825493595409</v>
      </c>
      <c r="AD93" s="6">
        <v>3.8095901070348299</v>
      </c>
      <c r="AE93" s="6">
        <v>1.2449115002401401</v>
      </c>
      <c r="AF93" s="6">
        <v>0.156515547524603</v>
      </c>
      <c r="AG93" s="6">
        <v>8.7606002619766005E-2</v>
      </c>
      <c r="AH93" s="6">
        <v>117.081926591205</v>
      </c>
      <c r="AI93" s="6">
        <v>13.7566037686427</v>
      </c>
      <c r="AJ93" s="6">
        <v>33.979941689997503</v>
      </c>
      <c r="AK93" s="6">
        <v>4.8412698624584598</v>
      </c>
      <c r="AL93" s="6">
        <v>21.374927297061301</v>
      </c>
      <c r="AM93" s="6">
        <v>5.5774125444837201</v>
      </c>
      <c r="AN93" s="6">
        <v>1.83523342940296</v>
      </c>
      <c r="AO93" s="6">
        <v>5.4771843317560203</v>
      </c>
      <c r="AP93" s="6">
        <v>0.79351598832756198</v>
      </c>
      <c r="AQ93" s="6">
        <v>4.8278567825691097</v>
      </c>
      <c r="AR93" s="6">
        <v>0.87229400055971795</v>
      </c>
      <c r="AS93" s="6">
        <v>2.1022465831908601</v>
      </c>
      <c r="AT93" s="6">
        <v>0.29243946704195101</v>
      </c>
      <c r="AU93" s="6">
        <v>1.5924525392878499</v>
      </c>
      <c r="AV93" s="6">
        <v>0.23712446069557899</v>
      </c>
      <c r="AW93" s="6">
        <v>3.9194803440796502</v>
      </c>
      <c r="AX93" s="6">
        <v>0.910900206697425</v>
      </c>
      <c r="AY93" s="6">
        <v>0.17103848047579701</v>
      </c>
      <c r="AZ93" s="6">
        <v>0.43756229673899599</v>
      </c>
      <c r="BA93" s="6">
        <v>0.34033159531964102</v>
      </c>
      <c r="BB93" s="6">
        <v>0.910784828369264</v>
      </c>
      <c r="BC93" s="6">
        <v>1.0613957281751101</v>
      </c>
      <c r="BD93" s="6">
        <v>0.35995737574351799</v>
      </c>
    </row>
    <row r="94" spans="1:56" x14ac:dyDescent="0.25">
      <c r="A94" s="21">
        <v>6</v>
      </c>
      <c r="B94" s="21" t="s">
        <v>275</v>
      </c>
      <c r="C94" s="8">
        <v>30</v>
      </c>
      <c r="D94" s="3" t="s">
        <v>270</v>
      </c>
      <c r="E94" s="6">
        <v>40379.213805879197</v>
      </c>
      <c r="F94" s="6">
        <v>64234.449072551601</v>
      </c>
      <c r="G94" s="6">
        <v>226685.581807376</v>
      </c>
      <c r="H94" s="6">
        <v>74713.406539266201</v>
      </c>
      <c r="I94" s="6">
        <v>29.230357581719499</v>
      </c>
      <c r="J94" s="6">
        <v>14510.2541072068</v>
      </c>
      <c r="K94" s="6">
        <v>14520.214807849499</v>
      </c>
      <c r="L94" s="6">
        <v>311.71032940425101</v>
      </c>
      <c r="M94" s="6">
        <v>272.11557189070197</v>
      </c>
      <c r="N94" s="6">
        <v>1278.5003819802801</v>
      </c>
      <c r="O94" s="6">
        <v>87836.000000000102</v>
      </c>
      <c r="P94" s="6">
        <v>44.681320467917701</v>
      </c>
      <c r="Q94" s="6">
        <v>120.027235204793</v>
      </c>
      <c r="R94" s="6">
        <v>124.41849732776799</v>
      </c>
      <c r="S94" s="6">
        <v>108.981131818118</v>
      </c>
      <c r="T94" s="6">
        <v>22.144193579901899</v>
      </c>
      <c r="U94" s="6">
        <v>1.1337291425717</v>
      </c>
      <c r="V94" s="6">
        <v>1.51727315783755</v>
      </c>
      <c r="W94" s="6">
        <v>1.20366304577349</v>
      </c>
      <c r="X94" s="6">
        <v>0.61205661953792601</v>
      </c>
      <c r="Y94" s="6">
        <v>8.6388906309768494</v>
      </c>
      <c r="Z94" s="6">
        <v>355.47157792602701</v>
      </c>
      <c r="AA94" s="6">
        <v>22.967762475925898</v>
      </c>
      <c r="AB94" s="6">
        <v>149.52342902266599</v>
      </c>
      <c r="AC94" s="6">
        <v>15.615227082331099</v>
      </c>
      <c r="AD94" s="6">
        <v>4.0209623798914604</v>
      </c>
      <c r="AE94" s="6">
        <v>1.26506950958586</v>
      </c>
      <c r="AF94" s="6">
        <v>0.13645837884852199</v>
      </c>
      <c r="AG94" s="6">
        <v>0.10331750892145</v>
      </c>
      <c r="AH94" s="6">
        <v>116.08411274696699</v>
      </c>
      <c r="AI94" s="6">
        <v>13.650087235975899</v>
      </c>
      <c r="AJ94" s="6">
        <v>33.883823634460498</v>
      </c>
      <c r="AK94" s="6">
        <v>4.6120829141994601</v>
      </c>
      <c r="AL94" s="6">
        <v>21.648084968728401</v>
      </c>
      <c r="AM94" s="6">
        <v>5.6942848917040099</v>
      </c>
      <c r="AN94" s="6">
        <v>1.87592644194708</v>
      </c>
      <c r="AO94" s="6">
        <v>5.3815045579184</v>
      </c>
      <c r="AP94" s="6">
        <v>0.77560872381217305</v>
      </c>
      <c r="AQ94" s="6">
        <v>4.7999011615234002</v>
      </c>
      <c r="AR94" s="6">
        <v>0.88044744629124805</v>
      </c>
      <c r="AS94" s="6">
        <v>2.4931935302771802</v>
      </c>
      <c r="AT94" s="6">
        <v>0.26925382212538801</v>
      </c>
      <c r="AU94" s="6">
        <v>1.8945502949142901</v>
      </c>
      <c r="AV94" s="6">
        <v>0.223923393442369</v>
      </c>
      <c r="AW94" s="6">
        <v>4.13218134101961</v>
      </c>
      <c r="AX94" s="6">
        <v>0.96799500382657599</v>
      </c>
      <c r="AY94" s="6">
        <v>0.27206361476848301</v>
      </c>
      <c r="AZ94" s="6">
        <v>0.40005053011601699</v>
      </c>
      <c r="BA94" s="6">
        <v>0.340562598490741</v>
      </c>
      <c r="BB94" s="6">
        <v>0.89515438412651205</v>
      </c>
      <c r="BC94" s="6">
        <v>1.11844039998492</v>
      </c>
      <c r="BD94" s="6">
        <v>0.40389699812652702</v>
      </c>
    </row>
    <row r="95" spans="1:56" x14ac:dyDescent="0.25">
      <c r="A95" s="21">
        <v>7</v>
      </c>
      <c r="B95" s="21" t="s">
        <v>275</v>
      </c>
      <c r="C95" s="8">
        <v>30</v>
      </c>
      <c r="D95" s="3" t="s">
        <v>270</v>
      </c>
      <c r="E95" s="6">
        <v>39813.867599315301</v>
      </c>
      <c r="F95" s="6">
        <v>63515.3209513439</v>
      </c>
      <c r="G95" s="6">
        <v>224837.890268363</v>
      </c>
      <c r="H95" s="6">
        <v>73609.982652721505</v>
      </c>
      <c r="I95" s="6">
        <v>29.442044163953401</v>
      </c>
      <c r="J95" s="6">
        <v>14438.832383373499</v>
      </c>
      <c r="K95" s="6">
        <v>14356.553619616399</v>
      </c>
      <c r="L95" s="6">
        <v>309.69967648105001</v>
      </c>
      <c r="M95" s="6">
        <v>266.754075850758</v>
      </c>
      <c r="N95" s="6">
        <v>1259.2955367515599</v>
      </c>
      <c r="O95" s="6">
        <v>87836.000000000102</v>
      </c>
      <c r="P95" s="6">
        <v>44.555538925470401</v>
      </c>
      <c r="Q95" s="6">
        <v>120.21714032006901</v>
      </c>
      <c r="R95" s="6">
        <v>122.97373948539401</v>
      </c>
      <c r="S95" s="6">
        <v>106.101184460167</v>
      </c>
      <c r="T95" s="6">
        <v>21.913103032848898</v>
      </c>
      <c r="U95" s="6">
        <v>1.78900533051411</v>
      </c>
      <c r="V95" s="6">
        <v>1.31757625882274</v>
      </c>
      <c r="W95" s="6">
        <v>1.2430655917471101</v>
      </c>
      <c r="X95" s="6">
        <v>0.42626953522226702</v>
      </c>
      <c r="Y95" s="6">
        <v>8.6716822621995906</v>
      </c>
      <c r="Z95" s="6">
        <v>353.91502680459001</v>
      </c>
      <c r="AA95" s="6">
        <v>22.224470583425099</v>
      </c>
      <c r="AB95" s="6">
        <v>147.75679106053701</v>
      </c>
      <c r="AC95" s="6">
        <v>15.468378505350101</v>
      </c>
      <c r="AD95" s="6">
        <v>4.3078957438087304</v>
      </c>
      <c r="AE95" s="6">
        <v>1.4602210801133799</v>
      </c>
      <c r="AF95" s="6">
        <v>0.15724682847496599</v>
      </c>
      <c r="AG95" s="6">
        <v>8.3385653771919005E-2</v>
      </c>
      <c r="AH95" s="6">
        <v>113.66311550031099</v>
      </c>
      <c r="AI95" s="6">
        <v>13.376059266898601</v>
      </c>
      <c r="AJ95" s="6">
        <v>33.6705838035695</v>
      </c>
      <c r="AK95" s="6">
        <v>4.4441627730081796</v>
      </c>
      <c r="AL95" s="6">
        <v>22.223300538023199</v>
      </c>
      <c r="AM95" s="6">
        <v>5.4952211890823204</v>
      </c>
      <c r="AN95" s="6">
        <v>1.9223706038144599</v>
      </c>
      <c r="AO95" s="6">
        <v>5.56513161367688</v>
      </c>
      <c r="AP95" s="6">
        <v>0.80020035673833001</v>
      </c>
      <c r="AQ95" s="6">
        <v>4.6498250576422704</v>
      </c>
      <c r="AR95" s="6">
        <v>0.84790400220615603</v>
      </c>
      <c r="AS95" s="6">
        <v>2.40908212367474</v>
      </c>
      <c r="AT95" s="6">
        <v>0.26663468165396997</v>
      </c>
      <c r="AU95" s="6">
        <v>1.64688079662117</v>
      </c>
      <c r="AV95" s="6">
        <v>0.26532057991917601</v>
      </c>
      <c r="AW95" s="6">
        <v>3.6896070468511701</v>
      </c>
      <c r="AX95" s="6">
        <v>0.96938394749795098</v>
      </c>
      <c r="AY95" s="6">
        <v>0.27206945796708998</v>
      </c>
      <c r="AZ95" s="6">
        <v>0.39727912831384798</v>
      </c>
      <c r="BA95" s="6">
        <v>0.33370519777494501</v>
      </c>
      <c r="BB95" s="6">
        <v>0.84617263902452</v>
      </c>
      <c r="BC95" s="6">
        <v>1.0925795613354701</v>
      </c>
      <c r="BD95" s="6">
        <v>0.39141667569421201</v>
      </c>
    </row>
    <row r="96" spans="1:56" x14ac:dyDescent="0.25">
      <c r="A96" s="21">
        <v>8</v>
      </c>
      <c r="B96" s="21" t="s">
        <v>275</v>
      </c>
      <c r="C96" s="8">
        <v>30</v>
      </c>
      <c r="D96" s="3" t="s">
        <v>270</v>
      </c>
      <c r="E96" s="6">
        <v>40003.462026373403</v>
      </c>
      <c r="F96" s="6">
        <v>64105.042432535403</v>
      </c>
      <c r="G96" s="6">
        <v>225297.56781751101</v>
      </c>
      <c r="H96" s="6">
        <v>74665.463646346805</v>
      </c>
      <c r="I96" s="6">
        <v>29.7307955179377</v>
      </c>
      <c r="J96" s="6">
        <v>14539.2977211131</v>
      </c>
      <c r="K96" s="6">
        <v>14465.0385143314</v>
      </c>
      <c r="L96" s="6">
        <v>311.05192331074801</v>
      </c>
      <c r="M96" s="6">
        <v>272.82756670257902</v>
      </c>
      <c r="N96" s="6">
        <v>1268.14526604046</v>
      </c>
      <c r="O96" s="6">
        <v>87836.000000000102</v>
      </c>
      <c r="P96" s="6">
        <v>45.234803097580603</v>
      </c>
      <c r="Q96" s="6">
        <v>122.62051252511</v>
      </c>
      <c r="R96" s="6">
        <v>123.403593611364</v>
      </c>
      <c r="S96" s="6">
        <v>105.59981824953999</v>
      </c>
      <c r="T96" s="6">
        <v>21.961633266522401</v>
      </c>
      <c r="U96" s="6">
        <v>1.50061775924593</v>
      </c>
      <c r="V96" s="6">
        <v>1.55745250287458</v>
      </c>
      <c r="W96" s="6">
        <v>1.54597748849405</v>
      </c>
      <c r="X96" s="6">
        <v>0.45305553194586401</v>
      </c>
      <c r="Y96" s="6">
        <v>8.3164383569709699</v>
      </c>
      <c r="Z96" s="6">
        <v>354.84016651015702</v>
      </c>
      <c r="AA96" s="6">
        <v>22.611102280020098</v>
      </c>
      <c r="AB96" s="6">
        <v>150.42894222874801</v>
      </c>
      <c r="AC96" s="6">
        <v>15.4572060568656</v>
      </c>
      <c r="AD96" s="6">
        <v>4.0110957526759901</v>
      </c>
      <c r="AE96" s="6">
        <v>1.40794167539229</v>
      </c>
      <c r="AF96" s="6">
        <v>0.124537633857274</v>
      </c>
      <c r="AG96" s="6">
        <v>9.8572673811176001E-2</v>
      </c>
      <c r="AH96" s="6">
        <v>116.98075779622999</v>
      </c>
      <c r="AI96" s="6">
        <v>13.6597322663622</v>
      </c>
      <c r="AJ96" s="6">
        <v>34.173544765266399</v>
      </c>
      <c r="AK96" s="6">
        <v>4.7211504499524901</v>
      </c>
      <c r="AL96" s="6">
        <v>22.624162237458499</v>
      </c>
      <c r="AM96" s="6">
        <v>5.2769166145450104</v>
      </c>
      <c r="AN96" s="6">
        <v>1.94509780923447</v>
      </c>
      <c r="AO96" s="6">
        <v>5.5502536016714696</v>
      </c>
      <c r="AP96" s="6">
        <v>0.782107844116122</v>
      </c>
      <c r="AQ96" s="6">
        <v>4.8080344883668902</v>
      </c>
      <c r="AR96" s="6">
        <v>0.80132759827785205</v>
      </c>
      <c r="AS96" s="6">
        <v>2.44681814007083</v>
      </c>
      <c r="AT96" s="6">
        <v>0.27442146205148299</v>
      </c>
      <c r="AU96" s="6">
        <v>1.83399436750823</v>
      </c>
      <c r="AV96" s="6">
        <v>0.22883366962761401</v>
      </c>
      <c r="AW96" s="6">
        <v>3.8864512161435099</v>
      </c>
      <c r="AX96" s="6">
        <v>0.89571497365920605</v>
      </c>
      <c r="AY96" s="6">
        <v>0.25647215569745802</v>
      </c>
      <c r="AZ96" s="6">
        <v>0.44201932943011002</v>
      </c>
      <c r="BA96" s="6">
        <v>0.33754742596388398</v>
      </c>
      <c r="BB96" s="6">
        <v>0.92776971355584403</v>
      </c>
      <c r="BC96" s="6">
        <v>1.07010743462184</v>
      </c>
      <c r="BD96" s="6">
        <v>0.42037331110373299</v>
      </c>
    </row>
    <row r="97" spans="1:56" x14ac:dyDescent="0.25">
      <c r="A97" s="21">
        <v>9</v>
      </c>
      <c r="B97" s="21" t="s">
        <v>275</v>
      </c>
      <c r="C97" s="8">
        <v>30</v>
      </c>
      <c r="D97" s="3" t="s">
        <v>270</v>
      </c>
      <c r="E97" s="6">
        <v>40035.230602740099</v>
      </c>
      <c r="F97" s="6">
        <v>63753.7574121004</v>
      </c>
      <c r="G97" s="6">
        <v>226485.48070918201</v>
      </c>
      <c r="H97" s="6">
        <v>73144.556714446604</v>
      </c>
      <c r="I97" s="6">
        <v>29.260436350901799</v>
      </c>
      <c r="J97" s="6">
        <v>14282.109405207601</v>
      </c>
      <c r="K97" s="6">
        <v>14266.095075123199</v>
      </c>
      <c r="L97" s="6">
        <v>308.99604088992299</v>
      </c>
      <c r="M97" s="6">
        <v>272.24958287872897</v>
      </c>
      <c r="N97" s="6">
        <v>1245.55085327496</v>
      </c>
      <c r="O97" s="6">
        <v>87836.000000000102</v>
      </c>
      <c r="P97" s="6">
        <v>43.349136593552799</v>
      </c>
      <c r="Q97" s="6">
        <v>118.44007483955799</v>
      </c>
      <c r="R97" s="6">
        <v>123.97234779600301</v>
      </c>
      <c r="S97" s="6">
        <v>103.289956373553</v>
      </c>
      <c r="T97" s="6">
        <v>22.187669994217998</v>
      </c>
      <c r="U97" s="6">
        <v>1.6579354758774201</v>
      </c>
      <c r="V97" s="6">
        <v>1.2463826847997801</v>
      </c>
      <c r="W97" s="6">
        <v>1.3026508195780599</v>
      </c>
      <c r="X97" s="6">
        <v>0.61651296456160098</v>
      </c>
      <c r="Y97" s="6">
        <v>8.6865863469516</v>
      </c>
      <c r="Z97" s="6">
        <v>351.00998816740599</v>
      </c>
      <c r="AA97" s="6">
        <v>22.151400627575899</v>
      </c>
      <c r="AB97" s="6">
        <v>147.35183323764201</v>
      </c>
      <c r="AC97" s="6">
        <v>15.489205799961301</v>
      </c>
      <c r="AD97" s="6">
        <v>4.2560716832659704</v>
      </c>
      <c r="AE97" s="6">
        <v>1.25377442651183</v>
      </c>
      <c r="AF97" s="6">
        <v>7.1096033638393993E-2</v>
      </c>
      <c r="AG97" s="6">
        <v>0.10515806059904</v>
      </c>
      <c r="AH97" s="6">
        <v>114.507336531333</v>
      </c>
      <c r="AI97" s="6">
        <v>13.637496930026799</v>
      </c>
      <c r="AJ97" s="6">
        <v>33.772114753601898</v>
      </c>
      <c r="AK97" s="6">
        <v>4.5827259910443701</v>
      </c>
      <c r="AL97" s="6">
        <v>21.600014716606498</v>
      </c>
      <c r="AM97" s="6">
        <v>5.8383876408815096</v>
      </c>
      <c r="AN97" s="6">
        <v>1.91199975180231</v>
      </c>
      <c r="AO97" s="6">
        <v>5.7803350861842997</v>
      </c>
      <c r="AP97" s="6">
        <v>0.78870598744778497</v>
      </c>
      <c r="AQ97" s="6">
        <v>4.4413926875796799</v>
      </c>
      <c r="AR97" s="6">
        <v>0.88855272131591601</v>
      </c>
      <c r="AS97" s="6">
        <v>2.15793974801112</v>
      </c>
      <c r="AT97" s="6">
        <v>0.26605328324696498</v>
      </c>
      <c r="AU97" s="6">
        <v>1.70756095492186</v>
      </c>
      <c r="AV97" s="6">
        <v>0.27330468496917598</v>
      </c>
      <c r="AW97" s="6">
        <v>3.7440822983614499</v>
      </c>
      <c r="AX97" s="6">
        <v>0.98664834781521205</v>
      </c>
      <c r="AY97" s="6">
        <v>0.15490225081502701</v>
      </c>
      <c r="AZ97" s="6">
        <v>0.44648701660992801</v>
      </c>
      <c r="BA97" s="6">
        <v>0.35733207527981498</v>
      </c>
      <c r="BB97" s="6">
        <v>0.83833556346784799</v>
      </c>
      <c r="BC97" s="6">
        <v>1.15561892754603</v>
      </c>
      <c r="BD97" s="6">
        <v>0.40953242643784799</v>
      </c>
    </row>
    <row r="98" spans="1:56" x14ac:dyDescent="0.25">
      <c r="A98" s="21">
        <v>10</v>
      </c>
      <c r="B98" s="21" t="s">
        <v>275</v>
      </c>
      <c r="C98" s="8">
        <v>30</v>
      </c>
      <c r="D98" s="3" t="s">
        <v>270</v>
      </c>
      <c r="E98" s="6">
        <v>39553.140250523298</v>
      </c>
      <c r="F98" s="6">
        <v>63745.292108249101</v>
      </c>
      <c r="G98" s="6">
        <v>223644.16414909001</v>
      </c>
      <c r="H98" s="6">
        <v>73097.686333339996</v>
      </c>
      <c r="I98" s="6">
        <v>28.886518919606999</v>
      </c>
      <c r="J98" s="6">
        <v>14177.193835190101</v>
      </c>
      <c r="K98" s="6">
        <v>14194.8318283427</v>
      </c>
      <c r="L98" s="6">
        <v>308.13723060488002</v>
      </c>
      <c r="M98" s="6">
        <v>270.827179514492</v>
      </c>
      <c r="N98" s="6">
        <v>1242.78677722061</v>
      </c>
      <c r="O98" s="6">
        <v>87836.000000000102</v>
      </c>
      <c r="P98" s="6">
        <v>42.809962849884002</v>
      </c>
      <c r="Q98" s="6">
        <v>118.62628725973001</v>
      </c>
      <c r="R98" s="6">
        <v>122.127029544953</v>
      </c>
      <c r="S98" s="6">
        <v>106.912946309059</v>
      </c>
      <c r="T98" s="6">
        <v>21.293827305402498</v>
      </c>
      <c r="U98" s="6">
        <v>1.5560430508654399</v>
      </c>
      <c r="V98" s="6">
        <v>1.5081582520609</v>
      </c>
      <c r="W98" s="6">
        <v>1.3760748465089201</v>
      </c>
      <c r="X98" s="6">
        <v>0.630138265619965</v>
      </c>
      <c r="Y98" s="6">
        <v>8.3766425690878208</v>
      </c>
      <c r="Z98" s="6">
        <v>349.55320774583498</v>
      </c>
      <c r="AA98" s="6">
        <v>22.063554659415601</v>
      </c>
      <c r="AB98" s="6">
        <v>147.06294944730499</v>
      </c>
      <c r="AC98" s="6">
        <v>15.442614768782301</v>
      </c>
      <c r="AD98" s="6">
        <v>3.6806512997029301</v>
      </c>
      <c r="AE98" s="6">
        <v>1.3577090266744101</v>
      </c>
      <c r="AF98" s="6">
        <v>0.14680669375917099</v>
      </c>
      <c r="AG98" s="6">
        <v>8.1571523198830001E-2</v>
      </c>
      <c r="AH98" s="6">
        <v>113.07862575886</v>
      </c>
      <c r="AI98" s="6">
        <v>13.5363619623784</v>
      </c>
      <c r="AJ98" s="6">
        <v>33.470894032881802</v>
      </c>
      <c r="AK98" s="6">
        <v>4.5767265144873797</v>
      </c>
      <c r="AL98" s="6">
        <v>21.476421858235401</v>
      </c>
      <c r="AM98" s="6">
        <v>5.32859638529946</v>
      </c>
      <c r="AN98" s="6">
        <v>1.89559163529436</v>
      </c>
      <c r="AO98" s="6">
        <v>5.6083808085396498</v>
      </c>
      <c r="AP98" s="6">
        <v>0.77419110552055503</v>
      </c>
      <c r="AQ98" s="6">
        <v>4.7245021689208704</v>
      </c>
      <c r="AR98" s="6">
        <v>0.88777419624208398</v>
      </c>
      <c r="AS98" s="6">
        <v>2.2679076618445899</v>
      </c>
      <c r="AT98" s="6">
        <v>0.282175476490864</v>
      </c>
      <c r="AU98" s="6">
        <v>1.75472307276428</v>
      </c>
      <c r="AV98" s="6">
        <v>0.22484555778504101</v>
      </c>
      <c r="AW98" s="6">
        <v>3.8140216772960698</v>
      </c>
      <c r="AX98" s="6">
        <v>0.94369386359191298</v>
      </c>
      <c r="AY98" s="6">
        <v>0.245984522269728</v>
      </c>
      <c r="AZ98" s="6">
        <v>0.46279294009052402</v>
      </c>
      <c r="BA98" s="6">
        <v>0.36629697276271</v>
      </c>
      <c r="BB98" s="6">
        <v>0.91154471357660305</v>
      </c>
      <c r="BC98" s="6">
        <v>1.1168462107957999</v>
      </c>
      <c r="BD98" s="6">
        <v>0.40765851374739498</v>
      </c>
    </row>
    <row r="100" spans="1:56" x14ac:dyDescent="0.25">
      <c r="D100" s="103" t="s">
        <v>72</v>
      </c>
      <c r="E100" s="19">
        <f>MAX(E89:E98)</f>
        <v>40430.550536787603</v>
      </c>
      <c r="F100" s="19">
        <f t="shared" ref="F100:AY100" si="22">MAX(F89:F98)</f>
        <v>65300.535981929497</v>
      </c>
      <c r="G100" s="19">
        <f t="shared" si="22"/>
        <v>226685.581807376</v>
      </c>
      <c r="H100" s="19">
        <f t="shared" si="22"/>
        <v>75394.500816773099</v>
      </c>
      <c r="I100" s="19">
        <f t="shared" si="22"/>
        <v>30.315652685624901</v>
      </c>
      <c r="J100" s="19">
        <f t="shared" si="22"/>
        <v>14597.868503694201</v>
      </c>
      <c r="K100" s="19">
        <f t="shared" si="22"/>
        <v>14626.153179047</v>
      </c>
      <c r="L100" s="19">
        <f t="shared" si="22"/>
        <v>316.62950045973099</v>
      </c>
      <c r="M100" s="19">
        <f t="shared" si="22"/>
        <v>274.33320254259201</v>
      </c>
      <c r="N100" s="19">
        <f t="shared" si="22"/>
        <v>1279.9796224566501</v>
      </c>
      <c r="O100" s="19">
        <f t="shared" si="22"/>
        <v>87836.000000000102</v>
      </c>
      <c r="P100" s="19">
        <f t="shared" si="22"/>
        <v>45.234803097580603</v>
      </c>
      <c r="Q100" s="19">
        <f t="shared" si="22"/>
        <v>122.65460946054</v>
      </c>
      <c r="R100" s="19">
        <f t="shared" si="22"/>
        <v>128.77771580483</v>
      </c>
      <c r="S100" s="19">
        <f t="shared" si="22"/>
        <v>108.981131818118</v>
      </c>
      <c r="T100" s="19">
        <f t="shared" si="22"/>
        <v>22.187669994217998</v>
      </c>
      <c r="U100" s="19">
        <f t="shared" si="22"/>
        <v>1.78900533051411</v>
      </c>
      <c r="V100" s="19">
        <f t="shared" si="22"/>
        <v>1.94994798736175</v>
      </c>
      <c r="W100" s="19">
        <f t="shared" si="22"/>
        <v>1.54597748849405</v>
      </c>
      <c r="X100" s="19">
        <f t="shared" si="22"/>
        <v>0.65610686576839194</v>
      </c>
      <c r="Y100" s="19">
        <f t="shared" si="22"/>
        <v>8.8473474588001508</v>
      </c>
      <c r="Z100" s="19">
        <f t="shared" si="22"/>
        <v>359.61624358227198</v>
      </c>
      <c r="AA100" s="19">
        <f t="shared" si="22"/>
        <v>22.967762475925898</v>
      </c>
      <c r="AB100" s="19">
        <f t="shared" si="22"/>
        <v>151.685178444397</v>
      </c>
      <c r="AC100" s="19">
        <f t="shared" si="22"/>
        <v>15.9152565603942</v>
      </c>
      <c r="AD100" s="19">
        <f t="shared" si="22"/>
        <v>4.3198463151464104</v>
      </c>
      <c r="AE100" s="19">
        <f t="shared" si="22"/>
        <v>1.4602210801133799</v>
      </c>
      <c r="AF100" s="19">
        <f t="shared" si="22"/>
        <v>0.16024174506805999</v>
      </c>
      <c r="AG100" s="19">
        <f t="shared" si="22"/>
        <v>0.10515806059904</v>
      </c>
      <c r="AH100" s="19">
        <f t="shared" si="22"/>
        <v>117.613796954325</v>
      </c>
      <c r="AI100" s="19">
        <f t="shared" si="22"/>
        <v>13.7566037686427</v>
      </c>
      <c r="AJ100" s="19">
        <f t="shared" si="22"/>
        <v>34.739998897333699</v>
      </c>
      <c r="AK100" s="19">
        <f t="shared" si="22"/>
        <v>4.8412698624584598</v>
      </c>
      <c r="AL100" s="19">
        <f t="shared" si="22"/>
        <v>22.624162237458499</v>
      </c>
      <c r="AM100" s="19">
        <f t="shared" si="22"/>
        <v>5.8383876408815096</v>
      </c>
      <c r="AN100" s="19">
        <f t="shared" si="22"/>
        <v>2.0055544172042299</v>
      </c>
      <c r="AO100" s="19">
        <f t="shared" si="22"/>
        <v>6.1455755897381499</v>
      </c>
      <c r="AP100" s="19">
        <f t="shared" si="22"/>
        <v>0.81596702415035505</v>
      </c>
      <c r="AQ100" s="19">
        <f t="shared" si="22"/>
        <v>4.9158057308877297</v>
      </c>
      <c r="AR100" s="19">
        <f t="shared" si="22"/>
        <v>0.89468991977028201</v>
      </c>
      <c r="AS100" s="19">
        <f t="shared" si="22"/>
        <v>2.6629694945829701</v>
      </c>
      <c r="AT100" s="19">
        <f t="shared" si="22"/>
        <v>0.318926889659712</v>
      </c>
      <c r="AU100" s="19">
        <f t="shared" si="22"/>
        <v>2.0168595919411101</v>
      </c>
      <c r="AV100" s="19">
        <f t="shared" si="22"/>
        <v>0.27330468496917598</v>
      </c>
      <c r="AW100" s="19">
        <f t="shared" si="22"/>
        <v>4.13218134101961</v>
      </c>
      <c r="AX100" s="19">
        <f t="shared" si="22"/>
        <v>1.0153730860850601</v>
      </c>
      <c r="AY100" s="19">
        <f t="shared" si="22"/>
        <v>0.27206945796708998</v>
      </c>
      <c r="AZ100" s="19">
        <f t="shared" ref="AZ100:BD100" si="23">MAX(AZ89:AZ98)</f>
        <v>0.46279294009052402</v>
      </c>
      <c r="BA100" s="19">
        <f t="shared" si="23"/>
        <v>0.38582590166508002</v>
      </c>
      <c r="BB100" s="19">
        <f t="shared" si="23"/>
        <v>0.92776971355584403</v>
      </c>
      <c r="BC100" s="19">
        <f t="shared" si="23"/>
        <v>1.15561892754603</v>
      </c>
      <c r="BD100" s="19">
        <f t="shared" si="23"/>
        <v>0.42037331110373299</v>
      </c>
    </row>
    <row r="101" spans="1:56" x14ac:dyDescent="0.25">
      <c r="D101" s="103" t="s">
        <v>71</v>
      </c>
      <c r="E101" s="19">
        <f>MIN(E89:E98)</f>
        <v>39553.140250523298</v>
      </c>
      <c r="F101" s="19">
        <f t="shared" ref="F101:AY101" si="24">MIN(F89:F98)</f>
        <v>63515.3209513439</v>
      </c>
      <c r="G101" s="19">
        <f t="shared" si="24"/>
        <v>222394.20792410901</v>
      </c>
      <c r="H101" s="19">
        <f t="shared" si="24"/>
        <v>73097.686333339996</v>
      </c>
      <c r="I101" s="19">
        <f t="shared" si="24"/>
        <v>28.886518919606999</v>
      </c>
      <c r="J101" s="19">
        <f t="shared" si="24"/>
        <v>14177.193835190101</v>
      </c>
      <c r="K101" s="19">
        <f t="shared" si="24"/>
        <v>14194.8318283427</v>
      </c>
      <c r="L101" s="19">
        <f t="shared" si="24"/>
        <v>308.13723060488002</v>
      </c>
      <c r="M101" s="19">
        <f t="shared" si="24"/>
        <v>266.754075850758</v>
      </c>
      <c r="N101" s="19">
        <f t="shared" si="24"/>
        <v>1242.78677722061</v>
      </c>
      <c r="O101" s="19">
        <f t="shared" si="24"/>
        <v>87836</v>
      </c>
      <c r="P101" s="19">
        <f t="shared" si="24"/>
        <v>42.809962849884002</v>
      </c>
      <c r="Q101" s="19">
        <f t="shared" si="24"/>
        <v>118.44007483955799</v>
      </c>
      <c r="R101" s="19">
        <f t="shared" si="24"/>
        <v>122.127029544953</v>
      </c>
      <c r="S101" s="19">
        <f t="shared" si="24"/>
        <v>103.289956373553</v>
      </c>
      <c r="T101" s="19">
        <f t="shared" si="24"/>
        <v>21.293827305402498</v>
      </c>
      <c r="U101" s="19">
        <f t="shared" si="24"/>
        <v>1.1162171878146201</v>
      </c>
      <c r="V101" s="19">
        <f t="shared" si="24"/>
        <v>1.2463826847997801</v>
      </c>
      <c r="W101" s="19">
        <f t="shared" si="24"/>
        <v>1.0280104482188801</v>
      </c>
      <c r="X101" s="19">
        <f t="shared" si="24"/>
        <v>0.41747227290605099</v>
      </c>
      <c r="Y101" s="19">
        <f t="shared" si="24"/>
        <v>8.3164383569709699</v>
      </c>
      <c r="Z101" s="19">
        <f t="shared" si="24"/>
        <v>349.55320774583498</v>
      </c>
      <c r="AA101" s="19">
        <f t="shared" si="24"/>
        <v>21.911554515201601</v>
      </c>
      <c r="AB101" s="19">
        <f t="shared" si="24"/>
        <v>147.06294944730499</v>
      </c>
      <c r="AC101" s="19">
        <f t="shared" si="24"/>
        <v>15.442614768782301</v>
      </c>
      <c r="AD101" s="19">
        <f t="shared" si="24"/>
        <v>3.6806512997029301</v>
      </c>
      <c r="AE101" s="19">
        <f t="shared" si="24"/>
        <v>1.2449115002401401</v>
      </c>
      <c r="AF101" s="19">
        <f t="shared" si="24"/>
        <v>7.1096033638393993E-2</v>
      </c>
      <c r="AG101" s="19">
        <f t="shared" si="24"/>
        <v>7.7035474139366997E-2</v>
      </c>
      <c r="AH101" s="19">
        <f t="shared" si="24"/>
        <v>113.07862575886</v>
      </c>
      <c r="AI101" s="19">
        <f t="shared" si="24"/>
        <v>13.376059266898601</v>
      </c>
      <c r="AJ101" s="19">
        <f t="shared" si="24"/>
        <v>33.429649655048799</v>
      </c>
      <c r="AK101" s="19">
        <f t="shared" si="24"/>
        <v>4.4441627730081796</v>
      </c>
      <c r="AL101" s="19">
        <f t="shared" si="24"/>
        <v>21.374927297061301</v>
      </c>
      <c r="AM101" s="19">
        <f t="shared" si="24"/>
        <v>5.1229508646003099</v>
      </c>
      <c r="AN101" s="19">
        <f t="shared" si="24"/>
        <v>1.81228153288826</v>
      </c>
      <c r="AO101" s="19">
        <f t="shared" si="24"/>
        <v>5.29966641887391</v>
      </c>
      <c r="AP101" s="19">
        <f t="shared" si="24"/>
        <v>0.76286423031196704</v>
      </c>
      <c r="AQ101" s="19">
        <f t="shared" si="24"/>
        <v>4.4413926875796799</v>
      </c>
      <c r="AR101" s="19">
        <f t="shared" si="24"/>
        <v>0.80132759827785205</v>
      </c>
      <c r="AS101" s="19">
        <f t="shared" si="24"/>
        <v>2.1022465831908601</v>
      </c>
      <c r="AT101" s="19">
        <f t="shared" si="24"/>
        <v>0.26605328324696498</v>
      </c>
      <c r="AU101" s="19">
        <f t="shared" si="24"/>
        <v>1.5924525392878499</v>
      </c>
      <c r="AV101" s="19">
        <f t="shared" si="24"/>
        <v>0.19694178000558199</v>
      </c>
      <c r="AW101" s="19">
        <f t="shared" si="24"/>
        <v>3.6896070468511701</v>
      </c>
      <c r="AX101" s="19">
        <f t="shared" si="24"/>
        <v>0.89571497365920605</v>
      </c>
      <c r="AY101" s="19">
        <f t="shared" si="24"/>
        <v>0.15490225081502701</v>
      </c>
      <c r="AZ101" s="19">
        <f t="shared" ref="AZ101:BD101" si="25">MIN(AZ89:AZ98)</f>
        <v>0.39727912831384798</v>
      </c>
      <c r="BA101" s="19">
        <f t="shared" si="25"/>
        <v>0.33370519777494501</v>
      </c>
      <c r="BB101" s="19">
        <f t="shared" si="25"/>
        <v>0.83833556346784799</v>
      </c>
      <c r="BC101" s="19">
        <f t="shared" si="25"/>
        <v>1.0613957281751101</v>
      </c>
      <c r="BD101" s="19">
        <f t="shared" si="25"/>
        <v>0.35995737574351799</v>
      </c>
    </row>
    <row r="102" spans="1:56" x14ac:dyDescent="0.25">
      <c r="D102" s="103" t="s">
        <v>73</v>
      </c>
      <c r="E102" s="19">
        <f>AVERAGE(E89:E98)</f>
        <v>40140.93969857374</v>
      </c>
      <c r="F102" s="19">
        <f t="shared" ref="F102:AY102" si="26">AVERAGE(F89:F98)</f>
        <v>64202.220687307417</v>
      </c>
      <c r="G102" s="19">
        <f t="shared" si="26"/>
        <v>224902.13218563097</v>
      </c>
      <c r="H102" s="19">
        <f t="shared" si="26"/>
        <v>74175.615057342817</v>
      </c>
      <c r="I102" s="19">
        <f t="shared" si="26"/>
        <v>29.614535609385189</v>
      </c>
      <c r="J102" s="19">
        <f t="shared" si="26"/>
        <v>14446.109045781579</v>
      </c>
      <c r="K102" s="19">
        <f t="shared" si="26"/>
        <v>14448.20197456962</v>
      </c>
      <c r="L102" s="19">
        <f t="shared" si="26"/>
        <v>311.60702443008256</v>
      </c>
      <c r="M102" s="19">
        <f t="shared" si="26"/>
        <v>271.00055152418992</v>
      </c>
      <c r="N102" s="19">
        <f t="shared" si="26"/>
        <v>1266.997539013779</v>
      </c>
      <c r="O102" s="19">
        <f t="shared" si="26"/>
        <v>87836.000000000087</v>
      </c>
      <c r="P102" s="19">
        <f t="shared" si="26"/>
        <v>44.384963325182007</v>
      </c>
      <c r="Q102" s="19">
        <f t="shared" si="26"/>
        <v>120.5780750420885</v>
      </c>
      <c r="R102" s="19">
        <f t="shared" si="26"/>
        <v>124.54148483813091</v>
      </c>
      <c r="S102" s="19">
        <f t="shared" si="26"/>
        <v>106.61855368065372</v>
      </c>
      <c r="T102" s="19">
        <f t="shared" si="26"/>
        <v>21.873709099198869</v>
      </c>
      <c r="U102" s="19">
        <f t="shared" si="26"/>
        <v>1.4378681546094829</v>
      </c>
      <c r="V102" s="19">
        <f t="shared" si="26"/>
        <v>1.5779875067061511</v>
      </c>
      <c r="W102" s="19">
        <f t="shared" si="26"/>
        <v>1.2932023485428712</v>
      </c>
      <c r="X102" s="19">
        <f t="shared" si="26"/>
        <v>0.54479488714079816</v>
      </c>
      <c r="Y102" s="19">
        <f t="shared" si="26"/>
        <v>8.57503569559141</v>
      </c>
      <c r="Z102" s="19">
        <f t="shared" si="26"/>
        <v>354.89269783749108</v>
      </c>
      <c r="AA102" s="19">
        <f t="shared" si="26"/>
        <v>22.374808325388329</v>
      </c>
      <c r="AB102" s="19">
        <f t="shared" si="26"/>
        <v>149.25263013539151</v>
      </c>
      <c r="AC102" s="19">
        <f t="shared" si="26"/>
        <v>15.604640074202081</v>
      </c>
      <c r="AD102" s="19">
        <f t="shared" si="26"/>
        <v>4.0580606088159676</v>
      </c>
      <c r="AE102" s="19">
        <f t="shared" si="26"/>
        <v>1.3357686762338861</v>
      </c>
      <c r="AF102" s="19">
        <f t="shared" si="26"/>
        <v>0.12606792666970307</v>
      </c>
      <c r="AG102" s="19">
        <f t="shared" si="26"/>
        <v>9.3176465302461889E-2</v>
      </c>
      <c r="AH102" s="19">
        <f t="shared" si="26"/>
        <v>115.111938998645</v>
      </c>
      <c r="AI102" s="19">
        <f t="shared" si="26"/>
        <v>13.578872895385221</v>
      </c>
      <c r="AJ102" s="19">
        <f t="shared" si="26"/>
        <v>33.886782483205167</v>
      </c>
      <c r="AK102" s="19">
        <f t="shared" si="26"/>
        <v>4.6241342333031117</v>
      </c>
      <c r="AL102" s="19">
        <f t="shared" si="26"/>
        <v>22.014903440433802</v>
      </c>
      <c r="AM102" s="19">
        <f t="shared" si="26"/>
        <v>5.5021000540803797</v>
      </c>
      <c r="AN102" s="19">
        <f t="shared" si="26"/>
        <v>1.888721154237134</v>
      </c>
      <c r="AO102" s="19">
        <f t="shared" si="26"/>
        <v>5.6628087322082585</v>
      </c>
      <c r="AP102" s="19">
        <f t="shared" si="26"/>
        <v>0.78520026884856042</v>
      </c>
      <c r="AQ102" s="19">
        <f t="shared" si="26"/>
        <v>4.7257865104674908</v>
      </c>
      <c r="AR102" s="19">
        <f t="shared" si="26"/>
        <v>0.85777003653083717</v>
      </c>
      <c r="AS102" s="19">
        <f t="shared" si="26"/>
        <v>2.3534182508088159</v>
      </c>
      <c r="AT102" s="19">
        <f t="shared" si="26"/>
        <v>0.28100432957963861</v>
      </c>
      <c r="AU102" s="19">
        <f t="shared" si="26"/>
        <v>1.7816187533507759</v>
      </c>
      <c r="AV102" s="19">
        <f t="shared" si="26"/>
        <v>0.24097385537950577</v>
      </c>
      <c r="AW102" s="19">
        <f t="shared" si="26"/>
        <v>3.8291237297024017</v>
      </c>
      <c r="AX102" s="19">
        <f t="shared" si="26"/>
        <v>0.95764844963793139</v>
      </c>
      <c r="AY102" s="19">
        <f t="shared" si="26"/>
        <v>0.22846829320451828</v>
      </c>
      <c r="AZ102" s="19">
        <f t="shared" ref="AZ102:BD102" si="27">AVERAGE(AZ89:AZ98)</f>
        <v>0.43180109043839626</v>
      </c>
      <c r="BA102" s="19">
        <f t="shared" si="27"/>
        <v>0.35559638569404683</v>
      </c>
      <c r="BB102" s="19">
        <f t="shared" si="27"/>
        <v>0.88552471589373472</v>
      </c>
      <c r="BC102" s="19">
        <f t="shared" si="27"/>
        <v>1.1079503475324137</v>
      </c>
      <c r="BD102" s="19">
        <f t="shared" si="27"/>
        <v>0.39524531395257695</v>
      </c>
    </row>
    <row r="103" spans="1:56" x14ac:dyDescent="0.25">
      <c r="D103" s="103" t="s">
        <v>271</v>
      </c>
      <c r="E103" s="19">
        <f>STDEV(E89:E98)*2</f>
        <v>600.03558150522133</v>
      </c>
      <c r="F103" s="19">
        <f t="shared" ref="F103:AY103" si="28">STDEV(F89:F98)*2</f>
        <v>1135.7270089904155</v>
      </c>
      <c r="G103" s="19">
        <f t="shared" si="28"/>
        <v>2715.7343363315613</v>
      </c>
      <c r="H103" s="19">
        <f t="shared" si="28"/>
        <v>1522.3341980344901</v>
      </c>
      <c r="I103" s="19">
        <f t="shared" si="28"/>
        <v>0.85176734552109934</v>
      </c>
      <c r="J103" s="19">
        <f t="shared" si="28"/>
        <v>255.29999101977722</v>
      </c>
      <c r="K103" s="19">
        <f t="shared" si="28"/>
        <v>279.31047795307825</v>
      </c>
      <c r="L103" s="19">
        <f t="shared" si="28"/>
        <v>5.0679369577717113</v>
      </c>
      <c r="M103" s="19">
        <f t="shared" si="28"/>
        <v>4.8014041084330552</v>
      </c>
      <c r="N103" s="19">
        <f t="shared" si="28"/>
        <v>26.849315938759791</v>
      </c>
      <c r="O103" s="19">
        <f t="shared" si="28"/>
        <v>8.6770857742513751E-11</v>
      </c>
      <c r="P103" s="19">
        <f t="shared" si="28"/>
        <v>1.5684805540857978</v>
      </c>
      <c r="Q103" s="19">
        <f t="shared" si="28"/>
        <v>2.8330548953726153</v>
      </c>
      <c r="R103" s="19">
        <f t="shared" si="28"/>
        <v>4.3186528110774196</v>
      </c>
      <c r="S103" s="19">
        <f t="shared" si="28"/>
        <v>3.2349707676073436</v>
      </c>
      <c r="T103" s="19">
        <f t="shared" si="28"/>
        <v>0.5835809608738759</v>
      </c>
      <c r="U103" s="19">
        <f t="shared" si="28"/>
        <v>0.50599191732767068</v>
      </c>
      <c r="V103" s="19">
        <f t="shared" si="28"/>
        <v>0.5193154481640454</v>
      </c>
      <c r="W103" s="19">
        <f t="shared" si="28"/>
        <v>0.27104048653326612</v>
      </c>
      <c r="X103" s="19">
        <f t="shared" si="28"/>
        <v>0.19082555461351472</v>
      </c>
      <c r="Y103" s="19">
        <f t="shared" si="28"/>
        <v>0.31741169253586266</v>
      </c>
      <c r="Z103" s="19">
        <f t="shared" si="28"/>
        <v>6.252737380507595</v>
      </c>
      <c r="AA103" s="19">
        <f t="shared" si="28"/>
        <v>0.66094419173284125</v>
      </c>
      <c r="AB103" s="19">
        <f t="shared" si="28"/>
        <v>3.0275497177224602</v>
      </c>
      <c r="AC103" s="19">
        <f t="shared" si="28"/>
        <v>0.32746884213951505</v>
      </c>
      <c r="AD103" s="19">
        <f t="shared" si="28"/>
        <v>0.44413986287134194</v>
      </c>
      <c r="AE103" s="19">
        <f t="shared" si="28"/>
        <v>0.15138806296325555</v>
      </c>
      <c r="AF103" s="19">
        <f t="shared" si="28"/>
        <v>6.4191162950275257E-2</v>
      </c>
      <c r="AG103" s="19">
        <f t="shared" si="28"/>
        <v>1.9945830403691522E-2</v>
      </c>
      <c r="AH103" s="19">
        <f t="shared" si="28"/>
        <v>3.3313311476210945</v>
      </c>
      <c r="AI103" s="19">
        <f t="shared" si="28"/>
        <v>0.21996835064205716</v>
      </c>
      <c r="AJ103" s="19">
        <f t="shared" si="28"/>
        <v>0.84890333339268609</v>
      </c>
      <c r="AK103" s="19">
        <f t="shared" si="28"/>
        <v>0.2306930827171304</v>
      </c>
      <c r="AL103" s="19">
        <f t="shared" si="28"/>
        <v>0.91900502755793512</v>
      </c>
      <c r="AM103" s="19">
        <f t="shared" si="28"/>
        <v>0.42191999330226831</v>
      </c>
      <c r="AN103" s="19">
        <f t="shared" si="28"/>
        <v>0.11901367777448324</v>
      </c>
      <c r="AO103" s="19">
        <f t="shared" si="28"/>
        <v>0.53391457543830945</v>
      </c>
      <c r="AP103" s="19">
        <f t="shared" si="28"/>
        <v>3.0125580731590593E-2</v>
      </c>
      <c r="AQ103" s="19">
        <f t="shared" si="28"/>
        <v>0.3020345184331813</v>
      </c>
      <c r="AR103" s="19">
        <f t="shared" si="28"/>
        <v>7.4100681279771388E-2</v>
      </c>
      <c r="AS103" s="19">
        <f t="shared" si="28"/>
        <v>0.33264132283260073</v>
      </c>
      <c r="AT103" s="19">
        <f t="shared" si="28"/>
        <v>3.3111098735611626E-2</v>
      </c>
      <c r="AU103" s="19">
        <f t="shared" si="28"/>
        <v>0.24532536077274947</v>
      </c>
      <c r="AV103" s="19">
        <f t="shared" si="28"/>
        <v>4.7137535192607237E-2</v>
      </c>
      <c r="AW103" s="19">
        <f t="shared" si="28"/>
        <v>0.25864242669502385</v>
      </c>
      <c r="AX103" s="19">
        <f t="shared" si="28"/>
        <v>7.1474245210930057E-2</v>
      </c>
      <c r="AY103" s="19">
        <f t="shared" si="28"/>
        <v>8.738070975088863E-2</v>
      </c>
      <c r="AZ103" s="19">
        <f t="shared" ref="AZ103:BD103" si="29">STDEV(AZ89:AZ98)*2</f>
        <v>4.3068946197937087E-2</v>
      </c>
      <c r="BA103" s="19">
        <f t="shared" si="29"/>
        <v>3.4547208434891993E-2</v>
      </c>
      <c r="BB103" s="19">
        <f t="shared" si="29"/>
        <v>5.9185833706483351E-2</v>
      </c>
      <c r="BC103" s="19">
        <f t="shared" si="29"/>
        <v>5.9026371984545106E-2</v>
      </c>
      <c r="BD103" s="19">
        <f t="shared" si="29"/>
        <v>3.7731506571691296E-2</v>
      </c>
    </row>
    <row r="104" spans="1:56" x14ac:dyDescent="0.25">
      <c r="D104" s="103" t="s">
        <v>272</v>
      </c>
      <c r="E104" s="12">
        <v>42998.432034736463</v>
      </c>
      <c r="F104" s="12">
        <v>71976.713416247687</v>
      </c>
      <c r="G104" s="12">
        <v>230459.98504113682</v>
      </c>
      <c r="H104" s="12">
        <v>81475.128644939978</v>
      </c>
      <c r="I104" s="12">
        <v>33</v>
      </c>
      <c r="J104" s="12">
        <v>16300</v>
      </c>
      <c r="K104" s="12">
        <v>16301</v>
      </c>
      <c r="L104" s="12">
        <v>308</v>
      </c>
      <c r="M104" s="12">
        <v>293</v>
      </c>
      <c r="N104" s="12">
        <v>0.17</v>
      </c>
      <c r="O104" s="12">
        <v>87835.211815001952</v>
      </c>
      <c r="P104" s="12">
        <v>44</v>
      </c>
      <c r="Q104" s="12">
        <v>116</v>
      </c>
      <c r="R104" s="12">
        <v>127</v>
      </c>
      <c r="S104" s="12">
        <v>102</v>
      </c>
      <c r="T104" s="12">
        <v>22</v>
      </c>
      <c r="U104" s="12">
        <v>1.6</v>
      </c>
      <c r="V104" s="7"/>
      <c r="W104" s="7"/>
      <c r="X104" s="7"/>
      <c r="Y104" s="12">
        <v>9.1999999999999993</v>
      </c>
      <c r="Z104" s="12">
        <v>396</v>
      </c>
      <c r="AA104" s="12">
        <v>26</v>
      </c>
      <c r="AB104" s="12">
        <v>170</v>
      </c>
      <c r="AC104" s="12">
        <v>18.3</v>
      </c>
      <c r="AD104" s="12">
        <v>3.8</v>
      </c>
      <c r="AE104" s="12">
        <v>2.6</v>
      </c>
      <c r="AF104" s="12">
        <v>0.3</v>
      </c>
      <c r="AG104" s="12">
        <v>0.1</v>
      </c>
      <c r="AH104" s="12">
        <v>131</v>
      </c>
      <c r="AI104" s="12">
        <v>15.2</v>
      </c>
      <c r="AJ104" s="12">
        <v>37.6</v>
      </c>
      <c r="AK104" s="12">
        <v>5.35</v>
      </c>
      <c r="AL104" s="12">
        <v>24.5</v>
      </c>
      <c r="AM104" s="12">
        <v>6.1</v>
      </c>
      <c r="AN104" s="12">
        <v>2.0699999999999998</v>
      </c>
      <c r="AO104" s="12">
        <v>6.16</v>
      </c>
      <c r="AP104" s="12">
        <v>0.92</v>
      </c>
      <c r="AQ104" s="12">
        <v>5.28</v>
      </c>
      <c r="AR104" s="12">
        <v>0.98</v>
      </c>
      <c r="AS104" s="12">
        <v>2.56</v>
      </c>
      <c r="AT104" s="12">
        <v>0.34</v>
      </c>
      <c r="AU104" s="12">
        <v>2.0099999999999998</v>
      </c>
      <c r="AV104" s="12">
        <v>0.27900000000000003</v>
      </c>
      <c r="AW104" s="12">
        <v>4.32</v>
      </c>
      <c r="AX104" s="12">
        <v>1.1499999999999999</v>
      </c>
      <c r="AY104" s="12">
        <v>0.23</v>
      </c>
      <c r="AZ104" s="19"/>
      <c r="BA104" s="19"/>
      <c r="BB104" s="12">
        <v>1.7</v>
      </c>
      <c r="BC104" s="12">
        <v>1.22</v>
      </c>
      <c r="BD104" s="12">
        <v>0.40300000000000002</v>
      </c>
    </row>
    <row r="105" spans="1:56" x14ac:dyDescent="0.25">
      <c r="D105" s="103" t="s">
        <v>273</v>
      </c>
      <c r="E105" s="132">
        <f>E102/E104</f>
        <v>0.93354426659431944</v>
      </c>
      <c r="F105" s="132">
        <f t="shared" ref="F105:AY105" si="30">F102/F104</f>
        <v>0.89198599991667182</v>
      </c>
      <c r="G105" s="132">
        <f t="shared" si="30"/>
        <v>0.97588365349189021</v>
      </c>
      <c r="H105" s="132">
        <f t="shared" si="30"/>
        <v>0.91040807533538648</v>
      </c>
      <c r="I105" s="132">
        <f t="shared" si="30"/>
        <v>0.89741016998136935</v>
      </c>
      <c r="J105" s="132">
        <f t="shared" si="30"/>
        <v>0.88626435863690667</v>
      </c>
      <c r="K105" s="132">
        <f t="shared" si="30"/>
        <v>0.88633838258816144</v>
      </c>
      <c r="L105" s="132">
        <f t="shared" si="30"/>
        <v>1.0117111182794889</v>
      </c>
      <c r="M105" s="132">
        <f t="shared" si="30"/>
        <v>0.9249165581030373</v>
      </c>
      <c r="N105" s="132">
        <f t="shared" si="30"/>
        <v>7452.9267000810523</v>
      </c>
      <c r="O105" s="132">
        <f t="shared" si="30"/>
        <v>1.0000089734513282</v>
      </c>
      <c r="P105" s="132">
        <f t="shared" si="30"/>
        <v>1.0087491664814092</v>
      </c>
      <c r="Q105" s="132">
        <f t="shared" si="30"/>
        <v>1.0394661641559353</v>
      </c>
      <c r="R105" s="132">
        <f t="shared" si="30"/>
        <v>0.98064161289866858</v>
      </c>
      <c r="S105" s="132">
        <f t="shared" si="30"/>
        <v>1.0452799380456248</v>
      </c>
      <c r="T105" s="132">
        <f t="shared" si="30"/>
        <v>0.99425950450903955</v>
      </c>
      <c r="U105" s="132">
        <f t="shared" si="30"/>
        <v>0.89866759663092677</v>
      </c>
      <c r="V105" s="132"/>
      <c r="W105" s="132"/>
      <c r="X105" s="132"/>
      <c r="Y105" s="132">
        <f t="shared" si="30"/>
        <v>0.93206909734689247</v>
      </c>
      <c r="Z105" s="132">
        <f t="shared" si="30"/>
        <v>0.89619368140780575</v>
      </c>
      <c r="AA105" s="132">
        <f t="shared" si="30"/>
        <v>0.86056955097647425</v>
      </c>
      <c r="AB105" s="132">
        <f t="shared" si="30"/>
        <v>0.87795664785524419</v>
      </c>
      <c r="AC105" s="132">
        <f t="shared" si="30"/>
        <v>0.85271257236076936</v>
      </c>
      <c r="AD105" s="132">
        <f t="shared" si="30"/>
        <v>1.0679106865305179</v>
      </c>
      <c r="AE105" s="132">
        <f t="shared" si="30"/>
        <v>0.51375718316687924</v>
      </c>
      <c r="AF105" s="132">
        <f t="shared" si="30"/>
        <v>0.42022642223234358</v>
      </c>
      <c r="AG105" s="132">
        <f t="shared" si="30"/>
        <v>0.93176465302461886</v>
      </c>
      <c r="AH105" s="132">
        <f t="shared" si="30"/>
        <v>0.87871709159270994</v>
      </c>
      <c r="AI105" s="132">
        <f t="shared" si="30"/>
        <v>0.89334690101218561</v>
      </c>
      <c r="AJ105" s="132">
        <f t="shared" si="30"/>
        <v>0.90124421497886076</v>
      </c>
      <c r="AK105" s="132">
        <f t="shared" si="30"/>
        <v>0.86432415575759103</v>
      </c>
      <c r="AL105" s="132">
        <f t="shared" si="30"/>
        <v>0.89856748736464498</v>
      </c>
      <c r="AM105" s="132">
        <f t="shared" si="30"/>
        <v>0.90198361542301309</v>
      </c>
      <c r="AN105" s="132">
        <f t="shared" si="30"/>
        <v>0.9124256783754271</v>
      </c>
      <c r="AO105" s="132">
        <f t="shared" si="30"/>
        <v>0.91928713185198996</v>
      </c>
      <c r="AP105" s="132">
        <f t="shared" si="30"/>
        <v>0.85347855309626131</v>
      </c>
      <c r="AQ105" s="132">
        <f t="shared" si="30"/>
        <v>0.89503532395217622</v>
      </c>
      <c r="AR105" s="132">
        <f t="shared" si="30"/>
        <v>0.87527554748044611</v>
      </c>
      <c r="AS105" s="132">
        <f t="shared" si="30"/>
        <v>0.91930400422219372</v>
      </c>
      <c r="AT105" s="132">
        <f t="shared" si="30"/>
        <v>0.82648332229305466</v>
      </c>
      <c r="AU105" s="132">
        <f t="shared" si="30"/>
        <v>0.88637748922924187</v>
      </c>
      <c r="AV105" s="132">
        <f t="shared" si="30"/>
        <v>0.86370557483693822</v>
      </c>
      <c r="AW105" s="132">
        <f t="shared" si="30"/>
        <v>0.88637123372740778</v>
      </c>
      <c r="AX105" s="132">
        <f t="shared" si="30"/>
        <v>0.83273778229385342</v>
      </c>
      <c r="AY105" s="132">
        <f t="shared" si="30"/>
        <v>0.99334040523703593</v>
      </c>
      <c r="AZ105" s="132"/>
      <c r="BA105" s="132"/>
      <c r="BB105" s="132" cm="1">
        <f t="array" ref="BB105">SUM(AZ102:BB102/BB104)</f>
        <v>0.98407187766245752</v>
      </c>
      <c r="BC105" s="132">
        <f t="shared" ref="BC105:BD105" si="31">BC102/BC104</f>
        <v>0.90815602256755223</v>
      </c>
      <c r="BD105" s="132">
        <f t="shared" si="31"/>
        <v>0.98075760285999236</v>
      </c>
    </row>
    <row r="107" spans="1:56" x14ac:dyDescent="0.25">
      <c r="A107" s="21">
        <v>1</v>
      </c>
      <c r="B107" s="21" t="s">
        <v>276</v>
      </c>
      <c r="C107" s="8">
        <v>30</v>
      </c>
      <c r="D107" s="3" t="s">
        <v>270</v>
      </c>
      <c r="E107" s="6">
        <v>19858.300934464001</v>
      </c>
      <c r="F107" s="6">
        <v>64875.163893384502</v>
      </c>
      <c r="G107" s="6">
        <v>241948.471397874</v>
      </c>
      <c r="H107" s="6">
        <v>47394.169736321099</v>
      </c>
      <c r="I107" s="6">
        <v>30.819917972448</v>
      </c>
      <c r="J107" s="6">
        <v>12233.4870369697</v>
      </c>
      <c r="K107" s="6">
        <v>12263.8343558489</v>
      </c>
      <c r="L107" s="6">
        <v>418.09371353958801</v>
      </c>
      <c r="M107" s="6">
        <v>14.324157410001201</v>
      </c>
      <c r="N107" s="6">
        <v>1470.1362403789999</v>
      </c>
      <c r="O107" s="6">
        <v>96387</v>
      </c>
      <c r="P107" s="6">
        <v>37.159469487217898</v>
      </c>
      <c r="Q107" s="6">
        <v>11.271832416703299</v>
      </c>
      <c r="R107" s="6">
        <v>16.243012551949001</v>
      </c>
      <c r="S107" s="6">
        <v>139.445039438034</v>
      </c>
      <c r="T107" s="6">
        <v>30.265248372177801</v>
      </c>
      <c r="U107" s="6">
        <v>1.44163230084232</v>
      </c>
      <c r="V107" s="6">
        <v>1.31647456345512</v>
      </c>
      <c r="W107" s="6">
        <v>1.2038000881730999</v>
      </c>
      <c r="X107" s="6">
        <v>0.81340637484438305</v>
      </c>
      <c r="Y107" s="6">
        <v>43.672247731006003</v>
      </c>
      <c r="Z107" s="6">
        <v>308.89200876283297</v>
      </c>
      <c r="AA107" s="6">
        <v>31.5145107809408</v>
      </c>
      <c r="AB107" s="6">
        <v>167.13567807258099</v>
      </c>
      <c r="AC107" s="6">
        <v>10.8936622141456</v>
      </c>
      <c r="AD107" s="6">
        <v>250.786412743407</v>
      </c>
      <c r="AE107" s="6">
        <v>1.51654011237971</v>
      </c>
      <c r="AF107" s="6">
        <v>0.325939876708636</v>
      </c>
      <c r="AG107" s="6">
        <v>1.1289058955407301</v>
      </c>
      <c r="AH107" s="6">
        <v>604.65946282063896</v>
      </c>
      <c r="AI107" s="6">
        <v>22.875086578600499</v>
      </c>
      <c r="AJ107" s="6">
        <v>48.228085975708197</v>
      </c>
      <c r="AK107" s="6">
        <v>6.1357981540588504</v>
      </c>
      <c r="AL107" s="6">
        <v>25.7326469752714</v>
      </c>
      <c r="AM107" s="6">
        <v>5.9651720956630001</v>
      </c>
      <c r="AN107" s="6">
        <v>1.78932893455432</v>
      </c>
      <c r="AO107" s="6">
        <v>5.9675534062814597</v>
      </c>
      <c r="AP107" s="6">
        <v>0.997319947278135</v>
      </c>
      <c r="AQ107" s="6">
        <v>5.8167292723363602</v>
      </c>
      <c r="AR107" s="6">
        <v>1.14741694338323</v>
      </c>
      <c r="AS107" s="6">
        <v>3.32433903902144</v>
      </c>
      <c r="AT107" s="6">
        <v>0.50538223619118605</v>
      </c>
      <c r="AU107" s="6">
        <v>3.3437463041451401</v>
      </c>
      <c r="AV107" s="6">
        <v>0.42435708200678601</v>
      </c>
      <c r="AW107" s="6">
        <v>4.4808491250200797</v>
      </c>
      <c r="AX107" s="6">
        <v>0.66324560403172395</v>
      </c>
      <c r="AY107" s="6">
        <v>0.55996327361082499</v>
      </c>
      <c r="AZ107" s="6">
        <v>2.6428492521529101</v>
      </c>
      <c r="BA107" s="6">
        <v>2.2668549998650498</v>
      </c>
      <c r="BB107" s="6">
        <v>5.4853275608180097</v>
      </c>
      <c r="BC107" s="6">
        <v>5.4675318570505196</v>
      </c>
      <c r="BD107" s="6">
        <v>1.6690884856127299</v>
      </c>
    </row>
    <row r="108" spans="1:56" x14ac:dyDescent="0.25">
      <c r="A108" s="21">
        <v>2</v>
      </c>
      <c r="B108" s="21" t="s">
        <v>276</v>
      </c>
      <c r="C108" s="8">
        <v>30</v>
      </c>
      <c r="D108" s="3" t="s">
        <v>270</v>
      </c>
      <c r="E108" s="6">
        <v>19798.218322889301</v>
      </c>
      <c r="F108" s="6">
        <v>63896.189818780702</v>
      </c>
      <c r="G108" s="6">
        <v>239095.98346183999</v>
      </c>
      <c r="H108" s="6">
        <v>47032.626154795304</v>
      </c>
      <c r="I108" s="6">
        <v>31.123906471402801</v>
      </c>
      <c r="J108" s="6">
        <v>12037.6300455686</v>
      </c>
      <c r="K108" s="6">
        <v>12033.2399312082</v>
      </c>
      <c r="L108" s="6">
        <v>412.93768578949499</v>
      </c>
      <c r="M108" s="6">
        <v>14.367109704203701</v>
      </c>
      <c r="N108" s="6">
        <v>1475.6364809709301</v>
      </c>
      <c r="O108" s="6">
        <v>96387</v>
      </c>
      <c r="P108" s="6">
        <v>36.673388320721102</v>
      </c>
      <c r="Q108" s="6">
        <v>11.175369514760501</v>
      </c>
      <c r="R108" s="6">
        <v>16.1029185495528</v>
      </c>
      <c r="S108" s="6">
        <v>142.480898448837</v>
      </c>
      <c r="T108" s="6">
        <v>29.845684154997699</v>
      </c>
      <c r="U108" s="6">
        <v>1.38393343242403</v>
      </c>
      <c r="V108" s="6">
        <v>1.2635039184937</v>
      </c>
      <c r="W108" s="6">
        <v>1.19095153081754</v>
      </c>
      <c r="X108" s="6">
        <v>0.67373436072929704</v>
      </c>
      <c r="Y108" s="6">
        <v>43.172144086376399</v>
      </c>
      <c r="Z108" s="6">
        <v>309.141953353752</v>
      </c>
      <c r="AA108" s="6">
        <v>31.6780472884885</v>
      </c>
      <c r="AB108" s="6">
        <v>165.14551254929401</v>
      </c>
      <c r="AC108" s="6">
        <v>11.150928048087501</v>
      </c>
      <c r="AD108" s="6">
        <v>245.09870406615499</v>
      </c>
      <c r="AE108" s="6">
        <v>1.66140797652308</v>
      </c>
      <c r="AF108" s="6">
        <v>0.43141943450200998</v>
      </c>
      <c r="AG108" s="6">
        <v>1.1412016395371001</v>
      </c>
      <c r="AH108" s="6">
        <v>599.05708215756101</v>
      </c>
      <c r="AI108" s="6">
        <v>22.760402937126699</v>
      </c>
      <c r="AJ108" s="6">
        <v>47.886145108313102</v>
      </c>
      <c r="AK108" s="6">
        <v>6.0957232178972598</v>
      </c>
      <c r="AL108" s="6">
        <v>25.6424201689025</v>
      </c>
      <c r="AM108" s="6">
        <v>6.1883294068263597</v>
      </c>
      <c r="AN108" s="6">
        <v>1.7464050696018101</v>
      </c>
      <c r="AO108" s="6">
        <v>6.0332155157580702</v>
      </c>
      <c r="AP108" s="6">
        <v>0.91010663300203898</v>
      </c>
      <c r="AQ108" s="6">
        <v>5.8060418839322097</v>
      </c>
      <c r="AR108" s="6">
        <v>1.1854936941966301</v>
      </c>
      <c r="AS108" s="6">
        <v>3.5300837553340298</v>
      </c>
      <c r="AT108" s="6">
        <v>0.44358033728385698</v>
      </c>
      <c r="AU108" s="6">
        <v>3.1359890858105</v>
      </c>
      <c r="AV108" s="6">
        <v>0.44337118529366598</v>
      </c>
      <c r="AW108" s="6">
        <v>4.2829306260682403</v>
      </c>
      <c r="AX108" s="6">
        <v>0.65623984876544605</v>
      </c>
      <c r="AY108" s="6">
        <v>0.496628634397623</v>
      </c>
      <c r="AZ108" s="6">
        <v>2.4742849189237499</v>
      </c>
      <c r="BA108" s="6">
        <v>2.20493018603768</v>
      </c>
      <c r="BB108" s="6">
        <v>5.2851644651023699</v>
      </c>
      <c r="BC108" s="6">
        <v>5.5074371137540403</v>
      </c>
      <c r="BD108" s="6">
        <v>1.5546320082507199</v>
      </c>
    </row>
    <row r="109" spans="1:56" x14ac:dyDescent="0.25">
      <c r="A109" s="21">
        <v>3</v>
      </c>
      <c r="B109" s="21" t="s">
        <v>276</v>
      </c>
      <c r="C109" s="8">
        <v>30</v>
      </c>
      <c r="D109" s="3" t="s">
        <v>270</v>
      </c>
      <c r="E109" s="6">
        <v>19623.3264018353</v>
      </c>
      <c r="F109" s="6">
        <v>64371.688885697797</v>
      </c>
      <c r="G109" s="6">
        <v>240993.45179563199</v>
      </c>
      <c r="H109" s="6">
        <v>45770.3961706298</v>
      </c>
      <c r="I109" s="6">
        <v>31.392949545003098</v>
      </c>
      <c r="J109" s="6">
        <v>12022.090255855701</v>
      </c>
      <c r="K109" s="6">
        <v>12015.5750544235</v>
      </c>
      <c r="L109" s="6">
        <v>416.03375884303398</v>
      </c>
      <c r="M109" s="6">
        <v>14.455574810900099</v>
      </c>
      <c r="N109" s="6">
        <v>1459.53138538853</v>
      </c>
      <c r="O109" s="6">
        <v>96387.000000000102</v>
      </c>
      <c r="P109" s="6">
        <v>36.884251500593301</v>
      </c>
      <c r="Q109" s="6">
        <v>11.705283308809401</v>
      </c>
      <c r="R109" s="6">
        <v>16.872255802040399</v>
      </c>
      <c r="S109" s="6">
        <v>137.33134248980201</v>
      </c>
      <c r="T109" s="6">
        <v>29.414048014361001</v>
      </c>
      <c r="U109" s="6">
        <v>1.42655460981689</v>
      </c>
      <c r="V109" s="6">
        <v>1.37790034423001</v>
      </c>
      <c r="W109" s="6">
        <v>1.2215521686428901</v>
      </c>
      <c r="X109" s="6">
        <v>0.87067225848526397</v>
      </c>
      <c r="Y109" s="6">
        <v>43.632396088759698</v>
      </c>
      <c r="Z109" s="6">
        <v>304.93310444412998</v>
      </c>
      <c r="AA109" s="6">
        <v>31.2126796758536</v>
      </c>
      <c r="AB109" s="6">
        <v>163.467096452432</v>
      </c>
      <c r="AC109" s="6">
        <v>10.8378467828319</v>
      </c>
      <c r="AD109" s="6">
        <v>251.71884733819101</v>
      </c>
      <c r="AE109" s="6">
        <v>1.52999191040267</v>
      </c>
      <c r="AF109" s="6">
        <v>0.285509972988229</v>
      </c>
      <c r="AG109" s="6">
        <v>1.10580456446951</v>
      </c>
      <c r="AH109" s="6">
        <v>596.62300320856002</v>
      </c>
      <c r="AI109" s="6">
        <v>22.656652698366202</v>
      </c>
      <c r="AJ109" s="6">
        <v>48.082856282623901</v>
      </c>
      <c r="AK109" s="6">
        <v>5.9859967436436099</v>
      </c>
      <c r="AL109" s="6">
        <v>25.7567267184521</v>
      </c>
      <c r="AM109" s="6">
        <v>5.84243953719775</v>
      </c>
      <c r="AN109" s="6">
        <v>1.76158432527228</v>
      </c>
      <c r="AO109" s="6">
        <v>6.0913515032531702</v>
      </c>
      <c r="AP109" s="6">
        <v>0.878802452851838</v>
      </c>
      <c r="AQ109" s="6">
        <v>5.8925024799640804</v>
      </c>
      <c r="AR109" s="6">
        <v>1.08749930518327</v>
      </c>
      <c r="AS109" s="6">
        <v>3.4257873759703501</v>
      </c>
      <c r="AT109" s="6">
        <v>0.47478277321482798</v>
      </c>
      <c r="AU109" s="6">
        <v>3.14950927937207</v>
      </c>
      <c r="AV109" s="6">
        <v>0.454710087944728</v>
      </c>
      <c r="AW109" s="6">
        <v>3.9973030684632902</v>
      </c>
      <c r="AX109" s="6">
        <v>0.61750482412381802</v>
      </c>
      <c r="AY109" s="6">
        <v>0.49388458795985701</v>
      </c>
      <c r="AZ109" s="6">
        <v>2.5961083806633001</v>
      </c>
      <c r="BA109" s="6">
        <v>2.1035189545628801</v>
      </c>
      <c r="BB109" s="6">
        <v>5.2623838176556301</v>
      </c>
      <c r="BC109" s="6">
        <v>5.50082575214154</v>
      </c>
      <c r="BD109" s="6">
        <v>1.5190994370955699</v>
      </c>
    </row>
    <row r="110" spans="1:56" x14ac:dyDescent="0.25">
      <c r="A110" s="21">
        <v>4</v>
      </c>
      <c r="B110" s="21" t="s">
        <v>276</v>
      </c>
      <c r="C110" s="8">
        <v>30</v>
      </c>
      <c r="D110" s="3" t="s">
        <v>270</v>
      </c>
      <c r="E110" s="6">
        <v>19665.521926346701</v>
      </c>
      <c r="F110" s="6">
        <v>64118.677266242899</v>
      </c>
      <c r="G110" s="6">
        <v>240133.43197228201</v>
      </c>
      <c r="H110" s="6">
        <v>45896.694893012798</v>
      </c>
      <c r="I110" s="6">
        <v>31.261298265242601</v>
      </c>
      <c r="J110" s="6">
        <v>12104.837574458001</v>
      </c>
      <c r="K110" s="6">
        <v>12018.5772507399</v>
      </c>
      <c r="L110" s="6">
        <v>412.84349811471901</v>
      </c>
      <c r="M110" s="6">
        <v>14.0457826462111</v>
      </c>
      <c r="N110" s="6">
        <v>1459.1992753566201</v>
      </c>
      <c r="O110" s="6">
        <v>96387.000000000102</v>
      </c>
      <c r="P110" s="6">
        <v>36.879248320286301</v>
      </c>
      <c r="Q110" s="6">
        <v>11.251723877662901</v>
      </c>
      <c r="R110" s="6">
        <v>17.063165795217099</v>
      </c>
      <c r="S110" s="6">
        <v>137.87193376981301</v>
      </c>
      <c r="T110" s="6">
        <v>29.415959321986801</v>
      </c>
      <c r="U110" s="6">
        <v>1.5598493433484399</v>
      </c>
      <c r="V110" s="6">
        <v>2.1327093790477201</v>
      </c>
      <c r="W110" s="6">
        <v>1.08228865807137</v>
      </c>
      <c r="X110" s="6">
        <v>0.84476905839926697</v>
      </c>
      <c r="Y110" s="6">
        <v>43.922642043148699</v>
      </c>
      <c r="Z110" s="6">
        <v>303.65775309647699</v>
      </c>
      <c r="AA110" s="6">
        <v>31.178194255202701</v>
      </c>
      <c r="AB110" s="6">
        <v>163.01314493857501</v>
      </c>
      <c r="AC110" s="6">
        <v>10.644043075590799</v>
      </c>
      <c r="AD110" s="6">
        <v>248.24741766357999</v>
      </c>
      <c r="AE110" s="6">
        <v>1.55810262492454</v>
      </c>
      <c r="AF110" s="6">
        <v>0.45346797263516903</v>
      </c>
      <c r="AG110" s="6">
        <v>1.0345636818078601</v>
      </c>
      <c r="AH110" s="6">
        <v>592.86613222741698</v>
      </c>
      <c r="AI110" s="6">
        <v>22.5256596735809</v>
      </c>
      <c r="AJ110" s="6">
        <v>47.768972706514901</v>
      </c>
      <c r="AK110" s="6">
        <v>5.8177574334548696</v>
      </c>
      <c r="AL110" s="6">
        <v>26.201486432244799</v>
      </c>
      <c r="AM110" s="6">
        <v>5.8933868040633897</v>
      </c>
      <c r="AN110" s="6">
        <v>1.69054827281924</v>
      </c>
      <c r="AO110" s="6">
        <v>5.9692373331687598</v>
      </c>
      <c r="AP110" s="6">
        <v>0.90303381133192495</v>
      </c>
      <c r="AQ110" s="6">
        <v>5.4209164503337997</v>
      </c>
      <c r="AR110" s="6">
        <v>1.1170319122463901</v>
      </c>
      <c r="AS110" s="6">
        <v>3.27663639982456</v>
      </c>
      <c r="AT110" s="6">
        <v>0.421833626569253</v>
      </c>
      <c r="AU110" s="6">
        <v>3.2076600829722399</v>
      </c>
      <c r="AV110" s="6">
        <v>0.46775882664588803</v>
      </c>
      <c r="AW110" s="6">
        <v>4.1463885612112596</v>
      </c>
      <c r="AX110" s="6">
        <v>0.64329545632013097</v>
      </c>
      <c r="AY110" s="6">
        <v>0.37596297092846498</v>
      </c>
      <c r="AZ110" s="6">
        <v>2.5107673470847098</v>
      </c>
      <c r="BA110" s="6">
        <v>2.0751945067376498</v>
      </c>
      <c r="BB110" s="6">
        <v>5.2224595301383099</v>
      </c>
      <c r="BC110" s="6">
        <v>5.4909765595477804</v>
      </c>
      <c r="BD110" s="6">
        <v>1.5750544343620201</v>
      </c>
    </row>
    <row r="111" spans="1:56" x14ac:dyDescent="0.25">
      <c r="A111" s="21">
        <v>5</v>
      </c>
      <c r="B111" s="21" t="s">
        <v>276</v>
      </c>
      <c r="C111" s="8">
        <v>30</v>
      </c>
      <c r="D111" s="3" t="s">
        <v>270</v>
      </c>
      <c r="E111" s="6">
        <v>19711.641304238801</v>
      </c>
      <c r="F111" s="6">
        <v>64048.760388590701</v>
      </c>
      <c r="G111" s="6">
        <v>241870.16771686499</v>
      </c>
      <c r="H111" s="6">
        <v>46400.387847956197</v>
      </c>
      <c r="I111" s="6">
        <v>30.889835599333001</v>
      </c>
      <c r="J111" s="6">
        <v>12008.909959733601</v>
      </c>
      <c r="K111" s="6">
        <v>12072.444556452399</v>
      </c>
      <c r="L111" s="6">
        <v>414.90755966845899</v>
      </c>
      <c r="M111" s="6">
        <v>14.5367335697731</v>
      </c>
      <c r="N111" s="6">
        <v>1466.6748342292401</v>
      </c>
      <c r="O111" s="6">
        <v>96387.000000000102</v>
      </c>
      <c r="P111" s="6">
        <v>36.455865726704303</v>
      </c>
      <c r="Q111" s="6">
        <v>11.865148008840899</v>
      </c>
      <c r="R111" s="6">
        <v>15.6781264288404</v>
      </c>
      <c r="S111" s="6">
        <v>139.81047441330301</v>
      </c>
      <c r="T111" s="6">
        <v>30.550228187851499</v>
      </c>
      <c r="U111" s="6">
        <v>1.6188768371864499</v>
      </c>
      <c r="V111" s="6">
        <v>1.50602292727233</v>
      </c>
      <c r="W111" s="6">
        <v>1.2838591845456599</v>
      </c>
      <c r="X111" s="6">
        <v>0.69125490855064398</v>
      </c>
      <c r="Y111" s="6">
        <v>43.326012274912799</v>
      </c>
      <c r="Z111" s="6">
        <v>308.33481118401301</v>
      </c>
      <c r="AA111" s="6">
        <v>31.044265269196401</v>
      </c>
      <c r="AB111" s="6">
        <v>164.675445432327</v>
      </c>
      <c r="AC111" s="6">
        <v>10.8461816639341</v>
      </c>
      <c r="AD111" s="6">
        <v>249.045937846491</v>
      </c>
      <c r="AE111" s="6">
        <v>1.5656416085756499</v>
      </c>
      <c r="AF111" s="6">
        <v>0.401858240398481</v>
      </c>
      <c r="AG111" s="6">
        <v>1.1408637757939699</v>
      </c>
      <c r="AH111" s="6">
        <v>601.86868857758896</v>
      </c>
      <c r="AI111" s="6">
        <v>22.803502182443399</v>
      </c>
      <c r="AJ111" s="6">
        <v>48.412104910617899</v>
      </c>
      <c r="AK111" s="6">
        <v>5.9765147577634803</v>
      </c>
      <c r="AL111" s="6">
        <v>26.898853897016199</v>
      </c>
      <c r="AM111" s="6">
        <v>5.9645084062385401</v>
      </c>
      <c r="AN111" s="6">
        <v>1.84678371418818</v>
      </c>
      <c r="AO111" s="6">
        <v>6.2313991689521799</v>
      </c>
      <c r="AP111" s="6">
        <v>0.90665560670819101</v>
      </c>
      <c r="AQ111" s="6">
        <v>5.7387065373943802</v>
      </c>
      <c r="AR111" s="6">
        <v>1.1621602924439001</v>
      </c>
      <c r="AS111" s="6">
        <v>3.2477531562935602</v>
      </c>
      <c r="AT111" s="6">
        <v>0.45503573921763801</v>
      </c>
      <c r="AU111" s="6">
        <v>3.28153238490277</v>
      </c>
      <c r="AV111" s="6">
        <v>0.50524174372587805</v>
      </c>
      <c r="AW111" s="6">
        <v>4.0943023518986399</v>
      </c>
      <c r="AX111" s="6">
        <v>0.63644927906888005</v>
      </c>
      <c r="AY111" s="6">
        <v>0.513189473770162</v>
      </c>
      <c r="AZ111" s="6">
        <v>2.6718930508101102</v>
      </c>
      <c r="BA111" s="6">
        <v>2.09335680105045</v>
      </c>
      <c r="BB111" s="6">
        <v>5.39865456732245</v>
      </c>
      <c r="BC111" s="6">
        <v>5.4730672386951902</v>
      </c>
      <c r="BD111" s="6">
        <v>1.61032593512601</v>
      </c>
    </row>
    <row r="112" spans="1:56" x14ac:dyDescent="0.25">
      <c r="A112" s="21">
        <v>6</v>
      </c>
      <c r="B112" s="21" t="s">
        <v>276</v>
      </c>
      <c r="C112" s="8">
        <v>30</v>
      </c>
      <c r="D112" s="3" t="s">
        <v>270</v>
      </c>
      <c r="E112" s="6">
        <v>19716.9568821086</v>
      </c>
      <c r="F112" s="6">
        <v>64001.563840586503</v>
      </c>
      <c r="G112" s="6">
        <v>241961.94511328099</v>
      </c>
      <c r="H112" s="6">
        <v>45897.188220243101</v>
      </c>
      <c r="I112" s="6">
        <v>31.093674009882498</v>
      </c>
      <c r="J112" s="6">
        <v>12011.1340973974</v>
      </c>
      <c r="K112" s="6">
        <v>12004.7095042654</v>
      </c>
      <c r="L112" s="6">
        <v>408.95861587563098</v>
      </c>
      <c r="M112" s="6">
        <v>14.1203254013746</v>
      </c>
      <c r="N112" s="6">
        <v>1463.3777257242</v>
      </c>
      <c r="O112" s="6">
        <v>96387.000000000102</v>
      </c>
      <c r="P112" s="6">
        <v>36.782279522140499</v>
      </c>
      <c r="Q112" s="6">
        <v>11.226861634652</v>
      </c>
      <c r="R112" s="6">
        <v>16.0467732903723</v>
      </c>
      <c r="S112" s="6">
        <v>136.66920881052499</v>
      </c>
      <c r="T112" s="6">
        <v>29.5583820685627</v>
      </c>
      <c r="U112" s="6">
        <v>1.3248917112404199</v>
      </c>
      <c r="V112" s="6">
        <v>1.2787900180053</v>
      </c>
      <c r="W112" s="6">
        <v>1.07960213897902</v>
      </c>
      <c r="X112" s="6">
        <v>0.83797577810680901</v>
      </c>
      <c r="Y112" s="6">
        <v>43.2181488898567</v>
      </c>
      <c r="Z112" s="6">
        <v>305.23563261577101</v>
      </c>
      <c r="AA112" s="6">
        <v>30.970740950115299</v>
      </c>
      <c r="AB112" s="6">
        <v>164.20349490683699</v>
      </c>
      <c r="AC112" s="6">
        <v>10.8749999715701</v>
      </c>
      <c r="AD112" s="6">
        <v>250.07650339871401</v>
      </c>
      <c r="AE112" s="6">
        <v>1.47851178951379</v>
      </c>
      <c r="AF112" s="6">
        <v>0.23311570950653501</v>
      </c>
      <c r="AG112" s="6">
        <v>1.1767123258032799</v>
      </c>
      <c r="AH112" s="6">
        <v>593.37733418406901</v>
      </c>
      <c r="AI112" s="6">
        <v>22.601670346061901</v>
      </c>
      <c r="AJ112" s="6">
        <v>47.3504734570989</v>
      </c>
      <c r="AK112" s="6">
        <v>5.9899558980837204</v>
      </c>
      <c r="AL112" s="6">
        <v>26.253861860878501</v>
      </c>
      <c r="AM112" s="6">
        <v>6.0011922358574603</v>
      </c>
      <c r="AN112" s="6">
        <v>1.8429195468169699</v>
      </c>
      <c r="AO112" s="6">
        <v>5.79789483959597</v>
      </c>
      <c r="AP112" s="6">
        <v>0.86668598760098103</v>
      </c>
      <c r="AQ112" s="6">
        <v>6.0351928728216002</v>
      </c>
      <c r="AR112" s="6">
        <v>1.11592413388432</v>
      </c>
      <c r="AS112" s="6">
        <v>3.4496899641974101</v>
      </c>
      <c r="AT112" s="6">
        <v>0.47301107502589002</v>
      </c>
      <c r="AU112" s="6">
        <v>2.7293054446813301</v>
      </c>
      <c r="AV112" s="6">
        <v>0.46110509679169198</v>
      </c>
      <c r="AW112" s="6">
        <v>4.3905705656837997</v>
      </c>
      <c r="AX112" s="6">
        <v>0.66686096025508501</v>
      </c>
      <c r="AY112" s="6">
        <v>0.53257242148261597</v>
      </c>
      <c r="AZ112" s="6">
        <v>2.5025024556232802</v>
      </c>
      <c r="BA112" s="6">
        <v>2.1051137134936901</v>
      </c>
      <c r="BB112" s="6">
        <v>5.2847297430554603</v>
      </c>
      <c r="BC112" s="6">
        <v>5.4563591237095199</v>
      </c>
      <c r="BD112" s="6">
        <v>1.5474098508894101</v>
      </c>
    </row>
    <row r="113" spans="1:56" x14ac:dyDescent="0.25">
      <c r="A113" s="21">
        <v>7</v>
      </c>
      <c r="B113" s="21" t="s">
        <v>276</v>
      </c>
      <c r="C113" s="8">
        <v>30</v>
      </c>
      <c r="D113" s="3" t="s">
        <v>270</v>
      </c>
      <c r="E113" s="6">
        <v>19397.045386531299</v>
      </c>
      <c r="F113" s="6">
        <v>63360.0327886831</v>
      </c>
      <c r="G113" s="6">
        <v>240463.119828984</v>
      </c>
      <c r="H113" s="6">
        <v>45849.074781272502</v>
      </c>
      <c r="I113" s="6">
        <v>31.359626821250099</v>
      </c>
      <c r="J113" s="6">
        <v>11934.094729365601</v>
      </c>
      <c r="K113" s="6">
        <v>11924.117666124201</v>
      </c>
      <c r="L113" s="6">
        <v>409.01416290965801</v>
      </c>
      <c r="M113" s="6">
        <v>13.4972453155208</v>
      </c>
      <c r="N113" s="6">
        <v>1446.9268522964501</v>
      </c>
      <c r="O113" s="6">
        <v>96387.000000000102</v>
      </c>
      <c r="P113" s="6">
        <v>36.245912702479302</v>
      </c>
      <c r="Q113" s="6">
        <v>11.4011017210712</v>
      </c>
      <c r="R113" s="6">
        <v>15.8771901495164</v>
      </c>
      <c r="S113" s="6">
        <v>135.053392512204</v>
      </c>
      <c r="T113" s="6">
        <v>29.6452344681841</v>
      </c>
      <c r="U113" s="6">
        <v>1.3144337922373801</v>
      </c>
      <c r="V113" s="6">
        <v>1.6695925672035401</v>
      </c>
      <c r="W113" s="6">
        <v>1.11555405670272</v>
      </c>
      <c r="X113" s="6">
        <v>0.59806992355286803</v>
      </c>
      <c r="Y113" s="6">
        <v>43.878206128027998</v>
      </c>
      <c r="Z113" s="6">
        <v>304.23020433616699</v>
      </c>
      <c r="AA113" s="6">
        <v>30.864726526881999</v>
      </c>
      <c r="AB113" s="6">
        <v>162.84809106999501</v>
      </c>
      <c r="AC113" s="6">
        <v>10.744478815397301</v>
      </c>
      <c r="AD113" s="6">
        <v>249.92814751326699</v>
      </c>
      <c r="AE113" s="6">
        <v>1.56350158944248</v>
      </c>
      <c r="AF113" s="6">
        <v>0.311111230832742</v>
      </c>
      <c r="AG113" s="6">
        <v>1.1217219064067501</v>
      </c>
      <c r="AH113" s="6">
        <v>597.97310633451298</v>
      </c>
      <c r="AI113" s="6">
        <v>22.249044464346898</v>
      </c>
      <c r="AJ113" s="6">
        <v>47.647089867408098</v>
      </c>
      <c r="AK113" s="6">
        <v>5.9266767137286198</v>
      </c>
      <c r="AL113" s="6">
        <v>26.531008024075799</v>
      </c>
      <c r="AM113" s="6">
        <v>5.8436848376939103</v>
      </c>
      <c r="AN113" s="6">
        <v>1.8668423516629</v>
      </c>
      <c r="AO113" s="6">
        <v>6.5240752267642401</v>
      </c>
      <c r="AP113" s="6">
        <v>0.88170630224649504</v>
      </c>
      <c r="AQ113" s="6">
        <v>6.0433657475372904</v>
      </c>
      <c r="AR113" s="6">
        <v>1.13885192050067</v>
      </c>
      <c r="AS113" s="6">
        <v>3.2930855345395198</v>
      </c>
      <c r="AT113" s="6">
        <v>0.43519171423057001</v>
      </c>
      <c r="AU113" s="6">
        <v>3.1849823914583899</v>
      </c>
      <c r="AV113" s="6">
        <v>0.45566724291195598</v>
      </c>
      <c r="AW113" s="6">
        <v>4.2134382779568398</v>
      </c>
      <c r="AX113" s="6">
        <v>0.616959916853281</v>
      </c>
      <c r="AY113" s="6">
        <v>0.43587468781584499</v>
      </c>
      <c r="AZ113" s="6">
        <v>2.5657077604578098</v>
      </c>
      <c r="BA113" s="6">
        <v>2.0640803378828898</v>
      </c>
      <c r="BB113" s="6">
        <v>5.2447440610435203</v>
      </c>
      <c r="BC113" s="6">
        <v>5.3331417514645798</v>
      </c>
      <c r="BD113" s="6">
        <v>1.5947614307045801</v>
      </c>
    </row>
    <row r="114" spans="1:56" x14ac:dyDescent="0.25">
      <c r="A114" s="21">
        <v>8</v>
      </c>
      <c r="B114" s="21" t="s">
        <v>276</v>
      </c>
      <c r="C114" s="8">
        <v>30</v>
      </c>
      <c r="D114" s="3" t="s">
        <v>270</v>
      </c>
      <c r="E114" s="6">
        <v>19574.894583693898</v>
      </c>
      <c r="F114" s="6">
        <v>64161.391857609698</v>
      </c>
      <c r="G114" s="6">
        <v>243648.111032113</v>
      </c>
      <c r="H114" s="6">
        <v>46168.723071492001</v>
      </c>
      <c r="I114" s="6">
        <v>30.9225494300759</v>
      </c>
      <c r="J114" s="6">
        <v>11982.068540013001</v>
      </c>
      <c r="K114" s="6">
        <v>11965.9256164001</v>
      </c>
      <c r="L114" s="6">
        <v>414.20017036366602</v>
      </c>
      <c r="M114" s="6">
        <v>13.1223191973288</v>
      </c>
      <c r="N114" s="6">
        <v>1453.5404416164099</v>
      </c>
      <c r="O114" s="6">
        <v>96387.000000000102</v>
      </c>
      <c r="P114" s="6">
        <v>36.181650205041599</v>
      </c>
      <c r="Q114" s="6">
        <v>11.262701174571999</v>
      </c>
      <c r="R114" s="6">
        <v>14.8676749959138</v>
      </c>
      <c r="S114" s="6">
        <v>136.39508620867099</v>
      </c>
      <c r="T114" s="6">
        <v>29.713316354080401</v>
      </c>
      <c r="U114" s="6">
        <v>1.4741116045207801</v>
      </c>
      <c r="V114" s="6">
        <v>1.5875706910975</v>
      </c>
      <c r="W114" s="6">
        <v>1.18134016861976</v>
      </c>
      <c r="X114" s="6">
        <v>0.68917171970799396</v>
      </c>
      <c r="Y114" s="6">
        <v>43.315277021815398</v>
      </c>
      <c r="Z114" s="6">
        <v>306.52111728032799</v>
      </c>
      <c r="AA114" s="6">
        <v>30.597199109459499</v>
      </c>
      <c r="AB114" s="6">
        <v>163.81039057581299</v>
      </c>
      <c r="AC114" s="6">
        <v>10.6733040152654</v>
      </c>
      <c r="AD114" s="6">
        <v>248.666935279321</v>
      </c>
      <c r="AE114" s="6">
        <v>1.66020829017218</v>
      </c>
      <c r="AF114" s="6">
        <v>0.33805602564160497</v>
      </c>
      <c r="AG114" s="6">
        <v>1.0680176598515301</v>
      </c>
      <c r="AH114" s="6">
        <v>604.44248012296703</v>
      </c>
      <c r="AI114" s="6">
        <v>22.665812860813901</v>
      </c>
      <c r="AJ114" s="6">
        <v>48.489587397180102</v>
      </c>
      <c r="AK114" s="6">
        <v>5.9184890240070596</v>
      </c>
      <c r="AL114" s="6">
        <v>26.2296305901205</v>
      </c>
      <c r="AM114" s="6">
        <v>5.8729810860357299</v>
      </c>
      <c r="AN114" s="6">
        <v>1.8256948598771101</v>
      </c>
      <c r="AO114" s="6">
        <v>6.2214314783698699</v>
      </c>
      <c r="AP114" s="6">
        <v>0.89891999944036405</v>
      </c>
      <c r="AQ114" s="6">
        <v>5.7085754914106701</v>
      </c>
      <c r="AR114" s="6">
        <v>1.23722870643729</v>
      </c>
      <c r="AS114" s="6">
        <v>3.6247258561663198</v>
      </c>
      <c r="AT114" s="6">
        <v>0.46403732634724199</v>
      </c>
      <c r="AU114" s="6">
        <v>3.0382158062684499</v>
      </c>
      <c r="AV114" s="6">
        <v>0.47973584882237202</v>
      </c>
      <c r="AW114" s="6">
        <v>4.6223630446212098</v>
      </c>
      <c r="AX114" s="6">
        <v>0.69769155876413302</v>
      </c>
      <c r="AY114" s="6">
        <v>0.47993349111490502</v>
      </c>
      <c r="AZ114" s="6">
        <v>2.5656144689495899</v>
      </c>
      <c r="BA114" s="6">
        <v>2.1459550206340801</v>
      </c>
      <c r="BB114" s="6">
        <v>5.3944688663403504</v>
      </c>
      <c r="BC114" s="6">
        <v>5.5188038652284401</v>
      </c>
      <c r="BD114" s="6">
        <v>1.60216836106217</v>
      </c>
    </row>
    <row r="115" spans="1:56" x14ac:dyDescent="0.25">
      <c r="A115" s="21">
        <v>9</v>
      </c>
      <c r="B115" s="21" t="s">
        <v>276</v>
      </c>
      <c r="C115" s="8">
        <v>30</v>
      </c>
      <c r="D115" s="3" t="s">
        <v>270</v>
      </c>
      <c r="E115" s="6">
        <v>19478.910830711498</v>
      </c>
      <c r="F115" s="6">
        <v>63785.527787234802</v>
      </c>
      <c r="G115" s="6">
        <v>243396.88744906499</v>
      </c>
      <c r="H115" s="6">
        <v>46045.228356462198</v>
      </c>
      <c r="I115" s="6">
        <v>30.660919246275601</v>
      </c>
      <c r="J115" s="6">
        <v>11809.865795694001</v>
      </c>
      <c r="K115" s="6">
        <v>11871.8736477486</v>
      </c>
      <c r="L115" s="6">
        <v>405.39990278636401</v>
      </c>
      <c r="M115" s="6">
        <v>14.663781446872701</v>
      </c>
      <c r="N115" s="6">
        <v>1439.2755538259801</v>
      </c>
      <c r="O115" s="6">
        <v>96387.000000000102</v>
      </c>
      <c r="P115" s="6">
        <v>35.503127995699501</v>
      </c>
      <c r="Q115" s="6">
        <v>11.223024501401801</v>
      </c>
      <c r="R115" s="6">
        <v>15.9301707405786</v>
      </c>
      <c r="S115" s="6">
        <v>135.493086391964</v>
      </c>
      <c r="T115" s="6">
        <v>30.125005354883999</v>
      </c>
      <c r="U115" s="6">
        <v>1.5376331426631999</v>
      </c>
      <c r="V115" s="6">
        <v>1.48062725550497</v>
      </c>
      <c r="W115" s="6">
        <v>1.11637710589149</v>
      </c>
      <c r="X115" s="6">
        <v>0.62198601438332701</v>
      </c>
      <c r="Y115" s="6">
        <v>43.201489003194098</v>
      </c>
      <c r="Z115" s="6">
        <v>301.634348775793</v>
      </c>
      <c r="AA115" s="6">
        <v>30.415147450748599</v>
      </c>
      <c r="AB115" s="6">
        <v>162.89410902092601</v>
      </c>
      <c r="AC115" s="6">
        <v>10.783012907974101</v>
      </c>
      <c r="AD115" s="6">
        <v>244.931593521818</v>
      </c>
      <c r="AE115" s="6">
        <v>1.49633604903045</v>
      </c>
      <c r="AF115" s="6">
        <v>0.394533004658428</v>
      </c>
      <c r="AG115" s="6">
        <v>1.1245304153681701</v>
      </c>
      <c r="AH115" s="6">
        <v>585.53962853018299</v>
      </c>
      <c r="AI115" s="6">
        <v>22.431893800926701</v>
      </c>
      <c r="AJ115" s="6">
        <v>47.537980657248198</v>
      </c>
      <c r="AK115" s="6">
        <v>5.8122022360008998</v>
      </c>
      <c r="AL115" s="6">
        <v>25.963122540302699</v>
      </c>
      <c r="AM115" s="6">
        <v>5.8879333073357198</v>
      </c>
      <c r="AN115" s="6">
        <v>1.8908038459484999</v>
      </c>
      <c r="AO115" s="6">
        <v>6.6130851753119702</v>
      </c>
      <c r="AP115" s="6">
        <v>0.92414236058944499</v>
      </c>
      <c r="AQ115" s="6">
        <v>5.5987924865382803</v>
      </c>
      <c r="AR115" s="6">
        <v>1.09625766145792</v>
      </c>
      <c r="AS115" s="6">
        <v>3.27461214556067</v>
      </c>
      <c r="AT115" s="6">
        <v>0.41782951741938001</v>
      </c>
      <c r="AU115" s="6">
        <v>3.30801896228391</v>
      </c>
      <c r="AV115" s="6">
        <v>0.41564834088459102</v>
      </c>
      <c r="AW115" s="6">
        <v>4.4531862872006602</v>
      </c>
      <c r="AX115" s="6">
        <v>0.62530150248849303</v>
      </c>
      <c r="AY115" s="6">
        <v>0.48409551052623401</v>
      </c>
      <c r="AZ115" s="6">
        <v>2.3917044994321199</v>
      </c>
      <c r="BA115" s="6">
        <v>2.1292285701037001</v>
      </c>
      <c r="BB115" s="6">
        <v>5.1885092373143404</v>
      </c>
      <c r="BC115" s="6">
        <v>5.5488747383752797</v>
      </c>
      <c r="BD115" s="6">
        <v>1.4930479580679801</v>
      </c>
    </row>
    <row r="116" spans="1:56" x14ac:dyDescent="0.25">
      <c r="A116" s="21">
        <v>10</v>
      </c>
      <c r="B116" s="21" t="s">
        <v>276</v>
      </c>
      <c r="C116" s="8">
        <v>30</v>
      </c>
      <c r="D116" s="3" t="s">
        <v>270</v>
      </c>
      <c r="E116" s="6">
        <v>19489.782410008102</v>
      </c>
      <c r="F116" s="6">
        <v>63542.283941333197</v>
      </c>
      <c r="G116" s="6">
        <v>242795.707804504</v>
      </c>
      <c r="H116" s="6">
        <v>46419.597181369601</v>
      </c>
      <c r="I116" s="6">
        <v>31.0532256587286</v>
      </c>
      <c r="J116" s="6">
        <v>11856.962219683801</v>
      </c>
      <c r="K116" s="6">
        <v>11907.651960449401</v>
      </c>
      <c r="L116" s="6">
        <v>405.57827592826101</v>
      </c>
      <c r="M116" s="6">
        <v>14.4025360789143</v>
      </c>
      <c r="N116" s="6">
        <v>1438.2291953988199</v>
      </c>
      <c r="O116" s="6">
        <v>96387.000000000102</v>
      </c>
      <c r="P116" s="6">
        <v>36.040139731341803</v>
      </c>
      <c r="Q116" s="6">
        <v>11.1073161931608</v>
      </c>
      <c r="R116" s="6">
        <v>16.6368870093428</v>
      </c>
      <c r="S116" s="6">
        <v>131.056185320407</v>
      </c>
      <c r="T116" s="6">
        <v>29.533698785604098</v>
      </c>
      <c r="U116" s="6">
        <v>1.36187485070251</v>
      </c>
      <c r="V116" s="6">
        <v>1.60164742575914</v>
      </c>
      <c r="W116" s="6">
        <v>1.20323744673197</v>
      </c>
      <c r="X116" s="6">
        <v>0.81920134403841105</v>
      </c>
      <c r="Y116" s="6">
        <v>42.843598438715603</v>
      </c>
      <c r="Z116" s="6">
        <v>303.09814879027402</v>
      </c>
      <c r="AA116" s="6">
        <v>30.897852039658201</v>
      </c>
      <c r="AB116" s="6">
        <v>162.86795147558001</v>
      </c>
      <c r="AC116" s="6">
        <v>10.667395701659</v>
      </c>
      <c r="AD116" s="6">
        <v>246.10005989977299</v>
      </c>
      <c r="AE116" s="6">
        <v>1.6280349451596701</v>
      </c>
      <c r="AF116" s="6">
        <v>0.34288193072054202</v>
      </c>
      <c r="AG116" s="6">
        <v>1.0619616571658701</v>
      </c>
      <c r="AH116" s="6">
        <v>592.44629871389304</v>
      </c>
      <c r="AI116" s="6">
        <v>22.505081184904</v>
      </c>
      <c r="AJ116" s="6">
        <v>47.673429168265102</v>
      </c>
      <c r="AK116" s="6">
        <v>5.8573176398800104</v>
      </c>
      <c r="AL116" s="6">
        <v>25.484253634707201</v>
      </c>
      <c r="AM116" s="6">
        <v>5.7677491697767298</v>
      </c>
      <c r="AN116" s="6">
        <v>1.8149879034702301</v>
      </c>
      <c r="AO116" s="6">
        <v>5.7768949673360996</v>
      </c>
      <c r="AP116" s="6">
        <v>0.948511205204154</v>
      </c>
      <c r="AQ116" s="6">
        <v>5.5071948737891399</v>
      </c>
      <c r="AR116" s="6">
        <v>1.0991071090968301</v>
      </c>
      <c r="AS116" s="6">
        <v>3.4483913106013002</v>
      </c>
      <c r="AT116" s="6">
        <v>0.49189483990976901</v>
      </c>
      <c r="AU116" s="6">
        <v>3.3349105463930799</v>
      </c>
      <c r="AV116" s="6">
        <v>0.45163285131695602</v>
      </c>
      <c r="AW116" s="6">
        <v>4.3582358048651404</v>
      </c>
      <c r="AX116" s="6">
        <v>0.63602221826352101</v>
      </c>
      <c r="AY116" s="6">
        <v>0.49171490931251699</v>
      </c>
      <c r="AZ116" s="6">
        <v>2.4167492469069098</v>
      </c>
      <c r="BA116" s="6">
        <v>2.15357988345411</v>
      </c>
      <c r="BB116" s="6">
        <v>5.3039410918178396</v>
      </c>
      <c r="BC116" s="6">
        <v>5.50804917023064</v>
      </c>
      <c r="BD116" s="6">
        <v>1.5901072910802001</v>
      </c>
    </row>
    <row r="118" spans="1:56" x14ac:dyDescent="0.25">
      <c r="D118" s="103" t="s">
        <v>72</v>
      </c>
      <c r="E118" s="19">
        <f>MAX(E107:E116)</f>
        <v>19858.300934464001</v>
      </c>
      <c r="F118" s="19">
        <f t="shared" ref="F118:AY118" si="32">MAX(F107:F116)</f>
        <v>64875.163893384502</v>
      </c>
      <c r="G118" s="19">
        <f t="shared" si="32"/>
        <v>243648.111032113</v>
      </c>
      <c r="H118" s="19">
        <f t="shared" si="32"/>
        <v>47394.169736321099</v>
      </c>
      <c r="I118" s="19">
        <f t="shared" si="32"/>
        <v>31.392949545003098</v>
      </c>
      <c r="J118" s="19">
        <f t="shared" si="32"/>
        <v>12233.4870369697</v>
      </c>
      <c r="K118" s="19">
        <f t="shared" si="32"/>
        <v>12263.8343558489</v>
      </c>
      <c r="L118" s="19">
        <f t="shared" si="32"/>
        <v>418.09371353958801</v>
      </c>
      <c r="M118" s="19">
        <f t="shared" si="32"/>
        <v>14.663781446872701</v>
      </c>
      <c r="N118" s="19">
        <f t="shared" si="32"/>
        <v>1475.6364809709301</v>
      </c>
      <c r="O118" s="19">
        <f t="shared" si="32"/>
        <v>96387.000000000102</v>
      </c>
      <c r="P118" s="19">
        <f t="shared" si="32"/>
        <v>37.159469487217898</v>
      </c>
      <c r="Q118" s="19">
        <f t="shared" si="32"/>
        <v>11.865148008840899</v>
      </c>
      <c r="R118" s="19">
        <f t="shared" si="32"/>
        <v>17.063165795217099</v>
      </c>
      <c r="S118" s="19">
        <f t="shared" si="32"/>
        <v>142.480898448837</v>
      </c>
      <c r="T118" s="19">
        <f t="shared" si="32"/>
        <v>30.550228187851499</v>
      </c>
      <c r="U118" s="19">
        <f t="shared" si="32"/>
        <v>1.6188768371864499</v>
      </c>
      <c r="V118" s="19">
        <f t="shared" si="32"/>
        <v>2.1327093790477201</v>
      </c>
      <c r="W118" s="19">
        <f t="shared" si="32"/>
        <v>1.2838591845456599</v>
      </c>
      <c r="X118" s="19">
        <f t="shared" si="32"/>
        <v>0.87067225848526397</v>
      </c>
      <c r="Y118" s="19">
        <f t="shared" si="32"/>
        <v>43.922642043148699</v>
      </c>
      <c r="Z118" s="19">
        <f t="shared" si="32"/>
        <v>309.141953353752</v>
      </c>
      <c r="AA118" s="19">
        <f t="shared" si="32"/>
        <v>31.6780472884885</v>
      </c>
      <c r="AB118" s="19">
        <f t="shared" si="32"/>
        <v>167.13567807258099</v>
      </c>
      <c r="AC118" s="19">
        <f t="shared" si="32"/>
        <v>11.150928048087501</v>
      </c>
      <c r="AD118" s="19">
        <f t="shared" si="32"/>
        <v>251.71884733819101</v>
      </c>
      <c r="AE118" s="19">
        <f t="shared" si="32"/>
        <v>1.66140797652308</v>
      </c>
      <c r="AF118" s="19">
        <f t="shared" si="32"/>
        <v>0.45346797263516903</v>
      </c>
      <c r="AG118" s="19">
        <f t="shared" si="32"/>
        <v>1.1767123258032799</v>
      </c>
      <c r="AH118" s="19">
        <f t="shared" si="32"/>
        <v>604.65946282063896</v>
      </c>
      <c r="AI118" s="19">
        <f t="shared" si="32"/>
        <v>22.875086578600499</v>
      </c>
      <c r="AJ118" s="19">
        <f t="shared" si="32"/>
        <v>48.489587397180102</v>
      </c>
      <c r="AK118" s="19">
        <f t="shared" si="32"/>
        <v>6.1357981540588504</v>
      </c>
      <c r="AL118" s="19">
        <f t="shared" si="32"/>
        <v>26.898853897016199</v>
      </c>
      <c r="AM118" s="19">
        <f t="shared" si="32"/>
        <v>6.1883294068263597</v>
      </c>
      <c r="AN118" s="19">
        <f t="shared" si="32"/>
        <v>1.8908038459484999</v>
      </c>
      <c r="AO118" s="19">
        <f t="shared" si="32"/>
        <v>6.6130851753119702</v>
      </c>
      <c r="AP118" s="19">
        <f t="shared" si="32"/>
        <v>0.997319947278135</v>
      </c>
      <c r="AQ118" s="19">
        <f t="shared" si="32"/>
        <v>6.0433657475372904</v>
      </c>
      <c r="AR118" s="19">
        <f t="shared" si="32"/>
        <v>1.23722870643729</v>
      </c>
      <c r="AS118" s="19">
        <f t="shared" si="32"/>
        <v>3.6247258561663198</v>
      </c>
      <c r="AT118" s="19">
        <f t="shared" si="32"/>
        <v>0.50538223619118605</v>
      </c>
      <c r="AU118" s="19">
        <f t="shared" si="32"/>
        <v>3.3437463041451401</v>
      </c>
      <c r="AV118" s="19">
        <f t="shared" si="32"/>
        <v>0.50524174372587805</v>
      </c>
      <c r="AW118" s="19">
        <f t="shared" si="32"/>
        <v>4.6223630446212098</v>
      </c>
      <c r="AX118" s="19">
        <f t="shared" si="32"/>
        <v>0.69769155876413302</v>
      </c>
      <c r="AY118" s="19">
        <f t="shared" si="32"/>
        <v>0.55996327361082499</v>
      </c>
      <c r="AZ118" s="19">
        <f t="shared" ref="AZ118:BD118" si="33">MAX(AZ107:AZ116)</f>
        <v>2.6718930508101102</v>
      </c>
      <c r="BA118" s="19">
        <f t="shared" si="33"/>
        <v>2.2668549998650498</v>
      </c>
      <c r="BB118" s="19">
        <f t="shared" si="33"/>
        <v>5.4853275608180097</v>
      </c>
      <c r="BC118" s="19">
        <f t="shared" si="33"/>
        <v>5.5488747383752797</v>
      </c>
      <c r="BD118" s="19">
        <f t="shared" si="33"/>
        <v>1.6690884856127299</v>
      </c>
    </row>
    <row r="119" spans="1:56" x14ac:dyDescent="0.25">
      <c r="D119" s="103" t="s">
        <v>71</v>
      </c>
      <c r="E119" s="19">
        <f>MIN(E107:E116)</f>
        <v>19397.045386531299</v>
      </c>
      <c r="F119" s="19">
        <f t="shared" ref="F119:AY119" si="34">MIN(F107:F116)</f>
        <v>63360.0327886831</v>
      </c>
      <c r="G119" s="19">
        <f t="shared" si="34"/>
        <v>239095.98346183999</v>
      </c>
      <c r="H119" s="19">
        <f t="shared" si="34"/>
        <v>45770.3961706298</v>
      </c>
      <c r="I119" s="19">
        <f t="shared" si="34"/>
        <v>30.660919246275601</v>
      </c>
      <c r="J119" s="19">
        <f t="shared" si="34"/>
        <v>11809.865795694001</v>
      </c>
      <c r="K119" s="19">
        <f t="shared" si="34"/>
        <v>11871.8736477486</v>
      </c>
      <c r="L119" s="19">
        <f t="shared" si="34"/>
        <v>405.39990278636401</v>
      </c>
      <c r="M119" s="19">
        <f t="shared" si="34"/>
        <v>13.1223191973288</v>
      </c>
      <c r="N119" s="19">
        <f t="shared" si="34"/>
        <v>1438.2291953988199</v>
      </c>
      <c r="O119" s="19">
        <f t="shared" si="34"/>
        <v>96387</v>
      </c>
      <c r="P119" s="19">
        <f t="shared" si="34"/>
        <v>35.503127995699501</v>
      </c>
      <c r="Q119" s="19">
        <f t="shared" si="34"/>
        <v>11.1073161931608</v>
      </c>
      <c r="R119" s="19">
        <f t="shared" si="34"/>
        <v>14.8676749959138</v>
      </c>
      <c r="S119" s="19">
        <f t="shared" si="34"/>
        <v>131.056185320407</v>
      </c>
      <c r="T119" s="19">
        <f t="shared" si="34"/>
        <v>29.414048014361001</v>
      </c>
      <c r="U119" s="19">
        <f t="shared" si="34"/>
        <v>1.3144337922373801</v>
      </c>
      <c r="V119" s="19">
        <f t="shared" si="34"/>
        <v>1.2635039184937</v>
      </c>
      <c r="W119" s="19">
        <f t="shared" si="34"/>
        <v>1.07960213897902</v>
      </c>
      <c r="X119" s="19">
        <f t="shared" si="34"/>
        <v>0.59806992355286803</v>
      </c>
      <c r="Y119" s="19">
        <f t="shared" si="34"/>
        <v>42.843598438715603</v>
      </c>
      <c r="Z119" s="19">
        <f t="shared" si="34"/>
        <v>301.634348775793</v>
      </c>
      <c r="AA119" s="19">
        <f t="shared" si="34"/>
        <v>30.415147450748599</v>
      </c>
      <c r="AB119" s="19">
        <f t="shared" si="34"/>
        <v>162.84809106999501</v>
      </c>
      <c r="AC119" s="19">
        <f t="shared" si="34"/>
        <v>10.644043075590799</v>
      </c>
      <c r="AD119" s="19">
        <f t="shared" si="34"/>
        <v>244.931593521818</v>
      </c>
      <c r="AE119" s="19">
        <f t="shared" si="34"/>
        <v>1.47851178951379</v>
      </c>
      <c r="AF119" s="19">
        <f t="shared" si="34"/>
        <v>0.23311570950653501</v>
      </c>
      <c r="AG119" s="19">
        <f t="shared" si="34"/>
        <v>1.0345636818078601</v>
      </c>
      <c r="AH119" s="19">
        <f t="shared" si="34"/>
        <v>585.53962853018299</v>
      </c>
      <c r="AI119" s="19">
        <f t="shared" si="34"/>
        <v>22.249044464346898</v>
      </c>
      <c r="AJ119" s="19">
        <f t="shared" si="34"/>
        <v>47.3504734570989</v>
      </c>
      <c r="AK119" s="19">
        <f t="shared" si="34"/>
        <v>5.8122022360008998</v>
      </c>
      <c r="AL119" s="19">
        <f t="shared" si="34"/>
        <v>25.484253634707201</v>
      </c>
      <c r="AM119" s="19">
        <f t="shared" si="34"/>
        <v>5.7677491697767298</v>
      </c>
      <c r="AN119" s="19">
        <f t="shared" si="34"/>
        <v>1.69054827281924</v>
      </c>
      <c r="AO119" s="19">
        <f t="shared" si="34"/>
        <v>5.7768949673360996</v>
      </c>
      <c r="AP119" s="19">
        <f t="shared" si="34"/>
        <v>0.86668598760098103</v>
      </c>
      <c r="AQ119" s="19">
        <f t="shared" si="34"/>
        <v>5.4209164503337997</v>
      </c>
      <c r="AR119" s="19">
        <f t="shared" si="34"/>
        <v>1.08749930518327</v>
      </c>
      <c r="AS119" s="19">
        <f t="shared" si="34"/>
        <v>3.2477531562935602</v>
      </c>
      <c r="AT119" s="19">
        <f t="shared" si="34"/>
        <v>0.41782951741938001</v>
      </c>
      <c r="AU119" s="19">
        <f t="shared" si="34"/>
        <v>2.7293054446813301</v>
      </c>
      <c r="AV119" s="19">
        <f t="shared" si="34"/>
        <v>0.41564834088459102</v>
      </c>
      <c r="AW119" s="19">
        <f t="shared" si="34"/>
        <v>3.9973030684632902</v>
      </c>
      <c r="AX119" s="19">
        <f t="shared" si="34"/>
        <v>0.616959916853281</v>
      </c>
      <c r="AY119" s="19">
        <f t="shared" si="34"/>
        <v>0.37596297092846498</v>
      </c>
      <c r="AZ119" s="19">
        <f t="shared" ref="AZ119:BD119" si="35">MIN(AZ107:AZ116)</f>
        <v>2.3917044994321199</v>
      </c>
      <c r="BA119" s="19">
        <f t="shared" si="35"/>
        <v>2.0640803378828898</v>
      </c>
      <c r="BB119" s="19">
        <f t="shared" si="35"/>
        <v>5.1885092373143404</v>
      </c>
      <c r="BC119" s="19">
        <f t="shared" si="35"/>
        <v>5.3331417514645798</v>
      </c>
      <c r="BD119" s="19">
        <f t="shared" si="35"/>
        <v>1.4930479580679801</v>
      </c>
    </row>
    <row r="120" spans="1:56" x14ac:dyDescent="0.25">
      <c r="D120" s="103" t="s">
        <v>73</v>
      </c>
      <c r="E120" s="19">
        <f>AVERAGE(E107:E116)</f>
        <v>19631.459898282752</v>
      </c>
      <c r="F120" s="19">
        <f t="shared" ref="F120:AY120" si="36">AVERAGE(F107:F116)</f>
        <v>64016.128046814389</v>
      </c>
      <c r="G120" s="19">
        <f t="shared" si="36"/>
        <v>241630.72775724399</v>
      </c>
      <c r="H120" s="19">
        <f t="shared" si="36"/>
        <v>46287.408641355461</v>
      </c>
      <c r="I120" s="19">
        <f t="shared" si="36"/>
        <v>31.057790301964218</v>
      </c>
      <c r="J120" s="19">
        <f t="shared" si="36"/>
        <v>12000.108025473941</v>
      </c>
      <c r="K120" s="19">
        <f t="shared" si="36"/>
        <v>12007.79495436606</v>
      </c>
      <c r="L120" s="19">
        <f t="shared" si="36"/>
        <v>411.79673438188746</v>
      </c>
      <c r="M120" s="19">
        <f t="shared" si="36"/>
        <v>14.153556558110044</v>
      </c>
      <c r="N120" s="19">
        <f t="shared" si="36"/>
        <v>1457.2527985186182</v>
      </c>
      <c r="O120" s="19">
        <f t="shared" si="36"/>
        <v>96387.000000000087</v>
      </c>
      <c r="P120" s="19">
        <f t="shared" si="36"/>
        <v>36.480533351222562</v>
      </c>
      <c r="Q120" s="19">
        <f t="shared" si="36"/>
        <v>11.34903623516348</v>
      </c>
      <c r="R120" s="19">
        <f t="shared" si="36"/>
        <v>16.131817531332359</v>
      </c>
      <c r="S120" s="19">
        <f t="shared" si="36"/>
        <v>137.160664780356</v>
      </c>
      <c r="T120" s="19">
        <f t="shared" si="36"/>
        <v>29.806680508269011</v>
      </c>
      <c r="U120" s="19">
        <f t="shared" si="36"/>
        <v>1.4443791624982421</v>
      </c>
      <c r="V120" s="19">
        <f t="shared" si="36"/>
        <v>1.5214839090069332</v>
      </c>
      <c r="W120" s="19">
        <f t="shared" si="36"/>
        <v>1.1678562547175519</v>
      </c>
      <c r="X120" s="19">
        <f t="shared" si="36"/>
        <v>0.74602417407982635</v>
      </c>
      <c r="Y120" s="19">
        <f t="shared" si="36"/>
        <v>43.418216170581346</v>
      </c>
      <c r="Z120" s="19">
        <f t="shared" si="36"/>
        <v>305.56790826395383</v>
      </c>
      <c r="AA120" s="19">
        <f t="shared" si="36"/>
        <v>31.037336334654562</v>
      </c>
      <c r="AB120" s="19">
        <f t="shared" si="36"/>
        <v>164.00609144943601</v>
      </c>
      <c r="AC120" s="19">
        <f t="shared" si="36"/>
        <v>10.811585319645582</v>
      </c>
      <c r="AD120" s="19">
        <f t="shared" si="36"/>
        <v>248.46005592707169</v>
      </c>
      <c r="AE120" s="19">
        <f t="shared" si="36"/>
        <v>1.5658276896124221</v>
      </c>
      <c r="AF120" s="19">
        <f t="shared" si="36"/>
        <v>0.35178933985923777</v>
      </c>
      <c r="AG120" s="19">
        <f t="shared" si="36"/>
        <v>1.1104283521744773</v>
      </c>
      <c r="AH120" s="19">
        <f t="shared" si="36"/>
        <v>596.88532168773918</v>
      </c>
      <c r="AI120" s="19">
        <f t="shared" si="36"/>
        <v>22.607480672717109</v>
      </c>
      <c r="AJ120" s="19">
        <f t="shared" si="36"/>
        <v>47.907672553097846</v>
      </c>
      <c r="AK120" s="19">
        <f t="shared" si="36"/>
        <v>5.9516431818518374</v>
      </c>
      <c r="AL120" s="19">
        <f t="shared" si="36"/>
        <v>26.069401084197171</v>
      </c>
      <c r="AM120" s="19">
        <f t="shared" si="36"/>
        <v>5.9227376886688594</v>
      </c>
      <c r="AN120" s="19">
        <f t="shared" si="36"/>
        <v>1.8075898824211538</v>
      </c>
      <c r="AO120" s="19">
        <f t="shared" si="36"/>
        <v>6.122613861479179</v>
      </c>
      <c r="AP120" s="19">
        <f t="shared" si="36"/>
        <v>0.91158843062535655</v>
      </c>
      <c r="AQ120" s="19">
        <f t="shared" si="36"/>
        <v>5.7568018096057809</v>
      </c>
      <c r="AR120" s="19">
        <f t="shared" si="36"/>
        <v>1.1386971678830451</v>
      </c>
      <c r="AS120" s="19">
        <f t="shared" si="36"/>
        <v>3.3895104537509164</v>
      </c>
      <c r="AT120" s="19">
        <f t="shared" si="36"/>
        <v>0.45825791854096121</v>
      </c>
      <c r="AU120" s="19">
        <f t="shared" si="36"/>
        <v>3.171387028828788</v>
      </c>
      <c r="AV120" s="19">
        <f t="shared" si="36"/>
        <v>0.45592283063445127</v>
      </c>
      <c r="AW120" s="19">
        <f t="shared" si="36"/>
        <v>4.3039567712989157</v>
      </c>
      <c r="AX120" s="19">
        <f t="shared" si="36"/>
        <v>0.64595711689345114</v>
      </c>
      <c r="AY120" s="19">
        <f t="shared" si="36"/>
        <v>0.48638199609190486</v>
      </c>
      <c r="AZ120" s="19">
        <f t="shared" ref="AZ120:BD120" si="37">AVERAGE(AZ107:AZ116)</f>
        <v>2.533818138100449</v>
      </c>
      <c r="BA120" s="19">
        <f t="shared" si="37"/>
        <v>2.1341812973822183</v>
      </c>
      <c r="BB120" s="19">
        <f t="shared" si="37"/>
        <v>5.3070382940608285</v>
      </c>
      <c r="BC120" s="19">
        <f t="shared" si="37"/>
        <v>5.4805067170197539</v>
      </c>
      <c r="BD120" s="19">
        <f t="shared" si="37"/>
        <v>1.5755695192251387</v>
      </c>
    </row>
    <row r="121" spans="1:56" x14ac:dyDescent="0.25">
      <c r="D121" s="103" t="s">
        <v>271</v>
      </c>
      <c r="E121" s="19">
        <f>STDEV(E107:E116)*2</f>
        <v>294.93797640454466</v>
      </c>
      <c r="F121" s="19">
        <f t="shared" ref="F121:AY121" si="38">STDEV(F107:F116)*2</f>
        <v>848.47886927360878</v>
      </c>
      <c r="G121" s="19">
        <f t="shared" si="38"/>
        <v>2925.0324620226975</v>
      </c>
      <c r="H121" s="19">
        <f t="shared" si="38"/>
        <v>1084.7657417904998</v>
      </c>
      <c r="I121" s="19">
        <f t="shared" si="38"/>
        <v>0.47661821365286805</v>
      </c>
      <c r="J121" s="19">
        <f t="shared" si="38"/>
        <v>239.34189046558544</v>
      </c>
      <c r="K121" s="19">
        <f t="shared" si="38"/>
        <v>218.9141401806645</v>
      </c>
      <c r="L121" s="19">
        <f t="shared" si="38"/>
        <v>8.7137655174742878</v>
      </c>
      <c r="M121" s="19">
        <f t="shared" si="38"/>
        <v>0.97570121800448684</v>
      </c>
      <c r="N121" s="19">
        <f t="shared" si="38"/>
        <v>25.339460983821382</v>
      </c>
      <c r="O121" s="19">
        <f t="shared" si="38"/>
        <v>8.6770857742513751E-11</v>
      </c>
      <c r="P121" s="19">
        <f t="shared" si="38"/>
        <v>0.9900424869435277</v>
      </c>
      <c r="Q121" s="19">
        <f t="shared" si="38"/>
        <v>0.48911362959000587</v>
      </c>
      <c r="R121" s="19">
        <f t="shared" si="38"/>
        <v>1.2650119198020489</v>
      </c>
      <c r="S121" s="19">
        <f t="shared" si="38"/>
        <v>6.1965403430123303</v>
      </c>
      <c r="T121" s="19">
        <f t="shared" si="38"/>
        <v>0.77280895323526277</v>
      </c>
      <c r="U121" s="19">
        <f t="shared" si="38"/>
        <v>0.20581769927029098</v>
      </c>
      <c r="V121" s="19">
        <f t="shared" si="38"/>
        <v>0.51481767310097126</v>
      </c>
      <c r="W121" s="19">
        <f t="shared" si="38"/>
        <v>0.13349182537887277</v>
      </c>
      <c r="X121" s="19">
        <f t="shared" si="38"/>
        <v>0.2026180536326225</v>
      </c>
      <c r="Y121" s="19">
        <f t="shared" si="38"/>
        <v>0.69065955914446053</v>
      </c>
      <c r="Z121" s="19">
        <f t="shared" si="38"/>
        <v>5.1601865294240952</v>
      </c>
      <c r="AA121" s="19">
        <f t="shared" si="38"/>
        <v>0.76691734265887812</v>
      </c>
      <c r="AB121" s="19">
        <f t="shared" si="38"/>
        <v>2.7298502495621837</v>
      </c>
      <c r="AC121" s="19">
        <f t="shared" si="38"/>
        <v>0.29896155662407997</v>
      </c>
      <c r="AD121" s="19">
        <f t="shared" si="38"/>
        <v>4.7398752482488087</v>
      </c>
      <c r="AE121" s="19">
        <f t="shared" si="38"/>
        <v>0.13020458518142153</v>
      </c>
      <c r="AF121" s="19">
        <f t="shared" si="38"/>
        <v>0.13675711834033885</v>
      </c>
      <c r="AG121" s="19">
        <f t="shared" si="38"/>
        <v>8.6562045876770854E-2</v>
      </c>
      <c r="AH121" s="19">
        <f t="shared" si="38"/>
        <v>12.022941550227294</v>
      </c>
      <c r="AI121" s="19">
        <f t="shared" si="38"/>
        <v>0.37461948711347887</v>
      </c>
      <c r="AJ121" s="19">
        <f t="shared" si="38"/>
        <v>0.76479432172905948</v>
      </c>
      <c r="AK121" s="19">
        <f t="shared" si="38"/>
        <v>0.21697694591457176</v>
      </c>
      <c r="AL121" s="19">
        <f t="shared" si="38"/>
        <v>0.87569469691058643</v>
      </c>
      <c r="AM121" s="19">
        <f t="shared" si="38"/>
        <v>0.23238538367659869</v>
      </c>
      <c r="AN121" s="19">
        <f t="shared" si="38"/>
        <v>0.12201015367532002</v>
      </c>
      <c r="AO121" s="19">
        <f t="shared" si="38"/>
        <v>0.55969595017368934</v>
      </c>
      <c r="AP121" s="19">
        <f t="shared" si="38"/>
        <v>7.6347381089444444E-2</v>
      </c>
      <c r="AQ121" s="19">
        <f t="shared" si="38"/>
        <v>0.41461832089353307</v>
      </c>
      <c r="AR121" s="19">
        <f t="shared" si="38"/>
        <v>9.310127245061238E-2</v>
      </c>
      <c r="AS121" s="19">
        <f t="shared" si="38"/>
        <v>0.25216755057617896</v>
      </c>
      <c r="AT121" s="19">
        <f t="shared" si="38"/>
        <v>5.8100755670550022E-2</v>
      </c>
      <c r="AU121" s="19">
        <f t="shared" si="38"/>
        <v>0.36736349875064467</v>
      </c>
      <c r="AV121" s="19">
        <f t="shared" si="38"/>
        <v>5.1477185937515588E-2</v>
      </c>
      <c r="AW121" s="19">
        <f t="shared" si="38"/>
        <v>0.38692289054491907</v>
      </c>
      <c r="AX121" s="19">
        <f t="shared" si="38"/>
        <v>5.0733552840515166E-2</v>
      </c>
      <c r="AY121" s="19">
        <f t="shared" si="38"/>
        <v>0.10164487994604444</v>
      </c>
      <c r="AZ121" s="19">
        <f t="shared" ref="AZ121:BD121" si="39">STDEV(AZ107:AZ116)*2</f>
        <v>0.18356727018996899</v>
      </c>
      <c r="BA121" s="19">
        <f t="shared" si="39"/>
        <v>0.12470855085907508</v>
      </c>
      <c r="BB121" s="19">
        <f t="shared" si="39"/>
        <v>0.18365152504965426</v>
      </c>
      <c r="BC121" s="19">
        <f t="shared" si="39"/>
        <v>0.11675311817427531</v>
      </c>
      <c r="BD121" s="19">
        <f t="shared" si="39"/>
        <v>9.9936135194937728E-2</v>
      </c>
    </row>
    <row r="122" spans="1:56" x14ac:dyDescent="0.25">
      <c r="A122" s="103"/>
      <c r="B122" s="108"/>
      <c r="C122" s="108"/>
      <c r="D122" s="103" t="s">
        <v>272</v>
      </c>
      <c r="E122" s="12">
        <v>21469.062839223257</v>
      </c>
      <c r="F122" s="12">
        <v>70918.232336596979</v>
      </c>
      <c r="G122" s="12">
        <v>254300.67314884067</v>
      </c>
      <c r="H122" s="12">
        <v>50457.404230989137</v>
      </c>
      <c r="I122" s="12">
        <v>33</v>
      </c>
      <c r="J122" s="12">
        <v>14100</v>
      </c>
      <c r="K122" s="12">
        <v>14101</v>
      </c>
      <c r="L122" s="12">
        <v>425</v>
      </c>
      <c r="M122" s="12">
        <v>17</v>
      </c>
      <c r="N122" s="12">
        <v>1550</v>
      </c>
      <c r="O122" s="12">
        <v>96385.542168674714</v>
      </c>
      <c r="P122" s="12">
        <v>38</v>
      </c>
      <c r="Q122" s="12">
        <v>13</v>
      </c>
      <c r="R122" s="12">
        <v>21</v>
      </c>
      <c r="S122" s="12">
        <v>125</v>
      </c>
      <c r="T122" s="12">
        <v>23</v>
      </c>
      <c r="U122" s="12">
        <v>1.5</v>
      </c>
      <c r="V122" s="7"/>
      <c r="W122" s="7"/>
      <c r="X122" s="7"/>
      <c r="Y122" s="12">
        <v>47</v>
      </c>
      <c r="Z122" s="12">
        <v>342</v>
      </c>
      <c r="AA122" s="12">
        <v>35</v>
      </c>
      <c r="AB122" s="12">
        <v>184</v>
      </c>
      <c r="AC122" s="12">
        <v>12.5</v>
      </c>
      <c r="AD122" s="12">
        <v>270</v>
      </c>
      <c r="AE122" s="12">
        <v>2.6</v>
      </c>
      <c r="AF122" s="12">
        <v>0.35</v>
      </c>
      <c r="AG122" s="12">
        <v>1.1599999999999999</v>
      </c>
      <c r="AH122" s="12">
        <v>683</v>
      </c>
      <c r="AI122" s="12">
        <v>24.7</v>
      </c>
      <c r="AJ122" s="12">
        <v>53.3</v>
      </c>
      <c r="AK122" s="12">
        <v>6.7</v>
      </c>
      <c r="AL122" s="12">
        <v>28.9</v>
      </c>
      <c r="AM122" s="12">
        <v>6.59</v>
      </c>
      <c r="AN122" s="12">
        <v>1.97</v>
      </c>
      <c r="AO122" s="12">
        <v>6.71</v>
      </c>
      <c r="AP122" s="12">
        <v>1.02</v>
      </c>
      <c r="AQ122" s="12">
        <v>6.44</v>
      </c>
      <c r="AR122" s="12">
        <v>1.27</v>
      </c>
      <c r="AS122" s="12">
        <v>3.7</v>
      </c>
      <c r="AT122" s="12">
        <v>0.51</v>
      </c>
      <c r="AU122" s="12">
        <v>3.39</v>
      </c>
      <c r="AV122" s="12">
        <v>0.503</v>
      </c>
      <c r="AW122" s="12">
        <v>4.84</v>
      </c>
      <c r="AX122" s="12">
        <v>0.78</v>
      </c>
      <c r="AY122" s="12">
        <v>0.5</v>
      </c>
      <c r="AZ122" s="12"/>
      <c r="BA122" s="12"/>
      <c r="BB122" s="12">
        <v>11</v>
      </c>
      <c r="BC122" s="12">
        <v>5.9</v>
      </c>
      <c r="BD122" s="12">
        <v>1.69</v>
      </c>
    </row>
    <row r="123" spans="1:56" x14ac:dyDescent="0.25">
      <c r="A123" s="134"/>
      <c r="B123" s="135"/>
      <c r="C123" s="136"/>
      <c r="D123" s="104" t="s">
        <v>273</v>
      </c>
      <c r="E123" s="137">
        <f>E120/E122</f>
        <v>0.91440693267787798</v>
      </c>
      <c r="F123" s="137">
        <f t="shared" ref="F123:AY123" si="40">F120/F122</f>
        <v>0.9026751786899686</v>
      </c>
      <c r="G123" s="137">
        <f t="shared" si="40"/>
        <v>0.95017730297480951</v>
      </c>
      <c r="H123" s="137">
        <f t="shared" si="40"/>
        <v>0.91735612140204759</v>
      </c>
      <c r="I123" s="137">
        <f t="shared" si="40"/>
        <v>0.9411451606655824</v>
      </c>
      <c r="J123" s="138">
        <f t="shared" si="40"/>
        <v>0.85107149116836456</v>
      </c>
      <c r="K123" s="138">
        <f t="shared" si="40"/>
        <v>0.85155626936855966</v>
      </c>
      <c r="L123" s="137">
        <f t="shared" si="40"/>
        <v>0.96893349266326456</v>
      </c>
      <c r="M123" s="138">
        <f t="shared" si="40"/>
        <v>0.83256215047706139</v>
      </c>
      <c r="N123" s="137">
        <f t="shared" si="40"/>
        <v>0.94016309581846336</v>
      </c>
      <c r="O123" s="137">
        <f t="shared" si="40"/>
        <v>1.0000151250000007</v>
      </c>
      <c r="P123" s="137">
        <f t="shared" si="40"/>
        <v>0.96001403555848841</v>
      </c>
      <c r="Q123" s="138">
        <f t="shared" si="40"/>
        <v>0.8730027873202677</v>
      </c>
      <c r="R123" s="138">
        <f t="shared" si="40"/>
        <v>0.76818178720630281</v>
      </c>
      <c r="S123" s="137">
        <f t="shared" si="40"/>
        <v>1.0972853182428479</v>
      </c>
      <c r="T123" s="138">
        <f t="shared" si="40"/>
        <v>1.2959426307943047</v>
      </c>
      <c r="U123" s="137">
        <f t="shared" si="40"/>
        <v>0.9629194416654947</v>
      </c>
      <c r="V123" s="137"/>
      <c r="W123" s="137"/>
      <c r="X123" s="137"/>
      <c r="Y123" s="137">
        <f t="shared" si="40"/>
        <v>0.92379183341662441</v>
      </c>
      <c r="Z123" s="138">
        <f t="shared" si="40"/>
        <v>0.89347341597647312</v>
      </c>
      <c r="AA123" s="138">
        <f t="shared" si="40"/>
        <v>0.88678103813298748</v>
      </c>
      <c r="AB123" s="138">
        <f t="shared" si="40"/>
        <v>0.89133745352954352</v>
      </c>
      <c r="AC123" s="138">
        <f t="shared" si="40"/>
        <v>0.86492682557164657</v>
      </c>
      <c r="AD123" s="137">
        <f t="shared" si="40"/>
        <v>0.92022242935952481</v>
      </c>
      <c r="AE123" s="137">
        <f t="shared" si="40"/>
        <v>0.60224141908170081</v>
      </c>
      <c r="AF123" s="137">
        <f t="shared" si="40"/>
        <v>1.0051123995978222</v>
      </c>
      <c r="AG123" s="137">
        <f t="shared" si="40"/>
        <v>0.95726582084006673</v>
      </c>
      <c r="AH123" s="137">
        <f t="shared" si="40"/>
        <v>0.87391701564822721</v>
      </c>
      <c r="AI123" s="137">
        <f t="shared" si="40"/>
        <v>0.91528261832862789</v>
      </c>
      <c r="AJ123" s="137">
        <f t="shared" si="40"/>
        <v>0.89883062951403092</v>
      </c>
      <c r="AK123" s="137">
        <f t="shared" si="40"/>
        <v>0.88830495251519959</v>
      </c>
      <c r="AL123" s="137">
        <f t="shared" si="40"/>
        <v>0.90205540083727243</v>
      </c>
      <c r="AM123" s="137">
        <f t="shared" si="40"/>
        <v>0.89874623500286188</v>
      </c>
      <c r="AN123" s="137">
        <f t="shared" si="40"/>
        <v>0.91755831594982429</v>
      </c>
      <c r="AO123" s="137">
        <f t="shared" si="40"/>
        <v>0.91246108218765709</v>
      </c>
      <c r="AP123" s="138">
        <f t="shared" si="40"/>
        <v>0.89371414767191815</v>
      </c>
      <c r="AQ123" s="138">
        <f t="shared" si="40"/>
        <v>0.89391332447294725</v>
      </c>
      <c r="AR123" s="137">
        <f t="shared" si="40"/>
        <v>0.89661194321499615</v>
      </c>
      <c r="AS123" s="137">
        <f t="shared" si="40"/>
        <v>0.91608390641916659</v>
      </c>
      <c r="AT123" s="137">
        <f t="shared" si="40"/>
        <v>0.89854493831561022</v>
      </c>
      <c r="AU123" s="137">
        <f t="shared" si="40"/>
        <v>0.93551239788459817</v>
      </c>
      <c r="AV123" s="137">
        <f t="shared" si="40"/>
        <v>0.90640721796113577</v>
      </c>
      <c r="AW123" s="138">
        <f t="shared" si="40"/>
        <v>0.88924726679729671</v>
      </c>
      <c r="AX123" s="137">
        <f t="shared" si="40"/>
        <v>0.82815014986339885</v>
      </c>
      <c r="AY123" s="137">
        <f t="shared" si="40"/>
        <v>0.97276399218380971</v>
      </c>
      <c r="AZ123" s="137"/>
      <c r="BA123" s="137"/>
      <c r="BB123" s="137" cm="1">
        <f t="array" ref="BB123">SUM(AZ120:BB120/BB122)</f>
        <v>0.90682161177668141</v>
      </c>
      <c r="BC123" s="137">
        <f t="shared" ref="BC123:BD123" si="41">BC120/BC122</f>
        <v>0.92889944356267007</v>
      </c>
      <c r="BD123" s="137">
        <f t="shared" si="41"/>
        <v>0.93228965634623595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2FC4D-8E4E-413A-A9DA-D081EBA5D9B5}">
  <dimension ref="A1:Z24"/>
  <sheetViews>
    <sheetView zoomScale="85" zoomScaleNormal="85" workbookViewId="0">
      <selection activeCell="A3" sqref="A3"/>
    </sheetView>
  </sheetViews>
  <sheetFormatPr defaultRowHeight="13.8" x14ac:dyDescent="0.25"/>
  <cols>
    <col min="1" max="1" width="20.21875" style="3" customWidth="1"/>
    <col min="2" max="26" width="8.88671875" style="8"/>
    <col min="27" max="16384" width="8.88671875" style="3"/>
  </cols>
  <sheetData>
    <row r="1" spans="1:26" ht="20.399999999999999" x14ac:dyDescent="0.35">
      <c r="A1" s="81" t="s">
        <v>78</v>
      </c>
    </row>
    <row r="2" spans="1:26" x14ac:dyDescent="0.25">
      <c r="A2" s="55"/>
    </row>
    <row r="3" spans="1:26" x14ac:dyDescent="0.25">
      <c r="A3" s="4" t="s">
        <v>199</v>
      </c>
    </row>
    <row r="4" spans="1:26" x14ac:dyDescent="0.25">
      <c r="A4" s="3" t="s">
        <v>138</v>
      </c>
    </row>
    <row r="5" spans="1:26" s="4" customFormat="1" ht="16.2" x14ac:dyDescent="0.35">
      <c r="A5" s="86" t="s">
        <v>135</v>
      </c>
      <c r="B5" s="86" t="s">
        <v>127</v>
      </c>
      <c r="C5" s="86" t="s">
        <v>66</v>
      </c>
      <c r="D5" s="86" t="s">
        <v>67</v>
      </c>
      <c r="E5" s="86" t="s">
        <v>8</v>
      </c>
      <c r="F5" s="86" t="s">
        <v>7</v>
      </c>
      <c r="G5" s="86" t="s">
        <v>6</v>
      </c>
      <c r="H5" s="86" t="s">
        <v>128</v>
      </c>
      <c r="I5" s="86" t="s">
        <v>129</v>
      </c>
      <c r="J5" s="86" t="s">
        <v>63</v>
      </c>
      <c r="K5" s="86" t="s">
        <v>65</v>
      </c>
      <c r="L5" s="86" t="s">
        <v>64</v>
      </c>
      <c r="M5" s="86" t="s">
        <v>13</v>
      </c>
      <c r="N5" s="86" t="s">
        <v>14</v>
      </c>
      <c r="O5" s="86" t="s">
        <v>15</v>
      </c>
      <c r="P5" s="86" t="s">
        <v>16</v>
      </c>
      <c r="Q5" s="86" t="s">
        <v>17</v>
      </c>
      <c r="R5" s="86" t="s">
        <v>18</v>
      </c>
      <c r="S5" s="86" t="s">
        <v>19</v>
      </c>
      <c r="T5" s="86" t="s">
        <v>20</v>
      </c>
      <c r="U5" s="86" t="s">
        <v>21</v>
      </c>
      <c r="V5" s="86" t="s">
        <v>22</v>
      </c>
      <c r="W5" s="86" t="s">
        <v>23</v>
      </c>
      <c r="X5" s="86" t="s">
        <v>24</v>
      </c>
      <c r="Y5" s="86" t="s">
        <v>12</v>
      </c>
      <c r="Z5" s="86" t="s">
        <v>10</v>
      </c>
    </row>
    <row r="6" spans="1:26" x14ac:dyDescent="0.25">
      <c r="A6" s="4" t="s">
        <v>136</v>
      </c>
      <c r="B6" s="8">
        <v>59.93</v>
      </c>
      <c r="C6" s="8">
        <v>4.99</v>
      </c>
      <c r="D6" s="8">
        <v>2.02</v>
      </c>
      <c r="E6" s="8">
        <v>0.05</v>
      </c>
      <c r="F6" s="8">
        <v>0.08</v>
      </c>
      <c r="G6" s="8">
        <v>0.15</v>
      </c>
      <c r="H6" s="8">
        <v>0.05</v>
      </c>
      <c r="I6" s="8">
        <v>2.5000000000000001E-2</v>
      </c>
      <c r="J6" s="8">
        <v>0.01</v>
      </c>
      <c r="K6" s="8">
        <v>0.02</v>
      </c>
      <c r="L6" s="8">
        <v>0.11</v>
      </c>
      <c r="M6" s="8">
        <v>2E-3</v>
      </c>
      <c r="N6" s="8">
        <v>3.0000000000000001E-3</v>
      </c>
      <c r="O6" s="8">
        <v>1E-3</v>
      </c>
      <c r="P6" s="8">
        <v>2E-3</v>
      </c>
      <c r="Q6" s="8">
        <v>5.0000000000000001E-3</v>
      </c>
      <c r="R6" s="8">
        <v>2E-3</v>
      </c>
      <c r="S6" s="8">
        <v>1E-3</v>
      </c>
      <c r="T6" s="8">
        <v>2E-3</v>
      </c>
      <c r="U6" s="8">
        <v>2E-3</v>
      </c>
      <c r="V6" s="8">
        <v>4.0000000000000001E-3</v>
      </c>
      <c r="W6" s="8">
        <v>4.0000000000000001E-3</v>
      </c>
      <c r="Z6" s="8">
        <v>1.32</v>
      </c>
    </row>
    <row r="7" spans="1:26" x14ac:dyDescent="0.25">
      <c r="A7" s="4" t="s">
        <v>130</v>
      </c>
      <c r="B7" s="8">
        <v>59.92</v>
      </c>
      <c r="C7" s="8">
        <v>4.99</v>
      </c>
      <c r="D7" s="8">
        <v>1.99</v>
      </c>
      <c r="E7" s="8">
        <v>0.06</v>
      </c>
      <c r="F7" s="8">
        <v>0.09</v>
      </c>
      <c r="G7" s="8">
        <v>0.15</v>
      </c>
      <c r="H7" s="8">
        <v>5.0999999999999997E-2</v>
      </c>
      <c r="I7" s="8">
        <v>2.5000000000000001E-2</v>
      </c>
      <c r="J7" s="8">
        <v>0.02</v>
      </c>
      <c r="K7" s="8">
        <v>0.02</v>
      </c>
      <c r="L7" s="8">
        <v>0.11</v>
      </c>
      <c r="M7" s="8">
        <v>2E-3</v>
      </c>
      <c r="N7" s="8">
        <v>4.0000000000000001E-3</v>
      </c>
      <c r="O7" s="8">
        <v>1E-3</v>
      </c>
      <c r="P7" s="8">
        <v>3.0000000000000001E-3</v>
      </c>
      <c r="Q7" s="8">
        <v>3.0000000000000001E-3</v>
      </c>
      <c r="R7" s="8">
        <v>3.0000000000000001E-3</v>
      </c>
      <c r="S7" s="8">
        <v>1.0999999999999999E-2</v>
      </c>
      <c r="T7" s="8">
        <v>1E-3</v>
      </c>
      <c r="U7" s="8">
        <v>2E-3</v>
      </c>
      <c r="V7" s="8">
        <v>7.0000000000000001E-3</v>
      </c>
      <c r="W7" s="8">
        <v>4.0000000000000001E-3</v>
      </c>
      <c r="X7" s="8">
        <v>3.0000000000000001E-3</v>
      </c>
      <c r="Y7" s="8">
        <v>1.9E-2</v>
      </c>
      <c r="Z7" s="8">
        <v>1.44</v>
      </c>
    </row>
    <row r="8" spans="1:26" s="80" customFormat="1" x14ac:dyDescent="0.25">
      <c r="A8" s="82" t="s">
        <v>137</v>
      </c>
      <c r="B8" s="83">
        <f>B6/B7</f>
        <v>1.0001668891855808</v>
      </c>
      <c r="C8" s="83">
        <f t="shared" ref="C8:Z8" si="0">C6/C7</f>
        <v>1</v>
      </c>
      <c r="D8" s="83">
        <f t="shared" si="0"/>
        <v>1.0150753768844221</v>
      </c>
      <c r="E8" s="83">
        <f t="shared" si="0"/>
        <v>0.83333333333333337</v>
      </c>
      <c r="F8" s="83">
        <f t="shared" si="0"/>
        <v>0.88888888888888895</v>
      </c>
      <c r="G8" s="83">
        <f t="shared" si="0"/>
        <v>1</v>
      </c>
      <c r="H8" s="83">
        <f t="shared" si="0"/>
        <v>0.98039215686274517</v>
      </c>
      <c r="I8" s="83">
        <f t="shared" si="0"/>
        <v>1</v>
      </c>
      <c r="J8" s="83">
        <f t="shared" si="0"/>
        <v>0.5</v>
      </c>
      <c r="K8" s="83">
        <f t="shared" si="0"/>
        <v>1</v>
      </c>
      <c r="L8" s="83">
        <f t="shared" si="0"/>
        <v>1</v>
      </c>
      <c r="M8" s="83">
        <f t="shared" si="0"/>
        <v>1</v>
      </c>
      <c r="N8" s="83">
        <f t="shared" si="0"/>
        <v>0.75</v>
      </c>
      <c r="O8" s="83">
        <f t="shared" si="0"/>
        <v>1</v>
      </c>
      <c r="P8" s="83">
        <f t="shared" si="0"/>
        <v>0.66666666666666663</v>
      </c>
      <c r="Q8" s="83">
        <f t="shared" si="0"/>
        <v>1.6666666666666667</v>
      </c>
      <c r="R8" s="83">
        <f t="shared" si="0"/>
        <v>0.66666666666666663</v>
      </c>
      <c r="S8" s="83">
        <f t="shared" si="0"/>
        <v>9.0909090909090912E-2</v>
      </c>
      <c r="T8" s="83">
        <f t="shared" si="0"/>
        <v>2</v>
      </c>
      <c r="U8" s="83">
        <f t="shared" si="0"/>
        <v>1</v>
      </c>
      <c r="V8" s="83">
        <f t="shared" si="0"/>
        <v>0.5714285714285714</v>
      </c>
      <c r="W8" s="83">
        <f t="shared" si="0"/>
        <v>1</v>
      </c>
      <c r="X8" s="83">
        <f t="shared" si="0"/>
        <v>0</v>
      </c>
      <c r="Y8" s="83">
        <f t="shared" si="0"/>
        <v>0</v>
      </c>
      <c r="Z8" s="83">
        <f t="shared" si="0"/>
        <v>0.91666666666666674</v>
      </c>
    </row>
    <row r="9" spans="1:26" x14ac:dyDescent="0.25">
      <c r="A9" s="4" t="s">
        <v>136</v>
      </c>
      <c r="B9" s="8">
        <v>33.21</v>
      </c>
      <c r="C9" s="8">
        <v>50.09</v>
      </c>
      <c r="D9" s="8">
        <v>0.09</v>
      </c>
      <c r="E9" s="8">
        <v>1.42</v>
      </c>
      <c r="F9" s="8">
        <v>1.78</v>
      </c>
      <c r="G9" s="8">
        <v>0.03</v>
      </c>
      <c r="H9" s="8">
        <v>9.2999999999999999E-2</v>
      </c>
      <c r="I9" s="8">
        <v>4.0000000000000001E-3</v>
      </c>
      <c r="J9" s="8">
        <v>0.02</v>
      </c>
      <c r="K9" s="8">
        <v>0.02</v>
      </c>
      <c r="L9" s="8">
        <v>0.01</v>
      </c>
      <c r="M9" s="8">
        <v>5.0000000000000001E-3</v>
      </c>
      <c r="N9" s="8">
        <v>6.0000000000000001E-3</v>
      </c>
      <c r="O9" s="8">
        <v>3.0000000000000001E-3</v>
      </c>
      <c r="P9" s="8">
        <v>5.0000000000000001E-3</v>
      </c>
      <c r="Q9" s="8">
        <v>2E-3</v>
      </c>
      <c r="R9" s="8">
        <v>3.0000000000000001E-3</v>
      </c>
      <c r="S9" s="8">
        <v>3.0000000000000001E-3</v>
      </c>
      <c r="T9" s="8">
        <v>2E-3</v>
      </c>
      <c r="U9" s="8">
        <v>6.0000000000000001E-3</v>
      </c>
      <c r="V9" s="8">
        <v>2E-3</v>
      </c>
      <c r="W9" s="8">
        <v>5.0000000000000001E-3</v>
      </c>
      <c r="X9" s="8">
        <v>1E-3</v>
      </c>
      <c r="Y9" s="8">
        <v>5.0000000000000001E-3</v>
      </c>
      <c r="Z9" s="8">
        <v>5.67</v>
      </c>
    </row>
    <row r="10" spans="1:26" x14ac:dyDescent="0.25">
      <c r="A10" s="4" t="s">
        <v>130</v>
      </c>
      <c r="B10" s="8">
        <v>33.22</v>
      </c>
      <c r="C10" s="8">
        <v>50.1</v>
      </c>
      <c r="D10" s="8">
        <v>0.1</v>
      </c>
      <c r="E10" s="8">
        <v>1.4</v>
      </c>
      <c r="F10" s="8">
        <v>1.76</v>
      </c>
      <c r="G10" s="8">
        <v>0.03</v>
      </c>
      <c r="H10" s="8">
        <v>9.0999999999999998E-2</v>
      </c>
      <c r="I10" s="8">
        <v>2E-3</v>
      </c>
      <c r="J10" s="8">
        <v>0.02</v>
      </c>
      <c r="K10" s="8">
        <v>0.02</v>
      </c>
      <c r="L10" s="8">
        <v>0.02</v>
      </c>
      <c r="M10" s="8">
        <v>5.0000000000000001E-3</v>
      </c>
      <c r="N10" s="8" t="s">
        <v>131</v>
      </c>
      <c r="O10" s="8">
        <v>3.0000000000000001E-3</v>
      </c>
      <c r="P10" s="8">
        <v>5.0000000000000001E-3</v>
      </c>
      <c r="Q10" s="8">
        <v>3.0000000000000001E-3</v>
      </c>
      <c r="R10" s="8">
        <v>3.0000000000000001E-3</v>
      </c>
      <c r="S10" s="8">
        <v>3.0000000000000001E-3</v>
      </c>
      <c r="T10" s="8">
        <v>1E-3</v>
      </c>
      <c r="U10" s="8">
        <v>5.0000000000000001E-3</v>
      </c>
      <c r="V10" s="8">
        <v>3.0000000000000001E-3</v>
      </c>
      <c r="W10" s="8">
        <v>5.0000000000000001E-3</v>
      </c>
      <c r="X10" s="8">
        <v>1E-3</v>
      </c>
      <c r="Y10" s="8">
        <v>6.0000000000000001E-3</v>
      </c>
      <c r="Z10" s="8">
        <v>6.04</v>
      </c>
    </row>
    <row r="11" spans="1:26" s="80" customFormat="1" x14ac:dyDescent="0.25">
      <c r="A11" s="82" t="s">
        <v>137</v>
      </c>
      <c r="B11" s="83">
        <f>B9/B10</f>
        <v>0.99969897652016859</v>
      </c>
      <c r="C11" s="83">
        <f t="shared" ref="C11" si="1">C9/C10</f>
        <v>0.9998003992015968</v>
      </c>
      <c r="D11" s="83">
        <f t="shared" ref="D11" si="2">D9/D10</f>
        <v>0.89999999999999991</v>
      </c>
      <c r="E11" s="83">
        <f t="shared" ref="E11" si="3">E9/E10</f>
        <v>1.0142857142857142</v>
      </c>
      <c r="F11" s="83">
        <f t="shared" ref="F11" si="4">F9/F10</f>
        <v>1.0113636363636365</v>
      </c>
      <c r="G11" s="83">
        <f t="shared" ref="G11" si="5">G9/G10</f>
        <v>1</v>
      </c>
      <c r="H11" s="83">
        <f t="shared" ref="H11" si="6">H9/H10</f>
        <v>1.0219780219780219</v>
      </c>
      <c r="I11" s="83">
        <f t="shared" ref="I11" si="7">I9/I10</f>
        <v>2</v>
      </c>
      <c r="J11" s="83">
        <f t="shared" ref="J11" si="8">J9/J10</f>
        <v>1</v>
      </c>
      <c r="K11" s="83">
        <f t="shared" ref="K11" si="9">K9/K10</f>
        <v>1</v>
      </c>
      <c r="L11" s="83">
        <f t="shared" ref="L11" si="10">L9/L10</f>
        <v>0.5</v>
      </c>
      <c r="M11" s="83">
        <f t="shared" ref="M11" si="11">M9/M10</f>
        <v>1</v>
      </c>
      <c r="N11" s="83"/>
      <c r="O11" s="83">
        <f t="shared" ref="O11" si="12">O9/O10</f>
        <v>1</v>
      </c>
      <c r="P11" s="83">
        <f t="shared" ref="P11" si="13">P9/P10</f>
        <v>1</v>
      </c>
      <c r="Q11" s="83">
        <f t="shared" ref="Q11" si="14">Q9/Q10</f>
        <v>0.66666666666666663</v>
      </c>
      <c r="R11" s="83">
        <f t="shared" ref="R11" si="15">R9/R10</f>
        <v>1</v>
      </c>
      <c r="S11" s="83">
        <f t="shared" ref="S11" si="16">S9/S10</f>
        <v>1</v>
      </c>
      <c r="T11" s="83">
        <f t="shared" ref="T11" si="17">T9/T10</f>
        <v>2</v>
      </c>
      <c r="U11" s="83">
        <f t="shared" ref="U11" si="18">U9/U10</f>
        <v>1.2</v>
      </c>
      <c r="V11" s="83">
        <f t="shared" ref="V11" si="19">V9/V10</f>
        <v>0.66666666666666663</v>
      </c>
      <c r="W11" s="83">
        <f t="shared" ref="W11" si="20">W9/W10</f>
        <v>1</v>
      </c>
      <c r="X11" s="83">
        <f t="shared" ref="X11" si="21">X9/X10</f>
        <v>1</v>
      </c>
      <c r="Y11" s="83">
        <f t="shared" ref="Y11" si="22">Y9/Y10</f>
        <v>0.83333333333333337</v>
      </c>
      <c r="Z11" s="83">
        <f t="shared" ref="Z11" si="23">Z9/Z10</f>
        <v>0.9387417218543046</v>
      </c>
    </row>
    <row r="12" spans="1:26" x14ac:dyDescent="0.25">
      <c r="A12" s="4" t="s">
        <v>136</v>
      </c>
      <c r="B12" s="8">
        <v>7.69</v>
      </c>
      <c r="C12" s="8">
        <v>51.56</v>
      </c>
      <c r="D12" s="8">
        <v>15.3</v>
      </c>
      <c r="E12" s="8">
        <v>10.8</v>
      </c>
      <c r="F12" s="8">
        <v>7.57</v>
      </c>
      <c r="G12" s="8">
        <v>0.17</v>
      </c>
      <c r="H12" s="8">
        <v>6.5000000000000002E-2</v>
      </c>
      <c r="I12" s="8">
        <v>0.03</v>
      </c>
      <c r="J12" s="8">
        <v>0.61</v>
      </c>
      <c r="K12" s="8">
        <v>2.2999999999999998</v>
      </c>
      <c r="L12" s="8">
        <v>0.86</v>
      </c>
      <c r="M12" s="8">
        <v>8.0000000000000002E-3</v>
      </c>
      <c r="N12" s="8">
        <v>8.0000000000000002E-3</v>
      </c>
      <c r="O12" s="8">
        <v>4.0000000000000001E-3</v>
      </c>
      <c r="P12" s="8">
        <v>3.5999999999999997E-2</v>
      </c>
      <c r="Q12" s="8">
        <v>2E-3</v>
      </c>
      <c r="R12" s="8">
        <v>8.0000000000000002E-3</v>
      </c>
      <c r="U12" s="8">
        <v>0.02</v>
      </c>
      <c r="V12" s="8">
        <v>8.9999999999999993E-3</v>
      </c>
      <c r="W12" s="8">
        <v>2.1999999999999999E-2</v>
      </c>
      <c r="X12" s="8">
        <v>2.1999999999999999E-2</v>
      </c>
      <c r="Z12" s="8">
        <v>10.199999999999999</v>
      </c>
    </row>
    <row r="13" spans="1:26" x14ac:dyDescent="0.25">
      <c r="A13" s="4" t="s">
        <v>130</v>
      </c>
      <c r="B13" s="8">
        <v>7.7</v>
      </c>
      <c r="C13" s="8">
        <v>51.54</v>
      </c>
      <c r="D13" s="8">
        <v>15.2</v>
      </c>
      <c r="E13" s="8">
        <v>10.9</v>
      </c>
      <c r="F13" s="8">
        <v>7.56</v>
      </c>
      <c r="G13" s="8">
        <v>0.18</v>
      </c>
      <c r="H13" s="8">
        <v>6.6000000000000003E-2</v>
      </c>
      <c r="I13" s="8">
        <v>0.03</v>
      </c>
      <c r="J13" s="8">
        <v>0.62</v>
      </c>
      <c r="K13" s="8">
        <v>2.31</v>
      </c>
      <c r="L13" s="8">
        <v>0.85</v>
      </c>
      <c r="M13" s="8">
        <v>2.4E-2</v>
      </c>
      <c r="N13" s="8">
        <v>1.4999999999999999E-2</v>
      </c>
      <c r="O13" s="8">
        <v>6.0000000000000001E-3</v>
      </c>
      <c r="P13" s="8">
        <v>3.5999999999999997E-2</v>
      </c>
      <c r="Q13" s="8">
        <v>7.0000000000000001E-3</v>
      </c>
      <c r="R13" s="8">
        <v>1.2E-2</v>
      </c>
      <c r="S13" s="8">
        <v>6.0000000000000001E-3</v>
      </c>
      <c r="T13" s="8">
        <v>5.0000000000000001E-3</v>
      </c>
      <c r="U13" s="8">
        <v>0.02</v>
      </c>
      <c r="V13" s="8">
        <v>1.4E-2</v>
      </c>
      <c r="W13" s="8">
        <v>2.3E-2</v>
      </c>
      <c r="X13" s="8">
        <v>2.3E-2</v>
      </c>
      <c r="Y13" s="8">
        <v>1.9E-2</v>
      </c>
      <c r="Z13" s="8">
        <v>10.4</v>
      </c>
    </row>
    <row r="14" spans="1:26" s="80" customFormat="1" x14ac:dyDescent="0.25">
      <c r="A14" s="82" t="s">
        <v>137</v>
      </c>
      <c r="B14" s="83">
        <f>B12/B13</f>
        <v>0.99870129870129876</v>
      </c>
      <c r="C14" s="83">
        <f t="shared" ref="C14" si="24">C12/C13</f>
        <v>1.0003880481179668</v>
      </c>
      <c r="D14" s="83">
        <f t="shared" ref="D14" si="25">D12/D13</f>
        <v>1.0065789473684212</v>
      </c>
      <c r="E14" s="83">
        <f t="shared" ref="E14" si="26">E12/E13</f>
        <v>0.99082568807339455</v>
      </c>
      <c r="F14" s="83">
        <f t="shared" ref="F14" si="27">F12/F13</f>
        <v>1.0013227513227514</v>
      </c>
      <c r="G14" s="83">
        <f t="shared" ref="G14" si="28">G12/G13</f>
        <v>0.94444444444444453</v>
      </c>
      <c r="H14" s="83">
        <f t="shared" ref="H14" si="29">H12/H13</f>
        <v>0.98484848484848486</v>
      </c>
      <c r="I14" s="83">
        <f t="shared" ref="I14" si="30">I12/I13</f>
        <v>1</v>
      </c>
      <c r="J14" s="83">
        <f t="shared" ref="J14" si="31">J12/J13</f>
        <v>0.9838709677419355</v>
      </c>
      <c r="K14" s="83">
        <f t="shared" ref="K14" si="32">K12/K13</f>
        <v>0.9956709956709956</v>
      </c>
      <c r="L14" s="83">
        <f t="shared" ref="L14" si="33">L12/L13</f>
        <v>1.0117647058823529</v>
      </c>
      <c r="M14" s="83">
        <f t="shared" ref="M14" si="34">M12/M13</f>
        <v>0.33333333333333331</v>
      </c>
      <c r="N14" s="83">
        <f t="shared" ref="N14" si="35">N12/N13</f>
        <v>0.53333333333333333</v>
      </c>
      <c r="O14" s="83">
        <f t="shared" ref="O14" si="36">O12/O13</f>
        <v>0.66666666666666663</v>
      </c>
      <c r="P14" s="83">
        <f t="shared" ref="P14" si="37">P12/P13</f>
        <v>1</v>
      </c>
      <c r="Q14" s="83">
        <f t="shared" ref="Q14" si="38">Q12/Q13</f>
        <v>0.2857142857142857</v>
      </c>
      <c r="R14" s="83">
        <f t="shared" ref="R14" si="39">R12/R13</f>
        <v>0.66666666666666663</v>
      </c>
      <c r="S14" s="83"/>
      <c r="T14" s="83"/>
      <c r="U14" s="83">
        <f t="shared" ref="U14" si="40">U12/U13</f>
        <v>1</v>
      </c>
      <c r="V14" s="83">
        <f t="shared" ref="V14" si="41">V12/V13</f>
        <v>0.64285714285714279</v>
      </c>
      <c r="W14" s="83">
        <f t="shared" ref="W14" si="42">W12/W13</f>
        <v>0.9565217391304347</v>
      </c>
      <c r="X14" s="83">
        <f t="shared" ref="X14" si="43">X12/X13</f>
        <v>0.9565217391304347</v>
      </c>
      <c r="Y14" s="83"/>
      <c r="Z14" s="83">
        <f t="shared" ref="Z14" si="44">Z12/Z13</f>
        <v>0.98076923076923062</v>
      </c>
    </row>
    <row r="15" spans="1:26" x14ac:dyDescent="0.25">
      <c r="A15" s="4" t="s">
        <v>136</v>
      </c>
      <c r="B15" s="8">
        <v>66.63</v>
      </c>
      <c r="C15" s="8">
        <v>0.34</v>
      </c>
      <c r="D15" s="8">
        <v>0.77</v>
      </c>
      <c r="E15" s="8">
        <v>1.0900000000000001</v>
      </c>
      <c r="F15" s="8">
        <v>2.8</v>
      </c>
      <c r="G15" s="8">
        <v>0.22</v>
      </c>
      <c r="H15" s="8">
        <v>4.8000000000000001E-2</v>
      </c>
      <c r="I15" s="8">
        <v>7.0000000000000007E-2</v>
      </c>
      <c r="J15" s="8">
        <v>0.01</v>
      </c>
      <c r="K15" s="8">
        <v>0.01</v>
      </c>
      <c r="L15" s="8">
        <v>0.73</v>
      </c>
      <c r="M15" s="8">
        <v>0.05</v>
      </c>
      <c r="N15" s="8">
        <v>2.8000000000000001E-2</v>
      </c>
      <c r="O15" s="8">
        <v>2.1999999999999999E-2</v>
      </c>
      <c r="P15" s="8">
        <v>2E-3</v>
      </c>
      <c r="Q15" s="8">
        <v>2E-3</v>
      </c>
      <c r="R15" s="8">
        <v>1.4E-2</v>
      </c>
      <c r="S15" s="8" t="s">
        <v>131</v>
      </c>
      <c r="X15" s="8">
        <v>5.1999999999999998E-2</v>
      </c>
      <c r="Z15" s="8">
        <v>-1.66</v>
      </c>
    </row>
    <row r="16" spans="1:26" ht="13.2" customHeight="1" x14ac:dyDescent="0.25">
      <c r="A16" s="4" t="s">
        <v>130</v>
      </c>
      <c r="B16" s="8">
        <v>66.63</v>
      </c>
      <c r="C16" s="8">
        <v>0.34</v>
      </c>
      <c r="D16" s="8">
        <v>0.76</v>
      </c>
      <c r="E16" s="8">
        <v>1.0900000000000001</v>
      </c>
      <c r="F16" s="8">
        <v>2.8</v>
      </c>
      <c r="G16" s="8">
        <v>0.22</v>
      </c>
      <c r="H16" s="8">
        <v>4.9000000000000002E-2</v>
      </c>
      <c r="I16" s="8">
        <v>7.0999999999999994E-2</v>
      </c>
      <c r="J16" s="8">
        <v>0.01</v>
      </c>
      <c r="K16" s="8" t="s">
        <v>9</v>
      </c>
      <c r="L16" s="8">
        <v>0.74</v>
      </c>
      <c r="M16" s="8">
        <v>0.05</v>
      </c>
      <c r="N16" s="8">
        <v>0.03</v>
      </c>
      <c r="O16" s="8">
        <v>2.3E-2</v>
      </c>
      <c r="P16" s="8">
        <v>2E-3</v>
      </c>
      <c r="Q16" s="8">
        <v>2E-3</v>
      </c>
      <c r="R16" s="8">
        <v>1.4E-2</v>
      </c>
      <c r="S16" s="8" t="s">
        <v>131</v>
      </c>
      <c r="T16" s="8" t="s">
        <v>131</v>
      </c>
      <c r="U16" s="8">
        <v>1.4999999999999999E-2</v>
      </c>
      <c r="V16" s="8">
        <v>1.0999999999999999E-2</v>
      </c>
      <c r="W16" s="8">
        <v>2.8000000000000001E-2</v>
      </c>
      <c r="X16" s="8">
        <v>5.3999999999999999E-2</v>
      </c>
      <c r="Y16" s="8">
        <v>1.4999999999999999E-2</v>
      </c>
      <c r="Z16" s="8">
        <v>-1.58</v>
      </c>
    </row>
    <row r="17" spans="1:26" s="80" customFormat="1" x14ac:dyDescent="0.25">
      <c r="A17" s="82" t="s">
        <v>137</v>
      </c>
      <c r="B17" s="83">
        <f>B15/B16</f>
        <v>1</v>
      </c>
      <c r="C17" s="83">
        <f t="shared" ref="C17" si="45">C15/C16</f>
        <v>1</v>
      </c>
      <c r="D17" s="83">
        <f t="shared" ref="D17" si="46">D15/D16</f>
        <v>1.013157894736842</v>
      </c>
      <c r="E17" s="83">
        <f t="shared" ref="E17" si="47">E15/E16</f>
        <v>1</v>
      </c>
      <c r="F17" s="83">
        <f t="shared" ref="F17" si="48">F15/F16</f>
        <v>1</v>
      </c>
      <c r="G17" s="83">
        <f t="shared" ref="G17" si="49">G15/G16</f>
        <v>1</v>
      </c>
      <c r="H17" s="83">
        <f t="shared" ref="H17" si="50">H15/H16</f>
        <v>0.97959183673469385</v>
      </c>
      <c r="I17" s="83">
        <f t="shared" ref="I17" si="51">I15/I16</f>
        <v>0.98591549295774661</v>
      </c>
      <c r="J17" s="83">
        <f t="shared" ref="J17" si="52">J15/J16</f>
        <v>1</v>
      </c>
      <c r="K17" s="83"/>
      <c r="L17" s="83">
        <f t="shared" ref="L17" si="53">L15/L16</f>
        <v>0.98648648648648651</v>
      </c>
      <c r="M17" s="83">
        <f t="shared" ref="M17" si="54">M15/M16</f>
        <v>1</v>
      </c>
      <c r="N17" s="83">
        <f t="shared" ref="N17" si="55">N15/N16</f>
        <v>0.93333333333333335</v>
      </c>
      <c r="O17" s="83">
        <f t="shared" ref="O17" si="56">O15/O16</f>
        <v>0.9565217391304347</v>
      </c>
      <c r="P17" s="83">
        <f t="shared" ref="P17" si="57">P15/P16</f>
        <v>1</v>
      </c>
      <c r="Q17" s="83">
        <f t="shared" ref="Q17" si="58">Q15/Q16</f>
        <v>1</v>
      </c>
      <c r="R17" s="83">
        <f t="shared" ref="R17" si="59">R15/R16</f>
        <v>1</v>
      </c>
      <c r="S17" s="83"/>
      <c r="T17" s="83"/>
      <c r="U17" s="83"/>
      <c r="V17" s="83"/>
      <c r="W17" s="83"/>
      <c r="X17" s="83">
        <f t="shared" ref="X17" si="60">X15/X16</f>
        <v>0.96296296296296291</v>
      </c>
      <c r="Y17" s="83"/>
      <c r="Z17" s="83">
        <f t="shared" ref="Z17" si="61">Z15/Z16</f>
        <v>1.0506329113924049</v>
      </c>
    </row>
    <row r="18" spans="1:26" x14ac:dyDescent="0.25">
      <c r="A18" s="4" t="s">
        <v>136</v>
      </c>
      <c r="H18" s="8">
        <v>0.51900000000000002</v>
      </c>
      <c r="I18" s="8">
        <v>0.69399999999999995</v>
      </c>
      <c r="J18" s="8">
        <v>3.12</v>
      </c>
      <c r="S18" s="8">
        <v>6.0000000000000001E-3</v>
      </c>
      <c r="Z18" s="8">
        <v>1.32</v>
      </c>
    </row>
    <row r="19" spans="1:26" x14ac:dyDescent="0.25">
      <c r="A19" s="4" t="s">
        <v>130</v>
      </c>
      <c r="B19" s="8">
        <v>22.99</v>
      </c>
      <c r="C19" s="8">
        <v>32.94</v>
      </c>
      <c r="D19" s="8">
        <v>12.3</v>
      </c>
      <c r="E19" s="8">
        <v>5.16</v>
      </c>
      <c r="F19" s="8">
        <v>1.3</v>
      </c>
      <c r="G19" s="8">
        <v>0.43</v>
      </c>
      <c r="H19" s="8">
        <v>0.51700000000000002</v>
      </c>
      <c r="I19" s="8">
        <v>0.69299999999999995</v>
      </c>
      <c r="J19" s="8">
        <v>3.11</v>
      </c>
      <c r="K19" s="8">
        <v>0.92</v>
      </c>
      <c r="L19" s="8">
        <v>0.25</v>
      </c>
      <c r="M19" s="8">
        <v>0.48499999999999999</v>
      </c>
      <c r="N19" s="8">
        <v>1.0999999999999999E-2</v>
      </c>
      <c r="O19" s="8">
        <v>4.0000000000000001E-3</v>
      </c>
      <c r="P19" s="8">
        <v>2E-3</v>
      </c>
      <c r="Q19" s="8">
        <v>6.0000000000000001E-3</v>
      </c>
      <c r="R19" s="8">
        <v>3.2000000000000001E-2</v>
      </c>
      <c r="S19" s="8">
        <v>6.0000000000000001E-3</v>
      </c>
      <c r="T19" s="8">
        <v>1.9E-2</v>
      </c>
      <c r="U19" s="8">
        <v>0.01</v>
      </c>
      <c r="V19" s="8">
        <v>1.2999999999999999E-2</v>
      </c>
      <c r="W19" s="8">
        <v>1.9E-2</v>
      </c>
      <c r="X19" s="8">
        <v>7.0000000000000001E-3</v>
      </c>
      <c r="Y19" s="8">
        <v>2.4E-2</v>
      </c>
      <c r="Z19" s="8" t="s">
        <v>132</v>
      </c>
    </row>
    <row r="20" spans="1:26" x14ac:dyDescent="0.25">
      <c r="A20" s="84" t="s">
        <v>137</v>
      </c>
      <c r="B20" s="85">
        <f>B18/B19</f>
        <v>0</v>
      </c>
      <c r="C20" s="85">
        <f t="shared" ref="C20" si="62">C18/C19</f>
        <v>0</v>
      </c>
      <c r="D20" s="85">
        <f t="shared" ref="D20" si="63">D18/D19</f>
        <v>0</v>
      </c>
      <c r="E20" s="85"/>
      <c r="F20" s="85"/>
      <c r="G20" s="85"/>
      <c r="H20" s="85">
        <f t="shared" ref="H20" si="64">H18/H19</f>
        <v>1.0038684719535784</v>
      </c>
      <c r="I20" s="85">
        <f t="shared" ref="I20" si="65">I18/I19</f>
        <v>1.0014430014430014</v>
      </c>
      <c r="J20" s="85">
        <f t="shared" ref="J20" si="66">J18/J19</f>
        <v>1.0032154340836013</v>
      </c>
      <c r="K20" s="85"/>
      <c r="L20" s="85"/>
      <c r="M20" s="85"/>
      <c r="N20" s="85"/>
      <c r="O20" s="85"/>
      <c r="P20" s="85"/>
      <c r="Q20" s="85"/>
      <c r="R20" s="85"/>
      <c r="S20" s="85">
        <f t="shared" ref="S20" si="67">S18/S19</f>
        <v>1</v>
      </c>
      <c r="T20" s="85"/>
      <c r="U20" s="85"/>
      <c r="V20" s="85"/>
      <c r="W20" s="85"/>
      <c r="X20" s="85"/>
      <c r="Y20" s="85"/>
      <c r="Z20" s="85"/>
    </row>
    <row r="23" spans="1:26" x14ac:dyDescent="0.25">
      <c r="A23" s="80" t="s">
        <v>134</v>
      </c>
    </row>
    <row r="24" spans="1:26" x14ac:dyDescent="0.25">
      <c r="A24" s="80" t="s">
        <v>133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0A6BC-6218-4A2D-9B16-F35797291E59}">
  <dimension ref="A1:AZ7"/>
  <sheetViews>
    <sheetView zoomScale="85" zoomScaleNormal="85" workbookViewId="0">
      <selection activeCell="A3" sqref="A3"/>
    </sheetView>
  </sheetViews>
  <sheetFormatPr defaultRowHeight="13.8" x14ac:dyDescent="0.25"/>
  <cols>
    <col min="1" max="1" width="23" style="3" customWidth="1"/>
    <col min="2" max="2" width="19.109375" style="3" bestFit="1" customWidth="1"/>
    <col min="3" max="3" width="19.33203125" style="3" bestFit="1" customWidth="1"/>
    <col min="4" max="5" width="19.109375" style="3" bestFit="1" customWidth="1"/>
    <col min="6" max="6" width="18.77734375" style="3" bestFit="1" customWidth="1"/>
    <col min="7" max="38" width="20.77734375" style="3" customWidth="1"/>
    <col min="39" max="39" width="21.88671875" style="3" bestFit="1" customWidth="1"/>
    <col min="40" max="41" width="20" style="3" bestFit="1" customWidth="1"/>
    <col min="42" max="42" width="20.77734375" style="3" customWidth="1"/>
    <col min="43" max="43" width="21.33203125" style="3" bestFit="1" customWidth="1"/>
    <col min="44" max="44" width="20.77734375" style="3" customWidth="1"/>
    <col min="45" max="45" width="19.6640625" style="3" bestFit="1" customWidth="1"/>
    <col min="46" max="46" width="21.33203125" style="3" bestFit="1" customWidth="1"/>
    <col min="47" max="49" width="20.77734375" style="3" customWidth="1"/>
    <col min="50" max="51" width="20.109375" style="3" bestFit="1" customWidth="1"/>
    <col min="52" max="52" width="19.21875" style="3" bestFit="1" customWidth="1"/>
    <col min="53" max="55" width="9" style="3" bestFit="1" customWidth="1"/>
    <col min="56" max="16384" width="8.88671875" style="3"/>
  </cols>
  <sheetData>
    <row r="1" spans="1:52" ht="20.399999999999999" x14ac:dyDescent="0.35">
      <c r="A1" s="81" t="s">
        <v>78</v>
      </c>
    </row>
    <row r="2" spans="1:52" x14ac:dyDescent="0.25">
      <c r="A2" s="55"/>
    </row>
    <row r="3" spans="1:52" x14ac:dyDescent="0.25">
      <c r="A3" s="4" t="s">
        <v>198</v>
      </c>
    </row>
    <row r="4" spans="1:52" s="8" customFormat="1" x14ac:dyDescent="0.25">
      <c r="A4" s="93" t="s">
        <v>194</v>
      </c>
      <c r="B4" s="93" t="s">
        <v>139</v>
      </c>
      <c r="C4" s="93" t="s">
        <v>140</v>
      </c>
      <c r="D4" s="93" t="s">
        <v>141</v>
      </c>
      <c r="E4" s="93" t="s">
        <v>142</v>
      </c>
      <c r="F4" s="93" t="s">
        <v>143</v>
      </c>
      <c r="G4" s="93" t="s">
        <v>144</v>
      </c>
      <c r="H4" s="93" t="s">
        <v>145</v>
      </c>
      <c r="I4" s="93" t="s">
        <v>146</v>
      </c>
      <c r="J4" s="93" t="s">
        <v>147</v>
      </c>
      <c r="K4" s="93" t="s">
        <v>148</v>
      </c>
      <c r="L4" s="93" t="s">
        <v>149</v>
      </c>
      <c r="M4" s="93" t="s">
        <v>150</v>
      </c>
      <c r="N4" s="93" t="s">
        <v>151</v>
      </c>
      <c r="O4" s="93" t="s">
        <v>152</v>
      </c>
      <c r="P4" s="93" t="s">
        <v>153</v>
      </c>
      <c r="Q4" s="93" t="s">
        <v>154</v>
      </c>
      <c r="R4" s="93" t="s">
        <v>155</v>
      </c>
      <c r="S4" s="93" t="s">
        <v>156</v>
      </c>
      <c r="T4" s="93" t="s">
        <v>157</v>
      </c>
      <c r="U4" s="93" t="s">
        <v>158</v>
      </c>
      <c r="V4" s="94" t="s">
        <v>159</v>
      </c>
      <c r="W4" s="94" t="s">
        <v>160</v>
      </c>
      <c r="X4" s="93" t="s">
        <v>161</v>
      </c>
      <c r="Y4" s="93" t="s">
        <v>162</v>
      </c>
      <c r="Z4" s="93" t="s">
        <v>163</v>
      </c>
      <c r="AA4" s="93" t="s">
        <v>164</v>
      </c>
      <c r="AB4" s="93" t="s">
        <v>165</v>
      </c>
      <c r="AC4" s="93" t="s">
        <v>166</v>
      </c>
      <c r="AD4" s="93" t="s">
        <v>167</v>
      </c>
      <c r="AE4" s="93" t="s">
        <v>168</v>
      </c>
      <c r="AF4" s="93" t="s">
        <v>169</v>
      </c>
      <c r="AG4" s="93" t="s">
        <v>170</v>
      </c>
      <c r="AH4" s="93" t="s">
        <v>171</v>
      </c>
      <c r="AI4" s="93" t="s">
        <v>172</v>
      </c>
      <c r="AJ4" s="93" t="s">
        <v>173</v>
      </c>
      <c r="AK4" s="93" t="s">
        <v>174</v>
      </c>
      <c r="AL4" s="93" t="s">
        <v>175</v>
      </c>
      <c r="AM4" s="93" t="s">
        <v>176</v>
      </c>
      <c r="AN4" s="93" t="s">
        <v>177</v>
      </c>
      <c r="AO4" s="93" t="s">
        <v>178</v>
      </c>
      <c r="AP4" s="94" t="s">
        <v>179</v>
      </c>
      <c r="AQ4" s="93" t="s">
        <v>180</v>
      </c>
      <c r="AR4" s="94" t="s">
        <v>181</v>
      </c>
      <c r="AS4" s="93" t="s">
        <v>182</v>
      </c>
      <c r="AT4" s="93" t="s">
        <v>183</v>
      </c>
      <c r="AU4" s="94" t="s">
        <v>184</v>
      </c>
      <c r="AV4" s="94" t="s">
        <v>185</v>
      </c>
      <c r="AW4" s="94" t="s">
        <v>186</v>
      </c>
      <c r="AX4" s="93" t="s">
        <v>187</v>
      </c>
      <c r="AY4" s="93" t="s">
        <v>188</v>
      </c>
      <c r="AZ4" s="93" t="s">
        <v>189</v>
      </c>
    </row>
    <row r="5" spans="1:52" x14ac:dyDescent="0.25">
      <c r="A5" s="4" t="s">
        <v>192</v>
      </c>
      <c r="B5" s="6">
        <v>8.2604324369048374</v>
      </c>
      <c r="C5" s="6">
        <v>32.520018225288517</v>
      </c>
      <c r="D5" s="6">
        <v>16168.820262316858</v>
      </c>
      <c r="E5" s="6">
        <v>16216.03120272778</v>
      </c>
      <c r="F5" s="6">
        <v>426.74816818656751</v>
      </c>
      <c r="G5" s="6">
        <v>18.580044443009395</v>
      </c>
      <c r="H5" s="6">
        <v>1551.4356871712935</v>
      </c>
      <c r="I5" s="6">
        <v>38.041465169956489</v>
      </c>
      <c r="J5" s="6">
        <v>13.92021198219083</v>
      </c>
      <c r="K5" s="6">
        <v>17.516859598259444</v>
      </c>
      <c r="L5" s="6">
        <v>16.880529635416536</v>
      </c>
      <c r="M5" s="6">
        <v>188.8714281638141</v>
      </c>
      <c r="N5" s="6">
        <v>23.006687662786153</v>
      </c>
      <c r="O5" s="6">
        <v>48.455933816484837</v>
      </c>
      <c r="P5" s="6">
        <v>374.91691891500284</v>
      </c>
      <c r="Q5" s="6">
        <v>34.002153231910199</v>
      </c>
      <c r="R5" s="6">
        <v>188.04538492012364</v>
      </c>
      <c r="S5" s="6">
        <v>11.750366332496689</v>
      </c>
      <c r="T5" s="6">
        <v>253.01032653036515</v>
      </c>
      <c r="U5" s="6">
        <v>249.41763127431423</v>
      </c>
      <c r="V5" s="6" t="s">
        <v>193</v>
      </c>
      <c r="W5" s="6" t="s">
        <v>193</v>
      </c>
      <c r="X5" s="6">
        <v>1.1857080052973452</v>
      </c>
      <c r="Y5" s="6">
        <v>706.05354591441005</v>
      </c>
      <c r="Z5" s="6">
        <v>25.654768874616888</v>
      </c>
      <c r="AA5" s="6">
        <v>55.05637504597339</v>
      </c>
      <c r="AB5" s="6">
        <v>7.0035819512896511</v>
      </c>
      <c r="AC5" s="6">
        <v>29.642700132433628</v>
      </c>
      <c r="AD5" s="6">
        <v>6.8138686704420763</v>
      </c>
      <c r="AE5" s="6">
        <v>1.9840847288642243</v>
      </c>
      <c r="AF5" s="6">
        <v>6.8889635107775753</v>
      </c>
      <c r="AG5" s="6">
        <v>1.0513277646969794</v>
      </c>
      <c r="AH5" s="6">
        <v>6.4858227889764777</v>
      </c>
      <c r="AI5" s="6">
        <v>1.3082311658447374</v>
      </c>
      <c r="AJ5" s="6">
        <v>3.7784561768808729</v>
      </c>
      <c r="AK5" s="6">
        <v>0.52566388234848971</v>
      </c>
      <c r="AL5" s="6">
        <v>3.5294574957684306</v>
      </c>
      <c r="AM5" s="6">
        <v>0.50590208226020061</v>
      </c>
      <c r="AN5" s="6">
        <v>4.8890693418427196</v>
      </c>
      <c r="AO5" s="6">
        <v>0.63632996284290855</v>
      </c>
      <c r="AP5" s="6" t="s">
        <v>193</v>
      </c>
      <c r="AQ5" s="6" t="s">
        <v>193</v>
      </c>
      <c r="AR5" s="6">
        <v>0.33990296151857224</v>
      </c>
      <c r="AS5" s="6" t="s">
        <v>193</v>
      </c>
      <c r="AT5" s="6" t="s">
        <v>193</v>
      </c>
      <c r="AU5" s="95" t="s">
        <v>193</v>
      </c>
      <c r="AV5" s="6">
        <v>9.7386150835088614</v>
      </c>
      <c r="AW5" s="6">
        <v>9.5765683227848921</v>
      </c>
      <c r="AX5" s="6">
        <v>9.6832820432616522</v>
      </c>
      <c r="AY5" s="6">
        <v>5.3910190640852624</v>
      </c>
      <c r="AZ5" s="6">
        <v>1.6283723272750206</v>
      </c>
    </row>
    <row r="6" spans="1:52" x14ac:dyDescent="0.25">
      <c r="A6" s="96" t="s">
        <v>190</v>
      </c>
      <c r="B6" s="97">
        <v>9.1300000000000008</v>
      </c>
      <c r="C6" s="97">
        <v>33.53</v>
      </c>
      <c r="D6" s="97">
        <v>13578.322642527428</v>
      </c>
      <c r="E6" s="97"/>
      <c r="F6" s="97">
        <v>417.6</v>
      </c>
      <c r="G6" s="97">
        <v>15.85</v>
      </c>
      <c r="H6" s="97">
        <v>1522.6146220570013</v>
      </c>
      <c r="I6" s="97">
        <v>37.33</v>
      </c>
      <c r="J6" s="97">
        <v>12.57</v>
      </c>
      <c r="K6" s="97">
        <v>19.66</v>
      </c>
      <c r="L6" s="97"/>
      <c r="M6" s="97">
        <v>129.5</v>
      </c>
      <c r="N6" s="97">
        <v>22.07</v>
      </c>
      <c r="O6" s="97">
        <v>46.02</v>
      </c>
      <c r="P6" s="97">
        <v>337.4</v>
      </c>
      <c r="Q6" s="97">
        <v>36.07</v>
      </c>
      <c r="R6" s="97">
        <v>186.5</v>
      </c>
      <c r="S6" s="97">
        <v>12.44</v>
      </c>
      <c r="T6" s="97">
        <v>250.6</v>
      </c>
      <c r="U6" s="97"/>
      <c r="V6" s="98">
        <v>3.6000000000000002E-4</v>
      </c>
      <c r="W6" s="97"/>
      <c r="X6" s="97">
        <v>1.1599999999999999</v>
      </c>
      <c r="Y6" s="97">
        <v>683.9</v>
      </c>
      <c r="Z6" s="97">
        <v>25.08</v>
      </c>
      <c r="AA6" s="97">
        <v>53.12</v>
      </c>
      <c r="AB6" s="97">
        <v>6.827</v>
      </c>
      <c r="AC6" s="97">
        <v>28.26</v>
      </c>
      <c r="AD6" s="97">
        <v>6.5469999999999997</v>
      </c>
      <c r="AE6" s="97">
        <v>1.9890000000000001</v>
      </c>
      <c r="AF6" s="97">
        <v>6.8109999999999999</v>
      </c>
      <c r="AG6" s="97">
        <v>1.077</v>
      </c>
      <c r="AH6" s="97">
        <v>6.4240000000000004</v>
      </c>
      <c r="AI6" s="97">
        <v>1.3129999999999999</v>
      </c>
      <c r="AJ6" s="97">
        <v>3.67</v>
      </c>
      <c r="AK6" s="97">
        <v>0.53410000000000002</v>
      </c>
      <c r="AL6" s="97">
        <v>3.3919999999999999</v>
      </c>
      <c r="AM6" s="97">
        <v>0.50490000000000002</v>
      </c>
      <c r="AN6" s="97">
        <v>4.9720000000000004</v>
      </c>
      <c r="AO6" s="97">
        <v>0.78500000000000003</v>
      </c>
      <c r="AP6" s="97"/>
      <c r="AQ6" s="99">
        <v>1.1999999999999999E-3</v>
      </c>
      <c r="AR6" s="97"/>
      <c r="AS6" s="97"/>
      <c r="AT6" s="97"/>
      <c r="AU6" s="97"/>
      <c r="AV6" s="97"/>
      <c r="AW6" s="97"/>
      <c r="AX6" s="97">
        <v>10.59</v>
      </c>
      <c r="AY6" s="97">
        <v>5.8280000000000003</v>
      </c>
      <c r="AZ6" s="97">
        <v>1.6830000000000001</v>
      </c>
    </row>
    <row r="7" spans="1:52" x14ac:dyDescent="0.25">
      <c r="A7" s="100" t="s">
        <v>191</v>
      </c>
      <c r="B7" s="101">
        <v>0.90475711247588575</v>
      </c>
      <c r="C7" s="101">
        <v>0.96987826499518393</v>
      </c>
      <c r="D7" s="102">
        <v>1.190781857817693</v>
      </c>
      <c r="E7" s="101"/>
      <c r="F7" s="101">
        <v>1.0219065330138111</v>
      </c>
      <c r="G7" s="102">
        <v>1.1722425516094257</v>
      </c>
      <c r="H7" s="101">
        <v>1.0189286669763855</v>
      </c>
      <c r="I7" s="101">
        <v>1.0190588044456601</v>
      </c>
      <c r="J7" s="101">
        <v>1.1074154321551972</v>
      </c>
      <c r="K7" s="101">
        <v>0.89098980662560756</v>
      </c>
      <c r="L7" s="101"/>
      <c r="M7" s="102">
        <v>1.4584666267475992</v>
      </c>
      <c r="N7" s="101">
        <v>1.0424416702667039</v>
      </c>
      <c r="O7" s="101">
        <v>1.0529320690240076</v>
      </c>
      <c r="P7" s="101">
        <v>1.1111941876556102</v>
      </c>
      <c r="Q7" s="101">
        <v>0.94267128449986692</v>
      </c>
      <c r="R7" s="101">
        <v>1.008286246220502</v>
      </c>
      <c r="S7" s="101">
        <v>0.94456321000777255</v>
      </c>
      <c r="T7" s="101">
        <v>1.0096182223877301</v>
      </c>
      <c r="U7" s="101"/>
      <c r="V7" s="101"/>
      <c r="W7" s="101"/>
      <c r="X7" s="101">
        <v>1.0221620735321941</v>
      </c>
      <c r="Y7" s="101">
        <v>1.0323929608340547</v>
      </c>
      <c r="Z7" s="101">
        <v>1.0229174192430976</v>
      </c>
      <c r="AA7" s="101">
        <v>1.0364528434859448</v>
      </c>
      <c r="AB7" s="101">
        <v>1.0258652338200749</v>
      </c>
      <c r="AC7" s="101">
        <v>1.048927817849739</v>
      </c>
      <c r="AD7" s="101">
        <v>1.0407619780727169</v>
      </c>
      <c r="AE7" s="101">
        <v>0.99752877268186235</v>
      </c>
      <c r="AF7" s="101">
        <v>1.0114467054437786</v>
      </c>
      <c r="AG7" s="101">
        <v>0.97616319841873678</v>
      </c>
      <c r="AH7" s="101">
        <v>1.0096237218207469</v>
      </c>
      <c r="AI7" s="101">
        <v>0.99636798617268663</v>
      </c>
      <c r="AJ7" s="101">
        <v>1.0295520917931533</v>
      </c>
      <c r="AK7" s="101">
        <v>0.98420498473785745</v>
      </c>
      <c r="AL7" s="101">
        <v>1.0405240258751269</v>
      </c>
      <c r="AM7" s="101">
        <v>1.0019847143200646</v>
      </c>
      <c r="AN7" s="101">
        <v>0.98332046296112618</v>
      </c>
      <c r="AO7" s="102">
        <v>0.81061141763427835</v>
      </c>
      <c r="AP7" s="101"/>
      <c r="AQ7" s="101" t="s">
        <v>193</v>
      </c>
      <c r="AR7" s="101"/>
      <c r="AS7" s="101"/>
      <c r="AT7" s="101"/>
      <c r="AU7" s="101"/>
      <c r="AV7" s="101"/>
      <c r="AW7" s="101"/>
      <c r="AX7" s="101">
        <v>0.91437979634198796</v>
      </c>
      <c r="AY7" s="101">
        <v>0.92502042966459541</v>
      </c>
      <c r="AZ7" s="101">
        <v>0.96754148976531229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C3166-0ABB-4719-9A15-63A034B2272B}">
  <dimension ref="A1:T85"/>
  <sheetViews>
    <sheetView zoomScale="85" zoomScaleNormal="85" workbookViewId="0">
      <pane ySplit="4" topLeftCell="A5" activePane="bottomLeft" state="frozen"/>
      <selection pane="bottomLeft" activeCell="T11" sqref="T11"/>
    </sheetView>
  </sheetViews>
  <sheetFormatPr defaultRowHeight="13.8" x14ac:dyDescent="0.25"/>
  <cols>
    <col min="1" max="1" width="16.21875" style="3" customWidth="1"/>
    <col min="2" max="12" width="8.88671875" style="8"/>
    <col min="13" max="13" width="8.88671875" style="7"/>
    <col min="14" max="16" width="8.88671875" style="19"/>
    <col min="17" max="16384" width="8.88671875" style="3"/>
  </cols>
  <sheetData>
    <row r="1" spans="1:16" ht="17.399999999999999" x14ac:dyDescent="0.3">
      <c r="A1" s="24" t="s">
        <v>78</v>
      </c>
    </row>
    <row r="3" spans="1:16" x14ac:dyDescent="0.25">
      <c r="A3" s="4" t="s">
        <v>75</v>
      </c>
    </row>
    <row r="4" spans="1:16" ht="16.2" x14ac:dyDescent="0.35">
      <c r="A4" s="34" t="s">
        <v>70</v>
      </c>
      <c r="B4" s="34" t="s">
        <v>66</v>
      </c>
      <c r="C4" s="34" t="s">
        <v>64</v>
      </c>
      <c r="D4" s="34" t="s">
        <v>67</v>
      </c>
      <c r="E4" s="34" t="s">
        <v>26</v>
      </c>
      <c r="F4" s="34" t="s">
        <v>6</v>
      </c>
      <c r="G4" s="34" t="s">
        <v>7</v>
      </c>
      <c r="H4" s="34" t="s">
        <v>8</v>
      </c>
      <c r="I4" s="34" t="s">
        <v>65</v>
      </c>
      <c r="J4" s="34" t="s">
        <v>68</v>
      </c>
      <c r="K4" s="34" t="s">
        <v>27</v>
      </c>
      <c r="L4" s="34" t="s">
        <v>29</v>
      </c>
      <c r="M4" s="35" t="s">
        <v>33</v>
      </c>
      <c r="N4" s="35" t="s">
        <v>34</v>
      </c>
      <c r="O4" s="35" t="s">
        <v>35</v>
      </c>
      <c r="P4" s="35" t="s">
        <v>36</v>
      </c>
    </row>
    <row r="5" spans="1:16" ht="14.4" x14ac:dyDescent="0.3">
      <c r="A5" s="43" t="s">
        <v>87</v>
      </c>
      <c r="B5" s="21"/>
      <c r="C5" s="21"/>
      <c r="D5" s="21"/>
      <c r="E5" s="21"/>
      <c r="F5" s="21"/>
      <c r="G5" s="21"/>
      <c r="H5" s="3"/>
      <c r="I5" s="21"/>
      <c r="J5" s="21"/>
      <c r="K5" s="21"/>
      <c r="L5" s="21"/>
      <c r="N5" s="7"/>
      <c r="O5" s="7"/>
      <c r="P5" s="7"/>
    </row>
    <row r="6" spans="1:16" x14ac:dyDescent="0.25">
      <c r="A6" s="28">
        <v>1</v>
      </c>
      <c r="B6" s="6">
        <v>52.603099999999998</v>
      </c>
      <c r="C6" s="6">
        <v>0.141209</v>
      </c>
      <c r="D6" s="6">
        <v>1.65476</v>
      </c>
      <c r="E6" s="6">
        <v>22.967600000000001</v>
      </c>
      <c r="F6" s="6">
        <v>0.53838699999999995</v>
      </c>
      <c r="G6" s="6">
        <v>21.566800000000001</v>
      </c>
      <c r="H6" s="6">
        <v>0.29306100000000002</v>
      </c>
      <c r="I6" s="6" t="s">
        <v>32</v>
      </c>
      <c r="J6" s="6" t="s">
        <v>32</v>
      </c>
      <c r="K6" s="6" t="s">
        <v>32</v>
      </c>
      <c r="L6" s="6">
        <v>99.773799999999994</v>
      </c>
      <c r="M6" s="7">
        <v>62.604802647686832</v>
      </c>
      <c r="N6" s="7">
        <v>0.60230233603046102</v>
      </c>
      <c r="O6" s="7">
        <v>61.680117179929582</v>
      </c>
      <c r="P6" s="7">
        <v>37.717580484039964</v>
      </c>
    </row>
    <row r="7" spans="1:16" x14ac:dyDescent="0.25">
      <c r="A7" s="28">
        <v>2</v>
      </c>
      <c r="B7" s="6">
        <v>52.994300000000003</v>
      </c>
      <c r="C7" s="6">
        <v>3.7810999999999997E-2</v>
      </c>
      <c r="D7" s="6">
        <v>1.64649</v>
      </c>
      <c r="E7" s="6">
        <v>22.619399999999999</v>
      </c>
      <c r="F7" s="6">
        <v>0.62356199999999995</v>
      </c>
      <c r="G7" s="6">
        <v>22.544899999999998</v>
      </c>
      <c r="H7" s="6">
        <v>0.30634899999999998</v>
      </c>
      <c r="I7" s="6" t="s">
        <v>32</v>
      </c>
      <c r="J7" s="6">
        <v>1.0511E-2</v>
      </c>
      <c r="K7" s="6" t="s">
        <v>32</v>
      </c>
      <c r="L7" s="6">
        <v>100.788</v>
      </c>
      <c r="M7" s="7">
        <v>63.989998415450103</v>
      </c>
      <c r="N7" s="7">
        <v>0.61506866265552151</v>
      </c>
      <c r="O7" s="7">
        <v>62.98808511247934</v>
      </c>
      <c r="P7" s="7">
        <v>36.396846224865115</v>
      </c>
    </row>
    <row r="8" spans="1:16" x14ac:dyDescent="0.25">
      <c r="A8" s="28">
        <v>3</v>
      </c>
      <c r="B8" s="6">
        <v>52.932200000000002</v>
      </c>
      <c r="C8" s="6">
        <v>1.6869999999999999E-3</v>
      </c>
      <c r="D8" s="6">
        <v>1.60782</v>
      </c>
      <c r="E8" s="6">
        <v>22.758099999999999</v>
      </c>
      <c r="F8" s="6">
        <v>0.50944599999999995</v>
      </c>
      <c r="G8" s="6">
        <v>22.4818</v>
      </c>
      <c r="H8" s="6">
        <v>0.31472099999999997</v>
      </c>
      <c r="I8" s="6" t="s">
        <v>32</v>
      </c>
      <c r="J8" s="6" t="s">
        <v>32</v>
      </c>
      <c r="K8" s="6" t="s">
        <v>32</v>
      </c>
      <c r="L8" s="6">
        <v>100.60599999999999</v>
      </c>
      <c r="M8" s="7">
        <v>63.784294421069191</v>
      </c>
      <c r="N8" s="7">
        <v>0.63267559274861074</v>
      </c>
      <c r="O8" s="7">
        <v>62.891129842610269</v>
      </c>
      <c r="P8" s="7">
        <v>36.476194564641112</v>
      </c>
    </row>
    <row r="9" spans="1:16" x14ac:dyDescent="0.25">
      <c r="A9" s="28">
        <v>4</v>
      </c>
      <c r="B9" s="6">
        <v>52.395899999999997</v>
      </c>
      <c r="C9" s="6">
        <v>4.9745999999999999E-2</v>
      </c>
      <c r="D9" s="6">
        <v>1.7924199999999999</v>
      </c>
      <c r="E9" s="6">
        <v>23.880500000000001</v>
      </c>
      <c r="F9" s="6">
        <v>0.66632599999999997</v>
      </c>
      <c r="G9" s="6">
        <v>21.566099999999999</v>
      </c>
      <c r="H9" s="6">
        <v>0.32806999999999997</v>
      </c>
      <c r="I9" s="6" t="s">
        <v>32</v>
      </c>
      <c r="J9" s="6" t="s">
        <v>32</v>
      </c>
      <c r="K9" s="6" t="s">
        <v>32</v>
      </c>
      <c r="L9" s="6">
        <v>100.682</v>
      </c>
      <c r="M9" s="7">
        <v>61.687132516834751</v>
      </c>
      <c r="N9" s="7">
        <v>0.66318185747484448</v>
      </c>
      <c r="O9" s="7">
        <v>60.665347781710977</v>
      </c>
      <c r="P9" s="7">
        <v>38.671470360814176</v>
      </c>
    </row>
    <row r="10" spans="1:16" x14ac:dyDescent="0.25">
      <c r="A10" s="28">
        <v>5</v>
      </c>
      <c r="B10" s="6">
        <v>53.601599999999998</v>
      </c>
      <c r="C10" s="6">
        <v>4.0495000000000003E-2</v>
      </c>
      <c r="D10" s="6">
        <v>1.6119600000000001</v>
      </c>
      <c r="E10" s="6">
        <v>22.281199999999998</v>
      </c>
      <c r="F10" s="6">
        <v>0.58956699999999995</v>
      </c>
      <c r="G10" s="6">
        <v>21.140799999999999</v>
      </c>
      <c r="H10" s="6">
        <v>0.34113100000000002</v>
      </c>
      <c r="I10" s="6" t="s">
        <v>32</v>
      </c>
      <c r="J10" s="6" t="s">
        <v>32</v>
      </c>
      <c r="K10" s="6" t="s">
        <v>32</v>
      </c>
      <c r="L10" s="6">
        <v>99.61</v>
      </c>
      <c r="M10" s="7">
        <v>62.847747487851002</v>
      </c>
      <c r="N10" s="7">
        <v>0.71640935665497096</v>
      </c>
      <c r="O10" s="7">
        <v>61.782352132042071</v>
      </c>
      <c r="P10" s="7">
        <v>37.501238511302951</v>
      </c>
    </row>
    <row r="11" spans="1:16" x14ac:dyDescent="0.25">
      <c r="A11" s="28">
        <v>6</v>
      </c>
      <c r="B11" s="6">
        <v>52.780099999999997</v>
      </c>
      <c r="C11" s="6">
        <v>6.0093000000000001E-2</v>
      </c>
      <c r="D11" s="6">
        <v>1.9674199999999999</v>
      </c>
      <c r="E11" s="6">
        <v>23.682099999999998</v>
      </c>
      <c r="F11" s="6">
        <v>0.61389700000000003</v>
      </c>
      <c r="G11" s="6">
        <v>21.747499999999999</v>
      </c>
      <c r="H11" s="6">
        <v>0.34465200000000001</v>
      </c>
      <c r="I11" s="6" t="s">
        <v>32</v>
      </c>
      <c r="J11" s="6" t="s">
        <v>32</v>
      </c>
      <c r="K11" s="6" t="s">
        <v>32</v>
      </c>
      <c r="L11" s="6">
        <v>101.196</v>
      </c>
      <c r="M11" s="7">
        <v>62.081489292518754</v>
      </c>
      <c r="N11" s="7">
        <v>0.69541231416707572</v>
      </c>
      <c r="O11" s="7">
        <v>61.062400316661538</v>
      </c>
      <c r="P11" s="7">
        <v>38.24218736917139</v>
      </c>
    </row>
    <row r="12" spans="1:16" x14ac:dyDescent="0.25">
      <c r="A12" s="28">
        <v>7</v>
      </c>
      <c r="B12" s="6">
        <v>53.3386</v>
      </c>
      <c r="C12" s="6">
        <v>3.3968999999999999E-2</v>
      </c>
      <c r="D12" s="6">
        <v>1.43645</v>
      </c>
      <c r="E12" s="6">
        <v>22.774000000000001</v>
      </c>
      <c r="F12" s="6">
        <v>0.63163999999999998</v>
      </c>
      <c r="G12" s="6">
        <v>22.0733</v>
      </c>
      <c r="H12" s="6">
        <v>0.361927</v>
      </c>
      <c r="I12" s="6" t="s">
        <v>32</v>
      </c>
      <c r="J12" s="6" t="s">
        <v>32</v>
      </c>
      <c r="K12" s="6" t="s">
        <v>32</v>
      </c>
      <c r="L12" s="6">
        <v>100.65</v>
      </c>
      <c r="M12" s="7">
        <v>63.343425965505482</v>
      </c>
      <c r="N12" s="7">
        <v>0.73334202323736797</v>
      </c>
      <c r="O12" s="7">
        <v>62.238026630004725</v>
      </c>
      <c r="P12" s="7">
        <v>37.028631346757905</v>
      </c>
    </row>
    <row r="13" spans="1:16" x14ac:dyDescent="0.25">
      <c r="A13" s="28">
        <v>8</v>
      </c>
      <c r="B13" s="6">
        <v>52.905999999999999</v>
      </c>
      <c r="C13" s="6">
        <v>2.9985000000000001E-2</v>
      </c>
      <c r="D13" s="6">
        <v>1.43973</v>
      </c>
      <c r="E13" s="6">
        <v>23.235700000000001</v>
      </c>
      <c r="F13" s="6">
        <v>0.63869399999999998</v>
      </c>
      <c r="G13" s="6">
        <v>22.094100000000001</v>
      </c>
      <c r="H13" s="6">
        <v>0.36818000000000001</v>
      </c>
      <c r="I13" s="6" t="s">
        <v>32</v>
      </c>
      <c r="J13" s="6" t="s">
        <v>32</v>
      </c>
      <c r="K13" s="6" t="s">
        <v>32</v>
      </c>
      <c r="L13" s="6">
        <v>100.717</v>
      </c>
      <c r="M13" s="7">
        <v>62.898148627150661</v>
      </c>
      <c r="N13" s="7">
        <v>0.74032010262643244</v>
      </c>
      <c r="O13" s="7">
        <v>61.821369723200192</v>
      </c>
      <c r="P13" s="7">
        <v>37.438310174173374</v>
      </c>
    </row>
    <row r="14" spans="1:16" x14ac:dyDescent="0.25">
      <c r="A14" s="28">
        <v>9</v>
      </c>
      <c r="B14" s="6">
        <v>52.661299999999997</v>
      </c>
      <c r="C14" s="6">
        <v>5.5763E-2</v>
      </c>
      <c r="D14" s="6">
        <v>1.72743</v>
      </c>
      <c r="E14" s="6">
        <v>21.169</v>
      </c>
      <c r="F14" s="6">
        <v>0.55702700000000005</v>
      </c>
      <c r="G14" s="6">
        <v>21.974900000000002</v>
      </c>
      <c r="H14" s="6">
        <v>0.37080400000000002</v>
      </c>
      <c r="I14" s="6" t="s">
        <v>32</v>
      </c>
      <c r="J14" s="6" t="s">
        <v>32</v>
      </c>
      <c r="K14" s="6" t="s">
        <v>32</v>
      </c>
      <c r="L14" s="6">
        <v>98.520899999999997</v>
      </c>
      <c r="M14" s="7">
        <v>64.921539821140286</v>
      </c>
      <c r="N14" s="7">
        <v>0.77390565152154878</v>
      </c>
      <c r="O14" s="7">
        <v>63.822450329105749</v>
      </c>
      <c r="P14" s="7">
        <v>35.403644019372699</v>
      </c>
    </row>
    <row r="15" spans="1:16" x14ac:dyDescent="0.25">
      <c r="A15" s="28">
        <v>10</v>
      </c>
      <c r="B15" s="6">
        <v>51.893999999999998</v>
      </c>
      <c r="C15" s="6">
        <v>4.2012000000000001E-2</v>
      </c>
      <c r="D15" s="6">
        <v>2.4461200000000001</v>
      </c>
      <c r="E15" s="6">
        <v>22.2422</v>
      </c>
      <c r="F15" s="6">
        <v>0.67059800000000003</v>
      </c>
      <c r="G15" s="6">
        <v>21.292200000000001</v>
      </c>
      <c r="H15" s="6">
        <v>0.38974700000000001</v>
      </c>
      <c r="I15" s="6" t="s">
        <v>32</v>
      </c>
      <c r="J15" s="6" t="s">
        <v>32</v>
      </c>
      <c r="K15" s="6" t="s">
        <v>32</v>
      </c>
      <c r="L15" s="6">
        <v>98.995999999999995</v>
      </c>
      <c r="M15" s="7">
        <v>63.055035537945827</v>
      </c>
      <c r="N15" s="7">
        <v>0.81350355040426559</v>
      </c>
      <c r="O15" s="7">
        <v>61.844369663658362</v>
      </c>
      <c r="P15" s="7">
        <v>37.342126785937374</v>
      </c>
    </row>
    <row r="16" spans="1:16" x14ac:dyDescent="0.25">
      <c r="A16" s="28">
        <v>11</v>
      </c>
      <c r="B16" s="6">
        <v>52.679200000000002</v>
      </c>
      <c r="C16" s="6">
        <v>6.2882999999999994E-2</v>
      </c>
      <c r="D16" s="6">
        <v>1.712</v>
      </c>
      <c r="E16" s="6">
        <v>23.919899999999998</v>
      </c>
      <c r="F16" s="6">
        <v>0.59253</v>
      </c>
      <c r="G16" s="6">
        <v>21.583100000000002</v>
      </c>
      <c r="H16" s="6">
        <v>0.39246700000000001</v>
      </c>
      <c r="I16" s="6" t="s">
        <v>32</v>
      </c>
      <c r="J16" s="6" t="s">
        <v>32</v>
      </c>
      <c r="K16" s="6" t="s">
        <v>32</v>
      </c>
      <c r="L16" s="6">
        <v>100.944</v>
      </c>
      <c r="M16" s="7">
        <v>61.666791939177124</v>
      </c>
      <c r="N16" s="7">
        <v>0.79217430889984874</v>
      </c>
      <c r="O16" s="7">
        <v>60.622576436587416</v>
      </c>
      <c r="P16" s="7">
        <v>38.585249254512746</v>
      </c>
    </row>
    <row r="17" spans="1:20" x14ac:dyDescent="0.25">
      <c r="A17" s="28">
        <v>12</v>
      </c>
      <c r="B17" s="6">
        <v>52.666499999999999</v>
      </c>
      <c r="C17" s="6">
        <v>3.0498000000000001E-2</v>
      </c>
      <c r="D17" s="6">
        <v>1.58342</v>
      </c>
      <c r="E17" s="6">
        <v>23.095400000000001</v>
      </c>
      <c r="F17" s="6">
        <v>0.55643299999999996</v>
      </c>
      <c r="G17" s="6">
        <v>21.6541</v>
      </c>
      <c r="H17" s="6">
        <v>0.40849299999999999</v>
      </c>
      <c r="I17" s="6" t="s">
        <v>32</v>
      </c>
      <c r="J17" s="6">
        <v>6.3540000000000003E-3</v>
      </c>
      <c r="K17" s="6" t="s">
        <v>32</v>
      </c>
      <c r="L17" s="6">
        <v>100.003</v>
      </c>
      <c r="M17" s="7">
        <v>62.56946332892236</v>
      </c>
      <c r="N17" s="7">
        <v>0.83352779256986964</v>
      </c>
      <c r="O17" s="7">
        <v>61.486328820267289</v>
      </c>
      <c r="P17" s="7">
        <v>37.68014338716285</v>
      </c>
    </row>
    <row r="18" spans="1:20" x14ac:dyDescent="0.25">
      <c r="A18" s="28">
        <v>13</v>
      </c>
      <c r="B18" s="6">
        <v>52.584600000000002</v>
      </c>
      <c r="C18" s="6">
        <v>7.0443000000000006E-2</v>
      </c>
      <c r="D18" s="6">
        <v>1.8626400000000001</v>
      </c>
      <c r="E18" s="6">
        <v>22.673200000000001</v>
      </c>
      <c r="F18" s="6">
        <v>0.55182600000000004</v>
      </c>
      <c r="G18" s="6">
        <v>21.889299999999999</v>
      </c>
      <c r="H18" s="6">
        <v>0.42160500000000001</v>
      </c>
      <c r="I18" s="6" t="s">
        <v>32</v>
      </c>
      <c r="J18" s="6" t="s">
        <v>32</v>
      </c>
      <c r="K18" s="6" t="s">
        <v>32</v>
      </c>
      <c r="L18" s="6">
        <v>100.054</v>
      </c>
      <c r="M18" s="7">
        <v>63.252012110077885</v>
      </c>
      <c r="N18" s="7">
        <v>0.86015582143800684</v>
      </c>
      <c r="O18" s="7">
        <v>62.145002879910507</v>
      </c>
      <c r="P18" s="7">
        <v>36.994841298651487</v>
      </c>
    </row>
    <row r="19" spans="1:20" x14ac:dyDescent="0.25">
      <c r="A19" s="28">
        <v>14</v>
      </c>
      <c r="B19" s="6">
        <v>52.323900000000002</v>
      </c>
      <c r="C19" s="6">
        <v>8.4389000000000006E-2</v>
      </c>
      <c r="D19" s="6">
        <v>1.79358</v>
      </c>
      <c r="E19" s="6">
        <v>23.126200000000001</v>
      </c>
      <c r="F19" s="6">
        <v>0.63882099999999997</v>
      </c>
      <c r="G19" s="6">
        <v>21.6038</v>
      </c>
      <c r="H19" s="6">
        <v>0.43576999999999999</v>
      </c>
      <c r="I19" s="6" t="s">
        <v>32</v>
      </c>
      <c r="J19" s="6" t="s">
        <v>32</v>
      </c>
      <c r="K19" s="6" t="s">
        <v>32</v>
      </c>
      <c r="L19" s="6">
        <v>100.008</v>
      </c>
      <c r="M19" s="7">
        <v>62.483746349742951</v>
      </c>
      <c r="N19" s="7">
        <v>0.8885130205307793</v>
      </c>
      <c r="O19" s="7">
        <v>61.297050115518694</v>
      </c>
      <c r="P19" s="7">
        <v>37.81443686395054</v>
      </c>
    </row>
    <row r="20" spans="1:20" x14ac:dyDescent="0.25">
      <c r="A20" s="28">
        <v>15</v>
      </c>
      <c r="B20" s="6">
        <v>52.202199999999998</v>
      </c>
      <c r="C20" s="6">
        <v>7.6105999999999993E-2</v>
      </c>
      <c r="D20" s="6">
        <v>1.8353299999999999</v>
      </c>
      <c r="E20" s="6">
        <v>24.163900000000002</v>
      </c>
      <c r="F20" s="6">
        <v>0.55294200000000004</v>
      </c>
      <c r="G20" s="6">
        <v>20.989599999999999</v>
      </c>
      <c r="H20" s="6">
        <v>0.44387399999999999</v>
      </c>
      <c r="I20" s="6" t="s">
        <v>32</v>
      </c>
      <c r="J20" s="6" t="s">
        <v>32</v>
      </c>
      <c r="K20" s="6" t="s">
        <v>32</v>
      </c>
      <c r="L20" s="6">
        <v>100.268</v>
      </c>
      <c r="M20" s="7">
        <v>60.763847915986148</v>
      </c>
      <c r="N20" s="7">
        <v>0.90699538070391894</v>
      </c>
      <c r="O20" s="7">
        <v>59.683253461758689</v>
      </c>
      <c r="P20" s="7">
        <v>39.4097511575374</v>
      </c>
    </row>
    <row r="21" spans="1:20" x14ac:dyDescent="0.25">
      <c r="A21" s="28">
        <v>16</v>
      </c>
      <c r="B21" s="6">
        <v>52.951799999999999</v>
      </c>
      <c r="C21" s="6">
        <v>5.0110000000000002E-2</v>
      </c>
      <c r="D21" s="6">
        <v>1.5619799999999999</v>
      </c>
      <c r="E21" s="6">
        <v>22.752700000000001</v>
      </c>
      <c r="F21" s="6">
        <v>0.64636400000000005</v>
      </c>
      <c r="G21" s="6">
        <v>21.8386</v>
      </c>
      <c r="H21" s="6">
        <v>0.44687100000000002</v>
      </c>
      <c r="I21" s="6" t="s">
        <v>32</v>
      </c>
      <c r="J21" s="6" t="s">
        <v>32</v>
      </c>
      <c r="K21" s="6">
        <v>7.7879999999999998E-3</v>
      </c>
      <c r="L21" s="6">
        <v>100.258</v>
      </c>
      <c r="M21" s="7">
        <v>63.116649959086288</v>
      </c>
      <c r="N21" s="7">
        <v>0.91000458559522146</v>
      </c>
      <c r="O21" s="7">
        <v>61.885536687255183</v>
      </c>
      <c r="P21" s="7">
        <v>37.204458727149586</v>
      </c>
    </row>
    <row r="22" spans="1:20" x14ac:dyDescent="0.25">
      <c r="A22" s="28">
        <v>17</v>
      </c>
      <c r="B22" s="6">
        <v>52.3048</v>
      </c>
      <c r="C22" s="6">
        <v>6.4568E-2</v>
      </c>
      <c r="D22" s="6">
        <v>2.0199799999999999</v>
      </c>
      <c r="E22" s="6">
        <v>23.427900000000001</v>
      </c>
      <c r="F22" s="6">
        <v>0.63362499999999999</v>
      </c>
      <c r="G22" s="6">
        <v>21.4102</v>
      </c>
      <c r="H22" s="6">
        <v>0.46185900000000002</v>
      </c>
      <c r="I22" s="6" t="s">
        <v>32</v>
      </c>
      <c r="J22" s="6" t="s">
        <v>32</v>
      </c>
      <c r="K22" s="6" t="s">
        <v>32</v>
      </c>
      <c r="L22" s="6">
        <v>100.32299999999999</v>
      </c>
      <c r="M22" s="7">
        <v>61.967499317332383</v>
      </c>
      <c r="N22" s="7">
        <v>0.94196167920062512</v>
      </c>
      <c r="O22" s="7">
        <v>60.764161220178281</v>
      </c>
      <c r="P22" s="7">
        <v>38.293877100621089</v>
      </c>
    </row>
    <row r="23" spans="1:20" x14ac:dyDescent="0.25">
      <c r="A23" s="28">
        <v>18</v>
      </c>
      <c r="B23" s="6">
        <v>52.525199999999998</v>
      </c>
      <c r="C23" s="6">
        <v>0.105586</v>
      </c>
      <c r="D23" s="6">
        <v>1.7757000000000001</v>
      </c>
      <c r="E23" s="6">
        <v>22.582100000000001</v>
      </c>
      <c r="F23" s="6">
        <v>0.60971600000000004</v>
      </c>
      <c r="G23" s="6">
        <v>22.0243</v>
      </c>
      <c r="H23" s="6">
        <v>0.541964</v>
      </c>
      <c r="I23" s="6">
        <v>2.7949999999999999E-2</v>
      </c>
      <c r="J23" s="6" t="s">
        <v>32</v>
      </c>
      <c r="K23" s="6" t="s">
        <v>32</v>
      </c>
      <c r="L23" s="6">
        <v>100.193</v>
      </c>
      <c r="M23" s="7">
        <v>63.488186321631176</v>
      </c>
      <c r="N23" s="7">
        <v>1.0997573144095236</v>
      </c>
      <c r="O23" s="7">
        <v>62.191565996333267</v>
      </c>
      <c r="P23" s="7">
        <v>36.708676689257203</v>
      </c>
    </row>
    <row r="24" spans="1:20" x14ac:dyDescent="0.25">
      <c r="A24" s="28">
        <v>19</v>
      </c>
      <c r="B24" s="6">
        <v>52.650300000000001</v>
      </c>
      <c r="C24" s="6">
        <v>7.8315999999999997E-2</v>
      </c>
      <c r="D24" s="6">
        <v>1.74258</v>
      </c>
      <c r="E24" s="6">
        <v>22.7012</v>
      </c>
      <c r="F24" s="6">
        <v>0.56173799999999996</v>
      </c>
      <c r="G24" s="6">
        <v>22.018000000000001</v>
      </c>
      <c r="H24" s="6">
        <v>0.55896699999999999</v>
      </c>
      <c r="I24" s="6" t="s">
        <v>32</v>
      </c>
      <c r="J24" s="6" t="s">
        <v>32</v>
      </c>
      <c r="K24" s="6" t="s">
        <v>32</v>
      </c>
      <c r="L24" s="6">
        <v>100.312</v>
      </c>
      <c r="M24" s="7">
        <v>63.359522928166271</v>
      </c>
      <c r="N24" s="7">
        <v>1.1326211733677489</v>
      </c>
      <c r="O24" s="7">
        <v>62.083948979042944</v>
      </c>
      <c r="P24" s="7">
        <v>36.783429847589311</v>
      </c>
    </row>
    <row r="25" spans="1:20" x14ac:dyDescent="0.25">
      <c r="A25" s="28">
        <v>20</v>
      </c>
      <c r="B25" s="6">
        <v>52.713999999999999</v>
      </c>
      <c r="C25" s="6">
        <v>4.1222000000000002E-2</v>
      </c>
      <c r="D25" s="6">
        <v>1.6264400000000001</v>
      </c>
      <c r="E25" s="6">
        <v>23.451599999999999</v>
      </c>
      <c r="F25" s="6">
        <v>0.520231</v>
      </c>
      <c r="G25" s="6">
        <v>22.159400000000002</v>
      </c>
      <c r="H25" s="6">
        <v>0.57168399999999997</v>
      </c>
      <c r="I25" s="6" t="s">
        <v>32</v>
      </c>
      <c r="J25" s="6" t="s">
        <v>32</v>
      </c>
      <c r="K25" s="6" t="s">
        <v>32</v>
      </c>
      <c r="L25" s="6">
        <v>101.08499999999999</v>
      </c>
      <c r="M25" s="7">
        <v>62.751065239915413</v>
      </c>
      <c r="N25" s="7">
        <v>1.141776388347068</v>
      </c>
      <c r="O25" s="7">
        <v>61.58656414954519</v>
      </c>
      <c r="P25" s="7">
        <v>37.271659462107749</v>
      </c>
    </row>
    <row r="26" spans="1:20" x14ac:dyDescent="0.25">
      <c r="A26" s="28">
        <v>21</v>
      </c>
      <c r="B26" s="6">
        <v>52.892299999999999</v>
      </c>
      <c r="C26" s="6">
        <v>0.14158399999999999</v>
      </c>
      <c r="D26" s="6">
        <v>1.6055200000000001</v>
      </c>
      <c r="E26" s="6">
        <v>23.293500000000002</v>
      </c>
      <c r="F26" s="6">
        <v>0.58248</v>
      </c>
      <c r="G26" s="6">
        <v>21.615600000000001</v>
      </c>
      <c r="H26" s="6">
        <v>0.82752300000000001</v>
      </c>
      <c r="I26" s="6">
        <v>8.2159999999999993E-3</v>
      </c>
      <c r="J26" s="6" t="s">
        <v>32</v>
      </c>
      <c r="K26" s="6" t="s">
        <v>32</v>
      </c>
      <c r="L26" s="6">
        <v>100.97</v>
      </c>
      <c r="M26" s="7">
        <v>62.32744628880873</v>
      </c>
      <c r="N26" s="7">
        <v>1.6703496246337317</v>
      </c>
      <c r="O26" s="7">
        <v>60.715218795602141</v>
      </c>
      <c r="P26" s="7">
        <v>37.614431579764116</v>
      </c>
    </row>
    <row r="27" spans="1:20" ht="14.4" x14ac:dyDescent="0.3">
      <c r="A27" s="14" t="s">
        <v>71</v>
      </c>
      <c r="B27" s="15">
        <f>MIN(B6:B26)</f>
        <v>51.893999999999998</v>
      </c>
      <c r="C27" s="15">
        <f t="shared" ref="C27:P27" si="0">MIN(C6:C26)</f>
        <v>1.6869999999999999E-3</v>
      </c>
      <c r="D27" s="15">
        <f t="shared" si="0"/>
        <v>1.43645</v>
      </c>
      <c r="E27" s="15">
        <f t="shared" si="0"/>
        <v>21.169</v>
      </c>
      <c r="F27" s="15">
        <f t="shared" si="0"/>
        <v>0.50944599999999995</v>
      </c>
      <c r="G27" s="15">
        <f t="shared" si="0"/>
        <v>20.989599999999999</v>
      </c>
      <c r="H27" s="15">
        <f t="shared" si="0"/>
        <v>0.29306100000000002</v>
      </c>
      <c r="I27" s="15"/>
      <c r="J27" s="15"/>
      <c r="K27" s="15"/>
      <c r="L27" s="15">
        <f t="shared" si="0"/>
        <v>98.520899999999997</v>
      </c>
      <c r="M27" s="61">
        <f t="shared" si="0"/>
        <v>60.763847915986148</v>
      </c>
      <c r="N27" s="61">
        <f t="shared" si="0"/>
        <v>0.60230233603046102</v>
      </c>
      <c r="O27" s="61">
        <f t="shared" si="0"/>
        <v>59.683253461758689</v>
      </c>
      <c r="P27" s="61">
        <f t="shared" si="0"/>
        <v>35.403644019372699</v>
      </c>
    </row>
    <row r="28" spans="1:20" ht="14.4" x14ac:dyDescent="0.3">
      <c r="A28" s="14" t="s">
        <v>72</v>
      </c>
      <c r="B28" s="15">
        <f>MAX(B6:B26)</f>
        <v>53.601599999999998</v>
      </c>
      <c r="C28" s="15">
        <f t="shared" ref="C28:P28" si="1">MAX(C6:C26)</f>
        <v>0.14158399999999999</v>
      </c>
      <c r="D28" s="15">
        <f t="shared" si="1"/>
        <v>2.4461200000000001</v>
      </c>
      <c r="E28" s="15">
        <f t="shared" si="1"/>
        <v>24.163900000000002</v>
      </c>
      <c r="F28" s="15">
        <f t="shared" si="1"/>
        <v>0.67059800000000003</v>
      </c>
      <c r="G28" s="15">
        <f t="shared" si="1"/>
        <v>22.544899999999998</v>
      </c>
      <c r="H28" s="15">
        <f t="shared" si="1"/>
        <v>0.82752300000000001</v>
      </c>
      <c r="I28" s="15"/>
      <c r="J28" s="15"/>
      <c r="K28" s="15"/>
      <c r="L28" s="15">
        <f t="shared" si="1"/>
        <v>101.196</v>
      </c>
      <c r="M28" s="61">
        <f t="shared" si="1"/>
        <v>64.921539821140286</v>
      </c>
      <c r="N28" s="61">
        <f t="shared" si="1"/>
        <v>1.6703496246337317</v>
      </c>
      <c r="O28" s="61">
        <f t="shared" si="1"/>
        <v>63.822450329105749</v>
      </c>
      <c r="P28" s="61">
        <f t="shared" si="1"/>
        <v>39.4097511575374</v>
      </c>
    </row>
    <row r="29" spans="1:20" ht="14.4" x14ac:dyDescent="0.3">
      <c r="A29" s="14" t="s">
        <v>73</v>
      </c>
      <c r="B29" s="15">
        <f>AVERAGE(B6:B26)</f>
        <v>52.695328571428576</v>
      </c>
      <c r="C29" s="15">
        <f t="shared" ref="C29:P29" si="2">AVERAGE(C6:C26)</f>
        <v>6.183214285714287E-2</v>
      </c>
      <c r="D29" s="15">
        <f t="shared" si="2"/>
        <v>1.7357033333333329</v>
      </c>
      <c r="E29" s="15">
        <f t="shared" si="2"/>
        <v>22.990352380952384</v>
      </c>
      <c r="F29" s="15">
        <f t="shared" si="2"/>
        <v>0.59456428571428577</v>
      </c>
      <c r="G29" s="15">
        <f t="shared" si="2"/>
        <v>21.77468571428571</v>
      </c>
      <c r="H29" s="15">
        <f t="shared" si="2"/>
        <v>0.42522471428571423</v>
      </c>
      <c r="I29" s="15"/>
      <c r="J29" s="15"/>
      <c r="K29" s="15"/>
      <c r="L29" s="15">
        <f t="shared" si="2"/>
        <v>100.2837</v>
      </c>
      <c r="M29" s="61">
        <f t="shared" si="2"/>
        <v>62.807611734857133</v>
      </c>
      <c r="N29" s="61">
        <f t="shared" si="2"/>
        <v>0.86495040653416377</v>
      </c>
      <c r="O29" s="61">
        <f t="shared" si="2"/>
        <v>61.678897916828703</v>
      </c>
      <c r="P29" s="61">
        <f t="shared" si="2"/>
        <v>37.456151676637148</v>
      </c>
    </row>
    <row r="30" spans="1:20" ht="14.4" x14ac:dyDescent="0.3">
      <c r="A30" s="14" t="s">
        <v>76</v>
      </c>
      <c r="B30" s="15">
        <f>STDEV(B6:B26)*2</f>
        <v>0.7558479348198478</v>
      </c>
      <c r="C30" s="15">
        <f t="shared" ref="C30:P30" si="3">STDEV(C6:C26)*2</f>
        <v>6.9578103133919045E-2</v>
      </c>
      <c r="D30" s="15">
        <f t="shared" si="3"/>
        <v>0.44264347582827757</v>
      </c>
      <c r="E30" s="15">
        <f t="shared" si="3"/>
        <v>1.3508590579613371</v>
      </c>
      <c r="F30" s="15">
        <f t="shared" si="3"/>
        <v>9.5358150085124591E-2</v>
      </c>
      <c r="G30" s="15">
        <f t="shared" si="3"/>
        <v>0.79853500683617951</v>
      </c>
      <c r="H30" s="15">
        <f t="shared" si="3"/>
        <v>0.24361384791767776</v>
      </c>
      <c r="I30" s="15"/>
      <c r="J30" s="15"/>
      <c r="K30" s="15"/>
      <c r="L30" s="15">
        <f t="shared" si="3"/>
        <v>1.3355664536068594</v>
      </c>
      <c r="M30" s="61">
        <f t="shared" si="3"/>
        <v>1.8244448261285278</v>
      </c>
      <c r="N30" s="61">
        <f t="shared" si="3"/>
        <v>0.48772057866943053</v>
      </c>
      <c r="O30" s="61">
        <f t="shared" si="3"/>
        <v>1.8600404705131437</v>
      </c>
      <c r="P30" s="61">
        <f t="shared" si="3"/>
        <v>1.7874457472417249</v>
      </c>
    </row>
    <row r="31" spans="1:20" ht="14.4" x14ac:dyDescent="0.3">
      <c r="A31" s="5" t="s">
        <v>3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N31" s="7"/>
      <c r="O31" s="7"/>
      <c r="P31" s="7"/>
    </row>
    <row r="32" spans="1:20" x14ac:dyDescent="0.25">
      <c r="A32" s="71">
        <v>1</v>
      </c>
      <c r="B32" s="11">
        <v>53.686999999999998</v>
      </c>
      <c r="C32" s="11">
        <v>0.168209</v>
      </c>
      <c r="D32" s="11">
        <v>1.4466000000000001</v>
      </c>
      <c r="E32" s="11">
        <v>19.689800000000002</v>
      </c>
      <c r="F32" s="11">
        <v>0.53659100000000004</v>
      </c>
      <c r="G32" s="11">
        <v>24.494199999999999</v>
      </c>
      <c r="H32" s="11">
        <v>0.65129000000000004</v>
      </c>
      <c r="I32" s="6" t="s">
        <v>32</v>
      </c>
      <c r="J32" s="6" t="s">
        <v>32</v>
      </c>
      <c r="K32" s="6" t="s">
        <v>32</v>
      </c>
      <c r="L32" s="11">
        <v>100.67368999999999</v>
      </c>
      <c r="M32" s="12">
        <v>68.920448873807132</v>
      </c>
      <c r="N32" s="7">
        <v>1.2893265240375806</v>
      </c>
      <c r="O32" s="7">
        <v>67.476838368691986</v>
      </c>
      <c r="P32" s="7">
        <v>31.233835107270423</v>
      </c>
      <c r="R32" s="22"/>
      <c r="S32" s="22"/>
      <c r="T32" s="22"/>
    </row>
    <row r="33" spans="1:20" x14ac:dyDescent="0.25">
      <c r="A33" s="71">
        <v>2</v>
      </c>
      <c r="B33" s="11">
        <v>54.056100000000001</v>
      </c>
      <c r="C33" s="11">
        <v>9.0523000000000006E-2</v>
      </c>
      <c r="D33" s="11">
        <v>1.50458</v>
      </c>
      <c r="E33" s="11">
        <v>19.2425</v>
      </c>
      <c r="F33" s="11">
        <v>0.52581800000000001</v>
      </c>
      <c r="G33" s="11">
        <v>24.398599999999998</v>
      </c>
      <c r="H33" s="11">
        <v>0.58047099999999996</v>
      </c>
      <c r="I33" s="11">
        <v>1.5243E-2</v>
      </c>
      <c r="J33" s="6" t="s">
        <v>32</v>
      </c>
      <c r="K33" s="6" t="s">
        <v>32</v>
      </c>
      <c r="L33" s="11">
        <v>100.413839</v>
      </c>
      <c r="M33" s="12">
        <v>69.327301058154646</v>
      </c>
      <c r="N33" s="7">
        <v>1.1616994438952994</v>
      </c>
      <c r="O33" s="7">
        <v>67.948694940660758</v>
      </c>
      <c r="P33" s="7">
        <v>30.889605615443934</v>
      </c>
      <c r="R33" s="22"/>
      <c r="S33" s="22"/>
      <c r="T33" s="22"/>
    </row>
    <row r="34" spans="1:20" x14ac:dyDescent="0.25">
      <c r="A34" s="71">
        <v>3</v>
      </c>
      <c r="B34" s="11">
        <v>53.875900000000001</v>
      </c>
      <c r="C34" s="11">
        <v>0.11182</v>
      </c>
      <c r="D34" s="11">
        <v>1.5243100000000001</v>
      </c>
      <c r="E34" s="11">
        <v>19.189</v>
      </c>
      <c r="F34" s="11">
        <v>0.56400700000000004</v>
      </c>
      <c r="G34" s="11">
        <v>24.613399999999999</v>
      </c>
      <c r="H34" s="11">
        <v>0.50095400000000001</v>
      </c>
      <c r="I34" s="11">
        <v>3.0665999999999999E-2</v>
      </c>
      <c r="J34" s="6" t="s">
        <v>32</v>
      </c>
      <c r="K34" s="6" t="s">
        <v>32</v>
      </c>
      <c r="L34" s="11">
        <v>100.41005699999999</v>
      </c>
      <c r="M34" s="12">
        <v>69.572413105260665</v>
      </c>
      <c r="N34" s="7">
        <v>0.99840913504973328</v>
      </c>
      <c r="O34" s="7">
        <v>68.26298351439371</v>
      </c>
      <c r="P34" s="7">
        <v>30.738607350556553</v>
      </c>
      <c r="R34" s="22"/>
      <c r="S34" s="22"/>
    </row>
    <row r="35" spans="1:20" x14ac:dyDescent="0.25">
      <c r="A35" s="71">
        <v>4</v>
      </c>
      <c r="B35" s="11">
        <v>53.386499999999998</v>
      </c>
      <c r="C35" s="11" t="s">
        <v>32</v>
      </c>
      <c r="D35" s="11">
        <v>1.9432700000000001</v>
      </c>
      <c r="E35" s="11">
        <v>19.282499999999999</v>
      </c>
      <c r="F35" s="11">
        <v>0.52550699999999995</v>
      </c>
      <c r="G35" s="11">
        <v>24.282599999999999</v>
      </c>
      <c r="H35" s="11">
        <v>0.233459</v>
      </c>
      <c r="I35" s="11">
        <v>2.0201E-2</v>
      </c>
      <c r="J35" s="6" t="s">
        <v>32</v>
      </c>
      <c r="K35" s="6" t="s">
        <v>32</v>
      </c>
      <c r="L35" s="11">
        <v>99.674041000000003</v>
      </c>
      <c r="M35" s="12">
        <v>69.181709804394586</v>
      </c>
      <c r="N35" s="7">
        <v>0.4717302073794693</v>
      </c>
      <c r="O35" s="7">
        <v>68.278066005076326</v>
      </c>
      <c r="P35" s="7">
        <v>31.250203787544205</v>
      </c>
      <c r="R35" s="22"/>
      <c r="S35" s="22"/>
    </row>
    <row r="36" spans="1:20" x14ac:dyDescent="0.25">
      <c r="A36" s="71">
        <v>5</v>
      </c>
      <c r="B36" s="6">
        <v>53.4315</v>
      </c>
      <c r="C36" s="6">
        <v>9.5936999999999995E-2</v>
      </c>
      <c r="D36" s="6">
        <v>1.3887400000000001</v>
      </c>
      <c r="E36" s="6">
        <v>19.4726</v>
      </c>
      <c r="F36" s="6">
        <v>0.52632000000000001</v>
      </c>
      <c r="G36" s="6">
        <v>24.761299999999999</v>
      </c>
      <c r="H36" s="6">
        <v>0.64093299999999997</v>
      </c>
      <c r="I36" s="6">
        <v>2.0611999999999998E-2</v>
      </c>
      <c r="J36" s="6" t="s">
        <v>32</v>
      </c>
      <c r="K36" s="6" t="s">
        <v>32</v>
      </c>
      <c r="L36" s="6">
        <v>100.337942</v>
      </c>
      <c r="M36" s="7">
        <v>69.3875731224243</v>
      </c>
      <c r="N36" s="7">
        <v>1.2648984191041779</v>
      </c>
      <c r="O36" s="7">
        <v>68.001644846848635</v>
      </c>
      <c r="P36" s="7">
        <v>30.733456734047188</v>
      </c>
      <c r="R36" s="22"/>
      <c r="S36" s="22"/>
    </row>
    <row r="37" spans="1:20" x14ac:dyDescent="0.25">
      <c r="A37" s="71">
        <v>6</v>
      </c>
      <c r="B37" s="6">
        <v>53.318899999999999</v>
      </c>
      <c r="C37" s="6">
        <v>0.10358100000000001</v>
      </c>
      <c r="D37" s="6">
        <v>1.3324</v>
      </c>
      <c r="E37" s="6">
        <v>19.6356</v>
      </c>
      <c r="F37" s="6">
        <v>0.54749899999999996</v>
      </c>
      <c r="G37" s="6">
        <v>24.5916</v>
      </c>
      <c r="H37" s="6">
        <v>0.55856700000000004</v>
      </c>
      <c r="I37" s="6">
        <v>3.3110000000000001E-2</v>
      </c>
      <c r="J37" s="6" t="s">
        <v>32</v>
      </c>
      <c r="K37" s="6" t="s">
        <v>32</v>
      </c>
      <c r="L37" s="6">
        <v>100.15372800000002</v>
      </c>
      <c r="M37" s="7">
        <v>69.063531030918256</v>
      </c>
      <c r="N37" s="7">
        <v>1.1061357551212538</v>
      </c>
      <c r="O37" s="7">
        <v>67.767724261698945</v>
      </c>
      <c r="P37" s="7">
        <v>31.126139983179797</v>
      </c>
      <c r="R37" s="22"/>
      <c r="S37" s="22"/>
    </row>
    <row r="38" spans="1:20" x14ac:dyDescent="0.25">
      <c r="A38" s="71">
        <v>7</v>
      </c>
      <c r="B38" s="6">
        <v>53.485900000000001</v>
      </c>
      <c r="C38" s="6">
        <v>8.0438999999999997E-2</v>
      </c>
      <c r="D38" s="6">
        <v>1.5848800000000001</v>
      </c>
      <c r="E38" s="6">
        <v>19.451699999999999</v>
      </c>
      <c r="F38" s="6">
        <v>0.46594999999999998</v>
      </c>
      <c r="G38" s="6">
        <v>24.606200000000001</v>
      </c>
      <c r="H38" s="6">
        <v>0.48478100000000002</v>
      </c>
      <c r="I38" s="6">
        <v>2.5756000000000001E-2</v>
      </c>
      <c r="J38" s="6" t="s">
        <v>32</v>
      </c>
      <c r="K38" s="6" t="s">
        <v>32</v>
      </c>
      <c r="L38" s="6">
        <v>100.18560600000001</v>
      </c>
      <c r="M38" s="7">
        <v>69.276780436010171</v>
      </c>
      <c r="N38" s="7">
        <v>0.96459805253475484</v>
      </c>
      <c r="O38" s="7">
        <v>68.131554664026979</v>
      </c>
      <c r="P38" s="7">
        <v>30.903847283438274</v>
      </c>
      <c r="R38" s="22"/>
      <c r="S38" s="22"/>
    </row>
    <row r="39" spans="1:20" x14ac:dyDescent="0.25">
      <c r="A39" s="71">
        <v>8</v>
      </c>
      <c r="B39" s="6">
        <v>53.067700000000002</v>
      </c>
      <c r="C39" s="6">
        <v>9.9214999999999998E-2</v>
      </c>
      <c r="D39" s="6">
        <v>1.4892399999999999</v>
      </c>
      <c r="E39" s="6">
        <v>19.473800000000001</v>
      </c>
      <c r="F39" s="6">
        <v>0.53100800000000004</v>
      </c>
      <c r="G39" s="6">
        <v>24.475300000000001</v>
      </c>
      <c r="H39" s="6">
        <v>0.45593899999999998</v>
      </c>
      <c r="I39" s="6">
        <v>1.9449999999999999E-2</v>
      </c>
      <c r="J39" s="6" t="s">
        <v>32</v>
      </c>
      <c r="K39" s="6" t="s">
        <v>32</v>
      </c>
      <c r="L39" s="6">
        <v>99.611651999999992</v>
      </c>
      <c r="M39" s="7">
        <v>69.138933723376013</v>
      </c>
      <c r="N39" s="7">
        <v>0.90997958064028395</v>
      </c>
      <c r="O39" s="7">
        <v>67.976044156233996</v>
      </c>
      <c r="P39" s="7">
        <v>31.113976263125732</v>
      </c>
      <c r="R39" s="22"/>
      <c r="S39" s="22"/>
    </row>
    <row r="40" spans="1:20" x14ac:dyDescent="0.25">
      <c r="A40" s="71">
        <v>9</v>
      </c>
      <c r="B40" s="6">
        <v>53.390500000000003</v>
      </c>
      <c r="C40" s="6">
        <v>8.1736000000000003E-2</v>
      </c>
      <c r="D40" s="6">
        <v>1.42438</v>
      </c>
      <c r="E40" s="6">
        <v>19.986699999999999</v>
      </c>
      <c r="F40" s="6">
        <v>0.53329700000000002</v>
      </c>
      <c r="G40" s="6">
        <v>24.888200000000001</v>
      </c>
      <c r="H40" s="6">
        <v>0.53311299999999995</v>
      </c>
      <c r="I40" s="6">
        <v>4.3957000000000003E-2</v>
      </c>
      <c r="J40" s="6" t="s">
        <v>32</v>
      </c>
      <c r="K40" s="6" t="s">
        <v>32</v>
      </c>
      <c r="L40" s="6">
        <v>100.881883</v>
      </c>
      <c r="M40" s="7">
        <v>68.940824500829748</v>
      </c>
      <c r="N40" s="7">
        <v>1.0429763369571103</v>
      </c>
      <c r="O40" s="7">
        <v>67.756603754451945</v>
      </c>
      <c r="P40" s="7">
        <v>31.200419908590938</v>
      </c>
      <c r="R40" s="22"/>
      <c r="S40" s="22"/>
    </row>
    <row r="41" spans="1:20" x14ac:dyDescent="0.25">
      <c r="A41" s="71">
        <v>10</v>
      </c>
      <c r="B41" s="6">
        <v>53.307299999999998</v>
      </c>
      <c r="C41" s="6">
        <v>9.8969000000000001E-2</v>
      </c>
      <c r="D41" s="6">
        <v>1.5095799999999999</v>
      </c>
      <c r="E41" s="6">
        <v>19.227799999999998</v>
      </c>
      <c r="F41" s="6">
        <v>0.63420299999999996</v>
      </c>
      <c r="G41" s="6">
        <v>24.739699999999999</v>
      </c>
      <c r="H41" s="6">
        <v>0.53648700000000005</v>
      </c>
      <c r="I41" s="6">
        <v>7.2205000000000005E-2</v>
      </c>
      <c r="J41" s="6" t="s">
        <v>32</v>
      </c>
      <c r="K41" s="6" t="s">
        <v>32</v>
      </c>
      <c r="L41" s="6">
        <v>100.126244</v>
      </c>
      <c r="M41" s="7">
        <v>69.637107346715439</v>
      </c>
      <c r="N41" s="7">
        <v>1.0638686007880194</v>
      </c>
      <c r="O41" s="7">
        <v>68.269414194620964</v>
      </c>
      <c r="P41" s="7">
        <v>30.66671720459102</v>
      </c>
      <c r="R41" s="22"/>
      <c r="S41" s="22"/>
    </row>
    <row r="42" spans="1:20" x14ac:dyDescent="0.25">
      <c r="A42" s="71">
        <v>11</v>
      </c>
      <c r="B42" s="6">
        <v>53.767499999999998</v>
      </c>
      <c r="C42" s="6">
        <v>4.3276000000000002E-2</v>
      </c>
      <c r="D42" s="6">
        <v>1.17391</v>
      </c>
      <c r="E42" s="6">
        <v>19.425599999999999</v>
      </c>
      <c r="F42" s="6">
        <v>0.523536</v>
      </c>
      <c r="G42" s="6">
        <v>25.298400000000001</v>
      </c>
      <c r="H42" s="6">
        <v>0.32213199999999997</v>
      </c>
      <c r="I42" s="6" t="s">
        <v>32</v>
      </c>
      <c r="J42" s="6" t="s">
        <v>32</v>
      </c>
      <c r="K42" s="6" t="s">
        <v>32</v>
      </c>
      <c r="L42" s="6">
        <v>100.55435400000002</v>
      </c>
      <c r="M42" s="7">
        <v>69.89233720484593</v>
      </c>
      <c r="N42" s="7">
        <v>0.63090370054386613</v>
      </c>
      <c r="O42" s="7">
        <v>68.948563068685772</v>
      </c>
      <c r="P42" s="7">
        <v>30.420533230770346</v>
      </c>
      <c r="R42" s="22"/>
      <c r="S42" s="22"/>
    </row>
    <row r="43" spans="1:20" x14ac:dyDescent="0.25">
      <c r="A43" s="71">
        <v>12</v>
      </c>
      <c r="B43" s="6">
        <v>53.768500000000003</v>
      </c>
      <c r="C43" s="6">
        <v>5.7200000000000001E-2</v>
      </c>
      <c r="D43" s="6">
        <v>1.2560100000000001</v>
      </c>
      <c r="E43" s="6">
        <v>19.139700000000001</v>
      </c>
      <c r="F43" s="6">
        <v>0.57828100000000004</v>
      </c>
      <c r="G43" s="6">
        <v>24.545400000000001</v>
      </c>
      <c r="H43" s="6">
        <v>0.433284</v>
      </c>
      <c r="I43" s="6" t="s">
        <v>32</v>
      </c>
      <c r="J43" s="6" t="s">
        <v>32</v>
      </c>
      <c r="K43" s="6" t="s">
        <v>32</v>
      </c>
      <c r="L43" s="6">
        <v>99.778375000000011</v>
      </c>
      <c r="M43" s="7">
        <v>69.567431438681268</v>
      </c>
      <c r="N43" s="7">
        <v>0.86681538396079683</v>
      </c>
      <c r="O43" s="7">
        <v>68.332456118697721</v>
      </c>
      <c r="P43" s="7">
        <v>30.800728497341485</v>
      </c>
      <c r="R43" s="22"/>
      <c r="S43" s="22"/>
    </row>
    <row r="44" spans="1:20" x14ac:dyDescent="0.25">
      <c r="A44" s="71">
        <v>13</v>
      </c>
      <c r="B44" s="6">
        <v>53.2363</v>
      </c>
      <c r="C44" s="6">
        <v>5.5521000000000001E-2</v>
      </c>
      <c r="D44" s="6">
        <v>1.5422899999999999</v>
      </c>
      <c r="E44" s="6">
        <v>19.728200000000001</v>
      </c>
      <c r="F44" s="6">
        <v>0.57006500000000004</v>
      </c>
      <c r="G44" s="6">
        <v>24.4068</v>
      </c>
      <c r="H44" s="6">
        <v>0.40908099999999997</v>
      </c>
      <c r="I44" s="6" t="s">
        <v>32</v>
      </c>
      <c r="J44" s="6" t="s">
        <v>32</v>
      </c>
      <c r="K44" s="6" t="s">
        <v>32</v>
      </c>
      <c r="L44" s="6">
        <v>99.948256999999998</v>
      </c>
      <c r="M44" s="7">
        <v>68.80126075640402</v>
      </c>
      <c r="N44" s="7">
        <v>0.81495558560560588</v>
      </c>
      <c r="O44" s="7">
        <v>67.661003238824151</v>
      </c>
      <c r="P44" s="7">
        <v>31.524041175570222</v>
      </c>
      <c r="R44" s="22"/>
      <c r="S44" s="22"/>
    </row>
    <row r="45" spans="1:20" ht="14.4" x14ac:dyDescent="0.3">
      <c r="A45" s="14" t="s">
        <v>71</v>
      </c>
      <c r="B45" s="15">
        <f>MIN(B32:B44)</f>
        <v>53.067700000000002</v>
      </c>
      <c r="C45" s="15">
        <f t="shared" ref="C45:H45" si="4">MIN(C32:C44)</f>
        <v>4.3276000000000002E-2</v>
      </c>
      <c r="D45" s="15">
        <f t="shared" si="4"/>
        <v>1.17391</v>
      </c>
      <c r="E45" s="15">
        <f t="shared" si="4"/>
        <v>19.139700000000001</v>
      </c>
      <c r="F45" s="15">
        <f t="shared" si="4"/>
        <v>0.46594999999999998</v>
      </c>
      <c r="G45" s="15">
        <f t="shared" si="4"/>
        <v>24.282599999999999</v>
      </c>
      <c r="H45" s="15">
        <f t="shared" si="4"/>
        <v>0.233459</v>
      </c>
      <c r="I45" s="15">
        <f t="shared" ref="I45:P45" si="5">MIN(I32:I44)</f>
        <v>1.5243E-2</v>
      </c>
      <c r="J45" s="15"/>
      <c r="K45" s="15"/>
      <c r="L45" s="15">
        <f t="shared" si="5"/>
        <v>99.611651999999992</v>
      </c>
      <c r="M45" s="61">
        <f t="shared" si="5"/>
        <v>68.80126075640402</v>
      </c>
      <c r="N45" s="61">
        <f t="shared" si="5"/>
        <v>0.4717302073794693</v>
      </c>
      <c r="O45" s="61">
        <f t="shared" si="5"/>
        <v>67.476838368691986</v>
      </c>
      <c r="P45" s="61">
        <f t="shared" si="5"/>
        <v>30.420533230770346</v>
      </c>
      <c r="R45" s="22"/>
      <c r="S45" s="22"/>
    </row>
    <row r="46" spans="1:20" ht="14.4" x14ac:dyDescent="0.3">
      <c r="A46" s="14" t="s">
        <v>72</v>
      </c>
      <c r="B46" s="15">
        <f>MAX(B32:B44)</f>
        <v>54.056100000000001</v>
      </c>
      <c r="C46" s="15">
        <f t="shared" ref="C46:H46" si="6">MAX(C32:C44)</f>
        <v>0.168209</v>
      </c>
      <c r="D46" s="15">
        <f t="shared" si="6"/>
        <v>1.9432700000000001</v>
      </c>
      <c r="E46" s="15">
        <f t="shared" si="6"/>
        <v>19.986699999999999</v>
      </c>
      <c r="F46" s="15">
        <f t="shared" si="6"/>
        <v>0.63420299999999996</v>
      </c>
      <c r="G46" s="15">
        <f t="shared" si="6"/>
        <v>25.298400000000001</v>
      </c>
      <c r="H46" s="15">
        <f t="shared" si="6"/>
        <v>0.65129000000000004</v>
      </c>
      <c r="I46" s="15">
        <f t="shared" ref="I46:P46" si="7">MAX(I32:I44)</f>
        <v>7.2205000000000005E-2</v>
      </c>
      <c r="J46" s="15"/>
      <c r="K46" s="15"/>
      <c r="L46" s="15">
        <f t="shared" si="7"/>
        <v>100.881883</v>
      </c>
      <c r="M46" s="61">
        <f t="shared" si="7"/>
        <v>69.89233720484593</v>
      </c>
      <c r="N46" s="61">
        <f t="shared" si="7"/>
        <v>1.2893265240375806</v>
      </c>
      <c r="O46" s="61">
        <f t="shared" si="7"/>
        <v>68.948563068685772</v>
      </c>
      <c r="P46" s="61">
        <f t="shared" si="7"/>
        <v>31.524041175570222</v>
      </c>
      <c r="R46" s="22"/>
      <c r="S46" s="22"/>
      <c r="T46" s="22"/>
    </row>
    <row r="47" spans="1:20" ht="14.4" x14ac:dyDescent="0.3">
      <c r="A47" s="14" t="s">
        <v>73</v>
      </c>
      <c r="B47" s="15">
        <f>AVERAGE(B32:B44)</f>
        <v>53.521507692307701</v>
      </c>
      <c r="C47" s="15">
        <f t="shared" ref="C47:H47" si="8">AVERAGE(C32:C44)</f>
        <v>9.0535499999999991E-2</v>
      </c>
      <c r="D47" s="15">
        <f t="shared" si="8"/>
        <v>1.4707838461538463</v>
      </c>
      <c r="E47" s="15">
        <f t="shared" si="8"/>
        <v>19.457346153846153</v>
      </c>
      <c r="F47" s="15">
        <f t="shared" si="8"/>
        <v>0.54323707692307699</v>
      </c>
      <c r="G47" s="15">
        <f t="shared" si="8"/>
        <v>24.623207692307687</v>
      </c>
      <c r="H47" s="15">
        <f t="shared" si="8"/>
        <v>0.48773007692307685</v>
      </c>
      <c r="I47" s="15">
        <f t="shared" ref="I47:P47" si="9">AVERAGE(I32:I44)</f>
        <v>3.1244444444444446E-2</v>
      </c>
      <c r="J47" s="15"/>
      <c r="K47" s="15"/>
      <c r="L47" s="15">
        <f t="shared" si="9"/>
        <v>100.21151292307694</v>
      </c>
      <c r="M47" s="61">
        <f t="shared" si="9"/>
        <v>69.285204030909412</v>
      </c>
      <c r="N47" s="61">
        <f t="shared" si="9"/>
        <v>0.96817667120138096</v>
      </c>
      <c r="O47" s="61">
        <f t="shared" si="9"/>
        <v>68.062430087147064</v>
      </c>
      <c r="P47" s="61">
        <f t="shared" si="9"/>
        <v>30.969393241651549</v>
      </c>
      <c r="R47" s="22"/>
      <c r="S47" s="22"/>
      <c r="T47" s="22"/>
    </row>
    <row r="48" spans="1:20" ht="14.4" x14ac:dyDescent="0.3">
      <c r="A48" s="14" t="s">
        <v>76</v>
      </c>
      <c r="B48" s="15">
        <f>STDEV(B32:B44)*2</f>
        <v>0.57133382221802398</v>
      </c>
      <c r="C48" s="15">
        <f t="shared" ref="C48:H48" si="10">STDEV(C32:C44)*2</f>
        <v>6.4897466646171242E-2</v>
      </c>
      <c r="D48" s="15">
        <f t="shared" si="10"/>
        <v>0.36973349442884551</v>
      </c>
      <c r="E48" s="15">
        <f t="shared" si="10"/>
        <v>0.49774821356039484</v>
      </c>
      <c r="F48" s="15">
        <f t="shared" si="10"/>
        <v>7.7953158364330311E-2</v>
      </c>
      <c r="G48" s="15">
        <f t="shared" si="10"/>
        <v>0.52217437356716123</v>
      </c>
      <c r="H48" s="15">
        <f t="shared" si="10"/>
        <v>0.23853677411594484</v>
      </c>
      <c r="I48" s="15">
        <f t="shared" ref="I48:P48" si="11">STDEV(I32:I44)*2</f>
        <v>3.5379908014452371E-2</v>
      </c>
      <c r="J48" s="15"/>
      <c r="K48" s="15"/>
      <c r="L48" s="15">
        <f t="shared" si="11"/>
        <v>0.77325847116448787</v>
      </c>
      <c r="M48" s="61">
        <f t="shared" si="11"/>
        <v>0.64135278883279845</v>
      </c>
      <c r="N48" s="61">
        <f t="shared" si="11"/>
        <v>0.46928790060361997</v>
      </c>
      <c r="O48" s="61">
        <f t="shared" si="11"/>
        <v>0.75299897642413827</v>
      </c>
      <c r="P48" s="61">
        <f t="shared" si="11"/>
        <v>0.60447329621293244</v>
      </c>
      <c r="R48" s="22"/>
      <c r="S48" s="22"/>
      <c r="T48" s="22"/>
    </row>
    <row r="49" spans="1:20" ht="14.4" x14ac:dyDescent="0.3">
      <c r="A49" s="23" t="s">
        <v>4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2"/>
      <c r="N49" s="7"/>
      <c r="O49" s="7"/>
      <c r="P49" s="7"/>
      <c r="R49" s="22"/>
      <c r="S49" s="22"/>
      <c r="T49" s="22"/>
    </row>
    <row r="50" spans="1:20" x14ac:dyDescent="0.25">
      <c r="A50" s="28">
        <v>1</v>
      </c>
      <c r="B50" s="6">
        <v>53.115299999999998</v>
      </c>
      <c r="C50" s="6">
        <v>0.137958</v>
      </c>
      <c r="D50" s="6">
        <v>1.46058</v>
      </c>
      <c r="E50" s="6">
        <v>19.3188</v>
      </c>
      <c r="F50" s="6">
        <v>0.61764600000000003</v>
      </c>
      <c r="G50" s="6">
        <v>24.470300000000002</v>
      </c>
      <c r="H50" s="6">
        <v>0.64044000000000001</v>
      </c>
      <c r="I50" s="6" t="s">
        <v>32</v>
      </c>
      <c r="J50" s="6" t="s">
        <v>32</v>
      </c>
      <c r="K50" s="6" t="s">
        <v>32</v>
      </c>
      <c r="L50" s="6">
        <v>99.761023999999992</v>
      </c>
      <c r="M50" s="7">
        <v>69.304882595069472</v>
      </c>
      <c r="N50" s="7">
        <v>1.2750035919041713</v>
      </c>
      <c r="O50" s="7">
        <v>67.791495074418677</v>
      </c>
      <c r="P50" s="7">
        <v>30.933501333677142</v>
      </c>
      <c r="R50" s="22"/>
      <c r="S50" s="22"/>
      <c r="T50" s="22"/>
    </row>
    <row r="51" spans="1:20" x14ac:dyDescent="0.25">
      <c r="A51" s="28">
        <v>2</v>
      </c>
      <c r="B51" s="6">
        <v>53.059699999999999</v>
      </c>
      <c r="C51" s="6">
        <v>7.7415999999999999E-2</v>
      </c>
      <c r="D51" s="6">
        <v>1.3567199999999999</v>
      </c>
      <c r="E51" s="6">
        <v>18.8856</v>
      </c>
      <c r="F51" s="6">
        <v>0.57007200000000002</v>
      </c>
      <c r="G51" s="6">
        <v>25.052399999999999</v>
      </c>
      <c r="H51" s="6">
        <v>0.44808199999999998</v>
      </c>
      <c r="I51" s="6" t="s">
        <v>32</v>
      </c>
      <c r="J51" s="6" t="s">
        <v>32</v>
      </c>
      <c r="K51" s="6" t="s">
        <v>32</v>
      </c>
      <c r="L51" s="6">
        <v>99.449989999999985</v>
      </c>
      <c r="M51" s="7">
        <v>70.27853205812643</v>
      </c>
      <c r="N51" s="7">
        <v>0.88809302047623295</v>
      </c>
      <c r="O51" s="7">
        <v>69.096055417414789</v>
      </c>
      <c r="P51" s="7">
        <v>30.015851562108963</v>
      </c>
      <c r="R51" s="22"/>
      <c r="S51" s="22"/>
      <c r="T51" s="22"/>
    </row>
    <row r="52" spans="1:20" x14ac:dyDescent="0.25">
      <c r="A52" s="28">
        <v>3</v>
      </c>
      <c r="B52" s="6">
        <v>53.313699999999997</v>
      </c>
      <c r="C52" s="6">
        <v>6.9371000000000002E-2</v>
      </c>
      <c r="D52" s="6">
        <v>1.4569099999999999</v>
      </c>
      <c r="E52" s="6">
        <v>18.5548</v>
      </c>
      <c r="F52" s="6">
        <v>0.48083399999999998</v>
      </c>
      <c r="G52" s="6">
        <v>24.4468</v>
      </c>
      <c r="H52" s="6">
        <v>0.43617899999999998</v>
      </c>
      <c r="I52" s="6" t="s">
        <v>32</v>
      </c>
      <c r="J52" s="6" t="s">
        <v>32</v>
      </c>
      <c r="K52" s="6" t="s">
        <v>32</v>
      </c>
      <c r="L52" s="6">
        <v>98.758593999999988</v>
      </c>
      <c r="M52" s="7">
        <v>70.13640685537662</v>
      </c>
      <c r="N52" s="7">
        <v>0.88442402984179391</v>
      </c>
      <c r="O52" s="7">
        <v>68.979613997175093</v>
      </c>
      <c r="P52" s="7">
        <v>30.135961972983111</v>
      </c>
      <c r="R52" s="22"/>
      <c r="S52" s="22"/>
      <c r="T52" s="22"/>
    </row>
    <row r="53" spans="1:20" x14ac:dyDescent="0.25">
      <c r="A53" s="28">
        <v>4</v>
      </c>
      <c r="B53" s="6">
        <v>53.314300000000003</v>
      </c>
      <c r="C53" s="6">
        <v>6.6721000000000003E-2</v>
      </c>
      <c r="D53" s="6">
        <v>1.4039600000000001</v>
      </c>
      <c r="E53" s="6">
        <v>19.257300000000001</v>
      </c>
      <c r="F53" s="6">
        <v>0.55657000000000001</v>
      </c>
      <c r="G53" s="6">
        <v>24.918199999999999</v>
      </c>
      <c r="H53" s="6">
        <v>0.41670099999999999</v>
      </c>
      <c r="I53" s="6">
        <v>4.1276E-2</v>
      </c>
      <c r="J53" s="6" t="s">
        <v>32</v>
      </c>
      <c r="K53" s="6" t="s">
        <v>32</v>
      </c>
      <c r="L53" s="6">
        <v>100.00362899999999</v>
      </c>
      <c r="M53" s="7">
        <v>69.756694169289531</v>
      </c>
      <c r="N53" s="7">
        <v>0.82485064733836966</v>
      </c>
      <c r="O53" s="7">
        <v>68.638913914313136</v>
      </c>
      <c r="P53" s="7">
        <v>30.536235438348484</v>
      </c>
      <c r="R53" s="22"/>
      <c r="S53" s="22"/>
      <c r="T53" s="22"/>
    </row>
    <row r="54" spans="1:20" x14ac:dyDescent="0.25">
      <c r="A54" s="28">
        <v>5</v>
      </c>
      <c r="B54" s="6">
        <v>53.046500000000002</v>
      </c>
      <c r="C54" s="6">
        <v>0.101146</v>
      </c>
      <c r="D54" s="6">
        <v>1.42428</v>
      </c>
      <c r="E54" s="6">
        <v>18.3081</v>
      </c>
      <c r="F54" s="6">
        <v>0.64571500000000004</v>
      </c>
      <c r="G54" s="6">
        <v>24.788699999999999</v>
      </c>
      <c r="H54" s="6">
        <v>0.61103099999999999</v>
      </c>
      <c r="I54" s="6">
        <v>4.3013000000000003E-2</v>
      </c>
      <c r="J54" s="6" t="s">
        <v>32</v>
      </c>
      <c r="K54" s="6" t="s">
        <v>32</v>
      </c>
      <c r="L54" s="6">
        <v>98.968484999999987</v>
      </c>
      <c r="M54" s="7">
        <v>70.704309718626732</v>
      </c>
      <c r="N54" s="7">
        <v>1.2249067545672976</v>
      </c>
      <c r="O54" s="7">
        <v>69.150686442579001</v>
      </c>
      <c r="P54" s="7">
        <v>29.624406802853681</v>
      </c>
      <c r="R54" s="22"/>
      <c r="S54" s="22"/>
      <c r="T54" s="22"/>
    </row>
    <row r="55" spans="1:20" x14ac:dyDescent="0.25">
      <c r="A55" s="28">
        <v>6</v>
      </c>
      <c r="B55" s="6">
        <v>53.365099999999998</v>
      </c>
      <c r="C55" s="6">
        <v>0.101845</v>
      </c>
      <c r="D55" s="6">
        <v>1.4282300000000001</v>
      </c>
      <c r="E55" s="6">
        <v>19.0092</v>
      </c>
      <c r="F55" s="6">
        <v>0.62482899999999997</v>
      </c>
      <c r="G55" s="6">
        <v>24.827100000000002</v>
      </c>
      <c r="H55" s="6">
        <v>0.52743399999999996</v>
      </c>
      <c r="I55" s="6">
        <v>2.6849999999999999E-2</v>
      </c>
      <c r="J55" s="6" t="s">
        <v>32</v>
      </c>
      <c r="K55" s="6" t="s">
        <v>32</v>
      </c>
      <c r="L55" s="6">
        <v>99.910588000000018</v>
      </c>
      <c r="M55" s="7">
        <v>69.952608612163743</v>
      </c>
      <c r="N55" s="7">
        <v>1.0469789400872793</v>
      </c>
      <c r="O55" s="7">
        <v>68.580204528979166</v>
      </c>
      <c r="P55" s="7">
        <v>30.372816530933555</v>
      </c>
      <c r="R55" s="22"/>
      <c r="S55" s="22"/>
      <c r="T55" s="22"/>
    </row>
    <row r="56" spans="1:20" ht="14.4" x14ac:dyDescent="0.3">
      <c r="A56" s="14" t="s">
        <v>71</v>
      </c>
      <c r="B56" s="15">
        <f t="shared" ref="B56:H56" si="12">MIN(B50:B55)</f>
        <v>53.046500000000002</v>
      </c>
      <c r="C56" s="15">
        <f t="shared" si="12"/>
        <v>6.6721000000000003E-2</v>
      </c>
      <c r="D56" s="15">
        <f t="shared" si="12"/>
        <v>1.3567199999999999</v>
      </c>
      <c r="E56" s="15">
        <f t="shared" si="12"/>
        <v>18.3081</v>
      </c>
      <c r="F56" s="15">
        <f t="shared" si="12"/>
        <v>0.48083399999999998</v>
      </c>
      <c r="G56" s="15">
        <f t="shared" si="12"/>
        <v>24.4468</v>
      </c>
      <c r="H56" s="15">
        <f t="shared" si="12"/>
        <v>0.41670099999999999</v>
      </c>
      <c r="I56" s="15">
        <f t="shared" ref="I56:P56" si="13">MIN(I50:I55)</f>
        <v>2.6849999999999999E-2</v>
      </c>
      <c r="J56" s="15"/>
      <c r="K56" s="15"/>
      <c r="L56" s="15">
        <f t="shared" si="13"/>
        <v>98.758593999999988</v>
      </c>
      <c r="M56" s="61">
        <f t="shared" si="13"/>
        <v>69.304882595069472</v>
      </c>
      <c r="N56" s="61">
        <f t="shared" si="13"/>
        <v>0.82485064733836966</v>
      </c>
      <c r="O56" s="61">
        <f t="shared" si="13"/>
        <v>67.791495074418677</v>
      </c>
      <c r="P56" s="61">
        <f t="shared" si="13"/>
        <v>29.624406802853681</v>
      </c>
      <c r="R56" s="22"/>
      <c r="S56" s="22"/>
      <c r="T56" s="22"/>
    </row>
    <row r="57" spans="1:20" ht="14.4" x14ac:dyDescent="0.3">
      <c r="A57" s="14" t="s">
        <v>72</v>
      </c>
      <c r="B57" s="15">
        <f t="shared" ref="B57:H57" si="14">MAX(B50:B55)</f>
        <v>53.365099999999998</v>
      </c>
      <c r="C57" s="15">
        <f t="shared" si="14"/>
        <v>0.137958</v>
      </c>
      <c r="D57" s="15">
        <f t="shared" si="14"/>
        <v>1.46058</v>
      </c>
      <c r="E57" s="15">
        <f t="shared" si="14"/>
        <v>19.3188</v>
      </c>
      <c r="F57" s="15">
        <f t="shared" si="14"/>
        <v>0.64571500000000004</v>
      </c>
      <c r="G57" s="15">
        <f t="shared" si="14"/>
        <v>25.052399999999999</v>
      </c>
      <c r="H57" s="15">
        <f t="shared" si="14"/>
        <v>0.64044000000000001</v>
      </c>
      <c r="I57" s="15">
        <f t="shared" ref="I57:P57" si="15">MAX(I50:I55)</f>
        <v>4.3013000000000003E-2</v>
      </c>
      <c r="J57" s="15"/>
      <c r="K57" s="15"/>
      <c r="L57" s="15">
        <f t="shared" si="15"/>
        <v>100.00362899999999</v>
      </c>
      <c r="M57" s="61">
        <f t="shared" si="15"/>
        <v>70.704309718626732</v>
      </c>
      <c r="N57" s="61">
        <f t="shared" si="15"/>
        <v>1.2750035919041713</v>
      </c>
      <c r="O57" s="61">
        <f t="shared" si="15"/>
        <v>69.150686442579001</v>
      </c>
      <c r="P57" s="61">
        <f t="shared" si="15"/>
        <v>30.933501333677142</v>
      </c>
      <c r="R57" s="22"/>
      <c r="S57" s="22"/>
      <c r="T57" s="22"/>
    </row>
    <row r="58" spans="1:20" ht="14.4" x14ac:dyDescent="0.3">
      <c r="A58" s="14" t="s">
        <v>73</v>
      </c>
      <c r="B58" s="15">
        <f t="shared" ref="B58:H58" si="16">AVERAGE(B50:B55)</f>
        <v>53.202433333333325</v>
      </c>
      <c r="C58" s="15">
        <f t="shared" si="16"/>
        <v>9.2409500000000019E-2</v>
      </c>
      <c r="D58" s="15">
        <f t="shared" si="16"/>
        <v>1.42178</v>
      </c>
      <c r="E58" s="15">
        <f t="shared" si="16"/>
        <v>18.888966666666665</v>
      </c>
      <c r="F58" s="15">
        <f t="shared" si="16"/>
        <v>0.58261099999999999</v>
      </c>
      <c r="G58" s="15">
        <f t="shared" si="16"/>
        <v>24.750583333333335</v>
      </c>
      <c r="H58" s="15">
        <f t="shared" si="16"/>
        <v>0.51331116666666665</v>
      </c>
      <c r="I58" s="15">
        <f t="shared" ref="I58:P58" si="17">AVERAGE(I50:I55)</f>
        <v>3.7046333333333334E-2</v>
      </c>
      <c r="J58" s="15"/>
      <c r="K58" s="15"/>
      <c r="L58" s="15">
        <f t="shared" si="17"/>
        <v>99.475385000000003</v>
      </c>
      <c r="M58" s="61">
        <f t="shared" si="17"/>
        <v>70.022239001442088</v>
      </c>
      <c r="N58" s="61">
        <f t="shared" si="17"/>
        <v>1.0240428307025242</v>
      </c>
      <c r="O58" s="61">
        <f t="shared" si="17"/>
        <v>68.706161562479977</v>
      </c>
      <c r="P58" s="61">
        <f t="shared" si="17"/>
        <v>30.269795606817492</v>
      </c>
      <c r="R58" s="22"/>
      <c r="S58" s="22"/>
      <c r="T58" s="22"/>
    </row>
    <row r="59" spans="1:20" ht="14.4" x14ac:dyDescent="0.3">
      <c r="A59" s="14" t="s">
        <v>76</v>
      </c>
      <c r="B59" s="15">
        <f t="shared" ref="B59:H59" si="18">STDEV(B50:B55)*2</f>
        <v>0.28793762287458413</v>
      </c>
      <c r="C59" s="15">
        <f t="shared" si="18"/>
        <v>5.4077703364695424E-2</v>
      </c>
      <c r="D59" s="15">
        <f t="shared" si="18"/>
        <v>7.6617310837695157E-2</v>
      </c>
      <c r="E59" s="15">
        <f t="shared" si="18"/>
        <v>0.79194291376756887</v>
      </c>
      <c r="F59" s="15">
        <f t="shared" si="18"/>
        <v>0.12061788754906962</v>
      </c>
      <c r="G59" s="15">
        <f t="shared" si="18"/>
        <v>0.48772073019984008</v>
      </c>
      <c r="H59" s="15">
        <f t="shared" si="18"/>
        <v>0.19067899755313059</v>
      </c>
      <c r="I59" s="15">
        <f t="shared" ref="I59:P59" si="19">STDEV(I50:I55)*2</f>
        <v>1.7745782860537185E-2</v>
      </c>
      <c r="J59" s="15"/>
      <c r="K59" s="15"/>
      <c r="L59" s="15">
        <f t="shared" si="19"/>
        <v>1.0281691949371101</v>
      </c>
      <c r="M59" s="61">
        <f t="shared" si="19"/>
        <v>0.95242996835471794</v>
      </c>
      <c r="N59" s="61">
        <f t="shared" si="19"/>
        <v>0.381058495304543</v>
      </c>
      <c r="O59" s="61">
        <f t="shared" si="19"/>
        <v>1.0124813187563926</v>
      </c>
      <c r="P59" s="61">
        <f t="shared" si="19"/>
        <v>0.90378515773091517</v>
      </c>
      <c r="R59" s="22"/>
      <c r="S59" s="22"/>
      <c r="T59" s="22"/>
    </row>
    <row r="60" spans="1:20" ht="14.4" x14ac:dyDescent="0.3">
      <c r="A60" s="5" t="s">
        <v>5</v>
      </c>
      <c r="N60" s="7"/>
      <c r="O60" s="7"/>
      <c r="P60" s="7"/>
    </row>
    <row r="61" spans="1:20" x14ac:dyDescent="0.25">
      <c r="A61" s="28">
        <v>1</v>
      </c>
      <c r="B61" s="6">
        <v>53.845300000000002</v>
      </c>
      <c r="C61" s="6">
        <v>0.122513</v>
      </c>
      <c r="D61" s="6">
        <v>1.1515899999999999</v>
      </c>
      <c r="E61" s="6">
        <v>19.168500000000002</v>
      </c>
      <c r="F61" s="6">
        <v>0.50995500000000005</v>
      </c>
      <c r="G61" s="6">
        <v>25.178000000000001</v>
      </c>
      <c r="H61" s="6">
        <v>0.51145200000000002</v>
      </c>
      <c r="I61" s="6" t="s">
        <v>32</v>
      </c>
      <c r="J61" s="6" t="s">
        <v>32</v>
      </c>
      <c r="K61" s="6" t="s">
        <v>32</v>
      </c>
      <c r="L61" s="6">
        <v>100.48731000000002</v>
      </c>
      <c r="M61" s="7">
        <v>70.072757166235149</v>
      </c>
      <c r="N61" s="7">
        <v>1.0051110786176729</v>
      </c>
      <c r="O61" s="7">
        <v>68.854664536915365</v>
      </c>
      <c r="P61" s="7">
        <v>30.140224384466951</v>
      </c>
    </row>
    <row r="62" spans="1:20" x14ac:dyDescent="0.25">
      <c r="A62" s="28">
        <v>2</v>
      </c>
      <c r="B62" s="6">
        <v>52.550600000000003</v>
      </c>
      <c r="C62" s="6">
        <v>5.0910999999999998E-2</v>
      </c>
      <c r="D62" s="6">
        <v>1.2364999999999999</v>
      </c>
      <c r="E62" s="6">
        <v>18.7</v>
      </c>
      <c r="F62" s="6">
        <v>0.51138899999999998</v>
      </c>
      <c r="G62" s="6">
        <v>24.8352</v>
      </c>
      <c r="H62" s="6">
        <v>0.37957299999999999</v>
      </c>
      <c r="I62" s="6">
        <v>2.9874999999999999E-2</v>
      </c>
      <c r="J62" s="6" t="s">
        <v>32</v>
      </c>
      <c r="K62" s="6" t="s">
        <v>32</v>
      </c>
      <c r="L62" s="6">
        <v>98.294048000000004</v>
      </c>
      <c r="M62" s="7">
        <v>70.303655822738591</v>
      </c>
      <c r="N62" s="7">
        <v>0.76077809748268943</v>
      </c>
      <c r="O62" s="7">
        <v>69.268105403607223</v>
      </c>
      <c r="P62" s="7">
        <v>29.971116498910078</v>
      </c>
    </row>
    <row r="63" spans="1:20" x14ac:dyDescent="0.25">
      <c r="A63" s="28">
        <v>3</v>
      </c>
      <c r="B63" s="6">
        <v>53.4953</v>
      </c>
      <c r="C63" s="6">
        <v>0.102738</v>
      </c>
      <c r="D63" s="6">
        <v>1.3190200000000001</v>
      </c>
      <c r="E63" s="6">
        <v>18.8657</v>
      </c>
      <c r="F63" s="6">
        <v>0.53695400000000004</v>
      </c>
      <c r="G63" s="6">
        <v>24.672000000000001</v>
      </c>
      <c r="H63" s="6">
        <v>0.55963099999999999</v>
      </c>
      <c r="I63" s="6">
        <v>2.4705000000000001E-2</v>
      </c>
      <c r="J63" s="6" t="s">
        <v>32</v>
      </c>
      <c r="K63" s="6" t="s">
        <v>32</v>
      </c>
      <c r="L63" s="6">
        <v>99.576052000000004</v>
      </c>
      <c r="M63" s="7">
        <v>69.980896755552976</v>
      </c>
      <c r="N63" s="7">
        <v>1.1184642902342372</v>
      </c>
      <c r="O63" s="7">
        <v>68.61635978482164</v>
      </c>
      <c r="P63" s="7">
        <v>30.265175924944103</v>
      </c>
    </row>
    <row r="64" spans="1:20" x14ac:dyDescent="0.25">
      <c r="A64" s="28">
        <v>4</v>
      </c>
      <c r="B64" s="6">
        <v>52.339599999999997</v>
      </c>
      <c r="C64" s="6">
        <v>0.10073699999999999</v>
      </c>
      <c r="D64" s="6">
        <v>1.3537600000000001</v>
      </c>
      <c r="E64" s="6">
        <v>19.145900000000001</v>
      </c>
      <c r="F64" s="6">
        <v>0.53246400000000005</v>
      </c>
      <c r="G64" s="6">
        <v>24.865400000000001</v>
      </c>
      <c r="H64" s="6">
        <v>0.51855200000000001</v>
      </c>
      <c r="I64" s="6">
        <v>2.1871999999999999E-2</v>
      </c>
      <c r="J64" s="6" t="s">
        <v>32</v>
      </c>
      <c r="K64" s="6" t="s">
        <v>32</v>
      </c>
      <c r="L64" s="6">
        <v>98.878284999999991</v>
      </c>
      <c r="M64" s="7">
        <v>69.835015005560436</v>
      </c>
      <c r="N64" s="7">
        <v>1.0287900482166001</v>
      </c>
      <c r="O64" s="7">
        <v>68.648784134849933</v>
      </c>
      <c r="P64" s="7">
        <v>30.322425816933453</v>
      </c>
    </row>
    <row r="65" spans="1:16" x14ac:dyDescent="0.25">
      <c r="A65" s="28">
        <v>5</v>
      </c>
      <c r="B65" s="6">
        <v>53.495899999999999</v>
      </c>
      <c r="C65" s="6">
        <v>9.1929999999999998E-2</v>
      </c>
      <c r="D65" s="6">
        <v>1.3858200000000001</v>
      </c>
      <c r="E65" s="6">
        <v>19.232800000000001</v>
      </c>
      <c r="F65" s="6">
        <v>0.53098100000000004</v>
      </c>
      <c r="G65" s="6">
        <v>24.790299999999998</v>
      </c>
      <c r="H65" s="6">
        <v>0.505158</v>
      </c>
      <c r="I65" s="6" t="s">
        <v>32</v>
      </c>
      <c r="J65" s="6" t="s">
        <v>32</v>
      </c>
      <c r="K65" s="6" t="s">
        <v>32</v>
      </c>
      <c r="L65" s="6">
        <v>100.03288899999998</v>
      </c>
      <c r="M65" s="7">
        <v>69.675732518943207</v>
      </c>
      <c r="N65" s="7">
        <v>1.002052487683246</v>
      </c>
      <c r="O65" s="7">
        <v>68.430226366736989</v>
      </c>
      <c r="P65" s="7">
        <v>30.567721145579757</v>
      </c>
    </row>
    <row r="66" spans="1:16" x14ac:dyDescent="0.25">
      <c r="A66" s="28">
        <v>6</v>
      </c>
      <c r="B66" s="6">
        <v>53.344900000000003</v>
      </c>
      <c r="C66" s="6">
        <v>0.144429</v>
      </c>
      <c r="D66" s="6">
        <v>1.3868199999999999</v>
      </c>
      <c r="E66" s="6">
        <v>19.017199999999999</v>
      </c>
      <c r="F66" s="6">
        <v>0.54770799999999997</v>
      </c>
      <c r="G66" s="6">
        <v>24.701899999999998</v>
      </c>
      <c r="H66" s="6">
        <v>0.69989199999999996</v>
      </c>
      <c r="I66" s="6" t="s">
        <v>32</v>
      </c>
      <c r="J66" s="6" t="s">
        <v>32</v>
      </c>
      <c r="K66" s="6" t="s">
        <v>32</v>
      </c>
      <c r="L66" s="6">
        <v>99.842849000000001</v>
      </c>
      <c r="M66" s="7">
        <v>69.838034197085506</v>
      </c>
      <c r="N66" s="7">
        <v>1.3906561531906245</v>
      </c>
      <c r="O66" s="7">
        <v>68.300211793272609</v>
      </c>
      <c r="P66" s="7">
        <v>30.309132053536779</v>
      </c>
    </row>
    <row r="67" spans="1:16" x14ac:dyDescent="0.25">
      <c r="A67" s="28">
        <v>7</v>
      </c>
      <c r="B67" s="6">
        <v>53.756399999999999</v>
      </c>
      <c r="C67" s="6">
        <v>0.102641</v>
      </c>
      <c r="D67" s="6">
        <v>1.4533100000000001</v>
      </c>
      <c r="E67" s="6">
        <v>18.895600000000002</v>
      </c>
      <c r="F67" s="6">
        <v>0.504158</v>
      </c>
      <c r="G67" s="6">
        <v>24.993400000000001</v>
      </c>
      <c r="H67" s="6">
        <v>0.47872300000000001</v>
      </c>
      <c r="I67" s="6">
        <v>1.984E-2</v>
      </c>
      <c r="J67" s="6" t="s">
        <v>32</v>
      </c>
      <c r="K67" s="6" t="s">
        <v>32</v>
      </c>
      <c r="L67" s="6">
        <v>100.22888400000001</v>
      </c>
      <c r="M67" s="7">
        <v>70.219007566954829</v>
      </c>
      <c r="N67" s="7">
        <v>0.94995048601126153</v>
      </c>
      <c r="O67" s="7">
        <v>69.015235529460213</v>
      </c>
      <c r="P67" s="7">
        <v>30.034813984528526</v>
      </c>
    </row>
    <row r="68" spans="1:16" x14ac:dyDescent="0.25">
      <c r="A68" s="28">
        <v>8</v>
      </c>
      <c r="B68" s="6">
        <v>53.7517</v>
      </c>
      <c r="C68" s="6">
        <v>0.14804</v>
      </c>
      <c r="D68" s="6">
        <v>1.47238</v>
      </c>
      <c r="E68" s="6">
        <v>18.7666</v>
      </c>
      <c r="F68" s="6">
        <v>0.55771099999999996</v>
      </c>
      <c r="G68" s="6">
        <v>24.830400000000001</v>
      </c>
      <c r="H68" s="6">
        <v>0.60021199999999997</v>
      </c>
      <c r="I68" s="6" t="s">
        <v>32</v>
      </c>
      <c r="J68" s="6" t="s">
        <v>32</v>
      </c>
      <c r="K68" s="6" t="s">
        <v>32</v>
      </c>
      <c r="L68" s="6">
        <v>100.127047</v>
      </c>
      <c r="M68" s="7">
        <v>70.22537087282484</v>
      </c>
      <c r="N68" s="7">
        <v>1.1946471034511064</v>
      </c>
      <c r="O68" s="7">
        <v>68.773580470418025</v>
      </c>
      <c r="P68" s="7">
        <v>30.031772426130875</v>
      </c>
    </row>
    <row r="69" spans="1:16" x14ac:dyDescent="0.25">
      <c r="A69" s="28">
        <v>9</v>
      </c>
      <c r="B69" s="6">
        <v>53.339700000000001</v>
      </c>
      <c r="C69" s="6">
        <v>0.120673</v>
      </c>
      <c r="D69" s="6">
        <v>1.4803999999999999</v>
      </c>
      <c r="E69" s="6">
        <v>19.394300000000001</v>
      </c>
      <c r="F69" s="6">
        <v>0.51276600000000006</v>
      </c>
      <c r="G69" s="6">
        <v>24.732700000000001</v>
      </c>
      <c r="H69" s="6">
        <v>0.58006500000000005</v>
      </c>
      <c r="I69" s="6">
        <v>3.0363999999999999E-2</v>
      </c>
      <c r="J69" s="6" t="s">
        <v>32</v>
      </c>
      <c r="K69" s="6" t="s">
        <v>32</v>
      </c>
      <c r="L69" s="6">
        <v>100.19095800000001</v>
      </c>
      <c r="M69" s="7">
        <v>69.449408749164917</v>
      </c>
      <c r="N69" s="7">
        <v>1.1486051791582177</v>
      </c>
      <c r="O69" s="7">
        <v>68.150429457984131</v>
      </c>
      <c r="P69" s="7">
        <v>30.700965362857652</v>
      </c>
    </row>
    <row r="70" spans="1:16" x14ac:dyDescent="0.25">
      <c r="A70" s="28">
        <v>10</v>
      </c>
      <c r="B70" s="6">
        <v>53.400399999999998</v>
      </c>
      <c r="C70" s="6">
        <v>7.4484999999999996E-2</v>
      </c>
      <c r="D70" s="6">
        <v>1.5068699999999999</v>
      </c>
      <c r="E70" s="6">
        <v>18.933499999999999</v>
      </c>
      <c r="F70" s="6">
        <v>0.58613199999999999</v>
      </c>
      <c r="G70" s="6">
        <v>24.849699999999999</v>
      </c>
      <c r="H70" s="6">
        <v>0.55066400000000004</v>
      </c>
      <c r="I70" s="6">
        <v>2.0216000000000001E-2</v>
      </c>
      <c r="J70" s="6" t="s">
        <v>32</v>
      </c>
      <c r="K70" s="6" t="s">
        <v>32</v>
      </c>
      <c r="L70" s="6">
        <v>99.921957000000006</v>
      </c>
      <c r="M70" s="7">
        <v>70.056161338460299</v>
      </c>
      <c r="N70" s="7">
        <v>1.0937728141360479</v>
      </c>
      <c r="O70" s="7">
        <v>68.685418453549246</v>
      </c>
      <c r="P70" s="7">
        <v>30.220808732314701</v>
      </c>
    </row>
    <row r="71" spans="1:16" x14ac:dyDescent="0.25">
      <c r="A71" s="28">
        <v>11</v>
      </c>
      <c r="B71" s="6">
        <v>53.919600000000003</v>
      </c>
      <c r="C71" s="6">
        <v>0.13000300000000001</v>
      </c>
      <c r="D71" s="6">
        <v>1.51383</v>
      </c>
      <c r="E71" s="6">
        <v>19.306699999999999</v>
      </c>
      <c r="F71" s="6">
        <v>0.53521200000000002</v>
      </c>
      <c r="G71" s="6">
        <v>25.151199999999999</v>
      </c>
      <c r="H71" s="6">
        <v>0.63259799999999999</v>
      </c>
      <c r="I71" s="6">
        <v>2.0757999999999999E-2</v>
      </c>
      <c r="J71" s="6" t="s">
        <v>32</v>
      </c>
      <c r="K71" s="6" t="s">
        <v>32</v>
      </c>
      <c r="L71" s="6">
        <v>101.209901</v>
      </c>
      <c r="M71" s="7">
        <v>69.89960804824085</v>
      </c>
      <c r="N71" s="7">
        <v>1.2382884968528494</v>
      </c>
      <c r="O71" s="7">
        <v>68.510272278722539</v>
      </c>
      <c r="P71" s="7">
        <v>30.251439224424615</v>
      </c>
    </row>
    <row r="72" spans="1:16" x14ac:dyDescent="0.25">
      <c r="A72" s="28">
        <v>12</v>
      </c>
      <c r="B72" s="6">
        <v>54.0715</v>
      </c>
      <c r="C72" s="6">
        <v>9.5211000000000004E-2</v>
      </c>
      <c r="D72" s="6">
        <v>1.5355700000000001</v>
      </c>
      <c r="E72" s="6">
        <v>19.056100000000001</v>
      </c>
      <c r="F72" s="6">
        <v>0.54666300000000001</v>
      </c>
      <c r="G72" s="6">
        <v>25.161100000000001</v>
      </c>
      <c r="H72" s="6">
        <v>0.437637</v>
      </c>
      <c r="I72" s="6">
        <v>2.3843E-2</v>
      </c>
      <c r="J72" s="6" t="s">
        <v>32</v>
      </c>
      <c r="K72" s="6" t="s">
        <v>32</v>
      </c>
      <c r="L72" s="6">
        <v>100.92762800000001</v>
      </c>
      <c r="M72" s="7">
        <v>70.18190300433082</v>
      </c>
      <c r="N72" s="7">
        <v>0.86247541891255575</v>
      </c>
      <c r="O72" s="7">
        <v>69.002571629330944</v>
      </c>
      <c r="P72" s="7">
        <v>30.134952951756492</v>
      </c>
    </row>
    <row r="73" spans="1:16" x14ac:dyDescent="0.25">
      <c r="A73" s="28">
        <v>13</v>
      </c>
      <c r="B73" s="6">
        <v>53.243899999999996</v>
      </c>
      <c r="C73" s="6">
        <v>8.727E-2</v>
      </c>
      <c r="D73" s="6">
        <v>1.5368999999999999</v>
      </c>
      <c r="E73" s="6">
        <v>20.303000000000001</v>
      </c>
      <c r="F73" s="6">
        <v>0.51873100000000005</v>
      </c>
      <c r="G73" s="6">
        <v>24.493400000000001</v>
      </c>
      <c r="H73" s="6">
        <v>0.37110199999999999</v>
      </c>
      <c r="I73" s="6">
        <v>1.8637000000000001E-2</v>
      </c>
      <c r="J73" s="6" t="s">
        <v>32</v>
      </c>
      <c r="K73" s="6" t="s">
        <v>32</v>
      </c>
      <c r="L73" s="6">
        <v>100.584836</v>
      </c>
      <c r="M73" s="7">
        <v>68.259052739851256</v>
      </c>
      <c r="N73" s="7">
        <v>0.73254317974862704</v>
      </c>
      <c r="O73" s="7">
        <v>67.28092724551405</v>
      </c>
      <c r="P73" s="7">
        <v>31.986529574737322</v>
      </c>
    </row>
    <row r="74" spans="1:16" x14ac:dyDescent="0.25">
      <c r="A74" s="28">
        <v>14</v>
      </c>
      <c r="B74" s="6">
        <v>53.537500000000001</v>
      </c>
      <c r="C74" s="6">
        <v>0.114714</v>
      </c>
      <c r="D74" s="6">
        <v>1.5400199999999999</v>
      </c>
      <c r="E74" s="6">
        <v>19.209800000000001</v>
      </c>
      <c r="F74" s="6">
        <v>0.52508900000000003</v>
      </c>
      <c r="G74" s="6">
        <v>24.847899999999999</v>
      </c>
      <c r="H74" s="6">
        <v>0.52516200000000002</v>
      </c>
      <c r="I74" s="6" t="s">
        <v>32</v>
      </c>
      <c r="J74" s="6" t="s">
        <v>32</v>
      </c>
      <c r="K74" s="6" t="s">
        <v>32</v>
      </c>
      <c r="L74" s="6">
        <v>100.300185</v>
      </c>
      <c r="M74" s="7">
        <v>69.749907751169332</v>
      </c>
      <c r="N74" s="7">
        <v>1.0401542937052961</v>
      </c>
      <c r="O74" s="7">
        <v>68.485262062314305</v>
      </c>
      <c r="P74" s="7">
        <v>30.474583643980385</v>
      </c>
    </row>
    <row r="75" spans="1:16" x14ac:dyDescent="0.25">
      <c r="A75" s="28">
        <v>15</v>
      </c>
      <c r="B75" s="6">
        <v>53.613999999999997</v>
      </c>
      <c r="C75" s="6">
        <v>0.15213599999999999</v>
      </c>
      <c r="D75" s="6">
        <v>1.54931</v>
      </c>
      <c r="E75" s="6">
        <v>19.023399999999999</v>
      </c>
      <c r="F75" s="6">
        <v>0.56769599999999998</v>
      </c>
      <c r="G75" s="6">
        <v>24.807500000000001</v>
      </c>
      <c r="H75" s="6">
        <v>0.64178100000000005</v>
      </c>
      <c r="I75" s="6" t="s">
        <v>32</v>
      </c>
      <c r="J75" s="6" t="s">
        <v>32</v>
      </c>
      <c r="K75" s="6" t="s">
        <v>32</v>
      </c>
      <c r="L75" s="6">
        <v>100.355823</v>
      </c>
      <c r="M75" s="7">
        <v>69.921041770130927</v>
      </c>
      <c r="N75" s="7">
        <v>1.2722418334812675</v>
      </c>
      <c r="O75" s="7">
        <v>68.433503576141746</v>
      </c>
      <c r="P75" s="7">
        <v>30.294254590376983</v>
      </c>
    </row>
    <row r="76" spans="1:16" x14ac:dyDescent="0.25">
      <c r="A76" s="28">
        <v>16</v>
      </c>
      <c r="B76" s="9">
        <v>51.237499999999997</v>
      </c>
      <c r="C76" s="9">
        <v>4.1443000000000001E-2</v>
      </c>
      <c r="D76" s="9">
        <v>2.52719</v>
      </c>
      <c r="E76" s="9">
        <v>23.2455</v>
      </c>
      <c r="F76" s="9">
        <v>0.57975900000000002</v>
      </c>
      <c r="G76" s="9">
        <v>20.5839</v>
      </c>
      <c r="H76" s="9">
        <v>0.440108</v>
      </c>
      <c r="I76" s="9" t="s">
        <v>32</v>
      </c>
      <c r="J76" s="9" t="s">
        <v>32</v>
      </c>
      <c r="K76" s="9" t="s">
        <v>32</v>
      </c>
      <c r="L76" s="9">
        <v>98.666416999999996</v>
      </c>
      <c r="M76" s="10">
        <v>61.216725333312091</v>
      </c>
      <c r="N76" s="10">
        <v>0.9229352948143924</v>
      </c>
      <c r="O76" s="10">
        <v>60.06792277431704</v>
      </c>
      <c r="P76" s="10">
        <v>39.009141930868573</v>
      </c>
    </row>
    <row r="77" spans="1:16" x14ac:dyDescent="0.25">
      <c r="A77" s="28">
        <v>17</v>
      </c>
      <c r="B77" s="9">
        <v>50.5608</v>
      </c>
      <c r="C77" s="9">
        <v>8.1706000000000001E-2</v>
      </c>
      <c r="D77" s="9">
        <v>2.6509100000000001</v>
      </c>
      <c r="E77" s="9">
        <v>23.852399999999999</v>
      </c>
      <c r="F77" s="9">
        <v>0.58265500000000003</v>
      </c>
      <c r="G77" s="9">
        <v>21.154</v>
      </c>
      <c r="H77" s="9">
        <v>0.383967</v>
      </c>
      <c r="I77" s="9">
        <v>2.2974999999999999E-2</v>
      </c>
      <c r="J77" s="9" t="s">
        <v>32</v>
      </c>
      <c r="K77" s="9" t="s">
        <v>32</v>
      </c>
      <c r="L77" s="9">
        <v>99.300612999999998</v>
      </c>
      <c r="M77" s="10">
        <v>61.253390054856126</v>
      </c>
      <c r="N77" s="10">
        <v>0.7869683437789361</v>
      </c>
      <c r="O77" s="10">
        <v>60.3335418686449</v>
      </c>
      <c r="P77" s="10">
        <v>38.879489787576155</v>
      </c>
    </row>
    <row r="78" spans="1:16" x14ac:dyDescent="0.25">
      <c r="A78" s="28">
        <v>18</v>
      </c>
      <c r="B78" s="9">
        <v>51.551699999999997</v>
      </c>
      <c r="C78" s="9">
        <v>4.1266999999999998E-2</v>
      </c>
      <c r="D78" s="9">
        <v>2.3408799999999998</v>
      </c>
      <c r="E78" s="9">
        <v>23.0503</v>
      </c>
      <c r="F78" s="9">
        <v>0.46379199999999998</v>
      </c>
      <c r="G78" s="9">
        <v>21.668600000000001</v>
      </c>
      <c r="H78" s="9">
        <v>0.365676</v>
      </c>
      <c r="I78" s="9" t="s">
        <v>32</v>
      </c>
      <c r="J78" s="9" t="s">
        <v>32</v>
      </c>
      <c r="K78" s="9" t="s">
        <v>32</v>
      </c>
      <c r="L78" s="9">
        <v>99.482214999999982</v>
      </c>
      <c r="M78" s="10">
        <v>62.626095933607282</v>
      </c>
      <c r="N78" s="10">
        <v>0.74883231345989765</v>
      </c>
      <c r="O78" s="10">
        <v>61.747862791354059</v>
      </c>
      <c r="P78" s="10">
        <v>37.503304895186041</v>
      </c>
    </row>
    <row r="79" spans="1:16" x14ac:dyDescent="0.25">
      <c r="A79" s="28">
        <v>19</v>
      </c>
      <c r="B79" s="9">
        <v>51.2376</v>
      </c>
      <c r="C79" s="9">
        <v>8.5185999999999998E-2</v>
      </c>
      <c r="D79" s="9">
        <v>2.5124900000000001</v>
      </c>
      <c r="E79" s="9">
        <v>23.553100000000001</v>
      </c>
      <c r="F79" s="9">
        <v>0.50813799999999998</v>
      </c>
      <c r="G79" s="9">
        <v>20.427700000000002</v>
      </c>
      <c r="H79" s="9">
        <v>0.43524299999999999</v>
      </c>
      <c r="I79" s="9" t="s">
        <v>32</v>
      </c>
      <c r="J79" s="9" t="s">
        <v>32</v>
      </c>
      <c r="K79" s="9" t="s">
        <v>32</v>
      </c>
      <c r="L79" s="9">
        <v>98.776037000000002</v>
      </c>
      <c r="M79" s="10">
        <v>60.722618613635937</v>
      </c>
      <c r="N79" s="10">
        <v>0.91347554814271548</v>
      </c>
      <c r="O79" s="10">
        <v>59.660592430865336</v>
      </c>
      <c r="P79" s="10">
        <v>39.425932020991958</v>
      </c>
    </row>
    <row r="80" spans="1:16" ht="14.4" x14ac:dyDescent="0.3">
      <c r="A80" s="14" t="s">
        <v>71</v>
      </c>
      <c r="B80" s="15">
        <f t="shared" ref="B80:H80" si="20">MIN(B61:B79)</f>
        <v>50.5608</v>
      </c>
      <c r="C80" s="15">
        <f t="shared" si="20"/>
        <v>4.1266999999999998E-2</v>
      </c>
      <c r="D80" s="15">
        <f t="shared" si="20"/>
        <v>1.1515899999999999</v>
      </c>
      <c r="E80" s="15">
        <f t="shared" si="20"/>
        <v>18.7</v>
      </c>
      <c r="F80" s="15">
        <f t="shared" si="20"/>
        <v>0.46379199999999998</v>
      </c>
      <c r="G80" s="15">
        <f t="shared" si="20"/>
        <v>20.427700000000002</v>
      </c>
      <c r="H80" s="15">
        <f t="shared" si="20"/>
        <v>0.365676</v>
      </c>
      <c r="I80" s="15">
        <f t="shared" ref="I80:P80" si="21">MIN(I61:I79)</f>
        <v>1.8637000000000001E-2</v>
      </c>
      <c r="J80" s="15"/>
      <c r="K80" s="15"/>
      <c r="L80" s="15">
        <f t="shared" si="21"/>
        <v>98.294048000000004</v>
      </c>
      <c r="M80" s="61">
        <f t="shared" si="21"/>
        <v>60.722618613635937</v>
      </c>
      <c r="N80" s="61">
        <f t="shared" si="21"/>
        <v>0.73254317974862704</v>
      </c>
      <c r="O80" s="61">
        <f t="shared" si="21"/>
        <v>59.660592430865336</v>
      </c>
      <c r="P80" s="61">
        <f t="shared" si="21"/>
        <v>29.971116498910078</v>
      </c>
    </row>
    <row r="81" spans="1:16" ht="14.4" x14ac:dyDescent="0.3">
      <c r="A81" s="14" t="s">
        <v>72</v>
      </c>
      <c r="B81" s="15">
        <f t="shared" ref="B81:H81" si="22">MAX(B61:B79)</f>
        <v>54.0715</v>
      </c>
      <c r="C81" s="15">
        <f t="shared" si="22"/>
        <v>0.15213599999999999</v>
      </c>
      <c r="D81" s="15">
        <f t="shared" si="22"/>
        <v>2.6509100000000001</v>
      </c>
      <c r="E81" s="15">
        <f t="shared" si="22"/>
        <v>23.852399999999999</v>
      </c>
      <c r="F81" s="15">
        <f t="shared" si="22"/>
        <v>0.58613199999999999</v>
      </c>
      <c r="G81" s="15">
        <f t="shared" si="22"/>
        <v>25.178000000000001</v>
      </c>
      <c r="H81" s="15">
        <f t="shared" si="22"/>
        <v>0.69989199999999996</v>
      </c>
      <c r="I81" s="15">
        <f t="shared" ref="I81:P81" si="23">MAX(I61:I79)</f>
        <v>3.0363999999999999E-2</v>
      </c>
      <c r="J81" s="15"/>
      <c r="K81" s="15"/>
      <c r="L81" s="15">
        <f t="shared" si="23"/>
        <v>101.209901</v>
      </c>
      <c r="M81" s="61">
        <f t="shared" si="23"/>
        <v>70.303655822738591</v>
      </c>
      <c r="N81" s="61">
        <f t="shared" si="23"/>
        <v>1.3906561531906245</v>
      </c>
      <c r="O81" s="61">
        <f t="shared" si="23"/>
        <v>69.268105403607223</v>
      </c>
      <c r="P81" s="61">
        <f t="shared" si="23"/>
        <v>39.425932020991958</v>
      </c>
    </row>
    <row r="82" spans="1:16" ht="14.4" x14ac:dyDescent="0.3">
      <c r="A82" s="14" t="s">
        <v>73</v>
      </c>
      <c r="B82" s="15">
        <f t="shared" ref="B82:H82" si="24">AVERAGE(B61:B79)</f>
        <v>52.962836842105254</v>
      </c>
      <c r="C82" s="15">
        <f t="shared" si="24"/>
        <v>9.9370157894736841E-2</v>
      </c>
      <c r="D82" s="15">
        <f t="shared" si="24"/>
        <v>1.6554510526315787</v>
      </c>
      <c r="E82" s="15">
        <f t="shared" si="24"/>
        <v>20.037915789473686</v>
      </c>
      <c r="F82" s="15">
        <f t="shared" si="24"/>
        <v>0.53462910526315799</v>
      </c>
      <c r="G82" s="15">
        <f t="shared" si="24"/>
        <v>24.039173684210528</v>
      </c>
      <c r="H82" s="15">
        <f t="shared" si="24"/>
        <v>0.50616821052631578</v>
      </c>
      <c r="I82" s="15">
        <f t="shared" ref="I82:P82" si="25">AVERAGE(I61:I79)</f>
        <v>2.3308500000000003E-2</v>
      </c>
      <c r="J82" s="15"/>
      <c r="K82" s="15"/>
      <c r="L82" s="15">
        <f t="shared" si="25"/>
        <v>99.851786000000004</v>
      </c>
      <c r="M82" s="61">
        <f t="shared" si="25"/>
        <v>68.078230696981848</v>
      </c>
      <c r="N82" s="61">
        <f t="shared" si="25"/>
        <v>1.0110917084778022</v>
      </c>
      <c r="O82" s="61">
        <f t="shared" si="25"/>
        <v>66.856077504674758</v>
      </c>
      <c r="P82" s="61">
        <f t="shared" si="25"/>
        <v>32.132830786847443</v>
      </c>
    </row>
    <row r="83" spans="1:16" ht="14.4" x14ac:dyDescent="0.3">
      <c r="A83" s="17" t="s">
        <v>76</v>
      </c>
      <c r="B83" s="18">
        <f t="shared" ref="B83:H83" si="26">STDEV(B61:B79)*2</f>
        <v>2.1254217946986715</v>
      </c>
      <c r="C83" s="18">
        <f t="shared" si="26"/>
        <v>6.6335473081947982E-2</v>
      </c>
      <c r="D83" s="18">
        <f t="shared" si="26"/>
        <v>0.93497790250524182</v>
      </c>
      <c r="E83" s="18">
        <f t="shared" si="26"/>
        <v>3.6671106629747245</v>
      </c>
      <c r="F83" s="18">
        <f t="shared" si="26"/>
        <v>6.2504015831499393E-2</v>
      </c>
      <c r="G83" s="18">
        <f t="shared" si="26"/>
        <v>3.3187390295057715</v>
      </c>
      <c r="H83" s="18">
        <f t="shared" si="26"/>
        <v>0.19741379670302192</v>
      </c>
      <c r="I83" s="18">
        <f t="shared" ref="I83:P83" si="27">STDEV(I61:I79)*2</f>
        <v>8.0892705480778652E-3</v>
      </c>
      <c r="J83" s="18"/>
      <c r="K83" s="18"/>
      <c r="L83" s="18">
        <f t="shared" si="27"/>
        <v>1.579175788574962</v>
      </c>
      <c r="M83" s="88">
        <f t="shared" si="27"/>
        <v>7.1137893047002798</v>
      </c>
      <c r="N83" s="88">
        <f t="shared" si="27"/>
        <v>0.37668519986102095</v>
      </c>
      <c r="O83" s="88">
        <f t="shared" si="27"/>
        <v>6.8832630025912458</v>
      </c>
      <c r="P83" s="88">
        <f t="shared" si="27"/>
        <v>7.0588306113745984</v>
      </c>
    </row>
    <row r="85" spans="1:16" x14ac:dyDescent="0.25">
      <c r="A85" s="3" t="s">
        <v>88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44D36-62FD-4A3D-963C-274A8F92BCC4}">
  <dimension ref="A1:P46"/>
  <sheetViews>
    <sheetView zoomScale="85" zoomScaleNormal="85" workbookViewId="0">
      <selection activeCell="A46" sqref="A46"/>
    </sheetView>
  </sheetViews>
  <sheetFormatPr defaultRowHeight="13.8" x14ac:dyDescent="0.25"/>
  <cols>
    <col min="1" max="1" width="12.77734375" style="3" customWidth="1"/>
    <col min="2" max="12" width="8.88671875" style="8"/>
    <col min="13" max="16" width="8.88671875" style="21"/>
    <col min="17" max="16384" width="8.88671875" style="3"/>
  </cols>
  <sheetData>
    <row r="1" spans="1:16" ht="17.399999999999999" x14ac:dyDescent="0.3">
      <c r="A1" s="24" t="s">
        <v>78</v>
      </c>
      <c r="M1" s="7"/>
      <c r="N1" s="7"/>
      <c r="O1" s="7"/>
      <c r="P1" s="7"/>
    </row>
    <row r="2" spans="1:16" x14ac:dyDescent="0.25">
      <c r="M2" s="7"/>
      <c r="N2" s="7"/>
      <c r="O2" s="7"/>
      <c r="P2" s="7"/>
    </row>
    <row r="3" spans="1:16" x14ac:dyDescent="0.25">
      <c r="A3" s="4" t="s">
        <v>77</v>
      </c>
      <c r="M3" s="7"/>
      <c r="N3" s="7"/>
      <c r="O3" s="7"/>
      <c r="P3" s="7"/>
    </row>
    <row r="4" spans="1:16" ht="16.2" x14ac:dyDescent="0.35">
      <c r="A4" s="36" t="s">
        <v>70</v>
      </c>
      <c r="B4" s="36" t="s">
        <v>66</v>
      </c>
      <c r="C4" s="36" t="s">
        <v>64</v>
      </c>
      <c r="D4" s="36" t="s">
        <v>67</v>
      </c>
      <c r="E4" s="36" t="s">
        <v>26</v>
      </c>
      <c r="F4" s="36" t="s">
        <v>6</v>
      </c>
      <c r="G4" s="36" t="s">
        <v>7</v>
      </c>
      <c r="H4" s="36" t="s">
        <v>8</v>
      </c>
      <c r="I4" s="36" t="s">
        <v>65</v>
      </c>
      <c r="J4" s="36" t="s">
        <v>68</v>
      </c>
      <c r="K4" s="36" t="s">
        <v>27</v>
      </c>
      <c r="L4" s="36" t="s">
        <v>29</v>
      </c>
      <c r="M4" s="37" t="s">
        <v>33</v>
      </c>
      <c r="N4" s="37" t="s">
        <v>34</v>
      </c>
      <c r="O4" s="37" t="s">
        <v>35</v>
      </c>
      <c r="P4" s="37" t="s">
        <v>36</v>
      </c>
    </row>
    <row r="5" spans="1:16" ht="14.4" x14ac:dyDescent="0.3">
      <c r="A5" s="5" t="s">
        <v>55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7"/>
      <c r="N5" s="7"/>
      <c r="O5" s="7"/>
      <c r="P5" s="7"/>
    </row>
    <row r="6" spans="1:16" x14ac:dyDescent="0.25">
      <c r="A6" s="28">
        <v>1</v>
      </c>
      <c r="B6" s="59">
        <v>52.020400000000002</v>
      </c>
      <c r="C6" s="59">
        <v>0.294514</v>
      </c>
      <c r="D6" s="59">
        <v>2.6985399999999999</v>
      </c>
      <c r="E6" s="59">
        <v>10.763299999999999</v>
      </c>
      <c r="F6" s="59">
        <v>0.30632599999999999</v>
      </c>
      <c r="G6" s="59">
        <v>13.690300000000001</v>
      </c>
      <c r="H6" s="59">
        <v>20.5854</v>
      </c>
      <c r="I6" s="59">
        <v>0.548095</v>
      </c>
      <c r="J6" s="59">
        <v>6.7530000000000003E-3</v>
      </c>
      <c r="K6" s="59" t="s">
        <v>32</v>
      </c>
      <c r="L6" s="6">
        <v>100.919</v>
      </c>
      <c r="M6" s="7">
        <v>69.397613798915756</v>
      </c>
      <c r="N6" s="7">
        <v>42.67480697256353</v>
      </c>
      <c r="O6" s="7">
        <v>39.493732382440122</v>
      </c>
      <c r="P6" s="7">
        <v>17.831460644996351</v>
      </c>
    </row>
    <row r="7" spans="1:16" x14ac:dyDescent="0.25">
      <c r="A7" s="28">
        <v>2</v>
      </c>
      <c r="B7" s="59">
        <v>52.230899999999998</v>
      </c>
      <c r="C7" s="59">
        <v>0.32523999999999997</v>
      </c>
      <c r="D7" s="59">
        <v>2.7262300000000002</v>
      </c>
      <c r="E7" s="59">
        <v>9.5414100000000008</v>
      </c>
      <c r="F7" s="59">
        <v>0.241364</v>
      </c>
      <c r="G7" s="59">
        <v>14.2812</v>
      </c>
      <c r="H7" s="59">
        <v>21.028099999999998</v>
      </c>
      <c r="I7" s="59">
        <v>0.457592</v>
      </c>
      <c r="J7" s="59">
        <v>9.1789999999999997E-3</v>
      </c>
      <c r="K7" s="59">
        <v>8.3180000000000007E-3</v>
      </c>
      <c r="L7" s="6">
        <v>100.86499999999999</v>
      </c>
      <c r="M7" s="7">
        <v>72.741206454260364</v>
      </c>
      <c r="N7" s="7">
        <v>43.348338512603171</v>
      </c>
      <c r="O7" s="7">
        <v>40.967558503117289</v>
      </c>
      <c r="P7" s="7">
        <v>15.68410298427953</v>
      </c>
    </row>
    <row r="8" spans="1:16" x14ac:dyDescent="0.25">
      <c r="A8" s="28">
        <v>3</v>
      </c>
      <c r="B8" s="59">
        <v>52.111800000000002</v>
      </c>
      <c r="C8" s="59">
        <v>0.35758000000000001</v>
      </c>
      <c r="D8" s="59">
        <v>2.89913</v>
      </c>
      <c r="E8" s="59">
        <v>8.6101600000000005</v>
      </c>
      <c r="F8" s="59">
        <v>0.23120099999999999</v>
      </c>
      <c r="G8" s="59">
        <v>13.259</v>
      </c>
      <c r="H8" s="59">
        <v>22.459800000000001</v>
      </c>
      <c r="I8" s="59">
        <v>0.57025300000000001</v>
      </c>
      <c r="J8" s="59" t="s">
        <v>32</v>
      </c>
      <c r="K8" s="59" t="s">
        <v>32</v>
      </c>
      <c r="L8" s="6">
        <v>100.542</v>
      </c>
      <c r="M8" s="7">
        <v>73.301287091451158</v>
      </c>
      <c r="N8" s="7">
        <v>46.995069214147669</v>
      </c>
      <c r="O8" s="7">
        <v>38.606473984937814</v>
      </c>
      <c r="P8" s="7">
        <v>14.398456800914513</v>
      </c>
    </row>
    <row r="9" spans="1:16" x14ac:dyDescent="0.25">
      <c r="A9" s="28">
        <v>4</v>
      </c>
      <c r="B9" s="59">
        <v>51.689300000000003</v>
      </c>
      <c r="C9" s="59">
        <v>0.43699199999999999</v>
      </c>
      <c r="D9" s="59">
        <v>2.9075299999999999</v>
      </c>
      <c r="E9" s="59">
        <v>8.7492900000000002</v>
      </c>
      <c r="F9" s="59">
        <v>0.24162700000000001</v>
      </c>
      <c r="G9" s="59">
        <v>13.3886</v>
      </c>
      <c r="H9" s="59">
        <v>22.525300000000001</v>
      </c>
      <c r="I9" s="59">
        <v>0.59103799999999995</v>
      </c>
      <c r="J9" s="59" t="s">
        <v>32</v>
      </c>
      <c r="K9" s="59" t="s">
        <v>32</v>
      </c>
      <c r="L9" s="6">
        <v>100.553</v>
      </c>
      <c r="M9" s="7">
        <v>73.177760636167719</v>
      </c>
      <c r="N9" s="7">
        <v>46.794475410757101</v>
      </c>
      <c r="O9" s="7">
        <v>38.704559111975385</v>
      </c>
      <c r="P9" s="7">
        <v>14.500965477267508</v>
      </c>
    </row>
    <row r="10" spans="1:16" x14ac:dyDescent="0.25">
      <c r="A10" s="28">
        <v>5</v>
      </c>
      <c r="B10" s="59">
        <v>52.404699999999998</v>
      </c>
      <c r="C10" s="59">
        <v>0.28095100000000001</v>
      </c>
      <c r="D10" s="59">
        <v>2.8503099999999999</v>
      </c>
      <c r="E10" s="59">
        <v>7.92591</v>
      </c>
      <c r="F10" s="59">
        <v>0.26001200000000002</v>
      </c>
      <c r="G10" s="59">
        <v>13.724600000000001</v>
      </c>
      <c r="H10" s="59">
        <v>22.591200000000001</v>
      </c>
      <c r="I10" s="59">
        <v>0.62010299999999996</v>
      </c>
      <c r="J10" s="59" t="s">
        <v>32</v>
      </c>
      <c r="K10" s="59" t="s">
        <v>32</v>
      </c>
      <c r="L10" s="6">
        <v>100.682</v>
      </c>
      <c r="M10" s="7">
        <v>75.533692481412118</v>
      </c>
      <c r="N10" s="7">
        <v>47.009145973796798</v>
      </c>
      <c r="O10" s="7">
        <v>39.741633656357031</v>
      </c>
      <c r="P10" s="7">
        <v>13.249220369846176</v>
      </c>
    </row>
    <row r="11" spans="1:16" x14ac:dyDescent="0.25">
      <c r="A11" s="28">
        <v>6</v>
      </c>
      <c r="B11" s="59">
        <v>52.2911</v>
      </c>
      <c r="C11" s="59">
        <v>0.33172800000000002</v>
      </c>
      <c r="D11" s="59">
        <v>2.69326</v>
      </c>
      <c r="E11" s="59">
        <v>8.4518500000000003</v>
      </c>
      <c r="F11" s="59">
        <v>0.26415499999999997</v>
      </c>
      <c r="G11" s="59">
        <v>13.5168</v>
      </c>
      <c r="H11" s="59">
        <v>22.5913</v>
      </c>
      <c r="I11" s="59">
        <v>0.45985500000000001</v>
      </c>
      <c r="J11" s="59">
        <v>9.0299999999999998E-3</v>
      </c>
      <c r="K11" s="59" t="s">
        <v>32</v>
      </c>
      <c r="L11" s="6">
        <v>100.628</v>
      </c>
      <c r="M11" s="7">
        <v>74.034782208380221</v>
      </c>
      <c r="N11" s="7">
        <v>46.881255714035383</v>
      </c>
      <c r="O11" s="7">
        <v>39.033263161424685</v>
      </c>
      <c r="P11" s="7">
        <v>14.085481124539948</v>
      </c>
    </row>
    <row r="12" spans="1:16" x14ac:dyDescent="0.25">
      <c r="A12" s="28">
        <v>7</v>
      </c>
      <c r="B12" s="59">
        <v>52.145899999999997</v>
      </c>
      <c r="C12" s="59">
        <v>0.29541000000000001</v>
      </c>
      <c r="D12" s="59">
        <v>2.6997499999999999</v>
      </c>
      <c r="E12" s="59">
        <v>8.9277300000000004</v>
      </c>
      <c r="F12" s="59">
        <v>0.136241</v>
      </c>
      <c r="G12" s="59">
        <v>13.585599999999999</v>
      </c>
      <c r="H12" s="59">
        <v>22.6555</v>
      </c>
      <c r="I12" s="59">
        <v>0.48194599999999999</v>
      </c>
      <c r="J12" s="59">
        <v>5.8669999999999998E-3</v>
      </c>
      <c r="K12" s="59" t="s">
        <v>32</v>
      </c>
      <c r="L12" s="6">
        <v>100.955</v>
      </c>
      <c r="M12" s="7">
        <v>73.068040240070175</v>
      </c>
      <c r="N12" s="7">
        <v>46.614142639362107</v>
      </c>
      <c r="O12" s="7">
        <v>38.897871005105003</v>
      </c>
      <c r="P12" s="7">
        <v>14.487986355532881</v>
      </c>
    </row>
    <row r="13" spans="1:16" x14ac:dyDescent="0.25">
      <c r="A13" s="28">
        <v>8</v>
      </c>
      <c r="B13" s="59">
        <v>52.055300000000003</v>
      </c>
      <c r="C13" s="59">
        <v>0.34941499999999998</v>
      </c>
      <c r="D13" s="59">
        <v>2.82239</v>
      </c>
      <c r="E13" s="59">
        <v>8.5161899999999999</v>
      </c>
      <c r="F13" s="59">
        <v>0.281748</v>
      </c>
      <c r="G13" s="59">
        <v>13.2201</v>
      </c>
      <c r="H13" s="59">
        <v>22.662700000000001</v>
      </c>
      <c r="I13" s="59">
        <v>0.51843300000000003</v>
      </c>
      <c r="J13" s="59" t="s">
        <v>32</v>
      </c>
      <c r="K13" s="59" t="s">
        <v>32</v>
      </c>
      <c r="L13" s="6">
        <v>100.42700000000001</v>
      </c>
      <c r="M13" s="7">
        <v>73.458254520496709</v>
      </c>
      <c r="N13" s="7">
        <v>47.304904193236268</v>
      </c>
      <c r="O13" s="7">
        <v>38.40008772617621</v>
      </c>
      <c r="P13" s="7">
        <v>14.29500808058752</v>
      </c>
    </row>
    <row r="14" spans="1:16" x14ac:dyDescent="0.25">
      <c r="A14" s="28">
        <v>9</v>
      </c>
      <c r="B14" s="59">
        <v>52.166899999999998</v>
      </c>
      <c r="C14" s="59">
        <v>0.42177100000000001</v>
      </c>
      <c r="D14" s="59">
        <v>3.0658400000000001</v>
      </c>
      <c r="E14" s="59">
        <v>8.8699499999999993</v>
      </c>
      <c r="F14" s="59">
        <v>0.210619</v>
      </c>
      <c r="G14" s="59">
        <v>13.0832</v>
      </c>
      <c r="H14" s="59">
        <v>22.677800000000001</v>
      </c>
      <c r="I14" s="59">
        <v>0.63005800000000001</v>
      </c>
      <c r="J14" s="59" t="s">
        <v>32</v>
      </c>
      <c r="K14" s="59" t="s">
        <v>32</v>
      </c>
      <c r="L14" s="6">
        <v>101.143</v>
      </c>
      <c r="M14" s="7">
        <v>72.4498965174527</v>
      </c>
      <c r="N14" s="7">
        <v>47.299827281252185</v>
      </c>
      <c r="O14" s="7">
        <v>37.973058055950005</v>
      </c>
      <c r="P14" s="7">
        <v>14.727114662797813</v>
      </c>
    </row>
    <row r="15" spans="1:16" x14ac:dyDescent="0.25">
      <c r="A15" s="28">
        <v>10</v>
      </c>
      <c r="B15" s="59">
        <v>52.056600000000003</v>
      </c>
      <c r="C15" s="59">
        <v>0.35362199999999999</v>
      </c>
      <c r="D15" s="59">
        <v>2.9112800000000001</v>
      </c>
      <c r="E15" s="59">
        <v>8.6577400000000004</v>
      </c>
      <c r="F15" s="59">
        <v>0.2152</v>
      </c>
      <c r="G15" s="59">
        <v>13.4343</v>
      </c>
      <c r="H15" s="59">
        <v>22.722300000000001</v>
      </c>
      <c r="I15" s="59">
        <v>0.55482600000000004</v>
      </c>
      <c r="J15" s="59" t="s">
        <v>32</v>
      </c>
      <c r="K15" s="59" t="s">
        <v>32</v>
      </c>
      <c r="L15" s="6">
        <v>100.925</v>
      </c>
      <c r="M15" s="7">
        <v>73.45022246837803</v>
      </c>
      <c r="N15" s="7">
        <v>47.033417743850734</v>
      </c>
      <c r="O15" s="7">
        <v>38.696550261314741</v>
      </c>
      <c r="P15" s="7">
        <v>14.270031994834524</v>
      </c>
    </row>
    <row r="16" spans="1:16" x14ac:dyDescent="0.25">
      <c r="A16" s="28">
        <v>11</v>
      </c>
      <c r="B16" s="59">
        <v>52.113799999999998</v>
      </c>
      <c r="C16" s="59">
        <v>0.34109800000000001</v>
      </c>
      <c r="D16" s="59">
        <v>2.6794699999999998</v>
      </c>
      <c r="E16" s="59">
        <v>8.1788799999999995</v>
      </c>
      <c r="F16" s="59">
        <v>0.21582200000000001</v>
      </c>
      <c r="G16" s="59">
        <v>13.709099999999999</v>
      </c>
      <c r="H16" s="59">
        <v>22.801600000000001</v>
      </c>
      <c r="I16" s="59">
        <v>0.57995799999999997</v>
      </c>
      <c r="J16" s="59" t="s">
        <v>32</v>
      </c>
      <c r="K16" s="59" t="s">
        <v>32</v>
      </c>
      <c r="L16" s="6">
        <v>100.657</v>
      </c>
      <c r="M16" s="7">
        <v>74.927207238271308</v>
      </c>
      <c r="N16" s="7">
        <v>47.112290869350502</v>
      </c>
      <c r="O16" s="7">
        <v>39.416749112958172</v>
      </c>
      <c r="P16" s="7">
        <v>13.470960017691322</v>
      </c>
    </row>
    <row r="17" spans="1:16" x14ac:dyDescent="0.25">
      <c r="A17" s="28">
        <v>12</v>
      </c>
      <c r="B17" s="59">
        <v>52.312600000000003</v>
      </c>
      <c r="C17" s="59">
        <v>0.38503500000000002</v>
      </c>
      <c r="D17" s="59">
        <v>2.7765300000000002</v>
      </c>
      <c r="E17" s="59">
        <v>8.1432400000000005</v>
      </c>
      <c r="F17" s="59">
        <v>0.20530699999999999</v>
      </c>
      <c r="G17" s="59">
        <v>13.654999999999999</v>
      </c>
      <c r="H17" s="59">
        <v>22.978100000000001</v>
      </c>
      <c r="I17" s="59">
        <v>0.534972</v>
      </c>
      <c r="J17" s="59" t="s">
        <v>32</v>
      </c>
      <c r="K17" s="59">
        <v>1.6882999999999999E-2</v>
      </c>
      <c r="L17" s="6">
        <v>101.008</v>
      </c>
      <c r="M17" s="7">
        <v>74.93496511905839</v>
      </c>
      <c r="N17" s="7">
        <v>47.406555482407697</v>
      </c>
      <c r="O17" s="7">
        <v>39.202968099095607</v>
      </c>
      <c r="P17" s="7">
        <v>13.390476418496702</v>
      </c>
    </row>
    <row r="18" spans="1:16" x14ac:dyDescent="0.25">
      <c r="A18" s="28">
        <v>13</v>
      </c>
      <c r="B18" s="59">
        <v>51.884</v>
      </c>
      <c r="C18" s="59">
        <v>0.29125299999999998</v>
      </c>
      <c r="D18" s="59">
        <v>2.8020999999999998</v>
      </c>
      <c r="E18" s="59">
        <v>8.4536999999999995</v>
      </c>
      <c r="F18" s="59">
        <v>0.24503800000000001</v>
      </c>
      <c r="G18" s="59">
        <v>13.485099999999999</v>
      </c>
      <c r="H18" s="59">
        <v>23.000499999999999</v>
      </c>
      <c r="I18" s="59">
        <v>0.60571600000000003</v>
      </c>
      <c r="J18" s="59" t="s">
        <v>32</v>
      </c>
      <c r="K18" s="59" t="s">
        <v>32</v>
      </c>
      <c r="L18" s="6">
        <v>100.786</v>
      </c>
      <c r="M18" s="7">
        <v>73.985408523865786</v>
      </c>
      <c r="N18" s="7">
        <v>47.412067494753174</v>
      </c>
      <c r="O18" s="7">
        <v>38.681984542709166</v>
      </c>
      <c r="P18" s="7">
        <v>13.905947962537676</v>
      </c>
    </row>
    <row r="19" spans="1:16" x14ac:dyDescent="0.25">
      <c r="A19" s="28">
        <v>14</v>
      </c>
      <c r="B19" s="59">
        <v>52.258899999999997</v>
      </c>
      <c r="C19" s="59">
        <v>0.35602600000000001</v>
      </c>
      <c r="D19" s="59">
        <v>2.7213599999999998</v>
      </c>
      <c r="E19" s="59">
        <v>8.0612700000000004</v>
      </c>
      <c r="F19" s="59">
        <v>0.29494700000000001</v>
      </c>
      <c r="G19" s="59">
        <v>13.929500000000001</v>
      </c>
      <c r="H19" s="59">
        <v>23.055199999999999</v>
      </c>
      <c r="I19" s="59">
        <v>0.55129499999999998</v>
      </c>
      <c r="J19" s="59" t="s">
        <v>32</v>
      </c>
      <c r="K19" s="59" t="s">
        <v>32</v>
      </c>
      <c r="L19" s="6">
        <v>101.245</v>
      </c>
      <c r="M19" s="7">
        <v>75.494586967135362</v>
      </c>
      <c r="N19" s="7">
        <v>47.124203241698567</v>
      </c>
      <c r="O19" s="7">
        <v>39.619921697278002</v>
      </c>
      <c r="P19" s="7">
        <v>13.255875061023431</v>
      </c>
    </row>
    <row r="20" spans="1:16" x14ac:dyDescent="0.25">
      <c r="A20" s="28">
        <v>15</v>
      </c>
      <c r="B20" s="59">
        <v>52.2592</v>
      </c>
      <c r="C20" s="59">
        <v>0.37448300000000001</v>
      </c>
      <c r="D20" s="59">
        <v>2.7750300000000001</v>
      </c>
      <c r="E20" s="59">
        <v>8.0311500000000002</v>
      </c>
      <c r="F20" s="59">
        <v>0.18234400000000001</v>
      </c>
      <c r="G20" s="59">
        <v>13.6701</v>
      </c>
      <c r="H20" s="59">
        <v>23.1494</v>
      </c>
      <c r="I20" s="59">
        <v>0.49355100000000002</v>
      </c>
      <c r="J20" s="59">
        <v>1.0600999999999999E-2</v>
      </c>
      <c r="K20" s="59" t="s">
        <v>32</v>
      </c>
      <c r="L20" s="6">
        <v>100.949</v>
      </c>
      <c r="M20" s="7">
        <v>75.215006174933933</v>
      </c>
      <c r="N20" s="7">
        <v>47.674301194322439</v>
      </c>
      <c r="O20" s="7">
        <v>39.17592387266577</v>
      </c>
      <c r="P20" s="7">
        <v>13.149774933011797</v>
      </c>
    </row>
    <row r="21" spans="1:16" ht="14.4" x14ac:dyDescent="0.3">
      <c r="A21" s="14" t="s">
        <v>71</v>
      </c>
      <c r="B21" s="15">
        <f>MIN(B6:B20)</f>
        <v>51.689300000000003</v>
      </c>
      <c r="C21" s="15">
        <f t="shared" ref="C21:P21" si="0">MIN(C6:C20)</f>
        <v>0.28095100000000001</v>
      </c>
      <c r="D21" s="15">
        <f t="shared" si="0"/>
        <v>2.6794699999999998</v>
      </c>
      <c r="E21" s="15">
        <f t="shared" si="0"/>
        <v>7.92591</v>
      </c>
      <c r="F21" s="15">
        <f t="shared" si="0"/>
        <v>0.136241</v>
      </c>
      <c r="G21" s="15">
        <f t="shared" si="0"/>
        <v>13.0832</v>
      </c>
      <c r="H21" s="15">
        <f t="shared" si="0"/>
        <v>20.5854</v>
      </c>
      <c r="I21" s="15">
        <f t="shared" si="0"/>
        <v>0.457592</v>
      </c>
      <c r="J21" s="15"/>
      <c r="K21" s="15"/>
      <c r="L21" s="15">
        <f t="shared" si="0"/>
        <v>100.42700000000001</v>
      </c>
      <c r="M21" s="61">
        <f t="shared" si="0"/>
        <v>69.397613798915756</v>
      </c>
      <c r="N21" s="61">
        <f t="shared" si="0"/>
        <v>42.67480697256353</v>
      </c>
      <c r="O21" s="61">
        <f t="shared" si="0"/>
        <v>37.973058055950005</v>
      </c>
      <c r="P21" s="61">
        <f t="shared" si="0"/>
        <v>13.149774933011797</v>
      </c>
    </row>
    <row r="22" spans="1:16" ht="14.4" x14ac:dyDescent="0.3">
      <c r="A22" s="14" t="s">
        <v>72</v>
      </c>
      <c r="B22" s="15">
        <f>MAX(B6:B20)</f>
        <v>52.404699999999998</v>
      </c>
      <c r="C22" s="15">
        <f t="shared" ref="C22:P22" si="1">MAX(C6:C20)</f>
        <v>0.43699199999999999</v>
      </c>
      <c r="D22" s="15">
        <f t="shared" si="1"/>
        <v>3.0658400000000001</v>
      </c>
      <c r="E22" s="15">
        <f t="shared" si="1"/>
        <v>10.763299999999999</v>
      </c>
      <c r="F22" s="15">
        <f t="shared" si="1"/>
        <v>0.30632599999999999</v>
      </c>
      <c r="G22" s="15">
        <f t="shared" si="1"/>
        <v>14.2812</v>
      </c>
      <c r="H22" s="15">
        <f t="shared" si="1"/>
        <v>23.1494</v>
      </c>
      <c r="I22" s="15">
        <f t="shared" si="1"/>
        <v>0.63005800000000001</v>
      </c>
      <c r="J22" s="15"/>
      <c r="K22" s="15"/>
      <c r="L22" s="15">
        <f t="shared" si="1"/>
        <v>101.245</v>
      </c>
      <c r="M22" s="61">
        <f t="shared" si="1"/>
        <v>75.533692481412118</v>
      </c>
      <c r="N22" s="61">
        <f t="shared" si="1"/>
        <v>47.674301194322439</v>
      </c>
      <c r="O22" s="61">
        <f t="shared" si="1"/>
        <v>40.967558503117289</v>
      </c>
      <c r="P22" s="61">
        <f t="shared" si="1"/>
        <v>17.831460644996351</v>
      </c>
    </row>
    <row r="23" spans="1:16" ht="14.4" x14ac:dyDescent="0.3">
      <c r="A23" s="14" t="s">
        <v>73</v>
      </c>
      <c r="B23" s="15">
        <f>AVERAGE(B6:B20)</f>
        <v>52.133426666666665</v>
      </c>
      <c r="C23" s="15">
        <f t="shared" ref="C23:P23" si="2">AVERAGE(C6:C20)</f>
        <v>0.34634120000000002</v>
      </c>
      <c r="D23" s="15">
        <f t="shared" si="2"/>
        <v>2.8019166666666666</v>
      </c>
      <c r="E23" s="15">
        <f t="shared" si="2"/>
        <v>8.6587846666666657</v>
      </c>
      <c r="F23" s="15">
        <f t="shared" si="2"/>
        <v>0.23546340000000002</v>
      </c>
      <c r="G23" s="15">
        <f t="shared" si="2"/>
        <v>13.5755</v>
      </c>
      <c r="H23" s="15">
        <f t="shared" si="2"/>
        <v>22.498946666666665</v>
      </c>
      <c r="I23" s="15">
        <f t="shared" si="2"/>
        <v>0.54651273333333328</v>
      </c>
      <c r="J23" s="15"/>
      <c r="K23" s="15"/>
      <c r="L23" s="15">
        <f t="shared" si="2"/>
        <v>100.81893333333333</v>
      </c>
      <c r="M23" s="61">
        <f t="shared" si="2"/>
        <v>73.677995362683305</v>
      </c>
      <c r="N23" s="61">
        <f t="shared" si="2"/>
        <v>46.578986795875821</v>
      </c>
      <c r="O23" s="61">
        <f t="shared" si="2"/>
        <v>39.107489011567004</v>
      </c>
      <c r="P23" s="61">
        <f t="shared" si="2"/>
        <v>14.313524192557177</v>
      </c>
    </row>
    <row r="24" spans="1:16" ht="14.4" x14ac:dyDescent="0.3">
      <c r="A24" s="14" t="s">
        <v>76</v>
      </c>
      <c r="B24" s="15">
        <f>STDEV(B6:B20)*2</f>
        <v>0.36173746965496884</v>
      </c>
      <c r="C24" s="15">
        <f t="shared" ref="C24:P24" si="3">STDEV(C6:C20)*2</f>
        <v>9.2204568892683691E-2</v>
      </c>
      <c r="D24" s="15">
        <f t="shared" si="3"/>
        <v>0.21810287397944872</v>
      </c>
      <c r="E24" s="15">
        <f t="shared" si="3"/>
        <v>1.4367478513616718</v>
      </c>
      <c r="F24" s="15">
        <f t="shared" si="3"/>
        <v>8.8318188784481583E-2</v>
      </c>
      <c r="G24" s="15">
        <f t="shared" si="3"/>
        <v>0.59215980468596008</v>
      </c>
      <c r="H24" s="15">
        <f t="shared" si="3"/>
        <v>1.4424945533280027</v>
      </c>
      <c r="I24" s="15">
        <f t="shared" si="3"/>
        <v>0.11080415543901041</v>
      </c>
      <c r="J24" s="15"/>
      <c r="K24" s="15"/>
      <c r="L24" s="15">
        <f t="shared" si="3"/>
        <v>0.46741016962264037</v>
      </c>
      <c r="M24" s="61">
        <f t="shared" si="3"/>
        <v>3.1186143590776143</v>
      </c>
      <c r="N24" s="61">
        <f t="shared" si="3"/>
        <v>2.9563618315131066</v>
      </c>
      <c r="O24" s="61">
        <f t="shared" si="3"/>
        <v>1.4125259205701512</v>
      </c>
      <c r="P24" s="61">
        <f t="shared" si="3"/>
        <v>2.3836448494822662</v>
      </c>
    </row>
    <row r="25" spans="1:16" ht="14.4" x14ac:dyDescent="0.3">
      <c r="A25" s="5" t="s">
        <v>3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7"/>
      <c r="N25" s="7"/>
      <c r="O25" s="7"/>
      <c r="P25" s="7"/>
    </row>
    <row r="26" spans="1:16" x14ac:dyDescent="0.25">
      <c r="A26" s="28">
        <v>1</v>
      </c>
      <c r="B26" s="6">
        <v>52.731400000000001</v>
      </c>
      <c r="C26" s="6">
        <v>0.485041</v>
      </c>
      <c r="D26" s="6">
        <v>2.55436</v>
      </c>
      <c r="E26" s="6">
        <v>8.4860799999999994</v>
      </c>
      <c r="F26" s="6">
        <v>0.28476299999999999</v>
      </c>
      <c r="G26" s="6">
        <v>14.0829</v>
      </c>
      <c r="H26" s="6">
        <v>21.2864</v>
      </c>
      <c r="I26" s="6">
        <v>0.84221800000000002</v>
      </c>
      <c r="J26" s="6" t="s">
        <v>32</v>
      </c>
      <c r="K26" s="6" t="s">
        <v>32</v>
      </c>
      <c r="L26" s="6">
        <v>100.75316199999999</v>
      </c>
      <c r="M26" s="7">
        <v>74.736318850615163</v>
      </c>
      <c r="N26" s="7">
        <v>49.385562498093307</v>
      </c>
      <c r="O26" s="7">
        <v>45.466637826342939</v>
      </c>
      <c r="P26" s="7">
        <v>5.1477996755637472</v>
      </c>
    </row>
    <row r="27" spans="1:16" x14ac:dyDescent="0.25">
      <c r="A27" s="28">
        <v>2</v>
      </c>
      <c r="B27" s="6">
        <v>53.075699999999998</v>
      </c>
      <c r="C27" s="6">
        <v>0.457901</v>
      </c>
      <c r="D27" s="6">
        <v>2.5548999999999999</v>
      </c>
      <c r="E27" s="6">
        <v>8.0931499999999996</v>
      </c>
      <c r="F27" s="6">
        <v>0.27846300000000002</v>
      </c>
      <c r="G27" s="6">
        <v>14.1778</v>
      </c>
      <c r="H27" s="6">
        <v>21.502700000000001</v>
      </c>
      <c r="I27" s="6">
        <v>0.825789</v>
      </c>
      <c r="J27" s="6" t="s">
        <v>32</v>
      </c>
      <c r="K27" s="6" t="s">
        <v>32</v>
      </c>
      <c r="L27" s="6">
        <v>100.966403</v>
      </c>
      <c r="M27" s="7">
        <v>75.744475526661247</v>
      </c>
      <c r="N27" s="7">
        <v>49.492619276563637</v>
      </c>
      <c r="O27" s="7">
        <v>45.410809845721985</v>
      </c>
      <c r="P27" s="7">
        <v>5.0965708777143766</v>
      </c>
    </row>
    <row r="28" spans="1:16" x14ac:dyDescent="0.25">
      <c r="A28" s="28">
        <v>3</v>
      </c>
      <c r="B28" s="6">
        <v>53.000700000000002</v>
      </c>
      <c r="C28" s="6">
        <v>0.43463600000000002</v>
      </c>
      <c r="D28" s="6">
        <v>2.58073</v>
      </c>
      <c r="E28" s="6">
        <v>7.4691799999999997</v>
      </c>
      <c r="F28" s="6">
        <v>0.22389600000000001</v>
      </c>
      <c r="G28" s="6">
        <v>14.306100000000001</v>
      </c>
      <c r="H28" s="6">
        <v>21.550599999999999</v>
      </c>
      <c r="I28" s="6">
        <v>0.91288899999999995</v>
      </c>
      <c r="J28" s="6">
        <v>2.3619999999999999E-2</v>
      </c>
      <c r="K28" s="6" t="s">
        <v>32</v>
      </c>
      <c r="L28" s="6">
        <v>100.50235899999998</v>
      </c>
      <c r="M28" s="7">
        <v>77.346194029188126</v>
      </c>
      <c r="N28" s="7">
        <v>49.371659875903731</v>
      </c>
      <c r="O28" s="7">
        <v>45.608162740617409</v>
      </c>
      <c r="P28" s="7">
        <v>5.0201773834788552</v>
      </c>
    </row>
    <row r="29" spans="1:16" x14ac:dyDescent="0.25">
      <c r="A29" s="28">
        <v>4</v>
      </c>
      <c r="B29" s="6">
        <v>52.237099999999998</v>
      </c>
      <c r="C29" s="6">
        <v>0.40498800000000001</v>
      </c>
      <c r="D29" s="6">
        <v>2.5153300000000001</v>
      </c>
      <c r="E29" s="6">
        <v>7.9335300000000002</v>
      </c>
      <c r="F29" s="6">
        <v>0.18362500000000001</v>
      </c>
      <c r="G29" s="6">
        <v>13.8188</v>
      </c>
      <c r="H29" s="6">
        <v>20.9115</v>
      </c>
      <c r="I29" s="6">
        <v>0.91229400000000005</v>
      </c>
      <c r="J29" s="6" t="s">
        <v>32</v>
      </c>
      <c r="K29" s="6" t="s">
        <v>32</v>
      </c>
      <c r="L29" s="6">
        <v>98.93622400000001</v>
      </c>
      <c r="M29" s="7">
        <v>75.638441877716673</v>
      </c>
      <c r="N29" s="7">
        <v>45.006359503058469</v>
      </c>
      <c r="O29" s="7">
        <v>41.386813386491866</v>
      </c>
      <c r="P29" s="7">
        <v>13.606827110449677</v>
      </c>
    </row>
    <row r="30" spans="1:16" x14ac:dyDescent="0.25">
      <c r="A30" s="28">
        <v>5</v>
      </c>
      <c r="B30" s="6">
        <v>51.988399999999999</v>
      </c>
      <c r="C30" s="6">
        <v>0.46235100000000001</v>
      </c>
      <c r="D30" s="6">
        <v>2.5950700000000002</v>
      </c>
      <c r="E30" s="6">
        <v>7.89229</v>
      </c>
      <c r="F30" s="6">
        <v>0.28959000000000001</v>
      </c>
      <c r="G30" s="6">
        <v>13.926600000000001</v>
      </c>
      <c r="H30" s="6">
        <v>21.681799999999999</v>
      </c>
      <c r="I30" s="6">
        <v>0.79205899999999996</v>
      </c>
      <c r="J30" s="6" t="s">
        <v>32</v>
      </c>
      <c r="K30" s="6" t="s">
        <v>32</v>
      </c>
      <c r="L30" s="6">
        <v>99.628160000000022</v>
      </c>
      <c r="M30" s="7">
        <v>75.876932171333024</v>
      </c>
      <c r="N30" s="7">
        <v>45.722290524990733</v>
      </c>
      <c r="O30" s="7">
        <v>40.867747894349336</v>
      </c>
      <c r="P30" s="7">
        <v>13.409961580659935</v>
      </c>
    </row>
    <row r="31" spans="1:16" ht="14.4" x14ac:dyDescent="0.3">
      <c r="A31" s="14" t="s">
        <v>71</v>
      </c>
      <c r="B31" s="15">
        <f>MIN(B25:B30)</f>
        <v>51.988399999999999</v>
      </c>
      <c r="C31" s="15">
        <f t="shared" ref="C31:P31" si="4">MIN(C25:C30)</f>
        <v>0.40498800000000001</v>
      </c>
      <c r="D31" s="15">
        <f t="shared" si="4"/>
        <v>2.5153300000000001</v>
      </c>
      <c r="E31" s="15">
        <f t="shared" si="4"/>
        <v>7.4691799999999997</v>
      </c>
      <c r="F31" s="15">
        <f t="shared" si="4"/>
        <v>0.18362500000000001</v>
      </c>
      <c r="G31" s="15">
        <f t="shared" si="4"/>
        <v>13.8188</v>
      </c>
      <c r="H31" s="15">
        <f t="shared" si="4"/>
        <v>20.9115</v>
      </c>
      <c r="I31" s="15">
        <f t="shared" si="4"/>
        <v>0.79205899999999996</v>
      </c>
      <c r="J31" s="15"/>
      <c r="K31" s="15"/>
      <c r="L31" s="15">
        <f t="shared" si="4"/>
        <v>98.93622400000001</v>
      </c>
      <c r="M31" s="61">
        <f t="shared" si="4"/>
        <v>74.736318850615163</v>
      </c>
      <c r="N31" s="61">
        <f t="shared" si="4"/>
        <v>45.006359503058469</v>
      </c>
      <c r="O31" s="61">
        <f t="shared" si="4"/>
        <v>40.867747894349336</v>
      </c>
      <c r="P31" s="61">
        <f t="shared" si="4"/>
        <v>5.0201773834788552</v>
      </c>
    </row>
    <row r="32" spans="1:16" ht="14.4" x14ac:dyDescent="0.3">
      <c r="A32" s="14" t="s">
        <v>72</v>
      </c>
      <c r="B32" s="15">
        <f>MAX(B25:B30)</f>
        <v>53.075699999999998</v>
      </c>
      <c r="C32" s="15">
        <f t="shared" ref="C32:P32" si="5">MAX(C25:C30)</f>
        <v>0.485041</v>
      </c>
      <c r="D32" s="15">
        <f t="shared" si="5"/>
        <v>2.5950700000000002</v>
      </c>
      <c r="E32" s="15">
        <f t="shared" si="5"/>
        <v>8.4860799999999994</v>
      </c>
      <c r="F32" s="15">
        <f t="shared" si="5"/>
        <v>0.28959000000000001</v>
      </c>
      <c r="G32" s="15">
        <f t="shared" si="5"/>
        <v>14.306100000000001</v>
      </c>
      <c r="H32" s="15">
        <f t="shared" si="5"/>
        <v>21.681799999999999</v>
      </c>
      <c r="I32" s="15">
        <f t="shared" si="5"/>
        <v>0.91288899999999995</v>
      </c>
      <c r="J32" s="15"/>
      <c r="K32" s="15"/>
      <c r="L32" s="15">
        <f t="shared" si="5"/>
        <v>100.966403</v>
      </c>
      <c r="M32" s="61">
        <f t="shared" si="5"/>
        <v>77.346194029188126</v>
      </c>
      <c r="N32" s="61">
        <f t="shared" si="5"/>
        <v>49.492619276563637</v>
      </c>
      <c r="O32" s="61">
        <f t="shared" si="5"/>
        <v>45.608162740617409</v>
      </c>
      <c r="P32" s="61">
        <f t="shared" si="5"/>
        <v>13.606827110449677</v>
      </c>
    </row>
    <row r="33" spans="1:16" ht="14.4" x14ac:dyDescent="0.3">
      <c r="A33" s="14" t="s">
        <v>73</v>
      </c>
      <c r="B33" s="15">
        <f>AVERAGE(B25:B30)</f>
        <v>52.606659999999998</v>
      </c>
      <c r="C33" s="15">
        <f t="shared" ref="C33:P33" si="6">AVERAGE(C25:C30)</f>
        <v>0.44898340000000003</v>
      </c>
      <c r="D33" s="15">
        <f t="shared" si="6"/>
        <v>2.5600779999999999</v>
      </c>
      <c r="E33" s="15">
        <f t="shared" si="6"/>
        <v>7.9748459999999994</v>
      </c>
      <c r="F33" s="15">
        <f t="shared" si="6"/>
        <v>0.2520674</v>
      </c>
      <c r="G33" s="15">
        <f t="shared" si="6"/>
        <v>14.062439999999999</v>
      </c>
      <c r="H33" s="15">
        <f t="shared" si="6"/>
        <v>21.386600000000001</v>
      </c>
      <c r="I33" s="15">
        <f t="shared" si="6"/>
        <v>0.85704980000000008</v>
      </c>
      <c r="J33" s="15"/>
      <c r="K33" s="15"/>
      <c r="L33" s="15">
        <f t="shared" si="6"/>
        <v>100.1572616</v>
      </c>
      <c r="M33" s="61">
        <f t="shared" si="6"/>
        <v>75.86847249110285</v>
      </c>
      <c r="N33" s="61">
        <f t="shared" si="6"/>
        <v>47.79569833572198</v>
      </c>
      <c r="O33" s="61">
        <f t="shared" si="6"/>
        <v>43.748034338704713</v>
      </c>
      <c r="P33" s="61">
        <f t="shared" si="6"/>
        <v>8.4562673255733181</v>
      </c>
    </row>
    <row r="34" spans="1:16" ht="14.4" x14ac:dyDescent="0.3">
      <c r="A34" s="14" t="s">
        <v>76</v>
      </c>
      <c r="B34" s="15">
        <f>STDEV(B25:B30)*2</f>
        <v>0.95375370615269561</v>
      </c>
      <c r="C34" s="15">
        <f t="shared" ref="C34:P34" si="7">STDEV(C25:C30)*2</f>
        <v>6.0826063042087465E-2</v>
      </c>
      <c r="D34" s="15">
        <f t="shared" si="7"/>
        <v>6.0933044237096903E-2</v>
      </c>
      <c r="E34" s="15">
        <f t="shared" si="7"/>
        <v>0.73455881161415504</v>
      </c>
      <c r="F34" s="15">
        <f t="shared" si="7"/>
        <v>9.3014328816586167E-2</v>
      </c>
      <c r="G34" s="15">
        <f t="shared" si="7"/>
        <v>0.388470966740116</v>
      </c>
      <c r="H34" s="15">
        <f t="shared" si="7"/>
        <v>0.60272572535109126</v>
      </c>
      <c r="I34" s="15">
        <f t="shared" si="7"/>
        <v>0.10766132956080379</v>
      </c>
      <c r="J34" s="15"/>
      <c r="K34" s="15"/>
      <c r="L34" s="15">
        <f t="shared" si="7"/>
        <v>1.7028742264586447</v>
      </c>
      <c r="M34" s="61">
        <f t="shared" si="7"/>
        <v>1.8798387447506733</v>
      </c>
      <c r="N34" s="61">
        <f t="shared" si="7"/>
        <v>4.4688135543338161</v>
      </c>
      <c r="O34" s="61">
        <f t="shared" si="7"/>
        <v>4.8010324298808262</v>
      </c>
      <c r="P34" s="61">
        <f t="shared" si="7"/>
        <v>9.2253772483049303</v>
      </c>
    </row>
    <row r="35" spans="1:16" ht="14.4" x14ac:dyDescent="0.3">
      <c r="A35" s="5" t="s">
        <v>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7"/>
      <c r="N35" s="7"/>
      <c r="O35" s="7"/>
      <c r="P35" s="7"/>
    </row>
    <row r="36" spans="1:16" x14ac:dyDescent="0.25">
      <c r="A36" s="71">
        <v>1</v>
      </c>
      <c r="B36" s="6">
        <v>49.928699999999999</v>
      </c>
      <c r="C36" s="6">
        <v>0.59965000000000002</v>
      </c>
      <c r="D36" s="6">
        <v>4.1913600000000004</v>
      </c>
      <c r="E36" s="6">
        <v>8.1498399999999993</v>
      </c>
      <c r="F36" s="6">
        <v>0.25501400000000002</v>
      </c>
      <c r="G36" s="6">
        <v>12.873200000000001</v>
      </c>
      <c r="H36" s="6">
        <v>21.421199999999999</v>
      </c>
      <c r="I36" s="6">
        <v>0.72892699999999999</v>
      </c>
      <c r="J36" s="6">
        <v>3.7156000000000002E-2</v>
      </c>
      <c r="K36" s="6" t="s">
        <v>32</v>
      </c>
      <c r="L36" s="6">
        <v>98.226336999999987</v>
      </c>
      <c r="M36" s="7">
        <v>73.791758346245729</v>
      </c>
      <c r="N36" s="7">
        <v>46.704522690249497</v>
      </c>
      <c r="O36" s="7">
        <v>39.057515824635871</v>
      </c>
      <c r="P36" s="7">
        <v>14.237961485114637</v>
      </c>
    </row>
    <row r="37" spans="1:16" x14ac:dyDescent="0.25">
      <c r="A37" s="71">
        <v>2</v>
      </c>
      <c r="B37" s="6">
        <v>49.338000000000001</v>
      </c>
      <c r="C37" s="6">
        <v>0.64042399999999999</v>
      </c>
      <c r="D37" s="6">
        <v>4.3346999999999998</v>
      </c>
      <c r="E37" s="6">
        <v>8.9054000000000002</v>
      </c>
      <c r="F37" s="6">
        <v>0.244258</v>
      </c>
      <c r="G37" s="6">
        <v>12.4411</v>
      </c>
      <c r="H37" s="6">
        <v>21.362100000000002</v>
      </c>
      <c r="I37" s="6">
        <v>0.59454799999999997</v>
      </c>
      <c r="J37" s="6" t="s">
        <v>32</v>
      </c>
      <c r="K37" s="6" t="s">
        <v>32</v>
      </c>
      <c r="L37" s="6">
        <v>97.933128000000011</v>
      </c>
      <c r="M37" s="7">
        <v>71.348621405033441</v>
      </c>
      <c r="N37" s="7">
        <v>46.658424029154148</v>
      </c>
      <c r="O37" s="7">
        <v>37.813585701303154</v>
      </c>
      <c r="P37" s="7">
        <v>15.527990269542698</v>
      </c>
    </row>
    <row r="38" spans="1:16" x14ac:dyDescent="0.25">
      <c r="A38" s="71">
        <v>3</v>
      </c>
      <c r="B38" s="6">
        <v>50.044699999999999</v>
      </c>
      <c r="C38" s="6">
        <v>0.513208</v>
      </c>
      <c r="D38" s="6">
        <v>3.8470900000000001</v>
      </c>
      <c r="E38" s="6">
        <v>8.0354399999999995</v>
      </c>
      <c r="F38" s="6">
        <v>0.28404299999999999</v>
      </c>
      <c r="G38" s="6">
        <v>13.2416</v>
      </c>
      <c r="H38" s="6">
        <v>21.9345</v>
      </c>
      <c r="I38" s="6">
        <v>0.63063899999999995</v>
      </c>
      <c r="J38" s="6" t="s">
        <v>32</v>
      </c>
      <c r="K38" s="6" t="s">
        <v>32</v>
      </c>
      <c r="L38" s="6">
        <v>98.53121999999999</v>
      </c>
      <c r="M38" s="7">
        <v>74.60257314207125</v>
      </c>
      <c r="N38" s="7">
        <v>46.854697165060195</v>
      </c>
      <c r="O38" s="7">
        <v>39.361244358490396</v>
      </c>
      <c r="P38" s="7">
        <v>13.784058476449404</v>
      </c>
    </row>
    <row r="39" spans="1:16" x14ac:dyDescent="0.25">
      <c r="A39" s="71">
        <v>4</v>
      </c>
      <c r="B39" s="6">
        <v>50.582000000000001</v>
      </c>
      <c r="C39" s="6">
        <v>0.431475</v>
      </c>
      <c r="D39" s="6">
        <v>3.6739000000000002</v>
      </c>
      <c r="E39" s="6">
        <v>8.8755100000000002</v>
      </c>
      <c r="F39" s="6">
        <v>0.30058299999999999</v>
      </c>
      <c r="G39" s="6">
        <v>13.304</v>
      </c>
      <c r="H39" s="6">
        <v>20.2011</v>
      </c>
      <c r="I39" s="6">
        <v>0.60791700000000004</v>
      </c>
      <c r="J39" s="6" t="s">
        <v>32</v>
      </c>
      <c r="K39" s="6" t="s">
        <v>32</v>
      </c>
      <c r="L39" s="6">
        <v>98.001698000000005</v>
      </c>
      <c r="M39" s="7">
        <v>72.766257515348371</v>
      </c>
      <c r="N39" s="7">
        <v>44.043370528604733</v>
      </c>
      <c r="O39" s="7">
        <v>40.363677128242529</v>
      </c>
      <c r="P39" s="7">
        <v>15.592952343152739</v>
      </c>
    </row>
    <row r="40" spans="1:16" x14ac:dyDescent="0.25">
      <c r="A40" s="71">
        <v>5</v>
      </c>
      <c r="B40" s="6">
        <v>50.789700000000003</v>
      </c>
      <c r="C40" s="6">
        <v>0.40294099999999999</v>
      </c>
      <c r="D40" s="6">
        <v>3.3917700000000002</v>
      </c>
      <c r="E40" s="6">
        <v>7.90848</v>
      </c>
      <c r="F40" s="6">
        <v>0.28129700000000002</v>
      </c>
      <c r="G40" s="6">
        <v>13.1561</v>
      </c>
      <c r="H40" s="6">
        <v>21.326000000000001</v>
      </c>
      <c r="I40" s="6">
        <v>0.59558</v>
      </c>
      <c r="J40" s="6" t="s">
        <v>32</v>
      </c>
      <c r="K40" s="6" t="s">
        <v>32</v>
      </c>
      <c r="L40" s="6">
        <v>97.912283999999985</v>
      </c>
      <c r="M40" s="7">
        <v>74.78117538620937</v>
      </c>
      <c r="N40" s="7">
        <v>46.342413225961323</v>
      </c>
      <c r="O40" s="7">
        <v>39.783168138249529</v>
      </c>
      <c r="P40" s="7">
        <v>13.874418635789155</v>
      </c>
    </row>
    <row r="41" spans="1:16" ht="14.4" x14ac:dyDescent="0.3">
      <c r="A41" s="14" t="s">
        <v>71</v>
      </c>
      <c r="B41" s="15">
        <f>MIN(B35:B40)</f>
        <v>49.338000000000001</v>
      </c>
      <c r="C41" s="15">
        <f t="shared" ref="C41:P41" si="8">MIN(C35:C40)</f>
        <v>0.40294099999999999</v>
      </c>
      <c r="D41" s="15">
        <f t="shared" si="8"/>
        <v>3.3917700000000002</v>
      </c>
      <c r="E41" s="15">
        <f t="shared" si="8"/>
        <v>7.90848</v>
      </c>
      <c r="F41" s="15">
        <f t="shared" si="8"/>
        <v>0.244258</v>
      </c>
      <c r="G41" s="15">
        <f t="shared" si="8"/>
        <v>12.4411</v>
      </c>
      <c r="H41" s="15">
        <f t="shared" si="8"/>
        <v>20.2011</v>
      </c>
      <c r="I41" s="15">
        <f t="shared" si="8"/>
        <v>0.59454799999999997</v>
      </c>
      <c r="J41" s="15"/>
      <c r="K41" s="15"/>
      <c r="L41" s="15">
        <f t="shared" si="8"/>
        <v>97.912283999999985</v>
      </c>
      <c r="M41" s="61">
        <f t="shared" si="8"/>
        <v>71.348621405033441</v>
      </c>
      <c r="N41" s="61">
        <f t="shared" si="8"/>
        <v>44.043370528604733</v>
      </c>
      <c r="O41" s="61">
        <f t="shared" si="8"/>
        <v>37.813585701303154</v>
      </c>
      <c r="P41" s="61">
        <f t="shared" si="8"/>
        <v>13.784058476449404</v>
      </c>
    </row>
    <row r="42" spans="1:16" ht="14.4" x14ac:dyDescent="0.3">
      <c r="A42" s="14" t="s">
        <v>72</v>
      </c>
      <c r="B42" s="15">
        <f>MAX(B35:B40)</f>
        <v>50.789700000000003</v>
      </c>
      <c r="C42" s="15">
        <f t="shared" ref="C42:P42" si="9">MAX(C35:C40)</f>
        <v>0.64042399999999999</v>
      </c>
      <c r="D42" s="15">
        <f t="shared" si="9"/>
        <v>4.3346999999999998</v>
      </c>
      <c r="E42" s="15">
        <f t="shared" si="9"/>
        <v>8.9054000000000002</v>
      </c>
      <c r="F42" s="15">
        <f t="shared" si="9"/>
        <v>0.30058299999999999</v>
      </c>
      <c r="G42" s="15">
        <f t="shared" si="9"/>
        <v>13.304</v>
      </c>
      <c r="H42" s="15">
        <f t="shared" si="9"/>
        <v>21.9345</v>
      </c>
      <c r="I42" s="15">
        <f t="shared" si="9"/>
        <v>0.72892699999999999</v>
      </c>
      <c r="J42" s="15"/>
      <c r="K42" s="15"/>
      <c r="L42" s="15">
        <f t="shared" si="9"/>
        <v>98.53121999999999</v>
      </c>
      <c r="M42" s="61">
        <f t="shared" si="9"/>
        <v>74.78117538620937</v>
      </c>
      <c r="N42" s="61">
        <f t="shared" si="9"/>
        <v>46.854697165060195</v>
      </c>
      <c r="O42" s="61">
        <f t="shared" si="9"/>
        <v>40.363677128242529</v>
      </c>
      <c r="P42" s="61">
        <f t="shared" si="9"/>
        <v>15.592952343152739</v>
      </c>
    </row>
    <row r="43" spans="1:16" ht="14.4" x14ac:dyDescent="0.3">
      <c r="A43" s="14" t="s">
        <v>73</v>
      </c>
      <c r="B43" s="15">
        <f>AVERAGE(B35:B40)</f>
        <v>50.136620000000001</v>
      </c>
      <c r="C43" s="15">
        <f t="shared" ref="C43:P43" si="10">AVERAGE(C35:C40)</f>
        <v>0.51753959999999988</v>
      </c>
      <c r="D43" s="15">
        <f t="shared" si="10"/>
        <v>3.8877640000000007</v>
      </c>
      <c r="E43" s="15">
        <f t="shared" si="10"/>
        <v>8.3749339999999997</v>
      </c>
      <c r="F43" s="15">
        <f t="shared" si="10"/>
        <v>0.27303899999999998</v>
      </c>
      <c r="G43" s="15">
        <f t="shared" si="10"/>
        <v>13.003200000000001</v>
      </c>
      <c r="H43" s="15">
        <f t="shared" si="10"/>
        <v>21.24898</v>
      </c>
      <c r="I43" s="15">
        <f t="shared" si="10"/>
        <v>0.63152220000000003</v>
      </c>
      <c r="J43" s="15"/>
      <c r="K43" s="15"/>
      <c r="L43" s="15">
        <f t="shared" si="10"/>
        <v>98.120933400000013</v>
      </c>
      <c r="M43" s="61">
        <f t="shared" si="10"/>
        <v>73.458077158981638</v>
      </c>
      <c r="N43" s="61">
        <f t="shared" si="10"/>
        <v>46.120685527805982</v>
      </c>
      <c r="O43" s="61">
        <f t="shared" si="10"/>
        <v>39.275838230184291</v>
      </c>
      <c r="P43" s="61">
        <f t="shared" si="10"/>
        <v>14.603476242009725</v>
      </c>
    </row>
    <row r="44" spans="1:16" ht="14.4" x14ac:dyDescent="0.3">
      <c r="A44" s="17" t="s">
        <v>76</v>
      </c>
      <c r="B44" s="18">
        <f>STDEV(B35:B40)*2</f>
        <v>1.1464513718426981</v>
      </c>
      <c r="C44" s="18">
        <f t="shared" ref="C44:P44" si="11">STDEV(C35:C40)*2</f>
        <v>0.20591602852910804</v>
      </c>
      <c r="D44" s="18">
        <f t="shared" si="11"/>
        <v>0.76506506397822138</v>
      </c>
      <c r="E44" s="18">
        <f t="shared" si="11"/>
        <v>0.95680370396440306</v>
      </c>
      <c r="F44" s="18">
        <f t="shared" si="11"/>
        <v>4.5838860173437974E-2</v>
      </c>
      <c r="G44" s="18">
        <f t="shared" si="11"/>
        <v>0.70961258444308861</v>
      </c>
      <c r="H44" s="18">
        <f t="shared" si="11"/>
        <v>1.2713685964345665</v>
      </c>
      <c r="I44" s="18">
        <f t="shared" si="11"/>
        <v>0.11271474517027485</v>
      </c>
      <c r="J44" s="18"/>
      <c r="K44" s="18"/>
      <c r="L44" s="18">
        <f t="shared" si="11"/>
        <v>0.52198422776477671</v>
      </c>
      <c r="M44" s="88">
        <f t="shared" si="11"/>
        <v>2.846088738271773</v>
      </c>
      <c r="N44" s="88">
        <f t="shared" si="11"/>
        <v>2.3522760020334834</v>
      </c>
      <c r="O44" s="88">
        <f t="shared" si="11"/>
        <v>1.9062839351686338</v>
      </c>
      <c r="P44" s="88">
        <f t="shared" si="11"/>
        <v>1.7805506583780284</v>
      </c>
    </row>
    <row r="46" spans="1:16" x14ac:dyDescent="0.25">
      <c r="A46" s="3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999BC-29BC-4D45-BDCC-B33397E05FF6}">
  <dimension ref="A1:N159"/>
  <sheetViews>
    <sheetView zoomScale="85" zoomScaleNormal="85" workbookViewId="0">
      <selection activeCell="A50" sqref="A50"/>
    </sheetView>
  </sheetViews>
  <sheetFormatPr defaultRowHeight="13.8" x14ac:dyDescent="0.25"/>
  <cols>
    <col min="1" max="1" width="12" style="3" customWidth="1"/>
    <col min="2" max="11" width="8.88671875" style="3"/>
    <col min="12" max="12" width="8.33203125" style="4" customWidth="1"/>
    <col min="13" max="14" width="8.88671875" style="4"/>
    <col min="15" max="16384" width="8.88671875" style="3"/>
  </cols>
  <sheetData>
    <row r="1" spans="1:14" ht="17.399999999999999" x14ac:dyDescent="0.3">
      <c r="A1" s="24" t="s">
        <v>78</v>
      </c>
    </row>
    <row r="3" spans="1:14" x14ac:dyDescent="0.25">
      <c r="A3" s="4" t="s">
        <v>125</v>
      </c>
    </row>
    <row r="4" spans="1:14" s="4" customFormat="1" ht="16.2" x14ac:dyDescent="0.35">
      <c r="A4" s="41" t="s">
        <v>70</v>
      </c>
      <c r="B4" s="41" t="s">
        <v>66</v>
      </c>
      <c r="C4" s="41" t="s">
        <v>64</v>
      </c>
      <c r="D4" s="41" t="s">
        <v>67</v>
      </c>
      <c r="E4" s="41" t="s">
        <v>26</v>
      </c>
      <c r="F4" s="41" t="s">
        <v>6</v>
      </c>
      <c r="G4" s="41" t="s">
        <v>7</v>
      </c>
      <c r="H4" s="41" t="s">
        <v>8</v>
      </c>
      <c r="I4" s="41" t="s">
        <v>63</v>
      </c>
      <c r="J4" s="41" t="s">
        <v>65</v>
      </c>
      <c r="K4" s="42" t="s">
        <v>29</v>
      </c>
      <c r="L4" s="41" t="s">
        <v>49</v>
      </c>
      <c r="M4" s="41" t="s">
        <v>50</v>
      </c>
      <c r="N4" s="41" t="s">
        <v>51</v>
      </c>
    </row>
    <row r="5" spans="1:14" s="4" customFormat="1" ht="14.4" x14ac:dyDescent="0.3">
      <c r="A5" s="43" t="s">
        <v>55</v>
      </c>
      <c r="B5" s="21"/>
      <c r="C5" s="21"/>
      <c r="D5" s="21"/>
      <c r="E5" s="21"/>
      <c r="F5" s="21"/>
      <c r="G5" s="21"/>
      <c r="H5" s="21"/>
      <c r="I5" s="21"/>
      <c r="J5" s="21"/>
      <c r="K5" s="44"/>
      <c r="L5" s="21"/>
      <c r="M5" s="21"/>
      <c r="N5" s="21"/>
    </row>
    <row r="6" spans="1:14" s="4" customFormat="1" x14ac:dyDescent="0.25">
      <c r="A6" s="28">
        <v>1</v>
      </c>
      <c r="B6" s="6">
        <v>53.852200000000003</v>
      </c>
      <c r="C6" s="6" t="s">
        <v>32</v>
      </c>
      <c r="D6" s="6">
        <v>28.2468</v>
      </c>
      <c r="E6" s="6">
        <v>0.11079</v>
      </c>
      <c r="F6" s="6" t="s">
        <v>32</v>
      </c>
      <c r="G6" s="6" t="s">
        <v>32</v>
      </c>
      <c r="H6" s="6">
        <v>11.616899999999999</v>
      </c>
      <c r="I6" s="6">
        <v>0.23145399999999999</v>
      </c>
      <c r="J6" s="6">
        <v>4.9280600000000003</v>
      </c>
      <c r="K6" s="6">
        <v>98.986199999999997</v>
      </c>
      <c r="L6" s="7">
        <v>55.822626224962313</v>
      </c>
      <c r="M6" s="7">
        <v>42.853118224247382</v>
      </c>
      <c r="N6" s="7">
        <v>1.3242555507903289</v>
      </c>
    </row>
    <row r="7" spans="1:14" s="4" customFormat="1" x14ac:dyDescent="0.25">
      <c r="A7" s="28">
        <v>2</v>
      </c>
      <c r="B7" s="6">
        <v>53.500900000000001</v>
      </c>
      <c r="C7" s="6" t="s">
        <v>32</v>
      </c>
      <c r="D7" s="6">
        <v>28.736699999999999</v>
      </c>
      <c r="E7" s="6">
        <v>0</v>
      </c>
      <c r="F7" s="6" t="s">
        <v>32</v>
      </c>
      <c r="G7" s="6" t="s">
        <v>32</v>
      </c>
      <c r="H7" s="6">
        <v>12.239699999999999</v>
      </c>
      <c r="I7" s="6">
        <v>0.249892</v>
      </c>
      <c r="J7" s="6">
        <v>4.7268800000000004</v>
      </c>
      <c r="K7" s="6">
        <v>99.453999999999994</v>
      </c>
      <c r="L7" s="7">
        <v>58.032607539356576</v>
      </c>
      <c r="M7" s="7">
        <v>40.556672658941359</v>
      </c>
      <c r="N7" s="7">
        <v>1.4107198017020697</v>
      </c>
    </row>
    <row r="8" spans="1:14" s="4" customFormat="1" x14ac:dyDescent="0.25">
      <c r="A8" s="28">
        <v>3</v>
      </c>
      <c r="B8" s="6">
        <v>53.432600000000001</v>
      </c>
      <c r="C8" s="6" t="s">
        <v>32</v>
      </c>
      <c r="D8" s="6">
        <v>28.404800000000002</v>
      </c>
      <c r="E8" s="6">
        <v>0</v>
      </c>
      <c r="F8" s="6">
        <v>1.2456E-2</v>
      </c>
      <c r="G8" s="6" t="s">
        <v>32</v>
      </c>
      <c r="H8" s="6">
        <v>12.283300000000001</v>
      </c>
      <c r="I8" s="6">
        <v>0.20260800000000001</v>
      </c>
      <c r="J8" s="6">
        <v>4.6896800000000001</v>
      </c>
      <c r="K8" s="6">
        <v>99.025400000000005</v>
      </c>
      <c r="L8" s="7">
        <v>58.461123982307519</v>
      </c>
      <c r="M8" s="7">
        <v>40.390733527940533</v>
      </c>
      <c r="N8" s="7">
        <v>1.1481424897519565</v>
      </c>
    </row>
    <row r="9" spans="1:14" s="4" customFormat="1" x14ac:dyDescent="0.25">
      <c r="A9" s="28">
        <v>4</v>
      </c>
      <c r="B9" s="6">
        <v>53.355200000000004</v>
      </c>
      <c r="C9" s="6" t="s">
        <v>32</v>
      </c>
      <c r="D9" s="6">
        <v>28.931899999999999</v>
      </c>
      <c r="E9" s="6">
        <v>7.7307000000000001E-2</v>
      </c>
      <c r="F9" s="6">
        <v>1.2003E-2</v>
      </c>
      <c r="G9" s="6">
        <v>2.5374000000000001E-2</v>
      </c>
      <c r="H9" s="6">
        <v>12.3231</v>
      </c>
      <c r="I9" s="6">
        <v>0.19469</v>
      </c>
      <c r="J9" s="6">
        <v>4.5879899999999996</v>
      </c>
      <c r="K9" s="6">
        <v>99.522999999999996</v>
      </c>
      <c r="L9" s="7">
        <v>59.082601190678609</v>
      </c>
      <c r="M9" s="7">
        <v>39.805998847118957</v>
      </c>
      <c r="N9" s="7">
        <v>1.1113999622024222</v>
      </c>
    </row>
    <row r="10" spans="1:14" s="4" customFormat="1" x14ac:dyDescent="0.25">
      <c r="A10" s="28">
        <v>5</v>
      </c>
      <c r="B10" s="6">
        <v>53.0625</v>
      </c>
      <c r="C10" s="6" t="s">
        <v>32</v>
      </c>
      <c r="D10" s="6">
        <v>28.822600000000001</v>
      </c>
      <c r="E10" s="6">
        <v>8.8558999999999999E-2</v>
      </c>
      <c r="F10" s="6">
        <v>7.92E-3</v>
      </c>
      <c r="G10" s="6" t="s">
        <v>32</v>
      </c>
      <c r="H10" s="6">
        <v>12.333399999999999</v>
      </c>
      <c r="I10" s="6">
        <v>0.19816</v>
      </c>
      <c r="J10" s="6">
        <v>4.60562</v>
      </c>
      <c r="K10" s="6">
        <v>99.118600000000001</v>
      </c>
      <c r="L10" s="7">
        <v>59.00091252171682</v>
      </c>
      <c r="M10" s="7">
        <v>39.870386235795472</v>
      </c>
      <c r="N10" s="7">
        <v>1.1287012424877148</v>
      </c>
    </row>
    <row r="11" spans="1:14" s="4" customFormat="1" x14ac:dyDescent="0.25">
      <c r="A11" s="28">
        <v>6</v>
      </c>
      <c r="B11" s="6">
        <v>53.314500000000002</v>
      </c>
      <c r="C11" s="6" t="s">
        <v>32</v>
      </c>
      <c r="D11" s="6">
        <v>28.741199999999999</v>
      </c>
      <c r="E11" s="6">
        <v>1.5907999999999999E-2</v>
      </c>
      <c r="F11" s="6">
        <v>3.1847E-2</v>
      </c>
      <c r="G11" s="6" t="s">
        <v>32</v>
      </c>
      <c r="H11" s="6">
        <v>12.337999999999999</v>
      </c>
      <c r="I11" s="6">
        <v>0.21132400000000001</v>
      </c>
      <c r="J11" s="6">
        <v>4.74</v>
      </c>
      <c r="K11" s="6">
        <v>99.399600000000007</v>
      </c>
      <c r="L11" s="7">
        <v>58.288310209177432</v>
      </c>
      <c r="M11" s="7">
        <v>40.522988813775498</v>
      </c>
      <c r="N11" s="7">
        <v>1.1887009770470864</v>
      </c>
    </row>
    <row r="12" spans="1:14" s="4" customFormat="1" x14ac:dyDescent="0.25">
      <c r="A12" s="28">
        <v>7</v>
      </c>
      <c r="B12" s="6">
        <v>53.062100000000001</v>
      </c>
      <c r="C12" s="6" t="s">
        <v>32</v>
      </c>
      <c r="D12" s="6">
        <v>29.121700000000001</v>
      </c>
      <c r="E12" s="6">
        <v>0.103978</v>
      </c>
      <c r="F12" s="6" t="s">
        <v>32</v>
      </c>
      <c r="G12" s="6" t="s">
        <v>32</v>
      </c>
      <c r="H12" s="6">
        <v>12.3543</v>
      </c>
      <c r="I12" s="6">
        <v>0.165934</v>
      </c>
      <c r="J12" s="6">
        <v>4.3485800000000001</v>
      </c>
      <c r="K12" s="6">
        <v>99.158000000000001</v>
      </c>
      <c r="L12" s="7">
        <v>60.49762972026469</v>
      </c>
      <c r="M12" s="7">
        <v>38.534888718933814</v>
      </c>
      <c r="N12" s="7">
        <v>0.9674815608015086</v>
      </c>
    </row>
    <row r="13" spans="1:14" s="4" customFormat="1" x14ac:dyDescent="0.25">
      <c r="A13" s="28">
        <v>8</v>
      </c>
      <c r="B13" s="6">
        <v>53.072299999999998</v>
      </c>
      <c r="C13" s="6" t="s">
        <v>32</v>
      </c>
      <c r="D13" s="6">
        <v>28.5364</v>
      </c>
      <c r="E13" s="6">
        <v>7.5420000000000001E-3</v>
      </c>
      <c r="F13" s="6">
        <v>1.2104999999999999E-2</v>
      </c>
      <c r="G13" s="6" t="s">
        <v>32</v>
      </c>
      <c r="H13" s="6">
        <v>12.5243</v>
      </c>
      <c r="I13" s="6">
        <v>0.20693900000000001</v>
      </c>
      <c r="J13" s="6">
        <v>4.62174</v>
      </c>
      <c r="K13" s="6">
        <v>98.995000000000005</v>
      </c>
      <c r="L13" s="7">
        <v>59.260627477476433</v>
      </c>
      <c r="M13" s="7">
        <v>39.57352372881698</v>
      </c>
      <c r="N13" s="7">
        <v>1.1658487937065778</v>
      </c>
    </row>
    <row r="14" spans="1:14" s="4" customFormat="1" x14ac:dyDescent="0.25">
      <c r="A14" s="28">
        <v>9</v>
      </c>
      <c r="B14" s="6">
        <v>53.0867</v>
      </c>
      <c r="C14" s="6" t="s">
        <v>32</v>
      </c>
      <c r="D14" s="6">
        <v>28.785699999999999</v>
      </c>
      <c r="E14" s="6">
        <v>3.3961999999999999E-2</v>
      </c>
      <c r="F14" s="6" t="s">
        <v>32</v>
      </c>
      <c r="G14" s="6">
        <v>3.4782E-2</v>
      </c>
      <c r="H14" s="6">
        <v>12.540800000000001</v>
      </c>
      <c r="I14" s="6">
        <v>0.203183</v>
      </c>
      <c r="J14" s="6">
        <v>4.6487800000000004</v>
      </c>
      <c r="K14" s="6">
        <v>99.336799999999997</v>
      </c>
      <c r="L14" s="7">
        <v>59.168034834247287</v>
      </c>
      <c r="M14" s="7">
        <v>39.690569104369786</v>
      </c>
      <c r="N14" s="7">
        <v>1.141396061382937</v>
      </c>
    </row>
    <row r="15" spans="1:14" s="4" customFormat="1" x14ac:dyDescent="0.25">
      <c r="A15" s="28">
        <v>10</v>
      </c>
      <c r="B15" s="6">
        <v>52.916800000000002</v>
      </c>
      <c r="C15" s="6" t="s">
        <v>32</v>
      </c>
      <c r="D15" s="6">
        <v>28.8751</v>
      </c>
      <c r="E15" s="6">
        <v>7.9686000000000007E-2</v>
      </c>
      <c r="F15" s="6" t="s">
        <v>32</v>
      </c>
      <c r="G15" s="6" t="s">
        <v>32</v>
      </c>
      <c r="H15" s="6">
        <v>12.5802</v>
      </c>
      <c r="I15" s="6">
        <v>0.16948199999999999</v>
      </c>
      <c r="J15" s="6">
        <v>4.6291599999999997</v>
      </c>
      <c r="K15" s="6">
        <v>99.251499999999993</v>
      </c>
      <c r="L15" s="7">
        <v>59.455558823374332</v>
      </c>
      <c r="M15" s="7">
        <v>39.590732798185037</v>
      </c>
      <c r="N15" s="7">
        <v>0.95370837844063905</v>
      </c>
    </row>
    <row r="16" spans="1:14" s="4" customFormat="1" x14ac:dyDescent="0.25">
      <c r="A16" s="28">
        <v>11</v>
      </c>
      <c r="B16" s="6">
        <v>52.3902</v>
      </c>
      <c r="C16" s="6" t="s">
        <v>32</v>
      </c>
      <c r="D16" s="6">
        <v>28.5928</v>
      </c>
      <c r="E16" s="6">
        <v>3.3109E-2</v>
      </c>
      <c r="F16" s="6">
        <v>1.4746E-2</v>
      </c>
      <c r="G16" s="6" t="s">
        <v>32</v>
      </c>
      <c r="H16" s="6">
        <v>12.8789</v>
      </c>
      <c r="I16" s="6">
        <v>0.19939799999999999</v>
      </c>
      <c r="J16" s="6">
        <v>4.3906900000000002</v>
      </c>
      <c r="K16" s="6">
        <v>98.499799999999993</v>
      </c>
      <c r="L16" s="7">
        <v>61.148209562428676</v>
      </c>
      <c r="M16" s="7">
        <v>37.724559577262653</v>
      </c>
      <c r="N16" s="7">
        <v>1.1272308603086656</v>
      </c>
    </row>
    <row r="17" spans="1:14" s="4" customFormat="1" x14ac:dyDescent="0.25">
      <c r="A17" s="28">
        <v>12</v>
      </c>
      <c r="B17" s="6">
        <v>52.277299999999997</v>
      </c>
      <c r="C17" s="6" t="s">
        <v>32</v>
      </c>
      <c r="D17" s="6">
        <v>29.214099999999998</v>
      </c>
      <c r="E17" s="6">
        <v>0.15522</v>
      </c>
      <c r="F17" s="6" t="s">
        <v>32</v>
      </c>
      <c r="G17" s="6" t="s">
        <v>32</v>
      </c>
      <c r="H17" s="6">
        <v>12.9679</v>
      </c>
      <c r="I17" s="6">
        <v>0.13577900000000001</v>
      </c>
      <c r="J17" s="6">
        <v>4.2479100000000001</v>
      </c>
      <c r="K17" s="6">
        <v>99.002399999999994</v>
      </c>
      <c r="L17" s="7">
        <v>62.295799596730042</v>
      </c>
      <c r="M17" s="7">
        <v>36.927579965529013</v>
      </c>
      <c r="N17" s="7">
        <v>0.77662043774095602</v>
      </c>
    </row>
    <row r="18" spans="1:14" s="4" customFormat="1" x14ac:dyDescent="0.25">
      <c r="A18" s="28">
        <v>13</v>
      </c>
      <c r="B18" s="6">
        <v>49.7318</v>
      </c>
      <c r="C18" s="6">
        <v>5.2810000000000001E-3</v>
      </c>
      <c r="D18" s="6">
        <v>29.551500000000001</v>
      </c>
      <c r="E18" s="6">
        <v>0.65086900000000003</v>
      </c>
      <c r="F18" s="6">
        <v>1.7805999999999999E-2</v>
      </c>
      <c r="G18" s="6">
        <v>0.21382200000000001</v>
      </c>
      <c r="H18" s="6">
        <v>13.490399999999999</v>
      </c>
      <c r="I18" s="6">
        <v>0.15840199999999999</v>
      </c>
      <c r="J18" s="6">
        <v>3.4764900000000001</v>
      </c>
      <c r="K18" s="6">
        <v>97.297700000000006</v>
      </c>
      <c r="L18" s="7">
        <v>67.552942396429643</v>
      </c>
      <c r="M18" s="7">
        <v>31.502633197190022</v>
      </c>
      <c r="N18" s="7">
        <v>0.94442440638034908</v>
      </c>
    </row>
    <row r="19" spans="1:14" s="4" customFormat="1" x14ac:dyDescent="0.25">
      <c r="A19" s="28">
        <v>14</v>
      </c>
      <c r="B19" s="6">
        <v>50.912199999999999</v>
      </c>
      <c r="C19" s="6" t="s">
        <v>32</v>
      </c>
      <c r="D19" s="6">
        <v>30.554099999999998</v>
      </c>
      <c r="E19" s="6">
        <v>0.34426899999999999</v>
      </c>
      <c r="F19" s="6" t="s">
        <v>32</v>
      </c>
      <c r="G19" s="6" t="s">
        <v>32</v>
      </c>
      <c r="H19" s="6">
        <v>14.228300000000001</v>
      </c>
      <c r="I19" s="6">
        <v>0.14735899999999999</v>
      </c>
      <c r="J19" s="6">
        <v>3.6341800000000002</v>
      </c>
      <c r="K19" s="6">
        <v>99.820400000000006</v>
      </c>
      <c r="L19" s="7">
        <v>67.817672807795546</v>
      </c>
      <c r="M19" s="7">
        <v>31.346043491104041</v>
      </c>
      <c r="N19" s="7">
        <v>0.83628370110040928</v>
      </c>
    </row>
    <row r="20" spans="1:14" s="4" customFormat="1" ht="14.4" x14ac:dyDescent="0.3">
      <c r="A20" s="14" t="s">
        <v>71</v>
      </c>
      <c r="B20" s="15">
        <f>MIN(B6:B19)</f>
        <v>49.7318</v>
      </c>
      <c r="C20" s="15"/>
      <c r="D20" s="15">
        <f t="shared" ref="D20:N20" si="0">MIN(D6:D19)</f>
        <v>28.2468</v>
      </c>
      <c r="E20" s="15">
        <f t="shared" si="0"/>
        <v>0</v>
      </c>
      <c r="F20" s="15"/>
      <c r="G20" s="15"/>
      <c r="H20" s="15">
        <f t="shared" si="0"/>
        <v>11.616899999999999</v>
      </c>
      <c r="I20" s="15">
        <f t="shared" si="0"/>
        <v>0.13577900000000001</v>
      </c>
      <c r="J20" s="15">
        <f t="shared" si="0"/>
        <v>3.4764900000000001</v>
      </c>
      <c r="K20" s="15">
        <f t="shared" si="0"/>
        <v>97.297700000000006</v>
      </c>
      <c r="L20" s="61">
        <f t="shared" si="0"/>
        <v>55.822626224962313</v>
      </c>
      <c r="M20" s="61">
        <f t="shared" si="0"/>
        <v>31.346043491104041</v>
      </c>
      <c r="N20" s="61">
        <f t="shared" si="0"/>
        <v>0.77662043774095602</v>
      </c>
    </row>
    <row r="21" spans="1:14" s="4" customFormat="1" ht="14.4" x14ac:dyDescent="0.3">
      <c r="A21" s="14" t="s">
        <v>72</v>
      </c>
      <c r="B21" s="15">
        <f>MAX(B6:B19)</f>
        <v>53.852200000000003</v>
      </c>
      <c r="C21" s="15"/>
      <c r="D21" s="15">
        <f t="shared" ref="D21:N21" si="1">MAX(D6:D19)</f>
        <v>30.554099999999998</v>
      </c>
      <c r="E21" s="15">
        <f t="shared" si="1"/>
        <v>0.65086900000000003</v>
      </c>
      <c r="F21" s="15"/>
      <c r="G21" s="15"/>
      <c r="H21" s="15">
        <f t="shared" si="1"/>
        <v>14.228300000000001</v>
      </c>
      <c r="I21" s="15">
        <f t="shared" si="1"/>
        <v>0.249892</v>
      </c>
      <c r="J21" s="15">
        <f t="shared" si="1"/>
        <v>4.9280600000000003</v>
      </c>
      <c r="K21" s="15">
        <f t="shared" si="1"/>
        <v>99.820400000000006</v>
      </c>
      <c r="L21" s="61">
        <f t="shared" si="1"/>
        <v>67.817672807795546</v>
      </c>
      <c r="M21" s="61">
        <f t="shared" si="1"/>
        <v>42.853118224247382</v>
      </c>
      <c r="N21" s="61">
        <f t="shared" si="1"/>
        <v>1.4107198017020697</v>
      </c>
    </row>
    <row r="22" spans="1:14" s="4" customFormat="1" ht="14.4" x14ac:dyDescent="0.3">
      <c r="A22" s="14" t="s">
        <v>73</v>
      </c>
      <c r="B22" s="15">
        <f>AVERAGE(B6:B19)</f>
        <v>52.711950000000002</v>
      </c>
      <c r="C22" s="15"/>
      <c r="D22" s="15">
        <f t="shared" ref="D22:N22" si="2">AVERAGE(D6:D19)</f>
        <v>28.936814285714284</v>
      </c>
      <c r="E22" s="15">
        <f t="shared" si="2"/>
        <v>0.12151421428571428</v>
      </c>
      <c r="F22" s="15"/>
      <c r="G22" s="15"/>
      <c r="H22" s="15">
        <f t="shared" si="2"/>
        <v>12.621392857142855</v>
      </c>
      <c r="I22" s="15">
        <f t="shared" si="2"/>
        <v>0.19104314285714286</v>
      </c>
      <c r="J22" s="15">
        <f t="shared" si="2"/>
        <v>4.4482685714285717</v>
      </c>
      <c r="K22" s="15">
        <f t="shared" si="2"/>
        <v>99.062028571428598</v>
      </c>
      <c r="L22" s="61">
        <f t="shared" si="2"/>
        <v>60.42033263478185</v>
      </c>
      <c r="M22" s="61">
        <f t="shared" si="2"/>
        <v>38.492173492086472</v>
      </c>
      <c r="N22" s="61">
        <f t="shared" si="2"/>
        <v>1.0874938731316874</v>
      </c>
    </row>
    <row r="23" spans="1:14" s="4" customFormat="1" ht="14.4" x14ac:dyDescent="0.3">
      <c r="A23" s="14" t="s">
        <v>76</v>
      </c>
      <c r="B23" s="15">
        <f>STDEV(B6:B19)*2</f>
        <v>2.2318923984953996</v>
      </c>
      <c r="C23" s="15"/>
      <c r="D23" s="15">
        <f t="shared" ref="D23:N23" si="3">STDEV(D6:D19)*2</f>
        <v>1.1449396298687342</v>
      </c>
      <c r="E23" s="15">
        <f t="shared" si="3"/>
        <v>0.35315689847490961</v>
      </c>
      <c r="F23" s="15"/>
      <c r="G23" s="15"/>
      <c r="H23" s="15">
        <f t="shared" si="3"/>
        <v>1.2568447587003451</v>
      </c>
      <c r="I23" s="15">
        <f t="shared" si="3"/>
        <v>6.3967101356182249E-2</v>
      </c>
      <c r="J23" s="15">
        <f t="shared" si="3"/>
        <v>0.83371305334286672</v>
      </c>
      <c r="K23" s="15">
        <f t="shared" si="3"/>
        <v>1.1926858956633477</v>
      </c>
      <c r="L23" s="61">
        <f t="shared" si="3"/>
        <v>6.8504981599307548</v>
      </c>
      <c r="M23" s="61">
        <f t="shared" si="3"/>
        <v>6.5961877882033582</v>
      </c>
      <c r="N23" s="61">
        <f t="shared" si="3"/>
        <v>0.35076398853837532</v>
      </c>
    </row>
    <row r="24" spans="1:14" s="4" customFormat="1" ht="14.4" x14ac:dyDescent="0.3">
      <c r="A24" s="43" t="s">
        <v>5</v>
      </c>
      <c r="B24" s="21"/>
      <c r="C24" s="21"/>
      <c r="D24" s="21"/>
      <c r="E24" s="21"/>
      <c r="F24" s="21"/>
      <c r="G24" s="21"/>
      <c r="H24" s="21"/>
      <c r="I24" s="21"/>
      <c r="J24" s="21"/>
      <c r="K24" s="44"/>
      <c r="L24" s="21"/>
      <c r="M24" s="21"/>
      <c r="N24" s="21"/>
    </row>
    <row r="25" spans="1:14" x14ac:dyDescent="0.25">
      <c r="A25" s="28">
        <v>1</v>
      </c>
      <c r="B25" s="6">
        <v>55.970799999999997</v>
      </c>
      <c r="C25" s="6" t="s">
        <v>32</v>
      </c>
      <c r="D25" s="6">
        <v>27.4086</v>
      </c>
      <c r="E25" s="6">
        <v>0.20258799999999999</v>
      </c>
      <c r="F25" s="6" t="s">
        <v>32</v>
      </c>
      <c r="G25" s="6">
        <v>0.132575</v>
      </c>
      <c r="H25" s="6">
        <v>9.7108600000000003</v>
      </c>
      <c r="I25" s="6">
        <v>0.129412</v>
      </c>
      <c r="J25" s="6">
        <v>6.2541399999999996</v>
      </c>
      <c r="K25" s="6">
        <v>99.808965000000015</v>
      </c>
      <c r="L25" s="7">
        <v>45.843705422604302</v>
      </c>
      <c r="M25" s="7">
        <v>53.428877207807325</v>
      </c>
      <c r="N25" s="7">
        <v>0.72741736958838865</v>
      </c>
    </row>
    <row r="26" spans="1:14" x14ac:dyDescent="0.25">
      <c r="A26" s="28">
        <v>2</v>
      </c>
      <c r="B26" s="6">
        <v>53.2744</v>
      </c>
      <c r="C26" s="6">
        <v>0.14783399999999999</v>
      </c>
      <c r="D26" s="6">
        <v>27.454699999999999</v>
      </c>
      <c r="E26" s="6">
        <v>1.23058</v>
      </c>
      <c r="F26" s="6" t="s">
        <v>32</v>
      </c>
      <c r="G26" s="6">
        <v>0.44547599999999998</v>
      </c>
      <c r="H26" s="6">
        <v>10.580399999999999</v>
      </c>
      <c r="I26" s="6">
        <v>0.22267600000000001</v>
      </c>
      <c r="J26" s="6">
        <v>4.9624800000000002</v>
      </c>
      <c r="K26" s="6">
        <v>98.341277000000005</v>
      </c>
      <c r="L26" s="7">
        <v>53.367055913954488</v>
      </c>
      <c r="M26" s="7">
        <v>45.295635394610265</v>
      </c>
      <c r="N26" s="7">
        <v>1.3373086914352479</v>
      </c>
    </row>
    <row r="27" spans="1:14" x14ac:dyDescent="0.25">
      <c r="A27" s="28">
        <v>3</v>
      </c>
      <c r="B27" s="6">
        <v>54.573700000000002</v>
      </c>
      <c r="C27" s="6">
        <v>2.7563000000000001E-2</v>
      </c>
      <c r="D27" s="6">
        <v>28.353400000000001</v>
      </c>
      <c r="E27" s="6">
        <v>0.204316</v>
      </c>
      <c r="F27" s="6" t="s">
        <v>32</v>
      </c>
      <c r="G27" s="6" t="s">
        <v>32</v>
      </c>
      <c r="H27" s="6">
        <v>11.1419</v>
      </c>
      <c r="I27" s="6">
        <v>0.161771</v>
      </c>
      <c r="J27" s="6">
        <v>5.3232200000000001</v>
      </c>
      <c r="K27" s="6">
        <v>99.785870000000017</v>
      </c>
      <c r="L27" s="7">
        <v>53.138910328829958</v>
      </c>
      <c r="M27" s="7">
        <v>45.942458545998569</v>
      </c>
      <c r="N27" s="7">
        <v>0.91863112517147383</v>
      </c>
    </row>
    <row r="28" spans="1:14" x14ac:dyDescent="0.25">
      <c r="A28" s="28">
        <v>4</v>
      </c>
      <c r="B28" s="6">
        <v>54.5261</v>
      </c>
      <c r="C28" s="6" t="s">
        <v>32</v>
      </c>
      <c r="D28" s="6">
        <v>28.500900000000001</v>
      </c>
      <c r="E28" s="6">
        <v>6.1534999999999999E-2</v>
      </c>
      <c r="F28" s="6" t="s">
        <v>32</v>
      </c>
      <c r="G28" s="6" t="s">
        <v>32</v>
      </c>
      <c r="H28" s="6">
        <v>11.3858</v>
      </c>
      <c r="I28" s="6">
        <v>0.20855199999999999</v>
      </c>
      <c r="J28" s="6">
        <v>5.0379100000000001</v>
      </c>
      <c r="K28" s="6">
        <v>99.720787000000001</v>
      </c>
      <c r="L28" s="7">
        <v>54.869218555659636</v>
      </c>
      <c r="M28" s="7">
        <v>43.934132722994228</v>
      </c>
      <c r="N28" s="7">
        <v>1.1966487213461177</v>
      </c>
    </row>
    <row r="29" spans="1:14" x14ac:dyDescent="0.25">
      <c r="A29" s="28">
        <v>5</v>
      </c>
      <c r="B29" s="6">
        <v>53.186599999999999</v>
      </c>
      <c r="C29" s="6">
        <v>5.0205E-2</v>
      </c>
      <c r="D29" s="6">
        <v>28.703299999999999</v>
      </c>
      <c r="E29" s="6">
        <v>0.49210500000000001</v>
      </c>
      <c r="F29" s="6" t="s">
        <v>32</v>
      </c>
      <c r="G29" s="6" t="s">
        <v>32</v>
      </c>
      <c r="H29" s="6">
        <v>11.693300000000001</v>
      </c>
      <c r="I29" s="6">
        <v>0.20313100000000001</v>
      </c>
      <c r="J29" s="6">
        <v>4.6920700000000002</v>
      </c>
      <c r="K29" s="6">
        <v>99.020710999999991</v>
      </c>
      <c r="L29" s="7">
        <v>57.247123237278196</v>
      </c>
      <c r="M29" s="7">
        <v>41.56879994088186</v>
      </c>
      <c r="N29" s="7">
        <v>1.1840768218399478</v>
      </c>
    </row>
    <row r="30" spans="1:14" x14ac:dyDescent="0.25">
      <c r="A30" s="28">
        <v>6</v>
      </c>
      <c r="B30" s="6">
        <v>53.953299999999999</v>
      </c>
      <c r="C30" s="6" t="s">
        <v>32</v>
      </c>
      <c r="D30" s="6">
        <v>28.8413</v>
      </c>
      <c r="E30" s="6">
        <v>0.15665499999999999</v>
      </c>
      <c r="F30" s="6" t="s">
        <v>32</v>
      </c>
      <c r="G30" s="6" t="s">
        <v>32</v>
      </c>
      <c r="H30" s="6">
        <v>11.8749</v>
      </c>
      <c r="I30" s="6">
        <v>0.19028800000000001</v>
      </c>
      <c r="J30" s="6">
        <v>5.0442400000000003</v>
      </c>
      <c r="K30" s="6">
        <v>100.060687</v>
      </c>
      <c r="L30" s="7">
        <v>55.935566280998493</v>
      </c>
      <c r="M30" s="7">
        <v>42.997207275747918</v>
      </c>
      <c r="N30" s="7">
        <v>1.0672264432535838</v>
      </c>
    </row>
    <row r="31" spans="1:14" x14ac:dyDescent="0.25">
      <c r="A31" s="28">
        <v>7</v>
      </c>
      <c r="B31" s="6">
        <v>54.136899999999997</v>
      </c>
      <c r="C31" s="6">
        <v>3.0578999999999999E-2</v>
      </c>
      <c r="D31" s="6">
        <v>29.096599999999999</v>
      </c>
      <c r="E31" s="6">
        <v>0.116706</v>
      </c>
      <c r="F31" s="6" t="s">
        <v>32</v>
      </c>
      <c r="G31" s="6" t="s">
        <v>32</v>
      </c>
      <c r="H31" s="6">
        <v>11.678000000000001</v>
      </c>
      <c r="I31" s="6">
        <v>0.172734</v>
      </c>
      <c r="J31" s="6">
        <v>5.2767200000000001</v>
      </c>
      <c r="K31" s="6">
        <v>100.50824299999999</v>
      </c>
      <c r="L31" s="7">
        <v>54.487333523415082</v>
      </c>
      <c r="M31" s="7">
        <v>44.553062559407117</v>
      </c>
      <c r="N31" s="7">
        <v>0.95960391717779348</v>
      </c>
    </row>
    <row r="32" spans="1:14" x14ac:dyDescent="0.25">
      <c r="A32" s="28">
        <v>8</v>
      </c>
      <c r="B32" s="6">
        <v>53.430700000000002</v>
      </c>
      <c r="C32" s="6" t="s">
        <v>32</v>
      </c>
      <c r="D32" s="6">
        <v>29.271899999999999</v>
      </c>
      <c r="E32" s="6">
        <v>6.9380999999999998E-2</v>
      </c>
      <c r="F32" s="6" t="s">
        <v>32</v>
      </c>
      <c r="G32" s="6" t="s">
        <v>32</v>
      </c>
      <c r="H32" s="6">
        <v>12.2326</v>
      </c>
      <c r="I32" s="6">
        <v>0.10201300000000001</v>
      </c>
      <c r="J32" s="6">
        <v>4.8350299999999997</v>
      </c>
      <c r="K32" s="6">
        <v>99.941628000000023</v>
      </c>
      <c r="L32" s="7">
        <v>57.964489650643927</v>
      </c>
      <c r="M32" s="7">
        <v>41.459956637599944</v>
      </c>
      <c r="N32" s="7">
        <v>0.57555371175613312</v>
      </c>
    </row>
    <row r="33" spans="1:14" x14ac:dyDescent="0.25">
      <c r="A33" s="28">
        <v>9</v>
      </c>
      <c r="B33" s="6">
        <v>50.960900000000002</v>
      </c>
      <c r="C33" s="6" t="s">
        <v>32</v>
      </c>
      <c r="D33" s="6">
        <v>29.468299999999999</v>
      </c>
      <c r="E33" s="6">
        <v>1.41249</v>
      </c>
      <c r="F33" s="6" t="s">
        <v>32</v>
      </c>
      <c r="G33" s="6">
        <v>0.69904500000000003</v>
      </c>
      <c r="H33" s="6">
        <v>12.3462</v>
      </c>
      <c r="I33" s="6">
        <v>0.103134</v>
      </c>
      <c r="J33" s="6">
        <v>3.9787300000000001</v>
      </c>
      <c r="K33" s="6">
        <v>98.968799000000004</v>
      </c>
      <c r="L33" s="7">
        <v>62.769933962203574</v>
      </c>
      <c r="M33" s="7">
        <v>36.60574592873207</v>
      </c>
      <c r="N33" s="7">
        <v>0.62432010906436231</v>
      </c>
    </row>
    <row r="34" spans="1:14" x14ac:dyDescent="0.25">
      <c r="A34" s="28">
        <v>10</v>
      </c>
      <c r="B34" s="6">
        <v>52.711100000000002</v>
      </c>
      <c r="C34" s="6" t="s">
        <v>32</v>
      </c>
      <c r="D34" s="6">
        <v>29.4876</v>
      </c>
      <c r="E34" s="6">
        <v>7.1276000000000006E-2</v>
      </c>
      <c r="F34" s="6" t="s">
        <v>32</v>
      </c>
      <c r="G34" s="6" t="s">
        <v>32</v>
      </c>
      <c r="H34" s="6">
        <v>12.5548</v>
      </c>
      <c r="I34" s="6">
        <v>0.11755400000000001</v>
      </c>
      <c r="J34" s="6">
        <v>4.6381399999999999</v>
      </c>
      <c r="K34" s="6">
        <v>99.580469999999991</v>
      </c>
      <c r="L34" s="7">
        <v>59.535227062020638</v>
      </c>
      <c r="M34" s="7">
        <v>39.801047099450301</v>
      </c>
      <c r="N34" s="7">
        <v>0.66372583852906097</v>
      </c>
    </row>
    <row r="35" spans="1:14" x14ac:dyDescent="0.25">
      <c r="A35" s="28">
        <v>11</v>
      </c>
      <c r="B35" s="6">
        <v>52.635899999999999</v>
      </c>
      <c r="C35" s="6">
        <v>2.9515E-2</v>
      </c>
      <c r="D35" s="6">
        <v>29.505400000000002</v>
      </c>
      <c r="E35" s="6">
        <v>0.129611</v>
      </c>
      <c r="F35" s="6" t="s">
        <v>32</v>
      </c>
      <c r="G35" s="6" t="s">
        <v>32</v>
      </c>
      <c r="H35" s="6">
        <v>12.576499999999999</v>
      </c>
      <c r="I35" s="6">
        <v>0.124122</v>
      </c>
      <c r="J35" s="6">
        <v>4.7079199999999997</v>
      </c>
      <c r="K35" s="6">
        <v>99.736249000000015</v>
      </c>
      <c r="L35" s="7">
        <v>59.20076238619891</v>
      </c>
      <c r="M35" s="7">
        <v>40.103567466726325</v>
      </c>
      <c r="N35" s="7">
        <v>0.69567014707476393</v>
      </c>
    </row>
    <row r="36" spans="1:14" x14ac:dyDescent="0.25">
      <c r="A36" s="28">
        <v>12</v>
      </c>
      <c r="B36" s="6">
        <v>52.132300000000001</v>
      </c>
      <c r="C36" s="6">
        <v>2.3401999999999999E-2</v>
      </c>
      <c r="D36" s="6">
        <v>29.524699999999999</v>
      </c>
      <c r="E36" s="6">
        <v>8.1548999999999996E-2</v>
      </c>
      <c r="F36" s="6" t="s">
        <v>32</v>
      </c>
      <c r="G36" s="6" t="s">
        <v>32</v>
      </c>
      <c r="H36" s="6">
        <v>12.8369</v>
      </c>
      <c r="I36" s="6">
        <v>0.133468</v>
      </c>
      <c r="J36" s="6">
        <v>4.4490499999999997</v>
      </c>
      <c r="K36" s="6">
        <v>99.181372999999994</v>
      </c>
      <c r="L36" s="7">
        <v>60.991918138241438</v>
      </c>
      <c r="M36" s="7">
        <v>38.25303069295262</v>
      </c>
      <c r="N36" s="7">
        <v>0.75505116880593515</v>
      </c>
    </row>
    <row r="37" spans="1:14" x14ac:dyDescent="0.25">
      <c r="A37" s="28">
        <v>13</v>
      </c>
      <c r="B37" s="6">
        <v>52.761400000000002</v>
      </c>
      <c r="C37" s="6" t="s">
        <v>32</v>
      </c>
      <c r="D37" s="6">
        <v>29.5413</v>
      </c>
      <c r="E37" s="6">
        <v>0.111898</v>
      </c>
      <c r="F37" s="6" t="s">
        <v>32</v>
      </c>
      <c r="G37" s="6">
        <v>6.6511000000000001E-2</v>
      </c>
      <c r="H37" s="6">
        <v>12.4687</v>
      </c>
      <c r="I37" s="6">
        <v>0.160465</v>
      </c>
      <c r="J37" s="6">
        <v>4.50284</v>
      </c>
      <c r="K37" s="6">
        <v>99.613113999999996</v>
      </c>
      <c r="L37" s="7">
        <v>59.922135499057404</v>
      </c>
      <c r="M37" s="7">
        <v>39.159672458185945</v>
      </c>
      <c r="N37" s="7">
        <v>0.91819204275663935</v>
      </c>
    </row>
    <row r="38" spans="1:14" x14ac:dyDescent="0.25">
      <c r="A38" s="28">
        <v>14</v>
      </c>
      <c r="B38" s="6">
        <v>51.852400000000003</v>
      </c>
      <c r="C38" s="6" t="s">
        <v>32</v>
      </c>
      <c r="D38" s="6">
        <v>29.5486</v>
      </c>
      <c r="E38" s="6">
        <v>0.17304800000000001</v>
      </c>
      <c r="F38" s="6" t="s">
        <v>32</v>
      </c>
      <c r="G38" s="6">
        <v>5.5865999999999999E-2</v>
      </c>
      <c r="H38" s="6">
        <v>12.793799999999999</v>
      </c>
      <c r="I38" s="6">
        <v>0.19558700000000001</v>
      </c>
      <c r="J38" s="6">
        <v>4.4119200000000003</v>
      </c>
      <c r="K38" s="6">
        <v>99.031220999999988</v>
      </c>
      <c r="L38" s="7">
        <v>60.892241956610995</v>
      </c>
      <c r="M38" s="7">
        <v>37.999375977059039</v>
      </c>
      <c r="N38" s="7">
        <v>1.1083820663299577</v>
      </c>
    </row>
    <row r="39" spans="1:14" x14ac:dyDescent="0.25">
      <c r="A39" s="28">
        <v>15</v>
      </c>
      <c r="B39" s="6">
        <v>52.685600000000001</v>
      </c>
      <c r="C39" s="6">
        <v>0.16999400000000001</v>
      </c>
      <c r="D39" s="6">
        <v>29.5609</v>
      </c>
      <c r="E39" s="6">
        <v>0.40536</v>
      </c>
      <c r="F39" s="6" t="s">
        <v>32</v>
      </c>
      <c r="G39" s="6">
        <v>0.142072</v>
      </c>
      <c r="H39" s="6">
        <v>12.406700000000001</v>
      </c>
      <c r="I39" s="6">
        <v>0.15947</v>
      </c>
      <c r="J39" s="6">
        <v>4.37798</v>
      </c>
      <c r="K39" s="6">
        <v>99.937214000000012</v>
      </c>
      <c r="L39" s="7">
        <v>60.46433874020066</v>
      </c>
      <c r="M39" s="7">
        <v>38.610304677014824</v>
      </c>
      <c r="N39" s="7">
        <v>0.9253565827845206</v>
      </c>
    </row>
    <row r="40" spans="1:14" x14ac:dyDescent="0.25">
      <c r="A40" s="28">
        <v>16</v>
      </c>
      <c r="B40" s="6">
        <v>53.094999999999999</v>
      </c>
      <c r="C40" s="6" t="s">
        <v>32</v>
      </c>
      <c r="D40" s="6">
        <v>29.6005</v>
      </c>
      <c r="E40" s="6">
        <v>9.5492999999999995E-2</v>
      </c>
      <c r="F40" s="6" t="s">
        <v>32</v>
      </c>
      <c r="G40" s="6" t="s">
        <v>32</v>
      </c>
      <c r="H40" s="6">
        <v>12.443899999999999</v>
      </c>
      <c r="I40" s="6">
        <v>0.20940700000000001</v>
      </c>
      <c r="J40" s="6">
        <v>4.5525200000000003</v>
      </c>
      <c r="K40" s="6">
        <v>100.027253</v>
      </c>
      <c r="L40" s="7">
        <v>59.450460412324389</v>
      </c>
      <c r="M40" s="7">
        <v>39.358360657802407</v>
      </c>
      <c r="N40" s="7">
        <v>1.1911789298731903</v>
      </c>
    </row>
    <row r="41" spans="1:14" x14ac:dyDescent="0.25">
      <c r="A41" s="28">
        <v>17</v>
      </c>
      <c r="B41" s="6">
        <v>52.840899999999998</v>
      </c>
      <c r="C41" s="6" t="s">
        <v>32</v>
      </c>
      <c r="D41" s="6">
        <v>29.8565</v>
      </c>
      <c r="E41" s="6">
        <v>0.15062200000000001</v>
      </c>
      <c r="F41" s="6" t="s">
        <v>32</v>
      </c>
      <c r="G41" s="6" t="s">
        <v>32</v>
      </c>
      <c r="H41" s="6">
        <v>12.8703</v>
      </c>
      <c r="I41" s="6">
        <v>0.12792000000000001</v>
      </c>
      <c r="J41" s="6">
        <v>4.3836300000000001</v>
      </c>
      <c r="K41" s="6">
        <v>100.22987999999998</v>
      </c>
      <c r="L41" s="7">
        <v>61.417886908211372</v>
      </c>
      <c r="M41" s="7">
        <v>37.855284925708119</v>
      </c>
      <c r="N41" s="7">
        <v>0.72682816608051359</v>
      </c>
    </row>
    <row r="42" spans="1:14" x14ac:dyDescent="0.25">
      <c r="A42" s="28">
        <v>18</v>
      </c>
      <c r="B42" s="6">
        <v>52.153399999999998</v>
      </c>
      <c r="C42" s="6">
        <v>6.2977000000000005E-2</v>
      </c>
      <c r="D42" s="6">
        <v>29.8977</v>
      </c>
      <c r="E42" s="6">
        <v>0.15113699999999999</v>
      </c>
      <c r="F42" s="6" t="s">
        <v>32</v>
      </c>
      <c r="G42" s="6">
        <v>0.12658900000000001</v>
      </c>
      <c r="H42" s="6">
        <v>13.002800000000001</v>
      </c>
      <c r="I42" s="6">
        <v>0.218636</v>
      </c>
      <c r="J42" s="6">
        <v>4.3261700000000003</v>
      </c>
      <c r="K42" s="6">
        <v>99.939408999999998</v>
      </c>
      <c r="L42" s="7">
        <v>61.648523232785479</v>
      </c>
      <c r="M42" s="7">
        <v>37.117251121822989</v>
      </c>
      <c r="N42" s="7">
        <v>1.2342256453915263</v>
      </c>
    </row>
    <row r="43" spans="1:14" x14ac:dyDescent="0.25">
      <c r="A43" s="28">
        <v>19</v>
      </c>
      <c r="B43" s="6">
        <v>52.3568</v>
      </c>
      <c r="C43" s="6">
        <v>1.4148000000000001E-2</v>
      </c>
      <c r="D43" s="6">
        <v>30.023199999999999</v>
      </c>
      <c r="E43" s="6">
        <v>6.7198999999999995E-2</v>
      </c>
      <c r="F43" s="6" t="s">
        <v>32</v>
      </c>
      <c r="G43" s="6" t="s">
        <v>32</v>
      </c>
      <c r="H43" s="6">
        <v>13.1431</v>
      </c>
      <c r="I43" s="6">
        <v>0.102062</v>
      </c>
      <c r="J43" s="6">
        <v>4.1665000000000001</v>
      </c>
      <c r="K43" s="6">
        <v>99.87300900000001</v>
      </c>
      <c r="L43" s="7">
        <v>63.174659298678606</v>
      </c>
      <c r="M43" s="7">
        <v>36.241228513003669</v>
      </c>
      <c r="N43" s="7">
        <v>0.58411218831772194</v>
      </c>
    </row>
    <row r="44" spans="1:14" x14ac:dyDescent="0.25">
      <c r="A44" s="28">
        <v>20</v>
      </c>
      <c r="B44" s="6">
        <v>51.934600000000003</v>
      </c>
      <c r="C44" s="6" t="s">
        <v>32</v>
      </c>
      <c r="D44" s="6">
        <v>30.3841</v>
      </c>
      <c r="E44" s="6">
        <v>6.2891000000000002E-2</v>
      </c>
      <c r="F44" s="6" t="s">
        <v>32</v>
      </c>
      <c r="G44" s="6" t="s">
        <v>32</v>
      </c>
      <c r="H44" s="6">
        <v>13.5435</v>
      </c>
      <c r="I44" s="6">
        <v>0.108653</v>
      </c>
      <c r="J44" s="6">
        <v>4.0427299999999997</v>
      </c>
      <c r="K44" s="6">
        <v>100.076474</v>
      </c>
      <c r="L44" s="7">
        <v>64.527709802946305</v>
      </c>
      <c r="M44" s="7">
        <v>34.855916412212181</v>
      </c>
      <c r="N44" s="7">
        <v>0.61637378484151673</v>
      </c>
    </row>
    <row r="45" spans="1:14" ht="14.4" x14ac:dyDescent="0.3">
      <c r="A45" s="14" t="s">
        <v>71</v>
      </c>
      <c r="B45" s="15">
        <f>MIN(B25:B44)</f>
        <v>50.960900000000002</v>
      </c>
      <c r="C45" s="15"/>
      <c r="D45" s="15">
        <f t="shared" ref="D45:N45" si="4">MIN(D25:D44)</f>
        <v>27.4086</v>
      </c>
      <c r="E45" s="15">
        <f t="shared" si="4"/>
        <v>6.1534999999999999E-2</v>
      </c>
      <c r="F45" s="15"/>
      <c r="G45" s="15"/>
      <c r="H45" s="15">
        <f t="shared" si="4"/>
        <v>9.7108600000000003</v>
      </c>
      <c r="I45" s="15">
        <f t="shared" si="4"/>
        <v>0.10201300000000001</v>
      </c>
      <c r="J45" s="15">
        <f t="shared" si="4"/>
        <v>3.9787300000000001</v>
      </c>
      <c r="K45" s="15">
        <f t="shared" si="4"/>
        <v>98.341277000000005</v>
      </c>
      <c r="L45" s="61">
        <f t="shared" si="4"/>
        <v>45.843705422604302</v>
      </c>
      <c r="M45" s="61">
        <f t="shared" si="4"/>
        <v>34.855916412212181</v>
      </c>
      <c r="N45" s="61">
        <f t="shared" si="4"/>
        <v>0.57555371175613312</v>
      </c>
    </row>
    <row r="46" spans="1:14" ht="14.4" x14ac:dyDescent="0.3">
      <c r="A46" s="14" t="s">
        <v>72</v>
      </c>
      <c r="B46" s="15">
        <f>MAX(B25:B44)</f>
        <v>55.970799999999997</v>
      </c>
      <c r="C46" s="15"/>
      <c r="D46" s="15">
        <f t="shared" ref="D46:N46" si="5">MAX(D25:D44)</f>
        <v>30.3841</v>
      </c>
      <c r="E46" s="15">
        <f t="shared" si="5"/>
        <v>1.41249</v>
      </c>
      <c r="F46" s="15"/>
      <c r="G46" s="15"/>
      <c r="H46" s="15">
        <f t="shared" si="5"/>
        <v>13.5435</v>
      </c>
      <c r="I46" s="15">
        <f t="shared" si="5"/>
        <v>0.22267600000000001</v>
      </c>
      <c r="J46" s="15">
        <f t="shared" si="5"/>
        <v>6.2541399999999996</v>
      </c>
      <c r="K46" s="15">
        <f t="shared" si="5"/>
        <v>100.50824299999999</v>
      </c>
      <c r="L46" s="61">
        <f t="shared" si="5"/>
        <v>64.527709802946305</v>
      </c>
      <c r="M46" s="61">
        <f t="shared" si="5"/>
        <v>53.428877207807325</v>
      </c>
      <c r="N46" s="61">
        <f t="shared" si="5"/>
        <v>1.3373086914352479</v>
      </c>
    </row>
    <row r="47" spans="1:14" ht="14.4" x14ac:dyDescent="0.3">
      <c r="A47" s="14" t="s">
        <v>73</v>
      </c>
      <c r="B47" s="15">
        <f>AVERAGE(B25:B44)</f>
        <v>53.058640000000004</v>
      </c>
      <c r="C47" s="15"/>
      <c r="D47" s="15">
        <f t="shared" ref="D47:N47" si="6">AVERAGE(D25:D44)</f>
        <v>29.201474999999999</v>
      </c>
      <c r="E47" s="15">
        <f t="shared" si="6"/>
        <v>0.27232199999999995</v>
      </c>
      <c r="F47" s="15"/>
      <c r="G47" s="15"/>
      <c r="H47" s="15">
        <f t="shared" si="6"/>
        <v>12.164248000000002</v>
      </c>
      <c r="I47" s="15">
        <f t="shared" si="6"/>
        <v>0.15755274999999999</v>
      </c>
      <c r="J47" s="15">
        <f t="shared" si="6"/>
        <v>4.6981969999999995</v>
      </c>
      <c r="K47" s="15">
        <f t="shared" si="6"/>
        <v>99.669131649999983</v>
      </c>
      <c r="L47" s="61">
        <f t="shared" si="6"/>
        <v>58.342460015643191</v>
      </c>
      <c r="M47" s="61">
        <f t="shared" si="6"/>
        <v>40.757045810785883</v>
      </c>
      <c r="N47" s="61">
        <f t="shared" si="6"/>
        <v>0.90049417357091976</v>
      </c>
    </row>
    <row r="48" spans="1:14" ht="14.4" x14ac:dyDescent="0.3">
      <c r="A48" s="17" t="s">
        <v>76</v>
      </c>
      <c r="B48" s="18">
        <f>STDEV(B25:B44)*2</f>
        <v>2.2922667442833435</v>
      </c>
      <c r="C48" s="18"/>
      <c r="D48" s="18">
        <f t="shared" ref="D48:N48" si="7">STDEV(D25:D44)*2</f>
        <v>1.5715520894962411</v>
      </c>
      <c r="E48" s="18">
        <f t="shared" si="7"/>
        <v>0.75343670368476789</v>
      </c>
      <c r="F48" s="18"/>
      <c r="G48" s="18"/>
      <c r="H48" s="18">
        <f t="shared" si="7"/>
        <v>1.8479985338066638</v>
      </c>
      <c r="I48" s="18">
        <f t="shared" si="7"/>
        <v>8.5350116721469249E-2</v>
      </c>
      <c r="J48" s="18">
        <f t="shared" si="7"/>
        <v>1.0510186903060534</v>
      </c>
      <c r="K48" s="18">
        <f t="shared" si="7"/>
        <v>1.0358910526968474</v>
      </c>
      <c r="L48" s="88">
        <f t="shared" si="7"/>
        <v>8.7973166504246585</v>
      </c>
      <c r="M48" s="88">
        <f t="shared" si="7"/>
        <v>8.6716398685084979</v>
      </c>
      <c r="N48" s="88">
        <f t="shared" si="7"/>
        <v>0.49684071377051808</v>
      </c>
    </row>
    <row r="49" spans="1:13" x14ac:dyDescent="0.25">
      <c r="D49" s="25"/>
    </row>
    <row r="50" spans="1:13" x14ac:dyDescent="0.25">
      <c r="A50" s="3" t="s">
        <v>88</v>
      </c>
      <c r="D50" s="25"/>
    </row>
    <row r="51" spans="1:13" x14ac:dyDescent="0.25">
      <c r="M51" s="89"/>
    </row>
    <row r="52" spans="1:13" x14ac:dyDescent="0.25">
      <c r="M52" s="89"/>
    </row>
    <row r="53" spans="1:13" x14ac:dyDescent="0.25">
      <c r="M53" s="89"/>
    </row>
    <row r="54" spans="1:13" x14ac:dyDescent="0.25">
      <c r="M54" s="89"/>
    </row>
    <row r="55" spans="1:13" x14ac:dyDescent="0.25">
      <c r="M55" s="89"/>
    </row>
    <row r="56" spans="1:13" x14ac:dyDescent="0.25">
      <c r="M56" s="89"/>
    </row>
    <row r="57" spans="1:13" x14ac:dyDescent="0.25">
      <c r="M57" s="89"/>
    </row>
    <row r="58" spans="1:13" x14ac:dyDescent="0.25">
      <c r="M58" s="89"/>
    </row>
    <row r="59" spans="1:13" x14ac:dyDescent="0.25">
      <c r="M59" s="89"/>
    </row>
    <row r="60" spans="1:13" x14ac:dyDescent="0.25">
      <c r="M60" s="89"/>
    </row>
    <row r="61" spans="1:13" x14ac:dyDescent="0.25">
      <c r="M61" s="89"/>
    </row>
    <row r="62" spans="1:13" x14ac:dyDescent="0.25">
      <c r="M62" s="89"/>
    </row>
    <row r="63" spans="1:13" x14ac:dyDescent="0.25">
      <c r="M63" s="89"/>
    </row>
    <row r="64" spans="1:13" x14ac:dyDescent="0.25">
      <c r="M64" s="89"/>
    </row>
    <row r="65" spans="13:13" x14ac:dyDescent="0.25">
      <c r="M65" s="89"/>
    </row>
    <row r="66" spans="13:13" x14ac:dyDescent="0.25">
      <c r="M66" s="89"/>
    </row>
    <row r="67" spans="13:13" x14ac:dyDescent="0.25">
      <c r="M67" s="89"/>
    </row>
    <row r="68" spans="13:13" x14ac:dyDescent="0.25">
      <c r="M68" s="89"/>
    </row>
    <row r="69" spans="13:13" x14ac:dyDescent="0.25">
      <c r="M69" s="89"/>
    </row>
    <row r="70" spans="13:13" x14ac:dyDescent="0.25">
      <c r="M70" s="89"/>
    </row>
    <row r="71" spans="13:13" x14ac:dyDescent="0.25">
      <c r="M71" s="89"/>
    </row>
    <row r="72" spans="13:13" x14ac:dyDescent="0.25">
      <c r="M72" s="89"/>
    </row>
    <row r="73" spans="13:13" x14ac:dyDescent="0.25">
      <c r="M73" s="89"/>
    </row>
    <row r="74" spans="13:13" x14ac:dyDescent="0.25">
      <c r="M74" s="89"/>
    </row>
    <row r="75" spans="13:13" x14ac:dyDescent="0.25">
      <c r="M75" s="89"/>
    </row>
    <row r="76" spans="13:13" x14ac:dyDescent="0.25">
      <c r="M76" s="89"/>
    </row>
    <row r="77" spans="13:13" x14ac:dyDescent="0.25">
      <c r="M77" s="89"/>
    </row>
    <row r="78" spans="13:13" x14ac:dyDescent="0.25">
      <c r="M78" s="89"/>
    </row>
    <row r="79" spans="13:13" x14ac:dyDescent="0.25">
      <c r="M79" s="89"/>
    </row>
    <row r="80" spans="13:13" x14ac:dyDescent="0.25">
      <c r="M80" s="89"/>
    </row>
    <row r="81" spans="13:13" x14ac:dyDescent="0.25">
      <c r="M81" s="89"/>
    </row>
    <row r="82" spans="13:13" x14ac:dyDescent="0.25">
      <c r="M82" s="89"/>
    </row>
    <row r="83" spans="13:13" x14ac:dyDescent="0.25">
      <c r="M83" s="89"/>
    </row>
    <row r="84" spans="13:13" x14ac:dyDescent="0.25">
      <c r="M84" s="89"/>
    </row>
    <row r="85" spans="13:13" x14ac:dyDescent="0.25">
      <c r="M85" s="89"/>
    </row>
    <row r="86" spans="13:13" x14ac:dyDescent="0.25">
      <c r="M86" s="89"/>
    </row>
    <row r="87" spans="13:13" x14ac:dyDescent="0.25">
      <c r="M87" s="89"/>
    </row>
    <row r="88" spans="13:13" x14ac:dyDescent="0.25">
      <c r="M88" s="89"/>
    </row>
    <row r="89" spans="13:13" x14ac:dyDescent="0.25">
      <c r="M89" s="89"/>
    </row>
    <row r="90" spans="13:13" x14ac:dyDescent="0.25">
      <c r="M90" s="89"/>
    </row>
    <row r="91" spans="13:13" x14ac:dyDescent="0.25">
      <c r="M91" s="89"/>
    </row>
    <row r="92" spans="13:13" x14ac:dyDescent="0.25">
      <c r="M92" s="89"/>
    </row>
    <row r="93" spans="13:13" x14ac:dyDescent="0.25">
      <c r="M93" s="89"/>
    </row>
    <row r="94" spans="13:13" x14ac:dyDescent="0.25">
      <c r="M94" s="89"/>
    </row>
    <row r="95" spans="13:13" x14ac:dyDescent="0.25">
      <c r="M95" s="89"/>
    </row>
    <row r="96" spans="13:13" x14ac:dyDescent="0.25">
      <c r="M96" s="89"/>
    </row>
    <row r="97" spans="13:13" x14ac:dyDescent="0.25">
      <c r="M97" s="89"/>
    </row>
    <row r="98" spans="13:13" x14ac:dyDescent="0.25">
      <c r="M98" s="89"/>
    </row>
    <row r="99" spans="13:13" x14ac:dyDescent="0.25">
      <c r="M99" s="89"/>
    </row>
    <row r="100" spans="13:13" x14ac:dyDescent="0.25">
      <c r="M100" s="89"/>
    </row>
    <row r="101" spans="13:13" x14ac:dyDescent="0.25">
      <c r="M101" s="89"/>
    </row>
    <row r="102" spans="13:13" x14ac:dyDescent="0.25">
      <c r="M102" s="89"/>
    </row>
    <row r="103" spans="13:13" x14ac:dyDescent="0.25">
      <c r="M103" s="89"/>
    </row>
    <row r="104" spans="13:13" x14ac:dyDescent="0.25">
      <c r="M104" s="89"/>
    </row>
    <row r="105" spans="13:13" x14ac:dyDescent="0.25">
      <c r="M105" s="89"/>
    </row>
    <row r="106" spans="13:13" x14ac:dyDescent="0.25">
      <c r="M106" s="89"/>
    </row>
    <row r="107" spans="13:13" x14ac:dyDescent="0.25">
      <c r="M107" s="89"/>
    </row>
    <row r="108" spans="13:13" x14ac:dyDescent="0.25">
      <c r="M108" s="89"/>
    </row>
    <row r="109" spans="13:13" x14ac:dyDescent="0.25">
      <c r="M109" s="89"/>
    </row>
    <row r="110" spans="13:13" x14ac:dyDescent="0.25">
      <c r="M110" s="89"/>
    </row>
    <row r="111" spans="13:13" x14ac:dyDescent="0.25">
      <c r="M111" s="89"/>
    </row>
    <row r="112" spans="13:13" x14ac:dyDescent="0.25">
      <c r="M112" s="89"/>
    </row>
    <row r="113" spans="13:13" x14ac:dyDescent="0.25">
      <c r="M113" s="89"/>
    </row>
    <row r="114" spans="13:13" x14ac:dyDescent="0.25">
      <c r="M114" s="89"/>
    </row>
    <row r="115" spans="13:13" x14ac:dyDescent="0.25">
      <c r="M115" s="89"/>
    </row>
    <row r="116" spans="13:13" x14ac:dyDescent="0.25">
      <c r="M116" s="89"/>
    </row>
    <row r="117" spans="13:13" x14ac:dyDescent="0.25">
      <c r="M117" s="89"/>
    </row>
    <row r="118" spans="13:13" x14ac:dyDescent="0.25">
      <c r="M118" s="89"/>
    </row>
    <row r="119" spans="13:13" x14ac:dyDescent="0.25">
      <c r="M119" s="89"/>
    </row>
    <row r="120" spans="13:13" x14ac:dyDescent="0.25">
      <c r="M120" s="89"/>
    </row>
    <row r="121" spans="13:13" x14ac:dyDescent="0.25">
      <c r="M121" s="89"/>
    </row>
    <row r="122" spans="13:13" x14ac:dyDescent="0.25">
      <c r="M122" s="89"/>
    </row>
    <row r="123" spans="13:13" x14ac:dyDescent="0.25">
      <c r="M123" s="89"/>
    </row>
    <row r="124" spans="13:13" x14ac:dyDescent="0.25">
      <c r="M124" s="89"/>
    </row>
    <row r="125" spans="13:13" x14ac:dyDescent="0.25">
      <c r="M125" s="89"/>
    </row>
    <row r="126" spans="13:13" x14ac:dyDescent="0.25">
      <c r="M126" s="89"/>
    </row>
    <row r="127" spans="13:13" x14ac:dyDescent="0.25">
      <c r="M127" s="89"/>
    </row>
    <row r="128" spans="13:13" x14ac:dyDescent="0.25">
      <c r="M128" s="89"/>
    </row>
    <row r="129" spans="13:13" x14ac:dyDescent="0.25">
      <c r="M129" s="89"/>
    </row>
    <row r="130" spans="13:13" x14ac:dyDescent="0.25">
      <c r="M130" s="89"/>
    </row>
    <row r="131" spans="13:13" x14ac:dyDescent="0.25">
      <c r="M131" s="89"/>
    </row>
    <row r="132" spans="13:13" x14ac:dyDescent="0.25">
      <c r="M132" s="89"/>
    </row>
    <row r="133" spans="13:13" x14ac:dyDescent="0.25">
      <c r="M133" s="89"/>
    </row>
    <row r="134" spans="13:13" x14ac:dyDescent="0.25">
      <c r="M134" s="89"/>
    </row>
    <row r="135" spans="13:13" x14ac:dyDescent="0.25">
      <c r="M135" s="89"/>
    </row>
    <row r="136" spans="13:13" x14ac:dyDescent="0.25">
      <c r="M136" s="89"/>
    </row>
    <row r="137" spans="13:13" x14ac:dyDescent="0.25">
      <c r="M137" s="89"/>
    </row>
    <row r="138" spans="13:13" x14ac:dyDescent="0.25">
      <c r="M138" s="89"/>
    </row>
    <row r="139" spans="13:13" x14ac:dyDescent="0.25">
      <c r="M139" s="89"/>
    </row>
    <row r="140" spans="13:13" x14ac:dyDescent="0.25">
      <c r="M140" s="89"/>
    </row>
    <row r="141" spans="13:13" x14ac:dyDescent="0.25">
      <c r="M141" s="89"/>
    </row>
    <row r="142" spans="13:13" x14ac:dyDescent="0.25">
      <c r="M142" s="89"/>
    </row>
    <row r="143" spans="13:13" x14ac:dyDescent="0.25">
      <c r="M143" s="89"/>
    </row>
    <row r="144" spans="13:13" x14ac:dyDescent="0.25">
      <c r="M144" s="89"/>
    </row>
    <row r="145" spans="13:13" x14ac:dyDescent="0.25">
      <c r="M145" s="89"/>
    </row>
    <row r="146" spans="13:13" x14ac:dyDescent="0.25">
      <c r="M146" s="89"/>
    </row>
    <row r="147" spans="13:13" x14ac:dyDescent="0.25">
      <c r="M147" s="89"/>
    </row>
    <row r="148" spans="13:13" x14ac:dyDescent="0.25">
      <c r="M148" s="89"/>
    </row>
    <row r="149" spans="13:13" x14ac:dyDescent="0.25">
      <c r="M149" s="89"/>
    </row>
    <row r="150" spans="13:13" x14ac:dyDescent="0.25">
      <c r="M150" s="89"/>
    </row>
    <row r="151" spans="13:13" x14ac:dyDescent="0.25">
      <c r="M151" s="89"/>
    </row>
    <row r="152" spans="13:13" x14ac:dyDescent="0.25">
      <c r="M152" s="89"/>
    </row>
    <row r="153" spans="13:13" x14ac:dyDescent="0.25">
      <c r="M153" s="89"/>
    </row>
    <row r="154" spans="13:13" x14ac:dyDescent="0.25">
      <c r="M154" s="89"/>
    </row>
    <row r="155" spans="13:13" x14ac:dyDescent="0.25">
      <c r="M155" s="89"/>
    </row>
    <row r="156" spans="13:13" x14ac:dyDescent="0.25">
      <c r="M156" s="89"/>
    </row>
    <row r="157" spans="13:13" x14ac:dyDescent="0.25">
      <c r="M157" s="89"/>
    </row>
    <row r="158" spans="13:13" x14ac:dyDescent="0.25">
      <c r="M158" s="89"/>
    </row>
    <row r="159" spans="13:13" x14ac:dyDescent="0.25">
      <c r="M159" s="89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08A85-3C62-4000-97CF-5EB8BF6ABB06}">
  <dimension ref="A1:AJ68"/>
  <sheetViews>
    <sheetView zoomScale="85" zoomScaleNormal="85" workbookViewId="0">
      <pane ySplit="4" topLeftCell="A5" activePane="bottomLeft" state="frozen"/>
      <selection pane="bottomLeft" activeCell="R14" sqref="R14"/>
    </sheetView>
  </sheetViews>
  <sheetFormatPr defaultRowHeight="13.8" x14ac:dyDescent="0.25"/>
  <cols>
    <col min="1" max="1" width="12.6640625" style="3" customWidth="1"/>
    <col min="2" max="16" width="8.88671875" style="3"/>
    <col min="17" max="17" width="2.88671875" style="3" customWidth="1"/>
    <col min="18" max="25" width="8.88671875" style="3"/>
    <col min="26" max="26" width="3.21875" style="3" customWidth="1"/>
    <col min="27" max="29" width="8.88671875" style="3"/>
    <col min="30" max="30" width="2.88671875" style="3" customWidth="1"/>
    <col min="31" max="33" width="8.88671875" style="3"/>
    <col min="34" max="34" width="2.33203125" style="3" customWidth="1"/>
    <col min="35" max="35" width="8.88671875" style="4"/>
    <col min="36" max="16384" width="8.88671875" style="3"/>
  </cols>
  <sheetData>
    <row r="1" spans="1:36" ht="17.399999999999999" x14ac:dyDescent="0.3">
      <c r="A1" s="24" t="s">
        <v>78</v>
      </c>
    </row>
    <row r="3" spans="1:36" x14ac:dyDescent="0.25">
      <c r="A3" s="4" t="s">
        <v>126</v>
      </c>
    </row>
    <row r="4" spans="1:36" ht="16.2" x14ac:dyDescent="0.35">
      <c r="A4" s="38" t="s">
        <v>70</v>
      </c>
      <c r="B4" s="38" t="s">
        <v>66</v>
      </c>
      <c r="C4" s="38" t="s">
        <v>64</v>
      </c>
      <c r="D4" s="38" t="s">
        <v>67</v>
      </c>
      <c r="E4" s="38" t="s">
        <v>26</v>
      </c>
      <c r="F4" s="38" t="s">
        <v>6</v>
      </c>
      <c r="G4" s="38" t="s">
        <v>7</v>
      </c>
      <c r="H4" s="38" t="s">
        <v>8</v>
      </c>
      <c r="I4" s="38" t="s">
        <v>65</v>
      </c>
      <c r="J4" s="38" t="s">
        <v>63</v>
      </c>
      <c r="K4" s="38" t="s">
        <v>68</v>
      </c>
      <c r="L4" s="39" t="s">
        <v>29</v>
      </c>
      <c r="M4" s="39"/>
      <c r="N4" s="38" t="s">
        <v>37</v>
      </c>
      <c r="O4" s="38" t="s">
        <v>38</v>
      </c>
      <c r="P4" s="38" t="s">
        <v>39</v>
      </c>
      <c r="Q4" s="38"/>
      <c r="R4" s="38" t="s">
        <v>40</v>
      </c>
      <c r="S4" s="38" t="s">
        <v>11</v>
      </c>
      <c r="T4" s="38" t="s">
        <v>16</v>
      </c>
      <c r="U4" s="38" t="s">
        <v>41</v>
      </c>
      <c r="V4" s="38" t="s">
        <v>42</v>
      </c>
      <c r="W4" s="38" t="s">
        <v>25</v>
      </c>
      <c r="X4" s="38" t="s">
        <v>43</v>
      </c>
      <c r="Y4" s="38" t="s">
        <v>44</v>
      </c>
      <c r="Z4" s="38"/>
      <c r="AA4" s="38" t="s">
        <v>31</v>
      </c>
      <c r="AB4" s="38" t="s">
        <v>45</v>
      </c>
      <c r="AC4" s="38" t="s">
        <v>46</v>
      </c>
      <c r="AD4" s="38"/>
      <c r="AE4" s="38" t="s">
        <v>45</v>
      </c>
      <c r="AF4" s="38" t="s">
        <v>47</v>
      </c>
      <c r="AG4" s="38" t="s">
        <v>48</v>
      </c>
      <c r="AH4" s="40"/>
      <c r="AI4" s="38" t="s">
        <v>33</v>
      </c>
    </row>
    <row r="5" spans="1:36" ht="14.4" x14ac:dyDescent="0.3">
      <c r="A5" s="5" t="s">
        <v>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4"/>
      <c r="M5" s="4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8"/>
      <c r="AI5" s="21"/>
    </row>
    <row r="6" spans="1:36" x14ac:dyDescent="0.25">
      <c r="A6" s="28">
        <v>1</v>
      </c>
      <c r="B6" s="11">
        <v>42.836399999999998</v>
      </c>
      <c r="C6" s="11">
        <v>3.7179000000000002</v>
      </c>
      <c r="D6" s="11">
        <v>12.166</v>
      </c>
      <c r="E6" s="11">
        <v>12.218</v>
      </c>
      <c r="F6" s="11">
        <v>0.133244</v>
      </c>
      <c r="G6" s="11">
        <v>11.368600000000001</v>
      </c>
      <c r="H6" s="11">
        <v>10.7691</v>
      </c>
      <c r="I6" s="11">
        <v>2.9223300000000001</v>
      </c>
      <c r="J6" s="11">
        <v>1.15066</v>
      </c>
      <c r="K6" s="11" t="s">
        <v>32</v>
      </c>
      <c r="L6" s="11">
        <v>97.282234000000003</v>
      </c>
      <c r="M6" s="11"/>
      <c r="N6" s="11">
        <v>6.3826266028581617</v>
      </c>
      <c r="O6" s="11">
        <v>1.6173733971418383</v>
      </c>
      <c r="P6" s="11">
        <v>8</v>
      </c>
      <c r="Q6" s="11"/>
      <c r="R6" s="11">
        <v>0.51893711597851278</v>
      </c>
      <c r="S6" s="11">
        <v>0.41665446953524893</v>
      </c>
      <c r="T6" s="11">
        <v>0</v>
      </c>
      <c r="U6" s="11">
        <v>1.5222631874444126</v>
      </c>
      <c r="V6" s="11">
        <v>0</v>
      </c>
      <c r="W6" s="11">
        <v>1.6814070900147349E-2</v>
      </c>
      <c r="X6" s="11">
        <v>2.5253311561416778</v>
      </c>
      <c r="Y6" s="11">
        <v>4.9999999999999991</v>
      </c>
      <c r="Z6" s="11"/>
      <c r="AA6" s="11">
        <v>1.719047200920619</v>
      </c>
      <c r="AB6" s="11">
        <v>0.28095279907938098</v>
      </c>
      <c r="AC6" s="11">
        <v>2</v>
      </c>
      <c r="AD6" s="11"/>
      <c r="AE6" s="11">
        <v>0.56320585472562434</v>
      </c>
      <c r="AF6" s="11">
        <v>0.2186968389250884</v>
      </c>
      <c r="AG6" s="11">
        <v>0.78190269365071274</v>
      </c>
      <c r="AH6" s="8"/>
      <c r="AI6" s="7">
        <v>62.38766387357164</v>
      </c>
    </row>
    <row r="7" spans="1:36" x14ac:dyDescent="0.25">
      <c r="A7" s="28">
        <v>2</v>
      </c>
      <c r="B7" s="11">
        <v>41.759399999999999</v>
      </c>
      <c r="C7" s="11">
        <v>4.0789200000000001</v>
      </c>
      <c r="D7" s="11">
        <v>12.5661</v>
      </c>
      <c r="E7" s="11">
        <v>11.0694</v>
      </c>
      <c r="F7" s="11">
        <v>0.112167</v>
      </c>
      <c r="G7" s="11">
        <v>12.4726</v>
      </c>
      <c r="H7" s="11">
        <v>11.436999999999999</v>
      </c>
      <c r="I7" s="11">
        <v>3.2677999999999998</v>
      </c>
      <c r="J7" s="11">
        <v>1.0146200000000001</v>
      </c>
      <c r="K7" s="11" t="s">
        <v>32</v>
      </c>
      <c r="L7" s="11">
        <v>97.778011000000006</v>
      </c>
      <c r="M7" s="11"/>
      <c r="N7" s="11">
        <v>6.1984517762333509</v>
      </c>
      <c r="O7" s="11">
        <v>1.8015482237666491</v>
      </c>
      <c r="P7" s="11">
        <v>8</v>
      </c>
      <c r="Q7" s="11"/>
      <c r="R7" s="11">
        <v>0.39661319483782798</v>
      </c>
      <c r="S7" s="11">
        <v>0.45537169478923289</v>
      </c>
      <c r="T7" s="11">
        <v>0</v>
      </c>
      <c r="U7" s="11">
        <v>1.3739034352960648</v>
      </c>
      <c r="V7" s="11">
        <v>0</v>
      </c>
      <c r="W7" s="11">
        <v>1.4100445068001937E-2</v>
      </c>
      <c r="X7" s="11">
        <v>2.7600112300088697</v>
      </c>
      <c r="Y7" s="11">
        <v>4.9999999999999973</v>
      </c>
      <c r="Z7" s="11"/>
      <c r="AA7" s="11">
        <v>1.8187081661257412</v>
      </c>
      <c r="AB7" s="11">
        <v>0.18129183387425885</v>
      </c>
      <c r="AC7" s="11">
        <v>2</v>
      </c>
      <c r="AD7" s="11"/>
      <c r="AE7" s="11">
        <v>0.75906523341522925</v>
      </c>
      <c r="AF7" s="11">
        <v>0.19210621367118927</v>
      </c>
      <c r="AG7" s="11">
        <v>0.95117144708641854</v>
      </c>
      <c r="AH7" s="8"/>
      <c r="AI7" s="7">
        <v>66.76200041022966</v>
      </c>
    </row>
    <row r="8" spans="1:36" x14ac:dyDescent="0.25">
      <c r="A8" s="28">
        <v>3</v>
      </c>
      <c r="B8" s="11">
        <v>41.800400000000003</v>
      </c>
      <c r="C8" s="11">
        <v>3.9981300000000002</v>
      </c>
      <c r="D8" s="11">
        <v>12.650600000000001</v>
      </c>
      <c r="E8" s="11">
        <v>11.2217</v>
      </c>
      <c r="F8" s="11">
        <v>9.7506999999999996E-2</v>
      </c>
      <c r="G8" s="11">
        <v>12.3109</v>
      </c>
      <c r="H8" s="11">
        <v>11.4457</v>
      </c>
      <c r="I8" s="11">
        <v>3.03342</v>
      </c>
      <c r="J8" s="11">
        <v>1.08779</v>
      </c>
      <c r="K8" s="11" t="s">
        <v>32</v>
      </c>
      <c r="L8" s="11">
        <v>97.646146999999999</v>
      </c>
      <c r="M8" s="11"/>
      <c r="N8" s="11">
        <v>6.2078200412217486</v>
      </c>
      <c r="O8" s="11">
        <v>1.7921799587782514</v>
      </c>
      <c r="P8" s="11">
        <v>8</v>
      </c>
      <c r="Q8" s="11"/>
      <c r="R8" s="11">
        <v>0.42193363228265834</v>
      </c>
      <c r="S8" s="11">
        <v>0.44658842235082175</v>
      </c>
      <c r="T8" s="11">
        <v>0</v>
      </c>
      <c r="U8" s="11">
        <v>1.3935433610329255</v>
      </c>
      <c r="V8" s="11">
        <v>0</v>
      </c>
      <c r="W8" s="11">
        <v>1.2264030319489933E-2</v>
      </c>
      <c r="X8" s="11">
        <v>2.7256705540141026</v>
      </c>
      <c r="Y8" s="11">
        <v>4.9999999999999982</v>
      </c>
      <c r="Z8" s="11"/>
      <c r="AA8" s="11">
        <v>1.8210545634228974</v>
      </c>
      <c r="AB8" s="11">
        <v>0.1789454365771026</v>
      </c>
      <c r="AC8" s="11">
        <v>2</v>
      </c>
      <c r="AD8" s="11"/>
      <c r="AE8" s="11">
        <v>0.69442718700195438</v>
      </c>
      <c r="AF8" s="11">
        <v>0.20606904569460613</v>
      </c>
      <c r="AG8" s="11">
        <v>0.90049623269656054</v>
      </c>
      <c r="AH8" s="8"/>
      <c r="AI8" s="7">
        <v>66.16657544064671</v>
      </c>
    </row>
    <row r="9" spans="1:36" x14ac:dyDescent="0.25">
      <c r="A9" s="28">
        <v>4</v>
      </c>
      <c r="B9" s="11">
        <v>41.862900000000003</v>
      </c>
      <c r="C9" s="11">
        <v>4.0325199999999999</v>
      </c>
      <c r="D9" s="11">
        <v>12.760199999999999</v>
      </c>
      <c r="E9" s="11">
        <v>11.202199999999999</v>
      </c>
      <c r="F9" s="11">
        <v>0.12792799999999999</v>
      </c>
      <c r="G9" s="11">
        <v>12.3444</v>
      </c>
      <c r="H9" s="11">
        <v>11.306900000000001</v>
      </c>
      <c r="I9" s="11">
        <v>3.1511999999999998</v>
      </c>
      <c r="J9" s="11">
        <v>1.05751</v>
      </c>
      <c r="K9" s="11" t="s">
        <v>32</v>
      </c>
      <c r="L9" s="11">
        <v>97.845758000000004</v>
      </c>
      <c r="M9" s="11"/>
      <c r="N9" s="11">
        <v>6.1974954013373305</v>
      </c>
      <c r="O9" s="11">
        <v>1.8025045986626695</v>
      </c>
      <c r="P9" s="11">
        <v>8</v>
      </c>
      <c r="Q9" s="11"/>
      <c r="R9" s="11">
        <v>0.42374819395459795</v>
      </c>
      <c r="S9" s="11">
        <v>0.44900926323391738</v>
      </c>
      <c r="T9" s="11">
        <v>0</v>
      </c>
      <c r="U9" s="11">
        <v>1.3867346796904678</v>
      </c>
      <c r="V9" s="11">
        <v>0</v>
      </c>
      <c r="W9" s="11">
        <v>1.6039515776894015E-2</v>
      </c>
      <c r="X9" s="11">
        <v>2.7244683473441191</v>
      </c>
      <c r="Y9" s="11">
        <v>4.9999999999999964</v>
      </c>
      <c r="Z9" s="11"/>
      <c r="AA9" s="11">
        <v>1.7932976244791374</v>
      </c>
      <c r="AB9" s="11">
        <v>0.20670237552086257</v>
      </c>
      <c r="AC9" s="11">
        <v>2</v>
      </c>
      <c r="AD9" s="11"/>
      <c r="AE9" s="11">
        <v>0.69771983378726976</v>
      </c>
      <c r="AF9" s="11">
        <v>0.19970107496691231</v>
      </c>
      <c r="AG9" s="11">
        <v>0.89742090875418201</v>
      </c>
      <c r="AH9" s="8"/>
      <c r="AI9" s="7">
        <v>66.266272688825993</v>
      </c>
    </row>
    <row r="10" spans="1:36" x14ac:dyDescent="0.25">
      <c r="A10" s="28">
        <v>5</v>
      </c>
      <c r="B10" s="11">
        <v>41.521500000000003</v>
      </c>
      <c r="C10" s="11">
        <v>3.92794</v>
      </c>
      <c r="D10" s="11">
        <v>12.7898</v>
      </c>
      <c r="E10" s="11">
        <v>11.019</v>
      </c>
      <c r="F10" s="11">
        <v>0.11322599999999999</v>
      </c>
      <c r="G10" s="11">
        <v>12.475300000000001</v>
      </c>
      <c r="H10" s="11">
        <v>11.2957</v>
      </c>
      <c r="I10" s="11">
        <v>3.1455500000000001</v>
      </c>
      <c r="J10" s="11">
        <v>1.05464</v>
      </c>
      <c r="K10" s="11" t="s">
        <v>32</v>
      </c>
      <c r="L10" s="11">
        <v>97.342646000000002</v>
      </c>
      <c r="M10" s="11"/>
      <c r="N10" s="11">
        <v>6.1719518461053742</v>
      </c>
      <c r="O10" s="11">
        <v>1.8280481538946258</v>
      </c>
      <c r="P10" s="11">
        <v>8</v>
      </c>
      <c r="Q10" s="11"/>
      <c r="R10" s="11">
        <v>0.41244355318230008</v>
      </c>
      <c r="S10" s="11">
        <v>0.43914324595108278</v>
      </c>
      <c r="T10" s="11">
        <v>0</v>
      </c>
      <c r="U10" s="11">
        <v>1.3696034118653893</v>
      </c>
      <c r="V10" s="11">
        <v>0</v>
      </c>
      <c r="W10" s="11">
        <v>1.4253922708058815E-2</v>
      </c>
      <c r="X10" s="11">
        <v>2.7645558662931689</v>
      </c>
      <c r="Y10" s="11">
        <v>5</v>
      </c>
      <c r="Z10" s="11"/>
      <c r="AA10" s="11">
        <v>1.7988069762014878</v>
      </c>
      <c r="AB10" s="11">
        <v>0.20119302379851223</v>
      </c>
      <c r="AC10" s="11">
        <v>2</v>
      </c>
      <c r="AD10" s="11"/>
      <c r="AE10" s="11">
        <v>0.70527906293530207</v>
      </c>
      <c r="AF10" s="11">
        <v>0.19996903488553733</v>
      </c>
      <c r="AG10" s="11">
        <v>0.90524809782083937</v>
      </c>
      <c r="AH10" s="8"/>
      <c r="AI10" s="7">
        <v>66.867983857407424</v>
      </c>
      <c r="AJ10" s="2"/>
    </row>
    <row r="11" spans="1:36" x14ac:dyDescent="0.25">
      <c r="A11" s="28">
        <v>6</v>
      </c>
      <c r="B11" s="11">
        <v>42.023200000000003</v>
      </c>
      <c r="C11" s="11">
        <v>4.0488799999999996</v>
      </c>
      <c r="D11" s="11">
        <v>12.838699999999999</v>
      </c>
      <c r="E11" s="11">
        <v>10.6319</v>
      </c>
      <c r="F11" s="11">
        <v>9.8906999999999995E-2</v>
      </c>
      <c r="G11" s="11">
        <v>12.347899999999999</v>
      </c>
      <c r="H11" s="11">
        <v>11.305400000000001</v>
      </c>
      <c r="I11" s="11">
        <v>3.1961599999999999</v>
      </c>
      <c r="J11" s="11">
        <v>1.14924</v>
      </c>
      <c r="K11" s="11" t="s">
        <v>32</v>
      </c>
      <c r="L11" s="11">
        <v>97.640291000000005</v>
      </c>
      <c r="M11" s="11"/>
      <c r="N11" s="11">
        <v>6.237643965145848</v>
      </c>
      <c r="O11" s="11">
        <v>1.762356034854152</v>
      </c>
      <c r="P11" s="11">
        <v>8</v>
      </c>
      <c r="Q11" s="11"/>
      <c r="R11" s="11">
        <v>0.48350358080591871</v>
      </c>
      <c r="S11" s="11">
        <v>0.4520206082290969</v>
      </c>
      <c r="T11" s="11">
        <v>0</v>
      </c>
      <c r="U11" s="11">
        <v>1.319609692528489</v>
      </c>
      <c r="V11" s="11">
        <v>0</v>
      </c>
      <c r="W11" s="11">
        <v>1.2433609722979418E-2</v>
      </c>
      <c r="X11" s="11">
        <v>2.7324325087135146</v>
      </c>
      <c r="Y11" s="11">
        <v>4.9999999999999982</v>
      </c>
      <c r="Z11" s="11"/>
      <c r="AA11" s="11">
        <v>1.7977914639160892</v>
      </c>
      <c r="AB11" s="11">
        <v>0.20220853608391076</v>
      </c>
      <c r="AC11" s="11">
        <v>2</v>
      </c>
      <c r="AD11" s="11"/>
      <c r="AE11" s="11">
        <v>0.71753834095522107</v>
      </c>
      <c r="AF11" s="11">
        <v>0.2175961527440434</v>
      </c>
      <c r="AG11" s="11">
        <v>0.93513449369926449</v>
      </c>
      <c r="AH11" s="8"/>
      <c r="AI11" s="7">
        <v>67.430423214328627</v>
      </c>
      <c r="AJ11" s="2"/>
    </row>
    <row r="12" spans="1:36" x14ac:dyDescent="0.25">
      <c r="A12" s="28">
        <v>7</v>
      </c>
      <c r="B12" s="11">
        <v>41.668999999999997</v>
      </c>
      <c r="C12" s="11">
        <v>3.86321</v>
      </c>
      <c r="D12" s="11">
        <v>12.852</v>
      </c>
      <c r="E12" s="11">
        <v>11.106199999999999</v>
      </c>
      <c r="F12" s="11">
        <v>0.12690100000000001</v>
      </c>
      <c r="G12" s="11">
        <v>12.4596</v>
      </c>
      <c r="H12" s="11">
        <v>11.451499999999999</v>
      </c>
      <c r="I12" s="11">
        <v>3.2525900000000001</v>
      </c>
      <c r="J12" s="11">
        <v>1.0745100000000001</v>
      </c>
      <c r="K12" s="11" t="s">
        <v>32</v>
      </c>
      <c r="L12" s="11">
        <v>97.855511000000007</v>
      </c>
      <c r="M12" s="11"/>
      <c r="N12" s="11">
        <v>6.1774045429055642</v>
      </c>
      <c r="O12" s="11">
        <v>1.8225954570944358</v>
      </c>
      <c r="P12" s="11">
        <v>8</v>
      </c>
      <c r="Q12" s="11"/>
      <c r="R12" s="11">
        <v>0.42280483487768272</v>
      </c>
      <c r="S12" s="11">
        <v>0.43075779918534729</v>
      </c>
      <c r="T12" s="11">
        <v>0</v>
      </c>
      <c r="U12" s="11">
        <v>1.3767706734658585</v>
      </c>
      <c r="V12" s="11">
        <v>0</v>
      </c>
      <c r="W12" s="11">
        <v>1.5932970400085844E-2</v>
      </c>
      <c r="X12" s="11">
        <v>2.7537337220710238</v>
      </c>
      <c r="Y12" s="11">
        <v>4.9999999999999982</v>
      </c>
      <c r="Z12" s="11"/>
      <c r="AA12" s="11">
        <v>1.8187678200012942</v>
      </c>
      <c r="AB12" s="11">
        <v>0.18123217999870578</v>
      </c>
      <c r="AC12" s="11">
        <v>2</v>
      </c>
      <c r="AD12" s="11"/>
      <c r="AE12" s="11">
        <v>0.75359350242284973</v>
      </c>
      <c r="AF12" s="11">
        <v>0.20319473164803631</v>
      </c>
      <c r="AG12" s="11">
        <v>0.95678823407088598</v>
      </c>
      <c r="AH12" s="8"/>
      <c r="AI12" s="7">
        <v>66.665139985837897</v>
      </c>
      <c r="AJ12" s="2"/>
    </row>
    <row r="13" spans="1:36" x14ac:dyDescent="0.25">
      <c r="A13" s="28">
        <v>8</v>
      </c>
      <c r="B13" s="11">
        <v>41.423900000000003</v>
      </c>
      <c r="C13" s="11">
        <v>4.0145499999999998</v>
      </c>
      <c r="D13" s="11">
        <v>12.9824</v>
      </c>
      <c r="E13" s="11">
        <v>10.920500000000001</v>
      </c>
      <c r="F13" s="11">
        <v>9.1134999999999994E-2</v>
      </c>
      <c r="G13" s="11">
        <v>12.2873</v>
      </c>
      <c r="H13" s="11">
        <v>11.3348</v>
      </c>
      <c r="I13" s="11">
        <v>3.08135</v>
      </c>
      <c r="J13" s="11">
        <v>1.10829</v>
      </c>
      <c r="K13" s="11" t="s">
        <v>32</v>
      </c>
      <c r="L13" s="11">
        <v>97.244229000000004</v>
      </c>
      <c r="M13" s="11"/>
      <c r="N13" s="11">
        <v>6.1706258789716326</v>
      </c>
      <c r="O13" s="11">
        <v>1.8293741210283674</v>
      </c>
      <c r="P13" s="11">
        <v>8</v>
      </c>
      <c r="Q13" s="11"/>
      <c r="R13" s="11">
        <v>0.44972550798897259</v>
      </c>
      <c r="S13" s="11">
        <v>0.44978707413140168</v>
      </c>
      <c r="T13" s="11">
        <v>0</v>
      </c>
      <c r="U13" s="11">
        <v>1.3602661982833946</v>
      </c>
      <c r="V13" s="11">
        <v>0</v>
      </c>
      <c r="W13" s="11">
        <v>1.1497466935958382E-2</v>
      </c>
      <c r="X13" s="11">
        <v>2.7287237526602737</v>
      </c>
      <c r="Y13" s="11">
        <v>5.0000000000000009</v>
      </c>
      <c r="Z13" s="11"/>
      <c r="AA13" s="11">
        <v>1.8088977230036209</v>
      </c>
      <c r="AB13" s="11">
        <v>0.19110227699637905</v>
      </c>
      <c r="AC13" s="11">
        <v>2</v>
      </c>
      <c r="AD13" s="11"/>
      <c r="AE13" s="11">
        <v>0.69876986360749049</v>
      </c>
      <c r="AF13" s="11">
        <v>0.21059141517719002</v>
      </c>
      <c r="AG13" s="11">
        <v>0.90936127878468054</v>
      </c>
      <c r="AH13" s="8"/>
      <c r="AI13" s="7">
        <v>66.730366238345184</v>
      </c>
      <c r="AJ13" s="1"/>
    </row>
    <row r="14" spans="1:36" x14ac:dyDescent="0.25">
      <c r="A14" s="28">
        <v>9</v>
      </c>
      <c r="B14" s="11">
        <v>41.625700000000002</v>
      </c>
      <c r="C14" s="11">
        <v>4.0533299999999999</v>
      </c>
      <c r="D14" s="11">
        <v>13.036199999999999</v>
      </c>
      <c r="E14" s="11">
        <v>10.9239</v>
      </c>
      <c r="F14" s="11">
        <v>0.14014499999999999</v>
      </c>
      <c r="G14" s="11">
        <v>12.341200000000001</v>
      </c>
      <c r="H14" s="11">
        <v>11.2935</v>
      </c>
      <c r="I14" s="11">
        <v>3.2639100000000001</v>
      </c>
      <c r="J14" s="11">
        <v>1.07243</v>
      </c>
      <c r="K14" s="11" t="s">
        <v>32</v>
      </c>
      <c r="L14" s="11">
        <v>97.812432999999999</v>
      </c>
      <c r="M14" s="11"/>
      <c r="N14" s="11">
        <v>6.1710528086875502</v>
      </c>
      <c r="O14" s="11">
        <v>1.8289471913124498</v>
      </c>
      <c r="P14" s="11">
        <v>8</v>
      </c>
      <c r="Q14" s="11"/>
      <c r="R14" s="11">
        <v>0.44865997493299181</v>
      </c>
      <c r="S14" s="11">
        <v>0.45196160669097757</v>
      </c>
      <c r="T14" s="11">
        <v>0</v>
      </c>
      <c r="U14" s="11">
        <v>1.354186813079701</v>
      </c>
      <c r="V14" s="11">
        <v>0</v>
      </c>
      <c r="W14" s="11">
        <v>1.7596004353616662E-2</v>
      </c>
      <c r="X14" s="11">
        <v>2.7275956009427142</v>
      </c>
      <c r="Y14" s="11">
        <v>5.0000000000000018</v>
      </c>
      <c r="Z14" s="11"/>
      <c r="AA14" s="11">
        <v>1.793693309541412</v>
      </c>
      <c r="AB14" s="11">
        <v>0.20630669045858796</v>
      </c>
      <c r="AC14" s="11">
        <v>2</v>
      </c>
      <c r="AD14" s="11"/>
      <c r="AE14" s="11">
        <v>0.73178272462723981</v>
      </c>
      <c r="AF14" s="11">
        <v>0.20280361133376501</v>
      </c>
      <c r="AG14" s="11">
        <v>0.93458633596100482</v>
      </c>
      <c r="AH14" s="8"/>
      <c r="AI14" s="7">
        <v>66.820568424156789</v>
      </c>
      <c r="AJ14" s="2"/>
    </row>
    <row r="15" spans="1:36" x14ac:dyDescent="0.25">
      <c r="A15" s="28">
        <v>10</v>
      </c>
      <c r="B15" s="11">
        <v>41.657299999999999</v>
      </c>
      <c r="C15" s="11">
        <v>3.9859900000000001</v>
      </c>
      <c r="D15" s="11">
        <v>13.1401</v>
      </c>
      <c r="E15" s="11">
        <v>11.050599999999999</v>
      </c>
      <c r="F15" s="11">
        <v>0.10372199999999999</v>
      </c>
      <c r="G15" s="11">
        <v>12.4801</v>
      </c>
      <c r="H15" s="11">
        <v>11.3904</v>
      </c>
      <c r="I15" s="11">
        <v>3.3203499999999999</v>
      </c>
      <c r="J15" s="11">
        <v>1.0347599999999999</v>
      </c>
      <c r="K15" s="11">
        <v>3.3806000000000003E-2</v>
      </c>
      <c r="L15" s="11">
        <v>98.197128000000006</v>
      </c>
      <c r="M15" s="11"/>
      <c r="N15" s="11">
        <v>6.1468363393036789</v>
      </c>
      <c r="O15" s="11">
        <v>1.8531636606963211</v>
      </c>
      <c r="P15" s="11">
        <v>8</v>
      </c>
      <c r="Q15" s="11"/>
      <c r="R15" s="11">
        <v>0.43185260230975908</v>
      </c>
      <c r="S15" s="11">
        <v>0.44237299248741102</v>
      </c>
      <c r="T15" s="11">
        <v>3.9436578070586349E-3</v>
      </c>
      <c r="U15" s="11">
        <v>1.3634824198045126</v>
      </c>
      <c r="V15" s="11">
        <v>0</v>
      </c>
      <c r="W15" s="11">
        <v>1.2961944406078476E-2</v>
      </c>
      <c r="X15" s="11">
        <v>2.745386383185183</v>
      </c>
      <c r="Y15" s="11">
        <v>5.0000000000000027</v>
      </c>
      <c r="Z15" s="11"/>
      <c r="AA15" s="11">
        <v>1.8006173346927081</v>
      </c>
      <c r="AB15" s="11">
        <v>0.19938266530729187</v>
      </c>
      <c r="AC15" s="11">
        <v>2</v>
      </c>
      <c r="AD15" s="11"/>
      <c r="AE15" s="11">
        <v>0.75046234422301306</v>
      </c>
      <c r="AF15" s="11">
        <v>0.1947642223638672</v>
      </c>
      <c r="AG15" s="11">
        <v>0.9452265665868802</v>
      </c>
      <c r="AH15" s="8"/>
      <c r="AI15" s="7">
        <v>66.813039750404485</v>
      </c>
      <c r="AJ15" s="2"/>
    </row>
    <row r="16" spans="1:36" x14ac:dyDescent="0.25">
      <c r="A16" s="28">
        <v>11</v>
      </c>
      <c r="B16" s="11">
        <v>41.197099999999999</v>
      </c>
      <c r="C16" s="11">
        <v>3.6657899999999999</v>
      </c>
      <c r="D16" s="11">
        <v>13.175599999999999</v>
      </c>
      <c r="E16" s="11">
        <v>11.0809</v>
      </c>
      <c r="F16" s="11">
        <v>9.9757999999999999E-2</v>
      </c>
      <c r="G16" s="11">
        <v>12.412100000000001</v>
      </c>
      <c r="H16" s="11">
        <v>11.402799999999999</v>
      </c>
      <c r="I16" s="11">
        <v>3.20729</v>
      </c>
      <c r="J16" s="11">
        <v>1.01783</v>
      </c>
      <c r="K16" s="11" t="s">
        <v>32</v>
      </c>
      <c r="L16" s="11">
        <v>97.259171999999992</v>
      </c>
      <c r="M16" s="11"/>
      <c r="N16" s="11">
        <v>6.1321995530679985</v>
      </c>
      <c r="O16" s="11">
        <v>1.8678004469320015</v>
      </c>
      <c r="P16" s="11">
        <v>8</v>
      </c>
      <c r="Q16" s="11"/>
      <c r="R16" s="11">
        <v>0.44346660282568262</v>
      </c>
      <c r="S16" s="11">
        <v>0.41040163607129093</v>
      </c>
      <c r="T16" s="11">
        <v>0</v>
      </c>
      <c r="U16" s="11">
        <v>1.3792018168393714</v>
      </c>
      <c r="V16" s="11">
        <v>0</v>
      </c>
      <c r="W16" s="11">
        <v>1.2575814044228098E-2</v>
      </c>
      <c r="X16" s="11">
        <v>2.754354130219427</v>
      </c>
      <c r="Y16" s="11">
        <v>5</v>
      </c>
      <c r="Z16" s="11"/>
      <c r="AA16" s="11">
        <v>1.8183733575493786</v>
      </c>
      <c r="AB16" s="11">
        <v>0.18162664245062143</v>
      </c>
      <c r="AC16" s="11">
        <v>2</v>
      </c>
      <c r="AD16" s="11"/>
      <c r="AE16" s="11">
        <v>0.7439155282608485</v>
      </c>
      <c r="AF16" s="11">
        <v>0.19325640554700474</v>
      </c>
      <c r="AG16" s="11">
        <v>0.93717193380785324</v>
      </c>
      <c r="AH16" s="8"/>
      <c r="AI16" s="7">
        <v>66.630930405289917</v>
      </c>
      <c r="AJ16" s="2"/>
    </row>
    <row r="17" spans="1:36" x14ac:dyDescent="0.25">
      <c r="A17" s="28">
        <v>12</v>
      </c>
      <c r="B17" s="11">
        <v>41.068600000000004</v>
      </c>
      <c r="C17" s="11">
        <v>4.0542499999999997</v>
      </c>
      <c r="D17" s="11">
        <v>13.2029</v>
      </c>
      <c r="E17" s="11">
        <v>11.220700000000001</v>
      </c>
      <c r="F17" s="11">
        <v>0.107908</v>
      </c>
      <c r="G17" s="11">
        <v>12.033899999999999</v>
      </c>
      <c r="H17" s="11">
        <v>11.394399999999999</v>
      </c>
      <c r="I17" s="11">
        <v>3.1632199999999999</v>
      </c>
      <c r="J17" s="11">
        <v>1.1389499999999999</v>
      </c>
      <c r="K17" s="11" t="s">
        <v>32</v>
      </c>
      <c r="L17" s="11">
        <v>97.384831999999989</v>
      </c>
      <c r="M17" s="11"/>
      <c r="N17" s="11">
        <v>6.1302116616789935</v>
      </c>
      <c r="O17" s="11">
        <v>1.8697883383210065</v>
      </c>
      <c r="P17" s="11">
        <v>8</v>
      </c>
      <c r="Q17" s="11"/>
      <c r="R17" s="11">
        <v>0.45276126654231463</v>
      </c>
      <c r="S17" s="11">
        <v>0.45516406229733175</v>
      </c>
      <c r="T17" s="11">
        <v>0</v>
      </c>
      <c r="U17" s="11">
        <v>1.4005179333518636</v>
      </c>
      <c r="V17" s="11">
        <v>0</v>
      </c>
      <c r="W17" s="11">
        <v>1.3641368936318494E-2</v>
      </c>
      <c r="X17" s="11">
        <v>2.6779153688721733</v>
      </c>
      <c r="Y17" s="11">
        <v>5.0000000000000018</v>
      </c>
      <c r="Z17" s="11"/>
      <c r="AA17" s="11">
        <v>1.822128294194564</v>
      </c>
      <c r="AB17" s="11">
        <v>0.17787170580543599</v>
      </c>
      <c r="AC17" s="11">
        <v>2</v>
      </c>
      <c r="AD17" s="11"/>
      <c r="AE17" s="11">
        <v>0.73751229449077615</v>
      </c>
      <c r="AF17" s="11">
        <v>0.2168598971315297</v>
      </c>
      <c r="AG17" s="11">
        <v>0.9543721916223058</v>
      </c>
      <c r="AH17" s="8"/>
      <c r="AI17" s="7">
        <v>65.657269545003089</v>
      </c>
      <c r="AJ17" s="2"/>
    </row>
    <row r="18" spans="1:36" x14ac:dyDescent="0.25">
      <c r="A18" s="28">
        <v>13</v>
      </c>
      <c r="B18" s="11">
        <v>41.078499999999998</v>
      </c>
      <c r="C18" s="11">
        <v>3.8112499999999998</v>
      </c>
      <c r="D18" s="11">
        <v>12.8055</v>
      </c>
      <c r="E18" s="11">
        <v>11.3415</v>
      </c>
      <c r="F18" s="11">
        <v>0.12442</v>
      </c>
      <c r="G18" s="11">
        <v>12.4534</v>
      </c>
      <c r="H18" s="11">
        <v>11.303100000000001</v>
      </c>
      <c r="I18" s="11">
        <v>3.0257100000000001</v>
      </c>
      <c r="J18" s="11">
        <v>1.08047</v>
      </c>
      <c r="K18" s="11" t="s">
        <v>32</v>
      </c>
      <c r="L18" s="11">
        <v>97.023849999999996</v>
      </c>
      <c r="M18" s="11"/>
      <c r="N18" s="11">
        <v>6.1247138688069978</v>
      </c>
      <c r="O18" s="11">
        <v>1.8752861311930022</v>
      </c>
      <c r="P18" s="11">
        <v>8</v>
      </c>
      <c r="Q18" s="11"/>
      <c r="R18" s="11">
        <v>0.37479335865162655</v>
      </c>
      <c r="S18" s="11">
        <v>0.42739607823557807</v>
      </c>
      <c r="T18" s="11">
        <v>0</v>
      </c>
      <c r="U18" s="11">
        <v>1.4139852406158384</v>
      </c>
      <c r="V18" s="11">
        <v>0</v>
      </c>
      <c r="W18" s="11">
        <v>1.5710867446847292E-2</v>
      </c>
      <c r="X18" s="11">
        <v>2.7681144550501084</v>
      </c>
      <c r="Y18" s="11">
        <v>4.9999999999999982</v>
      </c>
      <c r="Z18" s="11"/>
      <c r="AA18" s="11">
        <v>1.8054718292564129</v>
      </c>
      <c r="AB18" s="11">
        <v>0.19452817074358708</v>
      </c>
      <c r="AC18" s="11">
        <v>2</v>
      </c>
      <c r="AD18" s="11"/>
      <c r="AE18" s="11">
        <v>0.6800665992635454</v>
      </c>
      <c r="AF18" s="11">
        <v>0.20549107181550574</v>
      </c>
      <c r="AG18" s="11">
        <v>0.88555767107905115</v>
      </c>
      <c r="AH18" s="8"/>
      <c r="AI18" s="7">
        <v>66.186484585216817</v>
      </c>
      <c r="AJ18" s="2"/>
    </row>
    <row r="19" spans="1:36" x14ac:dyDescent="0.25">
      <c r="A19" s="28">
        <v>14</v>
      </c>
      <c r="B19" s="11">
        <v>41.251100000000001</v>
      </c>
      <c r="C19" s="11">
        <v>4.0445399999999996</v>
      </c>
      <c r="D19" s="11">
        <v>12.728899999999999</v>
      </c>
      <c r="E19" s="11">
        <v>11.1776</v>
      </c>
      <c r="F19" s="11">
        <v>0.13589100000000001</v>
      </c>
      <c r="G19" s="11">
        <v>12.2759</v>
      </c>
      <c r="H19" s="11">
        <v>11.2463</v>
      </c>
      <c r="I19" s="11">
        <v>3.1414599999999999</v>
      </c>
      <c r="J19" s="11">
        <v>1.0772699999999999</v>
      </c>
      <c r="K19" s="11" t="s">
        <v>32</v>
      </c>
      <c r="L19" s="11">
        <v>97.118620000000007</v>
      </c>
      <c r="M19" s="11"/>
      <c r="N19" s="11">
        <v>6.159926757191772</v>
      </c>
      <c r="O19" s="11">
        <v>1.840073242808228</v>
      </c>
      <c r="P19" s="11">
        <v>8</v>
      </c>
      <c r="Q19" s="11"/>
      <c r="R19" s="11">
        <v>0.39999362160369678</v>
      </c>
      <c r="S19" s="11">
        <v>0.45425636060374608</v>
      </c>
      <c r="T19" s="11">
        <v>0</v>
      </c>
      <c r="U19" s="11">
        <v>1.3956988797354557</v>
      </c>
      <c r="V19" s="11">
        <v>0</v>
      </c>
      <c r="W19" s="11">
        <v>1.7185787949004432E-2</v>
      </c>
      <c r="X19" s="11">
        <v>2.7328653501080966</v>
      </c>
      <c r="Y19" s="11">
        <v>5</v>
      </c>
      <c r="Z19" s="11"/>
      <c r="AA19" s="11">
        <v>1.7991675014320121</v>
      </c>
      <c r="AB19" s="11">
        <v>0.2008324985679879</v>
      </c>
      <c r="AC19" s="11">
        <v>2</v>
      </c>
      <c r="AD19" s="11"/>
      <c r="AE19" s="11">
        <v>0.70861974029877528</v>
      </c>
      <c r="AF19" s="11">
        <v>0.20519822370818816</v>
      </c>
      <c r="AG19" s="11">
        <v>0.91381796400696347</v>
      </c>
      <c r="AH19" s="8"/>
      <c r="AI19" s="7">
        <v>66.190985092510374</v>
      </c>
      <c r="AJ19" s="2"/>
    </row>
    <row r="20" spans="1:36" x14ac:dyDescent="0.25">
      <c r="A20" s="28">
        <v>15</v>
      </c>
      <c r="B20" s="11">
        <v>41.120800000000003</v>
      </c>
      <c r="C20" s="11">
        <v>3.9454699999999998</v>
      </c>
      <c r="D20" s="11">
        <v>12.8752</v>
      </c>
      <c r="E20" s="11">
        <v>11.3917</v>
      </c>
      <c r="F20" s="11">
        <v>7.4137999999999996E-2</v>
      </c>
      <c r="G20" s="11">
        <v>12.533799999999999</v>
      </c>
      <c r="H20" s="11">
        <v>11.1858</v>
      </c>
      <c r="I20" s="11">
        <v>3.0953499999999998</v>
      </c>
      <c r="J20" s="11">
        <v>1.14534</v>
      </c>
      <c r="K20" s="11" t="s">
        <v>32</v>
      </c>
      <c r="L20" s="11">
        <v>97.367598000000001</v>
      </c>
      <c r="M20" s="11"/>
      <c r="N20" s="11">
        <v>6.1068816227382445</v>
      </c>
      <c r="O20" s="11">
        <v>1.8931183772617555</v>
      </c>
      <c r="P20" s="11">
        <v>8</v>
      </c>
      <c r="Q20" s="11"/>
      <c r="R20" s="11">
        <v>0.36030099338040911</v>
      </c>
      <c r="S20" s="11">
        <v>0.44070559047859686</v>
      </c>
      <c r="T20" s="11">
        <v>0</v>
      </c>
      <c r="U20" s="11">
        <v>1.4146520629658348</v>
      </c>
      <c r="V20" s="11">
        <v>0</v>
      </c>
      <c r="W20" s="11">
        <v>9.3247576270573326E-3</v>
      </c>
      <c r="X20" s="11">
        <v>2.7750165955481032</v>
      </c>
      <c r="Y20" s="11">
        <v>5.0000000000000018</v>
      </c>
      <c r="Z20" s="11"/>
      <c r="AA20" s="11">
        <v>1.779700471052698</v>
      </c>
      <c r="AB20" s="11">
        <v>0.22029952894730198</v>
      </c>
      <c r="AC20" s="11">
        <v>2</v>
      </c>
      <c r="AD20" s="11"/>
      <c r="AE20" s="11">
        <v>0.67090227556343141</v>
      </c>
      <c r="AF20" s="11">
        <v>0.21697085061453039</v>
      </c>
      <c r="AG20" s="11">
        <v>0.88787312617796177</v>
      </c>
      <c r="AH20" s="8"/>
      <c r="AI20" s="7">
        <v>66.231651888976415</v>
      </c>
      <c r="AJ20" s="1"/>
    </row>
    <row r="21" spans="1:36" x14ac:dyDescent="0.25">
      <c r="A21" s="28">
        <v>16</v>
      </c>
      <c r="B21" s="11">
        <v>40.877899999999997</v>
      </c>
      <c r="C21" s="11">
        <v>3.6588799999999999</v>
      </c>
      <c r="D21" s="11">
        <v>13.116099999999999</v>
      </c>
      <c r="E21" s="11">
        <v>11.4338</v>
      </c>
      <c r="F21" s="11">
        <v>8.6490999999999998E-2</v>
      </c>
      <c r="G21" s="11">
        <v>12.5282</v>
      </c>
      <c r="H21" s="11">
        <v>11.283899999999999</v>
      </c>
      <c r="I21" s="11">
        <v>3.1604700000000001</v>
      </c>
      <c r="J21" s="11">
        <v>1.1333800000000001</v>
      </c>
      <c r="K21" s="11" t="s">
        <v>32</v>
      </c>
      <c r="L21" s="11">
        <v>97.279121000000004</v>
      </c>
      <c r="M21" s="11"/>
      <c r="N21" s="11">
        <v>6.080340846157541</v>
      </c>
      <c r="O21" s="11">
        <v>1.919659153842459</v>
      </c>
      <c r="P21" s="11">
        <v>8</v>
      </c>
      <c r="Q21" s="11"/>
      <c r="R21" s="11">
        <v>0.37952713218640799</v>
      </c>
      <c r="S21" s="11">
        <v>0.40933547309696516</v>
      </c>
      <c r="T21" s="11">
        <v>0</v>
      </c>
      <c r="U21" s="11">
        <v>1.4221096752174003</v>
      </c>
      <c r="V21" s="11">
        <v>0</v>
      </c>
      <c r="W21" s="11">
        <v>1.0895546200880612E-2</v>
      </c>
      <c r="X21" s="11">
        <v>2.7781321732983466</v>
      </c>
      <c r="Y21" s="11">
        <v>5.0000000000000009</v>
      </c>
      <c r="Z21" s="11"/>
      <c r="AA21" s="11">
        <v>1.7981275539107493</v>
      </c>
      <c r="AB21" s="11">
        <v>0.2018724460892507</v>
      </c>
      <c r="AC21" s="11">
        <v>2</v>
      </c>
      <c r="AD21" s="11"/>
      <c r="AE21" s="11">
        <v>0.70950729047112848</v>
      </c>
      <c r="AF21" s="11">
        <v>0.21504230665501781</v>
      </c>
      <c r="AG21" s="11">
        <v>0.92454959712614626</v>
      </c>
      <c r="AH21" s="8"/>
      <c r="AI21" s="7">
        <v>66.139092392859752</v>
      </c>
      <c r="AJ21" s="22"/>
    </row>
    <row r="22" spans="1:36" x14ac:dyDescent="0.25">
      <c r="A22" s="28">
        <v>17</v>
      </c>
      <c r="B22" s="11">
        <v>41.060499999999998</v>
      </c>
      <c r="C22" s="11">
        <v>3.7799100000000001</v>
      </c>
      <c r="D22" s="11">
        <v>12.971399999999999</v>
      </c>
      <c r="E22" s="11">
        <v>11.305400000000001</v>
      </c>
      <c r="F22" s="11">
        <v>0.120772</v>
      </c>
      <c r="G22" s="11">
        <v>12.5052</v>
      </c>
      <c r="H22" s="11">
        <v>11.4255</v>
      </c>
      <c r="I22" s="11">
        <v>3.22729</v>
      </c>
      <c r="J22" s="11">
        <v>1.1297900000000001</v>
      </c>
      <c r="K22" s="11" t="s">
        <v>32</v>
      </c>
      <c r="L22" s="11">
        <v>97.553039000000012</v>
      </c>
      <c r="M22" s="11"/>
      <c r="N22" s="11">
        <v>6.1081669203168083</v>
      </c>
      <c r="O22" s="11">
        <v>1.8918330796831917</v>
      </c>
      <c r="P22" s="11">
        <v>8</v>
      </c>
      <c r="Q22" s="11"/>
      <c r="R22" s="11">
        <v>0.38223576306339835</v>
      </c>
      <c r="S22" s="11">
        <v>0.42292172051027932</v>
      </c>
      <c r="T22" s="11">
        <v>0</v>
      </c>
      <c r="U22" s="11">
        <v>1.4062927815169677</v>
      </c>
      <c r="V22" s="11">
        <v>0</v>
      </c>
      <c r="W22" s="11">
        <v>1.521569034496115E-2</v>
      </c>
      <c r="X22" s="11">
        <v>2.7733340445643928</v>
      </c>
      <c r="Y22" s="11">
        <v>5</v>
      </c>
      <c r="Z22" s="11"/>
      <c r="AA22" s="11">
        <v>1.8208903605154034</v>
      </c>
      <c r="AB22" s="11">
        <v>0.17910963948459657</v>
      </c>
      <c r="AC22" s="11">
        <v>2</v>
      </c>
      <c r="AD22" s="11"/>
      <c r="AE22" s="11">
        <v>0.75164027114282039</v>
      </c>
      <c r="AF22" s="11">
        <v>0.21438451171938586</v>
      </c>
      <c r="AG22" s="11">
        <v>0.96602478286220628</v>
      </c>
      <c r="AH22" s="8"/>
      <c r="AI22" s="7">
        <v>66.350534656601468</v>
      </c>
    </row>
    <row r="23" spans="1:36" x14ac:dyDescent="0.25">
      <c r="A23" s="28">
        <v>18</v>
      </c>
      <c r="B23" s="11">
        <v>40.53</v>
      </c>
      <c r="C23" s="11">
        <v>4.0138199999999999</v>
      </c>
      <c r="D23" s="11">
        <v>13.4329</v>
      </c>
      <c r="E23" s="11">
        <v>11.0808</v>
      </c>
      <c r="F23" s="11">
        <v>0.13175500000000001</v>
      </c>
      <c r="G23" s="11">
        <v>12.0351</v>
      </c>
      <c r="H23" s="11">
        <v>11.501099999999999</v>
      </c>
      <c r="I23" s="11">
        <v>3.0018099999999999</v>
      </c>
      <c r="J23" s="11">
        <v>1.1418999999999999</v>
      </c>
      <c r="K23" s="11" t="s">
        <v>32</v>
      </c>
      <c r="L23" s="11">
        <v>96.894147000000004</v>
      </c>
      <c r="M23" s="11"/>
      <c r="N23" s="11">
        <v>6.0772360407801633</v>
      </c>
      <c r="O23" s="11">
        <v>1.9227639592198367</v>
      </c>
      <c r="P23" s="11">
        <v>8</v>
      </c>
      <c r="Q23" s="11"/>
      <c r="R23" s="11">
        <v>0.45095542075149009</v>
      </c>
      <c r="S23" s="11">
        <v>0.45266744443011375</v>
      </c>
      <c r="T23" s="11">
        <v>0</v>
      </c>
      <c r="U23" s="11">
        <v>1.3893247381761129</v>
      </c>
      <c r="V23" s="11">
        <v>0</v>
      </c>
      <c r="W23" s="11">
        <v>1.673151804697974E-2</v>
      </c>
      <c r="X23" s="11">
        <v>2.690320878595307</v>
      </c>
      <c r="Y23" s="11">
        <v>5.0000000000000036</v>
      </c>
      <c r="Z23" s="11"/>
      <c r="AA23" s="11">
        <v>1.8475270240951882</v>
      </c>
      <c r="AB23" s="11">
        <v>0.15247297590481179</v>
      </c>
      <c r="AC23" s="11">
        <v>2</v>
      </c>
      <c r="AD23" s="11"/>
      <c r="AE23" s="11">
        <v>0.72013875840903097</v>
      </c>
      <c r="AF23" s="11">
        <v>0.21840701876610985</v>
      </c>
      <c r="AG23" s="11">
        <v>0.93854577717514087</v>
      </c>
      <c r="AH23" s="8"/>
      <c r="AI23" s="7">
        <v>65.941853273184933</v>
      </c>
    </row>
    <row r="24" spans="1:36" x14ac:dyDescent="0.25">
      <c r="A24" s="28">
        <v>19</v>
      </c>
      <c r="B24" s="11">
        <v>41.188200000000002</v>
      </c>
      <c r="C24" s="11">
        <v>4.0195299999999996</v>
      </c>
      <c r="D24" s="11">
        <v>12.4152</v>
      </c>
      <c r="E24" s="11">
        <v>11.5756</v>
      </c>
      <c r="F24" s="11">
        <v>6.1712999999999997E-2</v>
      </c>
      <c r="G24" s="11">
        <v>12.2316</v>
      </c>
      <c r="H24" s="11">
        <v>11.1821</v>
      </c>
      <c r="I24" s="11">
        <v>3.28302</v>
      </c>
      <c r="J24" s="11">
        <v>1.0149300000000001</v>
      </c>
      <c r="K24" s="11" t="s">
        <v>32</v>
      </c>
      <c r="L24" s="11">
        <v>97.013469999999998</v>
      </c>
      <c r="M24" s="11"/>
      <c r="N24" s="11">
        <v>6.1680675386250607</v>
      </c>
      <c r="O24" s="11">
        <v>1.8319324613749393</v>
      </c>
      <c r="P24" s="11">
        <v>8</v>
      </c>
      <c r="Q24" s="11"/>
      <c r="R24" s="11">
        <v>0.35915705320409907</v>
      </c>
      <c r="S24" s="11">
        <v>0.45273435321989441</v>
      </c>
      <c r="T24" s="11">
        <v>0</v>
      </c>
      <c r="U24" s="11">
        <v>1.4495158554574443</v>
      </c>
      <c r="V24" s="11">
        <v>0</v>
      </c>
      <c r="W24" s="11">
        <v>7.8269346244979627E-3</v>
      </c>
      <c r="X24" s="11">
        <v>2.7307658034940649</v>
      </c>
      <c r="Y24" s="11">
        <v>5</v>
      </c>
      <c r="Z24" s="11"/>
      <c r="AA24" s="11">
        <v>1.7939965287541608</v>
      </c>
      <c r="AB24" s="11">
        <v>0.20600347124583918</v>
      </c>
      <c r="AC24" s="11">
        <v>2</v>
      </c>
      <c r="AD24" s="11"/>
      <c r="AE24" s="11">
        <v>0.74713979443518541</v>
      </c>
      <c r="AF24" s="11">
        <v>0.19387482299109726</v>
      </c>
      <c r="AG24" s="11">
        <v>0.94101461742628267</v>
      </c>
      <c r="AH24" s="8"/>
      <c r="AI24" s="7">
        <v>65.321784984105562</v>
      </c>
    </row>
    <row r="25" spans="1:36" x14ac:dyDescent="0.25">
      <c r="A25" s="28">
        <v>20</v>
      </c>
      <c r="B25" s="11">
        <v>41.235199999999999</v>
      </c>
      <c r="C25" s="11">
        <v>4.0979000000000001</v>
      </c>
      <c r="D25" s="11">
        <v>12.582000000000001</v>
      </c>
      <c r="E25" s="11">
        <v>11.7644</v>
      </c>
      <c r="F25" s="11">
        <v>0.131659</v>
      </c>
      <c r="G25" s="11">
        <v>12.2483</v>
      </c>
      <c r="H25" s="11">
        <v>11.256500000000001</v>
      </c>
      <c r="I25" s="11">
        <v>3.0747900000000001</v>
      </c>
      <c r="J25" s="11">
        <v>1.07857</v>
      </c>
      <c r="K25" s="11" t="s">
        <v>32</v>
      </c>
      <c r="L25" s="11">
        <v>97.469318999999999</v>
      </c>
      <c r="M25" s="11"/>
      <c r="N25" s="11">
        <v>6.1366131283534795</v>
      </c>
      <c r="O25" s="11">
        <v>1.8633868716465205</v>
      </c>
      <c r="P25" s="11">
        <v>8</v>
      </c>
      <c r="Q25" s="11"/>
      <c r="R25" s="11">
        <v>0.34329848569905419</v>
      </c>
      <c r="S25" s="11">
        <v>0.45868428765850922</v>
      </c>
      <c r="T25" s="11">
        <v>0</v>
      </c>
      <c r="U25" s="11">
        <v>1.463974707028544</v>
      </c>
      <c r="V25" s="11">
        <v>0</v>
      </c>
      <c r="W25" s="11">
        <v>1.6593955897243665E-2</v>
      </c>
      <c r="X25" s="11">
        <v>2.7174485637166459</v>
      </c>
      <c r="Y25" s="11">
        <v>4.9999999999999973</v>
      </c>
      <c r="Z25" s="11"/>
      <c r="AA25" s="11">
        <v>1.7946755006111188</v>
      </c>
      <c r="AB25" s="11">
        <v>0.2053244993888812</v>
      </c>
      <c r="AC25" s="11">
        <v>2</v>
      </c>
      <c r="AD25" s="11"/>
      <c r="AE25" s="11">
        <v>0.68179974276014776</v>
      </c>
      <c r="AF25" s="11">
        <v>0.20474721010968994</v>
      </c>
      <c r="AG25" s="11">
        <v>0.88654695286983776</v>
      </c>
      <c r="AH25" s="8"/>
      <c r="AI25" s="7">
        <v>64.985450044073829</v>
      </c>
    </row>
    <row r="26" spans="1:36" x14ac:dyDescent="0.25">
      <c r="A26" s="28">
        <v>21</v>
      </c>
      <c r="B26" s="11">
        <v>41.208799999999997</v>
      </c>
      <c r="C26" s="11">
        <v>3.9077099999999998</v>
      </c>
      <c r="D26" s="11">
        <v>12.4946</v>
      </c>
      <c r="E26" s="11">
        <v>11.731</v>
      </c>
      <c r="F26" s="11">
        <v>0.15493599999999999</v>
      </c>
      <c r="G26" s="11">
        <v>11.852399999999999</v>
      </c>
      <c r="H26" s="11">
        <v>10.8787</v>
      </c>
      <c r="I26" s="11">
        <v>3.1907800000000002</v>
      </c>
      <c r="J26" s="11">
        <v>1.11696</v>
      </c>
      <c r="K26" s="11" t="s">
        <v>32</v>
      </c>
      <c r="L26" s="11">
        <v>96.568173000000002</v>
      </c>
      <c r="M26" s="11"/>
      <c r="N26" s="11">
        <v>6.1944399661508642</v>
      </c>
      <c r="O26" s="11">
        <v>1.8055600338491358</v>
      </c>
      <c r="P26" s="11">
        <v>8</v>
      </c>
      <c r="Q26" s="11"/>
      <c r="R26" s="11">
        <v>0.40786353654795304</v>
      </c>
      <c r="S26" s="11">
        <v>0.44180057250499988</v>
      </c>
      <c r="T26" s="11">
        <v>0</v>
      </c>
      <c r="U26" s="11">
        <v>1.474518638462565</v>
      </c>
      <c r="V26" s="11">
        <v>0</v>
      </c>
      <c r="W26" s="11">
        <v>1.972437086288336E-2</v>
      </c>
      <c r="X26" s="11">
        <v>2.6560928816215981</v>
      </c>
      <c r="Y26" s="11">
        <v>4.9999999999999991</v>
      </c>
      <c r="Z26" s="11"/>
      <c r="AA26" s="11">
        <v>1.75190680567916</v>
      </c>
      <c r="AB26" s="11">
        <v>0.24809319432083998</v>
      </c>
      <c r="AC26" s="11">
        <v>2</v>
      </c>
      <c r="AD26" s="11"/>
      <c r="AE26" s="11">
        <v>0.681766213118285</v>
      </c>
      <c r="AF26" s="11">
        <v>0.21417003999469345</v>
      </c>
      <c r="AG26" s="11">
        <v>0.89593625311297842</v>
      </c>
      <c r="AH26" s="8"/>
      <c r="AI26" s="7">
        <v>64.299474493452067</v>
      </c>
    </row>
    <row r="27" spans="1:36" x14ac:dyDescent="0.25">
      <c r="A27" s="28">
        <v>22</v>
      </c>
      <c r="B27" s="11">
        <v>41.228400000000001</v>
      </c>
      <c r="C27" s="11">
        <v>3.83969</v>
      </c>
      <c r="D27" s="11">
        <v>12.946999999999999</v>
      </c>
      <c r="E27" s="11">
        <v>11.3362</v>
      </c>
      <c r="F27" s="11">
        <v>7.8434000000000004E-2</v>
      </c>
      <c r="G27" s="11">
        <v>12.5716</v>
      </c>
      <c r="H27" s="11">
        <v>11.378</v>
      </c>
      <c r="I27" s="11">
        <v>3.1538300000000001</v>
      </c>
      <c r="J27" s="11">
        <v>1.10789</v>
      </c>
      <c r="K27" s="11" t="s">
        <v>32</v>
      </c>
      <c r="L27" s="11">
        <v>97.641044000000008</v>
      </c>
      <c r="M27" s="11"/>
      <c r="N27" s="11">
        <v>6.1121805690713096</v>
      </c>
      <c r="O27" s="11">
        <v>1.8878194309286904</v>
      </c>
      <c r="P27" s="11">
        <v>8</v>
      </c>
      <c r="Q27" s="11"/>
      <c r="R27" s="11">
        <v>0.37421356604619405</v>
      </c>
      <c r="S27" s="11">
        <v>0.42814189353497706</v>
      </c>
      <c r="T27" s="11">
        <v>3.9622181837761557E-3</v>
      </c>
      <c r="U27" s="11">
        <v>1.4053042053268345</v>
      </c>
      <c r="V27" s="11">
        <v>0</v>
      </c>
      <c r="W27" s="11">
        <v>9.8478811508185774E-3</v>
      </c>
      <c r="X27" s="11">
        <v>2.7785302357573989</v>
      </c>
      <c r="Y27" s="11">
        <v>5</v>
      </c>
      <c r="Z27" s="11"/>
      <c r="AA27" s="11">
        <v>1.8071222928143793</v>
      </c>
      <c r="AB27" s="11">
        <v>0.19287770718562069</v>
      </c>
      <c r="AC27" s="11">
        <v>2</v>
      </c>
      <c r="AD27" s="11"/>
      <c r="AE27" s="11">
        <v>0.71357744687316815</v>
      </c>
      <c r="AF27" s="11">
        <v>0.20951028816847678</v>
      </c>
      <c r="AG27" s="11">
        <v>0.92308773504164487</v>
      </c>
      <c r="AH27" s="8"/>
      <c r="AI27" s="7">
        <v>66.408003353248233</v>
      </c>
    </row>
    <row r="28" spans="1:36" x14ac:dyDescent="0.25">
      <c r="A28" s="28">
        <v>23</v>
      </c>
      <c r="B28" s="11">
        <v>41.009300000000003</v>
      </c>
      <c r="C28" s="11">
        <v>4.2455400000000001</v>
      </c>
      <c r="D28" s="11">
        <v>12.3406</v>
      </c>
      <c r="E28" s="11">
        <v>11.564399999999999</v>
      </c>
      <c r="F28" s="11">
        <v>0.192223</v>
      </c>
      <c r="G28" s="11">
        <v>12.3048</v>
      </c>
      <c r="H28" s="11">
        <v>11.271100000000001</v>
      </c>
      <c r="I28" s="11">
        <v>3.1421899999999998</v>
      </c>
      <c r="J28" s="11">
        <v>1.02224</v>
      </c>
      <c r="K28" s="11" t="s">
        <v>32</v>
      </c>
      <c r="L28" s="11">
        <v>97.092393000000001</v>
      </c>
      <c r="M28" s="11"/>
      <c r="N28" s="11">
        <v>6.1332601137759966</v>
      </c>
      <c r="O28" s="11">
        <v>1.8667398862240034</v>
      </c>
      <c r="P28" s="11">
        <v>8</v>
      </c>
      <c r="Q28" s="11"/>
      <c r="R28" s="11">
        <v>0.30834091931600316</v>
      </c>
      <c r="S28" s="11">
        <v>0.47756647538515323</v>
      </c>
      <c r="T28" s="11">
        <v>0</v>
      </c>
      <c r="U28" s="11">
        <v>1.4462230663346087</v>
      </c>
      <c r="V28" s="11">
        <v>0</v>
      </c>
      <c r="W28" s="11">
        <v>2.434742957011091E-2</v>
      </c>
      <c r="X28" s="11">
        <v>2.7435221093941244</v>
      </c>
      <c r="Y28" s="11">
        <v>5</v>
      </c>
      <c r="Z28" s="11"/>
      <c r="AA28" s="11">
        <v>1.8059147677258487</v>
      </c>
      <c r="AB28" s="11">
        <v>0.19408523227415131</v>
      </c>
      <c r="AC28" s="11">
        <v>2</v>
      </c>
      <c r="AD28" s="11"/>
      <c r="AE28" s="11">
        <v>0.71698072111511801</v>
      </c>
      <c r="AF28" s="11">
        <v>0.19501630119489749</v>
      </c>
      <c r="AG28" s="11">
        <v>0.91199702231001556</v>
      </c>
      <c r="AH28" s="8"/>
      <c r="AI28" s="7">
        <v>65.478705062096452</v>
      </c>
    </row>
    <row r="29" spans="1:36" x14ac:dyDescent="0.25">
      <c r="A29" s="28">
        <v>24</v>
      </c>
      <c r="B29" s="11">
        <v>41.239899999999999</v>
      </c>
      <c r="C29" s="11">
        <v>3.8927299999999998</v>
      </c>
      <c r="D29" s="11">
        <v>12.7232</v>
      </c>
      <c r="E29" s="11">
        <v>11.471500000000001</v>
      </c>
      <c r="F29" s="11">
        <v>7.7614000000000002E-2</v>
      </c>
      <c r="G29" s="11">
        <v>12.3065</v>
      </c>
      <c r="H29" s="11">
        <v>11.150600000000001</v>
      </c>
      <c r="I29" s="11">
        <v>3.22803</v>
      </c>
      <c r="J29" s="11">
        <v>1.08362</v>
      </c>
      <c r="K29" s="11" t="s">
        <v>32</v>
      </c>
      <c r="L29" s="11">
        <v>97.229475000000008</v>
      </c>
      <c r="M29" s="11"/>
      <c r="N29" s="11">
        <v>6.1504884970876086</v>
      </c>
      <c r="O29" s="11">
        <v>1.8495115029123914</v>
      </c>
      <c r="P29" s="11">
        <v>8</v>
      </c>
      <c r="Q29" s="11"/>
      <c r="R29" s="11">
        <v>0.38672871583271196</v>
      </c>
      <c r="S29" s="11">
        <v>0.43665471792829252</v>
      </c>
      <c r="T29" s="11">
        <v>0</v>
      </c>
      <c r="U29" s="11">
        <v>1.4305906031862177</v>
      </c>
      <c r="V29" s="11">
        <v>0</v>
      </c>
      <c r="W29" s="11">
        <v>9.803266595111635E-3</v>
      </c>
      <c r="X29" s="11">
        <v>2.7362226964576659</v>
      </c>
      <c r="Y29" s="11">
        <v>5</v>
      </c>
      <c r="Z29" s="11"/>
      <c r="AA29" s="11">
        <v>1.7816080362014974</v>
      </c>
      <c r="AB29" s="11">
        <v>0.21839196379850256</v>
      </c>
      <c r="AC29" s="11">
        <v>2</v>
      </c>
      <c r="AD29" s="11"/>
      <c r="AE29" s="11">
        <v>0.71494382043141436</v>
      </c>
      <c r="AF29" s="11">
        <v>0.20614748273536571</v>
      </c>
      <c r="AG29" s="11">
        <v>0.92109130316678001</v>
      </c>
      <c r="AH29" s="8"/>
      <c r="AI29" s="7">
        <v>65.663909756358706</v>
      </c>
    </row>
    <row r="30" spans="1:36" ht="14.4" x14ac:dyDescent="0.3">
      <c r="A30" s="14" t="s">
        <v>71</v>
      </c>
      <c r="B30" s="15">
        <f>MIN(B6:B29)</f>
        <v>40.53</v>
      </c>
      <c r="C30" s="15">
        <f t="shared" ref="C30:AI30" si="0">MIN(C6:C29)</f>
        <v>3.6588799999999999</v>
      </c>
      <c r="D30" s="15">
        <f t="shared" si="0"/>
        <v>12.166</v>
      </c>
      <c r="E30" s="15">
        <f t="shared" si="0"/>
        <v>10.6319</v>
      </c>
      <c r="F30" s="15">
        <f t="shared" si="0"/>
        <v>6.1712999999999997E-2</v>
      </c>
      <c r="G30" s="15">
        <f t="shared" si="0"/>
        <v>11.368600000000001</v>
      </c>
      <c r="H30" s="15">
        <f t="shared" si="0"/>
        <v>10.7691</v>
      </c>
      <c r="I30" s="15">
        <f t="shared" si="0"/>
        <v>2.9223300000000001</v>
      </c>
      <c r="J30" s="15">
        <f t="shared" si="0"/>
        <v>1.0146200000000001</v>
      </c>
      <c r="K30" s="15"/>
      <c r="L30" s="15">
        <f t="shared" si="0"/>
        <v>96.568173000000002</v>
      </c>
      <c r="M30" s="15"/>
      <c r="N30" s="15">
        <f t="shared" si="0"/>
        <v>6.0772360407801633</v>
      </c>
      <c r="O30" s="15">
        <f t="shared" si="0"/>
        <v>1.6173733971418383</v>
      </c>
      <c r="P30" s="15">
        <f t="shared" si="0"/>
        <v>8</v>
      </c>
      <c r="Q30" s="15"/>
      <c r="R30" s="15">
        <f t="shared" si="0"/>
        <v>0.30834091931600316</v>
      </c>
      <c r="S30" s="15">
        <f t="shared" si="0"/>
        <v>0.40933547309696516</v>
      </c>
      <c r="T30" s="15">
        <f t="shared" si="0"/>
        <v>0</v>
      </c>
      <c r="U30" s="15">
        <f t="shared" si="0"/>
        <v>1.319609692528489</v>
      </c>
      <c r="V30" s="15">
        <f t="shared" si="0"/>
        <v>0</v>
      </c>
      <c r="W30" s="15">
        <f t="shared" si="0"/>
        <v>7.8269346244979627E-3</v>
      </c>
      <c r="X30" s="15">
        <f t="shared" si="0"/>
        <v>2.5253311561416778</v>
      </c>
      <c r="Y30" s="15">
        <f t="shared" si="0"/>
        <v>4.9999999999999964</v>
      </c>
      <c r="Z30" s="15"/>
      <c r="AA30" s="15">
        <f t="shared" si="0"/>
        <v>1.719047200920619</v>
      </c>
      <c r="AB30" s="15">
        <f t="shared" si="0"/>
        <v>0.15247297590481179</v>
      </c>
      <c r="AC30" s="15">
        <f t="shared" si="0"/>
        <v>2</v>
      </c>
      <c r="AD30" s="15"/>
      <c r="AE30" s="15">
        <f t="shared" si="0"/>
        <v>0.56320585472562434</v>
      </c>
      <c r="AF30" s="15">
        <f t="shared" si="0"/>
        <v>0.19210621367118927</v>
      </c>
      <c r="AG30" s="15">
        <f t="shared" si="0"/>
        <v>0.78190269365071274</v>
      </c>
      <c r="AH30" s="15"/>
      <c r="AI30" s="90">
        <f t="shared" si="0"/>
        <v>62.38766387357164</v>
      </c>
    </row>
    <row r="31" spans="1:36" ht="14.4" x14ac:dyDescent="0.3">
      <c r="A31" s="14" t="s">
        <v>72</v>
      </c>
      <c r="B31" s="15">
        <f>MAX(B6:B29)</f>
        <v>42.836399999999998</v>
      </c>
      <c r="C31" s="15">
        <f t="shared" ref="C31:AI31" si="1">MAX(C6:C29)</f>
        <v>4.2455400000000001</v>
      </c>
      <c r="D31" s="15">
        <f t="shared" si="1"/>
        <v>13.4329</v>
      </c>
      <c r="E31" s="15">
        <f t="shared" si="1"/>
        <v>12.218</v>
      </c>
      <c r="F31" s="15">
        <f t="shared" si="1"/>
        <v>0.192223</v>
      </c>
      <c r="G31" s="15">
        <f t="shared" si="1"/>
        <v>12.5716</v>
      </c>
      <c r="H31" s="15">
        <f t="shared" si="1"/>
        <v>11.501099999999999</v>
      </c>
      <c r="I31" s="15">
        <f t="shared" si="1"/>
        <v>3.3203499999999999</v>
      </c>
      <c r="J31" s="15">
        <f t="shared" si="1"/>
        <v>1.15066</v>
      </c>
      <c r="K31" s="15"/>
      <c r="L31" s="15">
        <f t="shared" si="1"/>
        <v>98.197128000000006</v>
      </c>
      <c r="M31" s="15"/>
      <c r="N31" s="15">
        <f t="shared" si="1"/>
        <v>6.3826266028581617</v>
      </c>
      <c r="O31" s="15">
        <f t="shared" si="1"/>
        <v>1.9227639592198367</v>
      </c>
      <c r="P31" s="15">
        <f t="shared" si="1"/>
        <v>8</v>
      </c>
      <c r="Q31" s="15"/>
      <c r="R31" s="15">
        <f t="shared" si="1"/>
        <v>0.51893711597851278</v>
      </c>
      <c r="S31" s="15">
        <f t="shared" si="1"/>
        <v>0.47756647538515323</v>
      </c>
      <c r="T31" s="15">
        <f t="shared" si="1"/>
        <v>3.9622181837761557E-3</v>
      </c>
      <c r="U31" s="15">
        <f t="shared" si="1"/>
        <v>1.5222631874444126</v>
      </c>
      <c r="V31" s="15">
        <f t="shared" si="1"/>
        <v>0</v>
      </c>
      <c r="W31" s="15">
        <f t="shared" si="1"/>
        <v>2.434742957011091E-2</v>
      </c>
      <c r="X31" s="15">
        <f t="shared" si="1"/>
        <v>2.7785302357573989</v>
      </c>
      <c r="Y31" s="15">
        <f t="shared" si="1"/>
        <v>5.0000000000000036</v>
      </c>
      <c r="Z31" s="15"/>
      <c r="AA31" s="15">
        <f t="shared" si="1"/>
        <v>1.8475270240951882</v>
      </c>
      <c r="AB31" s="15">
        <f t="shared" si="1"/>
        <v>0.28095279907938098</v>
      </c>
      <c r="AC31" s="15">
        <f t="shared" si="1"/>
        <v>2</v>
      </c>
      <c r="AD31" s="15"/>
      <c r="AE31" s="15">
        <f t="shared" si="1"/>
        <v>0.75906523341522925</v>
      </c>
      <c r="AF31" s="15">
        <f t="shared" si="1"/>
        <v>0.2186968389250884</v>
      </c>
      <c r="AG31" s="15">
        <f t="shared" si="1"/>
        <v>0.96602478286220628</v>
      </c>
      <c r="AH31" s="15"/>
      <c r="AI31" s="90">
        <f t="shared" si="1"/>
        <v>67.430423214328627</v>
      </c>
    </row>
    <row r="32" spans="1:36" ht="14.4" x14ac:dyDescent="0.3">
      <c r="A32" s="14" t="s">
        <v>73</v>
      </c>
      <c r="B32" s="15">
        <f>AVERAGE(B6:B29)</f>
        <v>41.394750000000002</v>
      </c>
      <c r="C32" s="15">
        <f t="shared" ref="C32:AI32" si="2">AVERAGE(C6:C29)</f>
        <v>3.9457658333333332</v>
      </c>
      <c r="D32" s="15">
        <f t="shared" si="2"/>
        <v>12.816383333333333</v>
      </c>
      <c r="E32" s="15">
        <f t="shared" si="2"/>
        <v>11.284954166666665</v>
      </c>
      <c r="F32" s="15">
        <f t="shared" si="2"/>
        <v>0.11344141666666668</v>
      </c>
      <c r="G32" s="15">
        <f t="shared" si="2"/>
        <v>12.299195833333334</v>
      </c>
      <c r="H32" s="15">
        <f t="shared" si="2"/>
        <v>11.287079166666665</v>
      </c>
      <c r="I32" s="15">
        <f t="shared" si="2"/>
        <v>3.1554125000000002</v>
      </c>
      <c r="J32" s="15">
        <f t="shared" si="2"/>
        <v>1.0872329166666665</v>
      </c>
      <c r="K32" s="15"/>
      <c r="L32" s="15">
        <f t="shared" si="2"/>
        <v>97.397443375000009</v>
      </c>
      <c r="M32" s="15"/>
      <c r="N32" s="15">
        <f t="shared" si="2"/>
        <v>6.1615265119405462</v>
      </c>
      <c r="O32" s="15">
        <f t="shared" si="2"/>
        <v>1.8384734880594549</v>
      </c>
      <c r="P32" s="15">
        <f t="shared" si="2"/>
        <v>8</v>
      </c>
      <c r="Q32" s="15"/>
      <c r="R32" s="15">
        <f t="shared" si="2"/>
        <v>0.40974410945009426</v>
      </c>
      <c r="S32" s="15">
        <f t="shared" si="2"/>
        <v>0.44175407677251105</v>
      </c>
      <c r="T32" s="15">
        <f t="shared" si="2"/>
        <v>3.294114996181163E-4</v>
      </c>
      <c r="U32" s="15">
        <f t="shared" si="2"/>
        <v>1.4046780865294284</v>
      </c>
      <c r="V32" s="15">
        <f t="shared" si="2"/>
        <v>0</v>
      </c>
      <c r="W32" s="15">
        <f t="shared" si="2"/>
        <v>1.4304965412010588E-2</v>
      </c>
      <c r="X32" s="15">
        <f t="shared" si="2"/>
        <v>2.7291893503363371</v>
      </c>
      <c r="Y32" s="15">
        <f t="shared" si="2"/>
        <v>4.9999999999999991</v>
      </c>
      <c r="Z32" s="15"/>
      <c r="AA32" s="15">
        <f t="shared" si="2"/>
        <v>1.7998871877540663</v>
      </c>
      <c r="AB32" s="15">
        <f t="shared" si="2"/>
        <v>0.20011281224593416</v>
      </c>
      <c r="AC32" s="15">
        <f t="shared" si="2"/>
        <v>2</v>
      </c>
      <c r="AD32" s="15"/>
      <c r="AE32" s="15">
        <f t="shared" si="2"/>
        <v>0.71043143518061969</v>
      </c>
      <c r="AF32" s="15">
        <f t="shared" si="2"/>
        <v>0.20644036552340531</v>
      </c>
      <c r="AG32" s="15">
        <f t="shared" si="2"/>
        <v>0.91687180070402474</v>
      </c>
      <c r="AH32" s="15"/>
      <c r="AI32" s="90">
        <f t="shared" si="2"/>
        <v>66.016506809030489</v>
      </c>
    </row>
    <row r="33" spans="1:35" ht="14.4" x14ac:dyDescent="0.3">
      <c r="A33" s="14" t="s">
        <v>76</v>
      </c>
      <c r="B33" s="15">
        <f>STDEV(B6:B29)*2</f>
        <v>0.93017948525142669</v>
      </c>
      <c r="C33" s="15">
        <f t="shared" ref="C33:AI33" si="3">STDEV(C6:C29)*2</f>
        <v>0.28953307939968903</v>
      </c>
      <c r="D33" s="15">
        <f t="shared" si="3"/>
        <v>0.59776180705278747</v>
      </c>
      <c r="E33" s="15">
        <f t="shared" si="3"/>
        <v>0.66464925298442468</v>
      </c>
      <c r="F33" s="15">
        <f t="shared" si="3"/>
        <v>5.8239177938287492E-2</v>
      </c>
      <c r="G33" s="15">
        <f t="shared" si="3"/>
        <v>0.52753677796097709</v>
      </c>
      <c r="H33" s="15">
        <f t="shared" si="3"/>
        <v>0.34000236305657894</v>
      </c>
      <c r="I33" s="15">
        <f t="shared" si="3"/>
        <v>0.19523396953621969</v>
      </c>
      <c r="J33" s="15">
        <f t="shared" si="3"/>
        <v>9.0847871785590062E-2</v>
      </c>
      <c r="K33" s="15"/>
      <c r="L33" s="15">
        <f t="shared" si="3"/>
        <v>0.73162554870307073</v>
      </c>
      <c r="M33" s="15"/>
      <c r="N33" s="15">
        <f t="shared" si="3"/>
        <v>0.12375285727981497</v>
      </c>
      <c r="O33" s="15">
        <f t="shared" si="3"/>
        <v>0.12375285727981498</v>
      </c>
      <c r="P33" s="15">
        <f t="shared" si="3"/>
        <v>0</v>
      </c>
      <c r="Q33" s="15"/>
      <c r="R33" s="15">
        <f t="shared" si="3"/>
        <v>9.4021019418579543E-2</v>
      </c>
      <c r="S33" s="15">
        <f t="shared" si="3"/>
        <v>3.2957920169148204E-2</v>
      </c>
      <c r="T33" s="15">
        <f t="shared" si="3"/>
        <v>2.2320715030266195E-3</v>
      </c>
      <c r="U33" s="15">
        <f t="shared" si="3"/>
        <v>8.8426989309233525E-2</v>
      </c>
      <c r="V33" s="15">
        <f t="shared" si="3"/>
        <v>0</v>
      </c>
      <c r="W33" s="15">
        <f t="shared" si="3"/>
        <v>7.3967054106366713E-3</v>
      </c>
      <c r="X33" s="15">
        <f t="shared" si="3"/>
        <v>0.1068037723270629</v>
      </c>
      <c r="Y33" s="15">
        <f t="shared" si="3"/>
        <v>3.7954296325106882E-15</v>
      </c>
      <c r="Z33" s="15"/>
      <c r="AA33" s="15">
        <f t="shared" si="3"/>
        <v>5.0457248443455768E-2</v>
      </c>
      <c r="AB33" s="15">
        <f t="shared" si="3"/>
        <v>5.045724844345633E-2</v>
      </c>
      <c r="AC33" s="15">
        <f t="shared" si="3"/>
        <v>0</v>
      </c>
      <c r="AD33" s="15"/>
      <c r="AE33" s="15">
        <f t="shared" si="3"/>
        <v>8.1069479069746028E-2</v>
      </c>
      <c r="AF33" s="15">
        <f t="shared" si="3"/>
        <v>1.7601618255763094E-2</v>
      </c>
      <c r="AG33" s="15">
        <f t="shared" si="3"/>
        <v>7.4472853709077122E-2</v>
      </c>
      <c r="AH33" s="15"/>
      <c r="AI33" s="90">
        <f t="shared" si="3"/>
        <v>2.0662818889146211</v>
      </c>
    </row>
    <row r="34" spans="1:35" ht="14.4" x14ac:dyDescent="0.3">
      <c r="A34" s="23" t="s">
        <v>4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8"/>
      <c r="AI34" s="7"/>
    </row>
    <row r="35" spans="1:35" x14ac:dyDescent="0.25">
      <c r="A35" s="28">
        <v>1</v>
      </c>
      <c r="B35" s="11">
        <v>41.416800000000002</v>
      </c>
      <c r="C35" s="11">
        <v>4.0203499999999996</v>
      </c>
      <c r="D35" s="11">
        <v>12.518000000000001</v>
      </c>
      <c r="E35" s="11">
        <v>11.203900000000001</v>
      </c>
      <c r="F35" s="11">
        <v>0.111927</v>
      </c>
      <c r="G35" s="11">
        <v>12.2333</v>
      </c>
      <c r="H35" s="11">
        <v>11.646699999999999</v>
      </c>
      <c r="I35" s="11">
        <v>3.13401</v>
      </c>
      <c r="J35" s="11">
        <v>0.82608700000000002</v>
      </c>
      <c r="K35" s="11" t="s">
        <v>32</v>
      </c>
      <c r="L35" s="11">
        <v>97.141199999999998</v>
      </c>
      <c r="M35" s="11"/>
      <c r="N35" s="11">
        <v>6.19626133552776</v>
      </c>
      <c r="O35" s="11">
        <v>1.80373866447224</v>
      </c>
      <c r="P35" s="11">
        <v>8</v>
      </c>
      <c r="Q35" s="11"/>
      <c r="R35" s="11">
        <v>0.40334209970942592</v>
      </c>
      <c r="S35" s="11">
        <v>0.45238575021939376</v>
      </c>
      <c r="T35" s="11">
        <v>0</v>
      </c>
      <c r="U35" s="11">
        <v>1.4016047512276399</v>
      </c>
      <c r="V35" s="11">
        <v>0</v>
      </c>
      <c r="W35" s="11">
        <v>1.4181650849894025E-2</v>
      </c>
      <c r="X35" s="11">
        <v>2.7284857479936444</v>
      </c>
      <c r="Y35" s="11">
        <v>4.9999999999999982</v>
      </c>
      <c r="Z35" s="11"/>
      <c r="AA35" s="11">
        <v>1.8667148980150479</v>
      </c>
      <c r="AB35" s="11">
        <v>0.13328510198495214</v>
      </c>
      <c r="AC35" s="11">
        <v>2</v>
      </c>
      <c r="AD35" s="11"/>
      <c r="AE35" s="11">
        <v>0.7757107705727937</v>
      </c>
      <c r="AF35" s="11">
        <v>0.15764782751008011</v>
      </c>
      <c r="AG35" s="11">
        <v>0.9333585980828738</v>
      </c>
      <c r="AH35" s="8"/>
      <c r="AI35" s="7">
        <v>66.060476013557121</v>
      </c>
    </row>
    <row r="36" spans="1:35" x14ac:dyDescent="0.25">
      <c r="A36" s="28">
        <v>2</v>
      </c>
      <c r="B36" s="11">
        <v>41.431399999999996</v>
      </c>
      <c r="C36" s="11">
        <v>3.8156599999999998</v>
      </c>
      <c r="D36" s="11">
        <v>12.747400000000001</v>
      </c>
      <c r="E36" s="11">
        <v>10.7212</v>
      </c>
      <c r="F36" s="11">
        <v>0.12556300000000001</v>
      </c>
      <c r="G36" s="11">
        <v>12.8324</v>
      </c>
      <c r="H36" s="11">
        <v>11.597300000000001</v>
      </c>
      <c r="I36" s="11">
        <v>3.24918</v>
      </c>
      <c r="J36" s="11">
        <v>0.91725299999999999</v>
      </c>
      <c r="K36" s="11" t="s">
        <v>32</v>
      </c>
      <c r="L36" s="11">
        <v>97.43735599999998</v>
      </c>
      <c r="M36" s="11"/>
      <c r="N36" s="11">
        <v>6.1536838178449083</v>
      </c>
      <c r="O36" s="11">
        <v>1.8463161821550917</v>
      </c>
      <c r="P36" s="11">
        <v>8</v>
      </c>
      <c r="Q36" s="11"/>
      <c r="R36" s="11">
        <v>0.38498027520864309</v>
      </c>
      <c r="S36" s="11">
        <v>0.42625266414939239</v>
      </c>
      <c r="T36" s="11">
        <v>0</v>
      </c>
      <c r="U36" s="11">
        <v>1.3315335650653541</v>
      </c>
      <c r="V36" s="11">
        <v>0</v>
      </c>
      <c r="W36" s="11">
        <v>1.5794504018122681E-2</v>
      </c>
      <c r="X36" s="11">
        <v>2.841438991558487</v>
      </c>
      <c r="Y36" s="11">
        <v>5</v>
      </c>
      <c r="Z36" s="11"/>
      <c r="AA36" s="11">
        <v>1.8453739261104936</v>
      </c>
      <c r="AB36" s="11">
        <v>0.15462607388950644</v>
      </c>
      <c r="AC36" s="11">
        <v>2</v>
      </c>
      <c r="AD36" s="11"/>
      <c r="AE36" s="11">
        <v>0.78096848706280453</v>
      </c>
      <c r="AF36" s="11">
        <v>0.17378157422906809</v>
      </c>
      <c r="AG36" s="11">
        <v>0.95475006129187268</v>
      </c>
      <c r="AH36" s="8"/>
      <c r="AI36" s="7">
        <v>68.088474608025521</v>
      </c>
    </row>
    <row r="37" spans="1:35" x14ac:dyDescent="0.25">
      <c r="A37" s="28">
        <v>3</v>
      </c>
      <c r="B37" s="11">
        <v>42.030099999999997</v>
      </c>
      <c r="C37" s="11">
        <v>4.0228799999999998</v>
      </c>
      <c r="D37" s="11">
        <v>12.8195</v>
      </c>
      <c r="E37" s="11">
        <v>10.013500000000001</v>
      </c>
      <c r="F37" s="11">
        <v>0.12566099999999999</v>
      </c>
      <c r="G37" s="11">
        <v>12.319800000000001</v>
      </c>
      <c r="H37" s="11">
        <v>12.003500000000001</v>
      </c>
      <c r="I37" s="11">
        <v>3.3149000000000002</v>
      </c>
      <c r="J37" s="11">
        <v>0.87340300000000004</v>
      </c>
      <c r="K37" s="11" t="s">
        <v>32</v>
      </c>
      <c r="L37" s="11">
        <v>97.523233999999988</v>
      </c>
      <c r="M37" s="11"/>
      <c r="N37" s="11">
        <v>6.2796533147193703</v>
      </c>
      <c r="O37" s="11">
        <v>1.7203466852806297</v>
      </c>
      <c r="P37" s="11">
        <v>8</v>
      </c>
      <c r="Q37" s="11"/>
      <c r="R37" s="11">
        <v>0.53688648811418149</v>
      </c>
      <c r="S37" s="11">
        <v>0.45206844165204546</v>
      </c>
      <c r="T37" s="11">
        <v>0</v>
      </c>
      <c r="U37" s="11">
        <v>1.251020131299083</v>
      </c>
      <c r="V37" s="11">
        <v>0</v>
      </c>
      <c r="W37" s="11">
        <v>1.5900636010110138E-2</v>
      </c>
      <c r="X37" s="11">
        <v>2.7441243029245785</v>
      </c>
      <c r="Y37" s="11">
        <v>4.9999999999999982</v>
      </c>
      <c r="Z37" s="11"/>
      <c r="AA37" s="11">
        <v>1.9213436993681705</v>
      </c>
      <c r="AB37" s="11">
        <v>7.865630063182949E-2</v>
      </c>
      <c r="AC37" s="11">
        <v>2</v>
      </c>
      <c r="AD37" s="11"/>
      <c r="AE37" s="11">
        <v>0.88152672494750817</v>
      </c>
      <c r="AF37" s="11">
        <v>0.16645580327005333</v>
      </c>
      <c r="AG37" s="11">
        <v>1.0479825282175614</v>
      </c>
      <c r="AH37" s="8"/>
      <c r="AI37" s="7">
        <v>68.683505219594721</v>
      </c>
    </row>
    <row r="38" spans="1:35" x14ac:dyDescent="0.25">
      <c r="A38" s="28">
        <v>4</v>
      </c>
      <c r="B38" s="11">
        <v>41.858800000000002</v>
      </c>
      <c r="C38" s="11">
        <v>3.7376900000000002</v>
      </c>
      <c r="D38" s="11">
        <v>13.0265</v>
      </c>
      <c r="E38" s="11">
        <v>10.75</v>
      </c>
      <c r="F38" s="11">
        <v>0.104126</v>
      </c>
      <c r="G38" s="11">
        <v>12.984999999999999</v>
      </c>
      <c r="H38" s="11">
        <v>11.807399999999999</v>
      </c>
      <c r="I38" s="11">
        <v>3.2047400000000001</v>
      </c>
      <c r="J38" s="11">
        <v>0.94656499999999999</v>
      </c>
      <c r="K38" s="11">
        <v>3.3686000000000001E-2</v>
      </c>
      <c r="L38" s="11">
        <v>98.454506999999992</v>
      </c>
      <c r="M38" s="11"/>
      <c r="N38" s="11">
        <v>6.1498708110633027</v>
      </c>
      <c r="O38" s="11">
        <v>1.8501291889366973</v>
      </c>
      <c r="P38" s="11">
        <v>8</v>
      </c>
      <c r="Q38" s="11"/>
      <c r="R38" s="11">
        <v>0.40534081411176981</v>
      </c>
      <c r="S38" s="11">
        <v>0.41302312208850989</v>
      </c>
      <c r="T38" s="11">
        <v>3.9126731294601624E-3</v>
      </c>
      <c r="U38" s="11">
        <v>1.3206594235445128</v>
      </c>
      <c r="V38" s="11">
        <v>0</v>
      </c>
      <c r="W38" s="11">
        <v>1.2956185100178083E-2</v>
      </c>
      <c r="X38" s="11">
        <v>2.8441077820255689</v>
      </c>
      <c r="Y38" s="11">
        <v>5</v>
      </c>
      <c r="Z38" s="11"/>
      <c r="AA38" s="11">
        <v>1.8584693966636507</v>
      </c>
      <c r="AB38" s="11">
        <v>0.14153060333634926</v>
      </c>
      <c r="AC38" s="11">
        <v>2</v>
      </c>
      <c r="AD38" s="11"/>
      <c r="AE38" s="11">
        <v>0.7712793513244085</v>
      </c>
      <c r="AF38" s="11">
        <v>0.17739389835328398</v>
      </c>
      <c r="AG38" s="11">
        <v>0.94867324967769251</v>
      </c>
      <c r="AH38" s="8"/>
      <c r="AI38" s="7">
        <v>68.286717429813592</v>
      </c>
    </row>
    <row r="39" spans="1:35" x14ac:dyDescent="0.25">
      <c r="A39" s="28">
        <v>5</v>
      </c>
      <c r="B39" s="11">
        <v>41.093299999999999</v>
      </c>
      <c r="C39" s="11">
        <v>3.8702800000000002</v>
      </c>
      <c r="D39" s="11">
        <v>12.906000000000001</v>
      </c>
      <c r="E39" s="11">
        <v>10.9192</v>
      </c>
      <c r="F39" s="11">
        <v>0.149509</v>
      </c>
      <c r="G39" s="11">
        <v>12.614599999999999</v>
      </c>
      <c r="H39" s="11">
        <v>11.430199999999999</v>
      </c>
      <c r="I39" s="11">
        <v>3.2383999999999999</v>
      </c>
      <c r="J39" s="11">
        <v>0.88895199999999996</v>
      </c>
      <c r="K39" s="11" t="s">
        <v>32</v>
      </c>
      <c r="L39" s="11">
        <v>97.14138299999999</v>
      </c>
      <c r="M39" s="11"/>
      <c r="N39" s="11">
        <v>6.1208773468318292</v>
      </c>
      <c r="O39" s="11">
        <v>1.8791226531681708</v>
      </c>
      <c r="P39" s="11">
        <v>8</v>
      </c>
      <c r="Q39" s="11"/>
      <c r="R39" s="11">
        <v>0.38637914856131861</v>
      </c>
      <c r="S39" s="11">
        <v>0.43358765818689116</v>
      </c>
      <c r="T39" s="11">
        <v>0</v>
      </c>
      <c r="U39" s="11">
        <v>1.3599928670035473</v>
      </c>
      <c r="V39" s="11">
        <v>0</v>
      </c>
      <c r="W39" s="11">
        <v>1.8860306005716941E-2</v>
      </c>
      <c r="X39" s="11">
        <v>2.8011800202425245</v>
      </c>
      <c r="Y39" s="11">
        <v>4.9999999999999982</v>
      </c>
      <c r="Z39" s="11"/>
      <c r="AA39" s="11">
        <v>1.8239730067088116</v>
      </c>
      <c r="AB39" s="11">
        <v>0.17602699329118843</v>
      </c>
      <c r="AC39" s="11">
        <v>2</v>
      </c>
      <c r="AD39" s="11"/>
      <c r="AE39" s="11">
        <v>0.75912347753215903</v>
      </c>
      <c r="AF39" s="11">
        <v>0.16890013103576254</v>
      </c>
      <c r="AG39" s="11">
        <v>0.92802360856792154</v>
      </c>
      <c r="AH39" s="8"/>
      <c r="AI39" s="7">
        <v>67.314029926616215</v>
      </c>
    </row>
    <row r="40" spans="1:35" x14ac:dyDescent="0.25">
      <c r="A40" s="28">
        <v>6</v>
      </c>
      <c r="B40" s="11">
        <v>41.259300000000003</v>
      </c>
      <c r="C40" s="11">
        <v>4.01159</v>
      </c>
      <c r="D40" s="11">
        <v>12.4657</v>
      </c>
      <c r="E40" s="11">
        <v>11.3087</v>
      </c>
      <c r="F40" s="11">
        <v>0.122613</v>
      </c>
      <c r="G40" s="11">
        <v>12.703900000000001</v>
      </c>
      <c r="H40" s="11">
        <v>11.527799999999999</v>
      </c>
      <c r="I40" s="11">
        <v>3.2440600000000002</v>
      </c>
      <c r="J40" s="11">
        <v>0.90588000000000002</v>
      </c>
      <c r="K40" s="11" t="s">
        <v>32</v>
      </c>
      <c r="L40" s="11">
        <v>97.582073000000008</v>
      </c>
      <c r="M40" s="11"/>
      <c r="N40" s="11">
        <v>6.1322930158499842</v>
      </c>
      <c r="O40" s="11">
        <v>1.8677069841500158</v>
      </c>
      <c r="P40" s="11">
        <v>8</v>
      </c>
      <c r="Q40" s="11"/>
      <c r="R40" s="11">
        <v>0.31576591849412017</v>
      </c>
      <c r="S40" s="11">
        <v>0.44844527311455123</v>
      </c>
      <c r="T40" s="11">
        <v>0</v>
      </c>
      <c r="U40" s="11">
        <v>1.4054547818899803</v>
      </c>
      <c r="V40" s="11">
        <v>0</v>
      </c>
      <c r="W40" s="11">
        <v>1.5433922004616062E-2</v>
      </c>
      <c r="X40" s="11">
        <v>2.8149001044967337</v>
      </c>
      <c r="Y40" s="11">
        <v>5.0000000000000018</v>
      </c>
      <c r="Z40" s="11"/>
      <c r="AA40" s="11">
        <v>1.8355634229850419</v>
      </c>
      <c r="AB40" s="11">
        <v>0.16443657701495806</v>
      </c>
      <c r="AC40" s="11">
        <v>2</v>
      </c>
      <c r="AD40" s="11"/>
      <c r="AE40" s="11">
        <v>0.77031943831860328</v>
      </c>
      <c r="AF40" s="11">
        <v>0.17174366682431333</v>
      </c>
      <c r="AG40" s="11">
        <v>0.94206310514291658</v>
      </c>
      <c r="AH40" s="8"/>
      <c r="AI40" s="7">
        <v>66.695107104371147</v>
      </c>
    </row>
    <row r="41" spans="1:35" x14ac:dyDescent="0.25">
      <c r="A41" s="28">
        <v>7</v>
      </c>
      <c r="B41" s="11">
        <v>41.139000000000003</v>
      </c>
      <c r="C41" s="11">
        <v>3.79467</v>
      </c>
      <c r="D41" s="11">
        <v>12.867000000000001</v>
      </c>
      <c r="E41" s="11">
        <v>10.7811</v>
      </c>
      <c r="F41" s="11">
        <v>8.0055000000000001E-2</v>
      </c>
      <c r="G41" s="11">
        <v>12.4788</v>
      </c>
      <c r="H41" s="11">
        <v>11.427</v>
      </c>
      <c r="I41" s="11">
        <v>3.0512800000000002</v>
      </c>
      <c r="J41" s="11">
        <v>0.88717100000000004</v>
      </c>
      <c r="K41" s="11" t="s">
        <v>32</v>
      </c>
      <c r="L41" s="11">
        <v>96.536866999999987</v>
      </c>
      <c r="M41" s="11"/>
      <c r="N41" s="11">
        <v>6.1582992173514928</v>
      </c>
      <c r="O41" s="11">
        <v>1.8417007826485072</v>
      </c>
      <c r="P41" s="11">
        <v>8</v>
      </c>
      <c r="Q41" s="11"/>
      <c r="R41" s="11">
        <v>0.42823959176045667</v>
      </c>
      <c r="S41" s="11">
        <v>0.42724101421393618</v>
      </c>
      <c r="T41" s="11">
        <v>0</v>
      </c>
      <c r="U41" s="11">
        <v>1.3495012202234031</v>
      </c>
      <c r="V41" s="11">
        <v>0</v>
      </c>
      <c r="W41" s="11">
        <v>1.0149257176433078E-2</v>
      </c>
      <c r="X41" s="11">
        <v>2.784868916625773</v>
      </c>
      <c r="Y41" s="11">
        <v>5.0000000000000018</v>
      </c>
      <c r="Z41" s="11"/>
      <c r="AA41" s="11">
        <v>1.8325726559840256</v>
      </c>
      <c r="AB41" s="11">
        <v>0.16742734401597437</v>
      </c>
      <c r="AC41" s="11">
        <v>2</v>
      </c>
      <c r="AD41" s="11"/>
      <c r="AE41" s="11">
        <v>0.71809080341712772</v>
      </c>
      <c r="AF41" s="11">
        <v>0.16940390205016873</v>
      </c>
      <c r="AG41" s="11">
        <v>0.88749470546729647</v>
      </c>
      <c r="AH41" s="8"/>
      <c r="AI41" s="7">
        <v>67.355918002886554</v>
      </c>
    </row>
    <row r="42" spans="1:35" x14ac:dyDescent="0.25">
      <c r="A42" s="28">
        <v>8</v>
      </c>
      <c r="B42" s="11">
        <v>41.315899999999999</v>
      </c>
      <c r="C42" s="11">
        <v>3.77346</v>
      </c>
      <c r="D42" s="11">
        <v>12.7866</v>
      </c>
      <c r="E42" s="11">
        <v>11.101000000000001</v>
      </c>
      <c r="F42" s="11">
        <v>0.13598499999999999</v>
      </c>
      <c r="G42" s="11">
        <v>12.603300000000001</v>
      </c>
      <c r="H42" s="11">
        <v>11.384499999999999</v>
      </c>
      <c r="I42" s="11">
        <v>3.1460300000000001</v>
      </c>
      <c r="J42" s="11">
        <v>1.00708</v>
      </c>
      <c r="K42" s="11" t="s">
        <v>32</v>
      </c>
      <c r="L42" s="11">
        <v>97.253855000000016</v>
      </c>
      <c r="M42" s="11"/>
      <c r="N42" s="11">
        <v>6.1428136262260082</v>
      </c>
      <c r="O42" s="11">
        <v>1.8571863737739918</v>
      </c>
      <c r="P42" s="11">
        <v>8</v>
      </c>
      <c r="Q42" s="11"/>
      <c r="R42" s="11">
        <v>0.38326381950532129</v>
      </c>
      <c r="S42" s="11">
        <v>0.42197015934252147</v>
      </c>
      <c r="T42" s="11">
        <v>3.9595375903018724E-3</v>
      </c>
      <c r="U42" s="11">
        <v>1.3801153160321928</v>
      </c>
      <c r="V42" s="11">
        <v>0</v>
      </c>
      <c r="W42" s="11">
        <v>1.7123000400300119E-2</v>
      </c>
      <c r="X42" s="11">
        <v>2.7935681671293611</v>
      </c>
      <c r="Y42" s="11">
        <v>4.9999999999999982</v>
      </c>
      <c r="Z42" s="11"/>
      <c r="AA42" s="11">
        <v>1.8133682265265882</v>
      </c>
      <c r="AB42" s="11">
        <v>0.18663177347341176</v>
      </c>
      <c r="AC42" s="11">
        <v>2</v>
      </c>
      <c r="AD42" s="11"/>
      <c r="AE42" s="11">
        <v>0.72018872520171506</v>
      </c>
      <c r="AF42" s="11">
        <v>0.1909954887443395</v>
      </c>
      <c r="AG42" s="11">
        <v>0.91118421394605453</v>
      </c>
      <c r="AH42" s="8"/>
      <c r="AI42" s="7">
        <v>66.929851736767205</v>
      </c>
    </row>
    <row r="43" spans="1:35" x14ac:dyDescent="0.25">
      <c r="A43" s="28">
        <v>9</v>
      </c>
      <c r="B43" s="11">
        <v>41.098199999999999</v>
      </c>
      <c r="C43" s="11">
        <v>3.68696</v>
      </c>
      <c r="D43" s="11">
        <v>13.3451</v>
      </c>
      <c r="E43" s="11">
        <v>10.9139</v>
      </c>
      <c r="F43" s="11">
        <v>0.12589800000000001</v>
      </c>
      <c r="G43" s="11">
        <v>12.774100000000001</v>
      </c>
      <c r="H43" s="11">
        <v>11.424899999999999</v>
      </c>
      <c r="I43" s="11">
        <v>3.12676</v>
      </c>
      <c r="J43" s="11">
        <v>0.98299300000000001</v>
      </c>
      <c r="K43" s="11" t="s">
        <v>32</v>
      </c>
      <c r="L43" s="11">
        <v>97.478811000000007</v>
      </c>
      <c r="M43" s="11"/>
      <c r="N43" s="11">
        <v>6.079958894557417</v>
      </c>
      <c r="O43" s="11">
        <v>1.920041105442583</v>
      </c>
      <c r="P43" s="11">
        <v>8</v>
      </c>
      <c r="Q43" s="11"/>
      <c r="R43" s="11">
        <v>0.40660198509602408</v>
      </c>
      <c r="S43" s="11">
        <v>0.41024012476696015</v>
      </c>
      <c r="T43" s="11">
        <v>0</v>
      </c>
      <c r="U43" s="11">
        <v>1.3500845381996089</v>
      </c>
      <c r="V43" s="11">
        <v>0</v>
      </c>
      <c r="W43" s="11">
        <v>1.577376668382497E-2</v>
      </c>
      <c r="X43" s="11">
        <v>2.8172995852535818</v>
      </c>
      <c r="Y43" s="11">
        <v>5</v>
      </c>
      <c r="Z43" s="11"/>
      <c r="AA43" s="11">
        <v>1.8107236264588322</v>
      </c>
      <c r="AB43" s="11">
        <v>0.18927637354116778</v>
      </c>
      <c r="AC43" s="11">
        <v>2</v>
      </c>
      <c r="AD43" s="11"/>
      <c r="AE43" s="11">
        <v>0.70749293651512246</v>
      </c>
      <c r="AF43" s="11">
        <v>0.1854971681264512</v>
      </c>
      <c r="AG43" s="11">
        <v>0.89299010464157369</v>
      </c>
      <c r="AH43" s="8"/>
      <c r="AI43" s="7">
        <v>67.600514673960049</v>
      </c>
    </row>
    <row r="44" spans="1:35" x14ac:dyDescent="0.25">
      <c r="A44" s="28">
        <v>10</v>
      </c>
      <c r="B44" s="11">
        <v>37.9208</v>
      </c>
      <c r="C44" s="11">
        <v>3.9317000000000002</v>
      </c>
      <c r="D44" s="11">
        <v>12.3139</v>
      </c>
      <c r="E44" s="11">
        <v>10.821</v>
      </c>
      <c r="F44" s="11">
        <v>8.4243999999999999E-2</v>
      </c>
      <c r="G44" s="11">
        <v>11.9856</v>
      </c>
      <c r="H44" s="11">
        <v>11.3912</v>
      </c>
      <c r="I44" s="11">
        <v>3.2538</v>
      </c>
      <c r="J44" s="11">
        <v>0.83772500000000005</v>
      </c>
      <c r="K44" s="11" t="s">
        <v>32</v>
      </c>
      <c r="L44" s="11">
        <v>92.582173999999995</v>
      </c>
      <c r="M44" s="11"/>
      <c r="N44" s="11">
        <v>5.9842503700822371</v>
      </c>
      <c r="O44" s="11">
        <v>2.0157496299177629</v>
      </c>
      <c r="P44" s="11">
        <v>8</v>
      </c>
      <c r="Q44" s="11"/>
      <c r="R44" s="11">
        <v>0.27436899988624042</v>
      </c>
      <c r="S44" s="11">
        <v>0.4666642207731363</v>
      </c>
      <c r="T44" s="11">
        <v>0</v>
      </c>
      <c r="U44" s="11">
        <v>1.427916503153313</v>
      </c>
      <c r="V44" s="11">
        <v>0</v>
      </c>
      <c r="W44" s="11">
        <v>1.1259263518571681E-2</v>
      </c>
      <c r="X44" s="11">
        <v>2.8197910126687402</v>
      </c>
      <c r="Y44" s="11">
        <v>5.0000000000000018</v>
      </c>
      <c r="Z44" s="11"/>
      <c r="AA44" s="11">
        <v>1.9258553326812249</v>
      </c>
      <c r="AB44" s="11">
        <v>7.4144667318775115E-2</v>
      </c>
      <c r="AC44" s="11">
        <v>2</v>
      </c>
      <c r="AD44" s="11"/>
      <c r="AE44" s="11">
        <v>0.92133287518465534</v>
      </c>
      <c r="AF44" s="11">
        <v>0.168633074252697</v>
      </c>
      <c r="AG44" s="11">
        <v>1.0899659494373524</v>
      </c>
      <c r="AH44" s="8"/>
      <c r="AI44" s="7">
        <v>66.380739621096211</v>
      </c>
    </row>
    <row r="45" spans="1:35" x14ac:dyDescent="0.25">
      <c r="A45" s="28">
        <v>11</v>
      </c>
      <c r="B45" s="11">
        <v>41.3294</v>
      </c>
      <c r="C45" s="11">
        <v>3.87175</v>
      </c>
      <c r="D45" s="11">
        <v>12.5966</v>
      </c>
      <c r="E45" s="11">
        <v>11.220700000000001</v>
      </c>
      <c r="F45" s="11">
        <v>0.14116500000000001</v>
      </c>
      <c r="G45" s="11">
        <v>12.9893</v>
      </c>
      <c r="H45" s="11">
        <v>11.2476</v>
      </c>
      <c r="I45" s="11">
        <v>3.1713100000000001</v>
      </c>
      <c r="J45" s="11">
        <v>0.84298399999999996</v>
      </c>
      <c r="K45" s="11" t="s">
        <v>32</v>
      </c>
      <c r="L45" s="11">
        <v>97.410809</v>
      </c>
      <c r="M45" s="11"/>
      <c r="N45" s="11">
        <v>6.1087138013274256</v>
      </c>
      <c r="O45" s="11">
        <v>1.8912861986725744</v>
      </c>
      <c r="P45" s="11">
        <v>8</v>
      </c>
      <c r="Q45" s="11"/>
      <c r="R45" s="11">
        <v>0.30290318611652856</v>
      </c>
      <c r="S45" s="11">
        <v>0.43041743285049533</v>
      </c>
      <c r="T45" s="11">
        <v>0</v>
      </c>
      <c r="U45" s="11">
        <v>1.3867998330292057</v>
      </c>
      <c r="V45" s="11">
        <v>0</v>
      </c>
      <c r="W45" s="11">
        <v>1.767080972006593E-2</v>
      </c>
      <c r="X45" s="11">
        <v>2.8622087382837034</v>
      </c>
      <c r="Y45" s="11">
        <v>4.9999999999999991</v>
      </c>
      <c r="Z45" s="11"/>
      <c r="AA45" s="11">
        <v>1.7810350250235689</v>
      </c>
      <c r="AB45" s="11">
        <v>0.21896497497643108</v>
      </c>
      <c r="AC45" s="11">
        <v>2</v>
      </c>
      <c r="AD45" s="11"/>
      <c r="AE45" s="11">
        <v>0.68977100337805586</v>
      </c>
      <c r="AF45" s="11">
        <v>0.15893480984609196</v>
      </c>
      <c r="AG45" s="11">
        <v>0.84870581322414784</v>
      </c>
      <c r="AH45" s="8"/>
      <c r="AI45" s="7">
        <v>67.358755487800153</v>
      </c>
    </row>
    <row r="46" spans="1:35" x14ac:dyDescent="0.25">
      <c r="A46" s="28">
        <v>12</v>
      </c>
      <c r="B46" s="11">
        <v>40.741999999999997</v>
      </c>
      <c r="C46" s="11">
        <v>3.9055200000000001</v>
      </c>
      <c r="D46" s="11">
        <v>13.242100000000001</v>
      </c>
      <c r="E46" s="11">
        <v>11.0425</v>
      </c>
      <c r="F46" s="11">
        <v>0.163937</v>
      </c>
      <c r="G46" s="11">
        <v>12.378399999999999</v>
      </c>
      <c r="H46" s="11">
        <v>11.126799999999999</v>
      </c>
      <c r="I46" s="11">
        <v>3.2979099999999999</v>
      </c>
      <c r="J46" s="11">
        <v>0.87617999999999996</v>
      </c>
      <c r="K46" s="11">
        <v>2.3361E-2</v>
      </c>
      <c r="L46" s="11">
        <v>96.798707999999991</v>
      </c>
      <c r="M46" s="11"/>
      <c r="N46" s="11">
        <v>6.0800811217820199</v>
      </c>
      <c r="O46" s="11">
        <v>1.9199188782179801</v>
      </c>
      <c r="P46" s="11">
        <v>8</v>
      </c>
      <c r="Q46" s="11"/>
      <c r="R46" s="11">
        <v>0.40899798425713696</v>
      </c>
      <c r="S46" s="11">
        <v>0.4383669091453028</v>
      </c>
      <c r="T46" s="11">
        <v>0</v>
      </c>
      <c r="U46" s="11">
        <v>1.3779631027801234</v>
      </c>
      <c r="V46" s="11">
        <v>0</v>
      </c>
      <c r="W46" s="11">
        <v>2.0719666105915861E-2</v>
      </c>
      <c r="X46" s="11">
        <v>2.75395233771152</v>
      </c>
      <c r="Y46" s="11">
        <v>4.9999999999999991</v>
      </c>
      <c r="Z46" s="11"/>
      <c r="AA46" s="11">
        <v>1.778931519878612</v>
      </c>
      <c r="AB46" s="11">
        <v>0.22106848012138802</v>
      </c>
      <c r="AC46" s="11">
        <v>2</v>
      </c>
      <c r="AD46" s="11"/>
      <c r="AE46" s="11">
        <v>0.73307607573973044</v>
      </c>
      <c r="AF46" s="11">
        <v>0.16678975924163084</v>
      </c>
      <c r="AG46" s="11">
        <v>0.8998658349813613</v>
      </c>
      <c r="AH46" s="8"/>
      <c r="AI46" s="7">
        <v>66.647662952538056</v>
      </c>
    </row>
    <row r="47" spans="1:35" x14ac:dyDescent="0.25">
      <c r="A47" s="28">
        <v>13</v>
      </c>
      <c r="B47" s="11">
        <v>41.278100000000002</v>
      </c>
      <c r="C47" s="11">
        <v>3.8318699999999999</v>
      </c>
      <c r="D47" s="11">
        <v>12.751899999999999</v>
      </c>
      <c r="E47" s="11">
        <v>12.3705</v>
      </c>
      <c r="F47" s="11">
        <v>7.2559999999999999E-2</v>
      </c>
      <c r="G47" s="11">
        <v>11.709</v>
      </c>
      <c r="H47" s="11">
        <v>10.677300000000001</v>
      </c>
      <c r="I47" s="11">
        <v>2.8984700000000001</v>
      </c>
      <c r="J47" s="11">
        <v>0.88290400000000002</v>
      </c>
      <c r="K47" s="11" t="s">
        <v>32</v>
      </c>
      <c r="L47" s="11">
        <v>96.472604000000004</v>
      </c>
      <c r="M47" s="11"/>
      <c r="N47" s="11">
        <v>6.164464447414078</v>
      </c>
      <c r="O47" s="11">
        <v>1.835535552585922</v>
      </c>
      <c r="P47" s="11">
        <v>8</v>
      </c>
      <c r="Q47" s="11"/>
      <c r="R47" s="11">
        <v>0.4087630785498928</v>
      </c>
      <c r="S47" s="11">
        <v>0.4304059713032487</v>
      </c>
      <c r="T47" s="11">
        <v>0</v>
      </c>
      <c r="U47" s="11">
        <v>1.5447779385213081</v>
      </c>
      <c r="V47" s="11">
        <v>0</v>
      </c>
      <c r="W47" s="11">
        <v>9.1772310806635914E-3</v>
      </c>
      <c r="X47" s="11">
        <v>2.6068757805448866</v>
      </c>
      <c r="Y47" s="11">
        <v>5</v>
      </c>
      <c r="Z47" s="11"/>
      <c r="AA47" s="11">
        <v>1.7082798479143364</v>
      </c>
      <c r="AB47" s="11">
        <v>0.2917201520856636</v>
      </c>
      <c r="AC47" s="11">
        <v>2</v>
      </c>
      <c r="AD47" s="11"/>
      <c r="AE47" s="11">
        <v>0.54745537647430098</v>
      </c>
      <c r="AF47" s="11">
        <v>0.16818921928618241</v>
      </c>
      <c r="AG47" s="11">
        <v>0.71564459576048334</v>
      </c>
      <c r="AH47" s="8"/>
      <c r="AI47" s="7">
        <v>62.788024998689586</v>
      </c>
    </row>
    <row r="48" spans="1:35" x14ac:dyDescent="0.25">
      <c r="A48" s="28">
        <v>14</v>
      </c>
      <c r="B48" s="11">
        <v>40.620699999999999</v>
      </c>
      <c r="C48" s="11">
        <v>3.7289400000000001</v>
      </c>
      <c r="D48" s="11">
        <v>13.071899999999999</v>
      </c>
      <c r="E48" s="11">
        <v>11.920400000000001</v>
      </c>
      <c r="F48" s="11">
        <v>9.2220999999999997E-2</v>
      </c>
      <c r="G48" s="11">
        <v>12.5334</v>
      </c>
      <c r="H48" s="11">
        <v>11.741899999999999</v>
      </c>
      <c r="I48" s="11">
        <v>3.0275500000000002</v>
      </c>
      <c r="J48" s="11">
        <v>0.96215399999999995</v>
      </c>
      <c r="K48" s="11" t="s">
        <v>32</v>
      </c>
      <c r="L48" s="11">
        <v>97.725099999999998</v>
      </c>
      <c r="M48" s="11"/>
      <c r="N48" s="11">
        <v>6.0308433076703185</v>
      </c>
      <c r="O48" s="11">
        <v>1.9691566923296815</v>
      </c>
      <c r="P48" s="11">
        <v>8</v>
      </c>
      <c r="Q48" s="11"/>
      <c r="R48" s="11">
        <v>0.31801860310830499</v>
      </c>
      <c r="S48" s="11">
        <v>0.41639730015330439</v>
      </c>
      <c r="T48" s="11">
        <v>0</v>
      </c>
      <c r="U48" s="11">
        <v>1.4798735976524562</v>
      </c>
      <c r="V48" s="11">
        <v>0</v>
      </c>
      <c r="W48" s="11">
        <v>1.1595759750653811E-2</v>
      </c>
      <c r="X48" s="11">
        <v>2.7741147393352801</v>
      </c>
      <c r="Y48" s="11">
        <v>5</v>
      </c>
      <c r="Z48" s="11"/>
      <c r="AA48" s="11">
        <v>1.8676304157365373</v>
      </c>
      <c r="AB48" s="11">
        <v>0.13236958426346268</v>
      </c>
      <c r="AC48" s="11">
        <v>2</v>
      </c>
      <c r="AD48" s="11"/>
      <c r="AE48" s="11">
        <v>0.73905601490394779</v>
      </c>
      <c r="AF48" s="11">
        <v>0.1822150515636046</v>
      </c>
      <c r="AG48" s="11">
        <v>0.92127106646755241</v>
      </c>
      <c r="AH48" s="8"/>
      <c r="AI48" s="7">
        <v>65.208947382404929</v>
      </c>
    </row>
    <row r="49" spans="1:35" x14ac:dyDescent="0.25">
      <c r="A49" s="28">
        <v>15</v>
      </c>
      <c r="B49" s="11">
        <v>41.131</v>
      </c>
      <c r="C49" s="11">
        <v>3.8266499999999999</v>
      </c>
      <c r="D49" s="11">
        <v>13.1007</v>
      </c>
      <c r="E49" s="11">
        <v>11.045299999999999</v>
      </c>
      <c r="F49" s="11">
        <v>0.126195</v>
      </c>
      <c r="G49" s="11">
        <v>12.537800000000001</v>
      </c>
      <c r="H49" s="11">
        <v>11.345000000000001</v>
      </c>
      <c r="I49" s="11">
        <v>3.2079499999999999</v>
      </c>
      <c r="J49" s="11">
        <v>0.90345799999999998</v>
      </c>
      <c r="K49" s="11" t="s">
        <v>32</v>
      </c>
      <c r="L49" s="11">
        <v>97.224052999999998</v>
      </c>
      <c r="M49" s="11"/>
      <c r="N49" s="11">
        <v>6.1120984886487415</v>
      </c>
      <c r="O49" s="11">
        <v>1.8879015113512585</v>
      </c>
      <c r="P49" s="11">
        <v>8</v>
      </c>
      <c r="Q49" s="11"/>
      <c r="R49" s="11">
        <v>0.40637452922142581</v>
      </c>
      <c r="S49" s="11">
        <v>0.4276925495674006</v>
      </c>
      <c r="T49" s="11">
        <v>0</v>
      </c>
      <c r="U49" s="11">
        <v>1.3724664692172761</v>
      </c>
      <c r="V49" s="11">
        <v>0</v>
      </c>
      <c r="W49" s="11">
        <v>1.588188193242732E-2</v>
      </c>
      <c r="X49" s="11">
        <v>2.7775845700614692</v>
      </c>
      <c r="Y49" s="11">
        <v>4.9999999999999991</v>
      </c>
      <c r="Z49" s="11"/>
      <c r="AA49" s="11">
        <v>1.8061237126747527</v>
      </c>
      <c r="AB49" s="11">
        <v>0.19387628732524731</v>
      </c>
      <c r="AC49" s="11">
        <v>2</v>
      </c>
      <c r="AD49" s="11"/>
      <c r="AE49" s="11">
        <v>0.73030466572341091</v>
      </c>
      <c r="AF49" s="11">
        <v>0.17125294945891409</v>
      </c>
      <c r="AG49" s="11">
        <v>0.90155761518232502</v>
      </c>
      <c r="AH49" s="8"/>
      <c r="AI49" s="7">
        <v>66.925858522685203</v>
      </c>
    </row>
    <row r="50" spans="1:35" x14ac:dyDescent="0.25">
      <c r="A50" s="28">
        <v>16</v>
      </c>
      <c r="B50" s="11">
        <v>40.838500000000003</v>
      </c>
      <c r="C50" s="11">
        <v>3.5580400000000001</v>
      </c>
      <c r="D50" s="11">
        <v>13.452199999999999</v>
      </c>
      <c r="E50" s="11">
        <v>11.2827</v>
      </c>
      <c r="F50" s="11">
        <v>0.108511</v>
      </c>
      <c r="G50" s="11">
        <v>12.543699999999999</v>
      </c>
      <c r="H50" s="11">
        <v>11.2881</v>
      </c>
      <c r="I50" s="11">
        <v>2.9327200000000002</v>
      </c>
      <c r="J50" s="11">
        <v>1.1624699999999999</v>
      </c>
      <c r="K50" s="11" t="s">
        <v>32</v>
      </c>
      <c r="L50" s="11">
        <v>97.166941000000008</v>
      </c>
      <c r="M50" s="11"/>
      <c r="N50" s="11">
        <v>6.0608702825672038</v>
      </c>
      <c r="O50" s="11">
        <v>1.9391297174327962</v>
      </c>
      <c r="P50" s="11">
        <v>8</v>
      </c>
      <c r="Q50" s="11"/>
      <c r="R50" s="11">
        <v>0.41368980741942885</v>
      </c>
      <c r="S50" s="11">
        <v>0.39716219392053781</v>
      </c>
      <c r="T50" s="11">
        <v>0</v>
      </c>
      <c r="U50" s="11">
        <v>1.4001720345463609</v>
      </c>
      <c r="V50" s="11">
        <v>0</v>
      </c>
      <c r="W50" s="11">
        <v>1.3638848735136776E-2</v>
      </c>
      <c r="X50" s="11">
        <v>2.7753371153785356</v>
      </c>
      <c r="Y50" s="11">
        <v>5</v>
      </c>
      <c r="Z50" s="11"/>
      <c r="AA50" s="11">
        <v>1.7947665809855269</v>
      </c>
      <c r="AB50" s="11">
        <v>0.20523341901447312</v>
      </c>
      <c r="AC50" s="11">
        <v>2</v>
      </c>
      <c r="AD50" s="11"/>
      <c r="AE50" s="11">
        <v>0.6385755859176343</v>
      </c>
      <c r="AF50" s="11">
        <v>0.2200675344329856</v>
      </c>
      <c r="AG50" s="11">
        <v>0.85864312035061996</v>
      </c>
      <c r="AH50" s="8"/>
      <c r="AI50" s="7">
        <v>66.463946303022652</v>
      </c>
    </row>
    <row r="51" spans="1:35" ht="14.4" x14ac:dyDescent="0.3">
      <c r="A51" s="14" t="s">
        <v>71</v>
      </c>
      <c r="B51" s="15">
        <f>MIN(B35:B50)</f>
        <v>37.9208</v>
      </c>
      <c r="C51" s="15">
        <f t="shared" ref="C51:AI51" si="4">MIN(C35:C50)</f>
        <v>3.5580400000000001</v>
      </c>
      <c r="D51" s="15">
        <f t="shared" si="4"/>
        <v>12.3139</v>
      </c>
      <c r="E51" s="15">
        <f t="shared" si="4"/>
        <v>10.013500000000001</v>
      </c>
      <c r="F51" s="15">
        <f t="shared" si="4"/>
        <v>7.2559999999999999E-2</v>
      </c>
      <c r="G51" s="15">
        <f t="shared" si="4"/>
        <v>11.709</v>
      </c>
      <c r="H51" s="15">
        <f t="shared" si="4"/>
        <v>10.677300000000001</v>
      </c>
      <c r="I51" s="15">
        <f t="shared" si="4"/>
        <v>2.8984700000000001</v>
      </c>
      <c r="J51" s="15">
        <f t="shared" si="4"/>
        <v>0.82608700000000002</v>
      </c>
      <c r="K51" s="15"/>
      <c r="L51" s="15">
        <f t="shared" si="4"/>
        <v>92.582173999999995</v>
      </c>
      <c r="M51" s="15"/>
      <c r="N51" s="15">
        <f t="shared" si="4"/>
        <v>5.9842503700822371</v>
      </c>
      <c r="O51" s="15">
        <f t="shared" si="4"/>
        <v>1.7203466852806297</v>
      </c>
      <c r="P51" s="15">
        <f t="shared" si="4"/>
        <v>8</v>
      </c>
      <c r="Q51" s="15"/>
      <c r="R51" s="15">
        <f t="shared" si="4"/>
        <v>0.27436899988624042</v>
      </c>
      <c r="S51" s="15">
        <f t="shared" si="4"/>
        <v>0.39716219392053781</v>
      </c>
      <c r="T51" s="15">
        <f t="shared" si="4"/>
        <v>0</v>
      </c>
      <c r="U51" s="15">
        <f t="shared" si="4"/>
        <v>1.251020131299083</v>
      </c>
      <c r="V51" s="15">
        <f t="shared" si="4"/>
        <v>0</v>
      </c>
      <c r="W51" s="15">
        <f t="shared" si="4"/>
        <v>9.1772310806635914E-3</v>
      </c>
      <c r="X51" s="15">
        <f t="shared" si="4"/>
        <v>2.6068757805448866</v>
      </c>
      <c r="Y51" s="15">
        <f t="shared" si="4"/>
        <v>4.9999999999999982</v>
      </c>
      <c r="Z51" s="15"/>
      <c r="AA51" s="15">
        <f t="shared" si="4"/>
        <v>1.7082798479143364</v>
      </c>
      <c r="AB51" s="15">
        <f t="shared" si="4"/>
        <v>7.4144667318775115E-2</v>
      </c>
      <c r="AC51" s="15">
        <f t="shared" si="4"/>
        <v>2</v>
      </c>
      <c r="AD51" s="15"/>
      <c r="AE51" s="15">
        <f t="shared" si="4"/>
        <v>0.54745537647430098</v>
      </c>
      <c r="AF51" s="15">
        <f t="shared" si="4"/>
        <v>0.15764782751008011</v>
      </c>
      <c r="AG51" s="15">
        <f t="shared" si="4"/>
        <v>0.71564459576048334</v>
      </c>
      <c r="AH51" s="15"/>
      <c r="AI51" s="90">
        <f t="shared" si="4"/>
        <v>62.788024998689586</v>
      </c>
    </row>
    <row r="52" spans="1:35" ht="14.4" x14ac:dyDescent="0.3">
      <c r="A52" s="14" t="s">
        <v>72</v>
      </c>
      <c r="B52" s="15">
        <f>MAX(B35:B50)</f>
        <v>42.030099999999997</v>
      </c>
      <c r="C52" s="15">
        <f t="shared" ref="C52:AI52" si="5">MAX(C35:C50)</f>
        <v>4.0228799999999998</v>
      </c>
      <c r="D52" s="15">
        <f t="shared" si="5"/>
        <v>13.452199999999999</v>
      </c>
      <c r="E52" s="15">
        <f t="shared" si="5"/>
        <v>12.3705</v>
      </c>
      <c r="F52" s="15">
        <f t="shared" si="5"/>
        <v>0.163937</v>
      </c>
      <c r="G52" s="15">
        <f t="shared" si="5"/>
        <v>12.9893</v>
      </c>
      <c r="H52" s="15">
        <f t="shared" si="5"/>
        <v>12.003500000000001</v>
      </c>
      <c r="I52" s="15">
        <f t="shared" si="5"/>
        <v>3.3149000000000002</v>
      </c>
      <c r="J52" s="15">
        <f t="shared" si="5"/>
        <v>1.1624699999999999</v>
      </c>
      <c r="K52" s="15"/>
      <c r="L52" s="15">
        <f t="shared" si="5"/>
        <v>98.454506999999992</v>
      </c>
      <c r="M52" s="15"/>
      <c r="N52" s="15">
        <f t="shared" si="5"/>
        <v>6.2796533147193703</v>
      </c>
      <c r="O52" s="15">
        <f t="shared" si="5"/>
        <v>2.0157496299177629</v>
      </c>
      <c r="P52" s="15">
        <f t="shared" si="5"/>
        <v>8</v>
      </c>
      <c r="Q52" s="15"/>
      <c r="R52" s="15">
        <f t="shared" si="5"/>
        <v>0.53688648811418149</v>
      </c>
      <c r="S52" s="15">
        <f t="shared" si="5"/>
        <v>0.4666642207731363</v>
      </c>
      <c r="T52" s="15">
        <f t="shared" si="5"/>
        <v>3.9595375903018724E-3</v>
      </c>
      <c r="U52" s="15">
        <f t="shared" si="5"/>
        <v>1.5447779385213081</v>
      </c>
      <c r="V52" s="15">
        <f t="shared" si="5"/>
        <v>0</v>
      </c>
      <c r="W52" s="15">
        <f t="shared" si="5"/>
        <v>2.0719666105915861E-2</v>
      </c>
      <c r="X52" s="15">
        <f t="shared" si="5"/>
        <v>2.8622087382837034</v>
      </c>
      <c r="Y52" s="15">
        <f t="shared" si="5"/>
        <v>5.0000000000000018</v>
      </c>
      <c r="Z52" s="15"/>
      <c r="AA52" s="15">
        <f t="shared" si="5"/>
        <v>1.9258553326812249</v>
      </c>
      <c r="AB52" s="15">
        <f t="shared" si="5"/>
        <v>0.2917201520856636</v>
      </c>
      <c r="AC52" s="15">
        <f t="shared" si="5"/>
        <v>2</v>
      </c>
      <c r="AD52" s="15"/>
      <c r="AE52" s="15">
        <f t="shared" si="5"/>
        <v>0.92133287518465534</v>
      </c>
      <c r="AF52" s="15">
        <f t="shared" si="5"/>
        <v>0.2200675344329856</v>
      </c>
      <c r="AG52" s="15">
        <f t="shared" si="5"/>
        <v>1.0899659494373524</v>
      </c>
      <c r="AH52" s="15"/>
      <c r="AI52" s="90">
        <f t="shared" si="5"/>
        <v>68.683505219594721</v>
      </c>
    </row>
    <row r="53" spans="1:35" ht="14.4" x14ac:dyDescent="0.3">
      <c r="A53" s="14" t="s">
        <v>73</v>
      </c>
      <c r="B53" s="15">
        <f>AVERAGE(B35:B50)</f>
        <v>41.031456250000005</v>
      </c>
      <c r="C53" s="15">
        <f t="shared" ref="C53:AI53" si="6">AVERAGE(C35:C50)</f>
        <v>3.8367506250000005</v>
      </c>
      <c r="D53" s="15">
        <f t="shared" si="6"/>
        <v>12.87569375</v>
      </c>
      <c r="E53" s="15">
        <f t="shared" si="6"/>
        <v>11.088474999999999</v>
      </c>
      <c r="F53" s="15">
        <f t="shared" si="6"/>
        <v>0.11688562499999999</v>
      </c>
      <c r="G53" s="15">
        <f t="shared" si="6"/>
        <v>12.513900000000001</v>
      </c>
      <c r="H53" s="15">
        <f t="shared" si="6"/>
        <v>11.441699999999997</v>
      </c>
      <c r="I53" s="15">
        <f t="shared" si="6"/>
        <v>3.1561918750000002</v>
      </c>
      <c r="J53" s="15">
        <f t="shared" si="6"/>
        <v>0.91895368749999995</v>
      </c>
      <c r="K53" s="15"/>
      <c r="L53" s="15">
        <f t="shared" si="6"/>
        <v>96.99560468750002</v>
      </c>
      <c r="M53" s="15"/>
      <c r="N53" s="15">
        <f t="shared" si="6"/>
        <v>6.1221895749665061</v>
      </c>
      <c r="O53" s="15">
        <f t="shared" si="6"/>
        <v>1.8778104250334942</v>
      </c>
      <c r="P53" s="15">
        <f t="shared" si="6"/>
        <v>8</v>
      </c>
      <c r="Q53" s="15"/>
      <c r="R53" s="15">
        <f t="shared" si="6"/>
        <v>0.38649477057001369</v>
      </c>
      <c r="S53" s="15">
        <f t="shared" si="6"/>
        <v>0.43077004909047678</v>
      </c>
      <c r="T53" s="15">
        <f t="shared" si="6"/>
        <v>4.9201316998512723E-4</v>
      </c>
      <c r="U53" s="15">
        <f t="shared" si="6"/>
        <v>1.3837460045865853</v>
      </c>
      <c r="V53" s="15">
        <f t="shared" si="6"/>
        <v>0</v>
      </c>
      <c r="W53" s="15">
        <f t="shared" si="6"/>
        <v>1.475729306828944E-2</v>
      </c>
      <c r="X53" s="15">
        <f t="shared" si="6"/>
        <v>2.7837398695146494</v>
      </c>
      <c r="Y53" s="15">
        <f t="shared" si="6"/>
        <v>5</v>
      </c>
      <c r="Z53" s="15"/>
      <c r="AA53" s="15">
        <f t="shared" si="6"/>
        <v>1.8294203308572015</v>
      </c>
      <c r="AB53" s="15">
        <f t="shared" si="6"/>
        <v>0.17057966914279868</v>
      </c>
      <c r="AC53" s="15">
        <f t="shared" si="6"/>
        <v>2</v>
      </c>
      <c r="AD53" s="15"/>
      <c r="AE53" s="15">
        <f t="shared" si="6"/>
        <v>0.74276701951337354</v>
      </c>
      <c r="AF53" s="15">
        <f t="shared" si="6"/>
        <v>0.17486886613910171</v>
      </c>
      <c r="AG53" s="15">
        <f t="shared" si="6"/>
        <v>0.91763588565247534</v>
      </c>
      <c r="AH53" s="15"/>
      <c r="AI53" s="90">
        <f t="shared" si="6"/>
        <v>66.799283123989312</v>
      </c>
    </row>
    <row r="54" spans="1:35" ht="14.4" x14ac:dyDescent="0.3">
      <c r="A54" s="14" t="s">
        <v>76</v>
      </c>
      <c r="B54" s="15">
        <f>STDEV(B35:B50)*2</f>
        <v>1.8087439840489681</v>
      </c>
      <c r="C54" s="15">
        <f t="shared" ref="C54:AI54" si="7">STDEV(C35:C50)*2</f>
        <v>0.25451422472034824</v>
      </c>
      <c r="D54" s="15">
        <f t="shared" si="7"/>
        <v>0.63921646815978261</v>
      </c>
      <c r="E54" s="15">
        <f t="shared" si="7"/>
        <v>1.0439707492709429</v>
      </c>
      <c r="F54" s="15">
        <f t="shared" si="7"/>
        <v>5.1219763398516444E-2</v>
      </c>
      <c r="G54" s="15">
        <f t="shared" si="7"/>
        <v>0.68041699763208952</v>
      </c>
      <c r="H54" s="15">
        <f t="shared" si="7"/>
        <v>0.60523627121976076</v>
      </c>
      <c r="I54" s="15">
        <f t="shared" si="7"/>
        <v>0.24688286563672243</v>
      </c>
      <c r="J54" s="15">
        <f t="shared" si="7"/>
        <v>0.16518114917906537</v>
      </c>
      <c r="K54" s="15"/>
      <c r="L54" s="15">
        <f t="shared" si="7"/>
        <v>2.5338097980587495</v>
      </c>
      <c r="M54" s="15"/>
      <c r="N54" s="15">
        <f t="shared" si="7"/>
        <v>0.1372406318739276</v>
      </c>
      <c r="O54" s="15">
        <f t="shared" si="7"/>
        <v>0.13724063187392757</v>
      </c>
      <c r="P54" s="15">
        <f t="shared" si="7"/>
        <v>0</v>
      </c>
      <c r="Q54" s="15"/>
      <c r="R54" s="15">
        <f t="shared" si="7"/>
        <v>0.12307688146059903</v>
      </c>
      <c r="S54" s="15">
        <f t="shared" si="7"/>
        <v>3.5701870088389806E-2</v>
      </c>
      <c r="T54" s="15">
        <f t="shared" si="7"/>
        <v>2.6889263084481445E-3</v>
      </c>
      <c r="U54" s="15">
        <f t="shared" si="7"/>
        <v>0.13222027367546849</v>
      </c>
      <c r="V54" s="15">
        <f t="shared" si="7"/>
        <v>0</v>
      </c>
      <c r="W54" s="15">
        <f t="shared" si="7"/>
        <v>6.346388049123991E-3</v>
      </c>
      <c r="X54" s="15">
        <f t="shared" si="7"/>
        <v>0.11991276477652653</v>
      </c>
      <c r="Y54" s="15">
        <f t="shared" si="7"/>
        <v>2.5536738534564339E-15</v>
      </c>
      <c r="Z54" s="15"/>
      <c r="AA54" s="15">
        <f t="shared" si="7"/>
        <v>0.10794115699691445</v>
      </c>
      <c r="AB54" s="15">
        <f t="shared" si="7"/>
        <v>0.10794115699691439</v>
      </c>
      <c r="AC54" s="15">
        <f t="shared" si="7"/>
        <v>0</v>
      </c>
      <c r="AD54" s="15"/>
      <c r="AE54" s="15">
        <f t="shared" si="7"/>
        <v>0.1712396439372123</v>
      </c>
      <c r="AF54" s="15">
        <f t="shared" si="7"/>
        <v>2.982535324836277E-2</v>
      </c>
      <c r="AG54" s="15">
        <f t="shared" si="7"/>
        <v>0.16424168161663552</v>
      </c>
      <c r="AH54" s="15"/>
      <c r="AI54" s="90">
        <f t="shared" si="7"/>
        <v>2.7555661056661029</v>
      </c>
    </row>
    <row r="55" spans="1:35" ht="14.4" x14ac:dyDescent="0.3">
      <c r="A55" s="5" t="s">
        <v>2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8"/>
      <c r="AI55" s="7"/>
    </row>
    <row r="56" spans="1:35" s="13" customFormat="1" x14ac:dyDescent="0.25">
      <c r="A56" s="71">
        <v>1</v>
      </c>
      <c r="B56" s="11">
        <v>39.886800000000001</v>
      </c>
      <c r="C56" s="11">
        <v>2.0965699999999998</v>
      </c>
      <c r="D56" s="11">
        <v>14.2583</v>
      </c>
      <c r="E56" s="11">
        <v>13.5258</v>
      </c>
      <c r="F56" s="11">
        <v>0.108664</v>
      </c>
      <c r="G56" s="11">
        <v>10.889099999999999</v>
      </c>
      <c r="H56" s="11">
        <v>10.192600000000001</v>
      </c>
      <c r="I56" s="11">
        <v>2.2541500000000001</v>
      </c>
      <c r="J56" s="11">
        <v>1.2881400000000001</v>
      </c>
      <c r="K56" s="11" t="s">
        <v>32</v>
      </c>
      <c r="L56" s="11">
        <v>94.61196000000001</v>
      </c>
      <c r="M56" s="11"/>
      <c r="N56" s="11">
        <v>6.0362145027062999</v>
      </c>
      <c r="O56" s="11">
        <v>1.9637854972937001</v>
      </c>
      <c r="P56" s="11">
        <v>8</v>
      </c>
      <c r="Q56" s="11"/>
      <c r="R56" s="11">
        <v>0.57913808866314431</v>
      </c>
      <c r="S56" s="11">
        <v>0.23863640829120142</v>
      </c>
      <c r="T56" s="11">
        <v>0</v>
      </c>
      <c r="U56" s="11">
        <v>1.7115972571381703</v>
      </c>
      <c r="V56" s="11">
        <v>0</v>
      </c>
      <c r="W56" s="11">
        <v>1.3927074425650814E-2</v>
      </c>
      <c r="X56" s="11">
        <v>2.4567011714818339</v>
      </c>
      <c r="Y56" s="11">
        <v>5</v>
      </c>
      <c r="Z56" s="11"/>
      <c r="AA56" s="11">
        <v>1.652503427608601</v>
      </c>
      <c r="AB56" s="11">
        <v>0.34749657239139897</v>
      </c>
      <c r="AC56" s="11">
        <v>2</v>
      </c>
      <c r="AD56" s="11"/>
      <c r="AE56" s="11">
        <v>0.31384622643064397</v>
      </c>
      <c r="AF56" s="11">
        <v>0.24866092917634555</v>
      </c>
      <c r="AG56" s="11">
        <v>0.5625071556069895</v>
      </c>
      <c r="AH56" s="29"/>
      <c r="AI56" s="12">
        <v>58.934393341596127</v>
      </c>
    </row>
    <row r="57" spans="1:35" s="13" customFormat="1" x14ac:dyDescent="0.25">
      <c r="A57" s="71">
        <v>2</v>
      </c>
      <c r="B57" s="11">
        <v>40.5364</v>
      </c>
      <c r="C57" s="11">
        <v>2.14635</v>
      </c>
      <c r="D57" s="11">
        <v>14.171099999999999</v>
      </c>
      <c r="E57" s="11">
        <v>11.5284</v>
      </c>
      <c r="F57" s="11">
        <v>6.9404999999999994E-2</v>
      </c>
      <c r="G57" s="11">
        <v>12.832800000000001</v>
      </c>
      <c r="H57" s="11">
        <v>11.510999999999999</v>
      </c>
      <c r="I57" s="11">
        <v>2.2510300000000001</v>
      </c>
      <c r="J57" s="11">
        <v>1.55118</v>
      </c>
      <c r="K57" s="11" t="s">
        <v>32</v>
      </c>
      <c r="L57" s="11">
        <v>96.69430100000001</v>
      </c>
      <c r="M57" s="11"/>
      <c r="N57" s="11">
        <v>6.0100880752250161</v>
      </c>
      <c r="O57" s="11">
        <v>1.9899119247749839</v>
      </c>
      <c r="P57" s="11">
        <v>8</v>
      </c>
      <c r="Q57" s="11"/>
      <c r="R57" s="11">
        <v>0.48619454672965334</v>
      </c>
      <c r="S57" s="11">
        <v>0.23934704510201402</v>
      </c>
      <c r="T57" s="11">
        <v>0</v>
      </c>
      <c r="U57" s="11">
        <v>1.4292488384675075</v>
      </c>
      <c r="V57" s="11">
        <v>0</v>
      </c>
      <c r="W57" s="11">
        <v>8.7149551831230271E-3</v>
      </c>
      <c r="X57" s="11">
        <v>2.8364946145177026</v>
      </c>
      <c r="Y57" s="11">
        <v>5</v>
      </c>
      <c r="Z57" s="11"/>
      <c r="AA57" s="11">
        <v>1.8283975581908198</v>
      </c>
      <c r="AB57" s="11">
        <v>0.17160244180918016</v>
      </c>
      <c r="AC57" s="11">
        <v>2</v>
      </c>
      <c r="AD57" s="11"/>
      <c r="AE57" s="11">
        <v>0.4754288586765596</v>
      </c>
      <c r="AF57" s="11">
        <v>0.29336403683572226</v>
      </c>
      <c r="AG57" s="11">
        <v>0.7687928955122818</v>
      </c>
      <c r="AH57" s="29"/>
      <c r="AI57" s="12">
        <v>66.491643411050518</v>
      </c>
    </row>
    <row r="58" spans="1:35" s="13" customFormat="1" x14ac:dyDescent="0.25">
      <c r="A58" s="71">
        <v>3</v>
      </c>
      <c r="B58" s="11">
        <v>40.235100000000003</v>
      </c>
      <c r="C58" s="11">
        <v>2.3635600000000001</v>
      </c>
      <c r="D58" s="11">
        <v>14.479200000000001</v>
      </c>
      <c r="E58" s="11">
        <v>11.462999999999999</v>
      </c>
      <c r="F58" s="11">
        <v>8.0332000000000001E-2</v>
      </c>
      <c r="G58" s="11">
        <v>11.865600000000001</v>
      </c>
      <c r="H58" s="11">
        <v>11.106299999999999</v>
      </c>
      <c r="I58" s="11">
        <v>2.3626800000000001</v>
      </c>
      <c r="J58" s="11">
        <v>1.41231</v>
      </c>
      <c r="K58" s="11" t="s">
        <v>32</v>
      </c>
      <c r="L58" s="11">
        <v>95.482568000000001</v>
      </c>
      <c r="M58" s="11"/>
      <c r="N58" s="11">
        <v>6.05254332410217</v>
      </c>
      <c r="O58" s="11">
        <v>1.94745667589783</v>
      </c>
      <c r="P58" s="11">
        <v>8</v>
      </c>
      <c r="Q58" s="11"/>
      <c r="R58" s="11">
        <v>0.6194346455098092</v>
      </c>
      <c r="S58" s="11">
        <v>0.26741842157808388</v>
      </c>
      <c r="T58" s="11">
        <v>0</v>
      </c>
      <c r="U58" s="11">
        <v>1.4418970911069093</v>
      </c>
      <c r="V58" s="11">
        <v>0</v>
      </c>
      <c r="W58" s="11">
        <v>1.0234347079344603E-2</v>
      </c>
      <c r="X58" s="11">
        <v>2.6610154947258526</v>
      </c>
      <c r="Y58" s="11">
        <v>5</v>
      </c>
      <c r="Z58" s="11"/>
      <c r="AA58" s="11">
        <v>1.7898809306885588</v>
      </c>
      <c r="AB58" s="11">
        <v>0.2101190693114412</v>
      </c>
      <c r="AC58" s="11">
        <v>2</v>
      </c>
      <c r="AD58" s="11"/>
      <c r="AE58" s="11">
        <v>0.47892353318305736</v>
      </c>
      <c r="AF58" s="11">
        <v>0.27100161113075366</v>
      </c>
      <c r="AG58" s="11">
        <v>0.74992514431381108</v>
      </c>
      <c r="AH58" s="29"/>
      <c r="AI58" s="12">
        <v>64.853585292861808</v>
      </c>
    </row>
    <row r="59" spans="1:35" s="13" customFormat="1" x14ac:dyDescent="0.25">
      <c r="A59" s="71">
        <v>4</v>
      </c>
      <c r="B59" s="11">
        <v>40.914499999999997</v>
      </c>
      <c r="C59" s="11">
        <v>2.30809</v>
      </c>
      <c r="D59" s="11">
        <v>14.418900000000001</v>
      </c>
      <c r="E59" s="11">
        <v>10.642300000000001</v>
      </c>
      <c r="F59" s="11">
        <v>6.1194999999999999E-2</v>
      </c>
      <c r="G59" s="11">
        <v>12.401400000000001</v>
      </c>
      <c r="H59" s="11">
        <v>10.848000000000001</v>
      </c>
      <c r="I59" s="11">
        <v>2.3916499999999998</v>
      </c>
      <c r="J59" s="11">
        <v>1.3535200000000001</v>
      </c>
      <c r="K59" s="11" t="s">
        <v>32</v>
      </c>
      <c r="L59" s="11">
        <v>95.455384999999993</v>
      </c>
      <c r="M59" s="11"/>
      <c r="N59" s="11">
        <v>6.1078908288082623</v>
      </c>
      <c r="O59" s="11">
        <v>1.8921091711917377</v>
      </c>
      <c r="P59" s="11">
        <v>8</v>
      </c>
      <c r="Q59" s="11"/>
      <c r="R59" s="11">
        <v>0.64463248446336374</v>
      </c>
      <c r="S59" s="11">
        <v>0.25915442274707839</v>
      </c>
      <c r="T59" s="11">
        <v>0</v>
      </c>
      <c r="U59" s="11">
        <v>1.3284727991781848</v>
      </c>
      <c r="V59" s="11">
        <v>0</v>
      </c>
      <c r="W59" s="11">
        <v>7.7369305193467994E-3</v>
      </c>
      <c r="X59" s="11">
        <v>2.7600033630920269</v>
      </c>
      <c r="Y59" s="11">
        <v>5</v>
      </c>
      <c r="Z59" s="11"/>
      <c r="AA59" s="11">
        <v>1.7349446071952783</v>
      </c>
      <c r="AB59" s="11">
        <v>0.26505539280472168</v>
      </c>
      <c r="AC59" s="11">
        <v>2</v>
      </c>
      <c r="AD59" s="11"/>
      <c r="AE59" s="11">
        <v>0.42712611048942517</v>
      </c>
      <c r="AF59" s="11">
        <v>0.25774349428135668</v>
      </c>
      <c r="AG59" s="11">
        <v>0.68486960477078185</v>
      </c>
      <c r="AH59" s="29"/>
      <c r="AI59" s="12">
        <v>67.503856855557046</v>
      </c>
    </row>
    <row r="60" spans="1:35" s="13" customFormat="1" x14ac:dyDescent="0.25">
      <c r="A60" s="71">
        <v>5</v>
      </c>
      <c r="B60" s="11">
        <v>40.7074</v>
      </c>
      <c r="C60" s="11">
        <v>2.1950699999999999</v>
      </c>
      <c r="D60" s="11">
        <v>13.488200000000001</v>
      </c>
      <c r="E60" s="11">
        <v>10.8477</v>
      </c>
      <c r="F60" s="11">
        <v>0.113384</v>
      </c>
      <c r="G60" s="11">
        <v>13.0152</v>
      </c>
      <c r="H60" s="11">
        <v>11.309900000000001</v>
      </c>
      <c r="I60" s="11">
        <v>2.5248699999999999</v>
      </c>
      <c r="J60" s="11">
        <v>1.4228799999999999</v>
      </c>
      <c r="K60" s="11" t="s">
        <v>32</v>
      </c>
      <c r="L60" s="11">
        <v>95.726048000000006</v>
      </c>
      <c r="M60" s="11"/>
      <c r="N60" s="11">
        <v>6.0950262986059034</v>
      </c>
      <c r="O60" s="11">
        <v>1.9049737013940966</v>
      </c>
      <c r="P60" s="11">
        <v>8</v>
      </c>
      <c r="Q60" s="11"/>
      <c r="R60" s="11">
        <v>0.47507754906240995</v>
      </c>
      <c r="S60" s="11">
        <v>0.24719658188791821</v>
      </c>
      <c r="T60" s="11">
        <v>0</v>
      </c>
      <c r="U60" s="11">
        <v>1.3581352979603676</v>
      </c>
      <c r="V60" s="11">
        <v>0</v>
      </c>
      <c r="W60" s="11">
        <v>1.4377809766190472E-2</v>
      </c>
      <c r="X60" s="11">
        <v>2.9052127613231118</v>
      </c>
      <c r="Y60" s="11">
        <v>4.9999999999999982</v>
      </c>
      <c r="Z60" s="11"/>
      <c r="AA60" s="11">
        <v>1.8141905616324652</v>
      </c>
      <c r="AB60" s="11">
        <v>0.18580943836753483</v>
      </c>
      <c r="AC60" s="11">
        <v>2</v>
      </c>
      <c r="AD60" s="11"/>
      <c r="AE60" s="11">
        <v>0.54709877570216225</v>
      </c>
      <c r="AF60" s="11">
        <v>0.27175623121403852</v>
      </c>
      <c r="AG60" s="11">
        <v>0.81885500691620083</v>
      </c>
      <c r="AH60" s="29"/>
      <c r="AI60" s="12">
        <v>68.14091836692451</v>
      </c>
    </row>
    <row r="61" spans="1:35" s="13" customFormat="1" x14ac:dyDescent="0.25">
      <c r="A61" s="71">
        <v>6</v>
      </c>
      <c r="B61" s="11">
        <v>40.480200000000004</v>
      </c>
      <c r="C61" s="11">
        <v>2.3717000000000001</v>
      </c>
      <c r="D61" s="11">
        <v>13.135300000000001</v>
      </c>
      <c r="E61" s="11">
        <v>10.905900000000001</v>
      </c>
      <c r="F61" s="11">
        <v>0.14014399999999999</v>
      </c>
      <c r="G61" s="11">
        <v>12.9932</v>
      </c>
      <c r="H61" s="11">
        <v>11.700900000000001</v>
      </c>
      <c r="I61" s="11">
        <v>2.5867800000000001</v>
      </c>
      <c r="J61" s="11">
        <v>1.30507</v>
      </c>
      <c r="K61" s="11" t="s">
        <v>32</v>
      </c>
      <c r="L61" s="11">
        <v>95.749980000000022</v>
      </c>
      <c r="M61" s="11"/>
      <c r="N61" s="11">
        <v>6.0941172924067102</v>
      </c>
      <c r="O61" s="11">
        <v>1.9058827075932898</v>
      </c>
      <c r="P61" s="11">
        <v>8</v>
      </c>
      <c r="Q61" s="11"/>
      <c r="R61" s="11">
        <v>0.42455902175592897</v>
      </c>
      <c r="S61" s="11">
        <v>0.26854667564617729</v>
      </c>
      <c r="T61" s="11">
        <v>0</v>
      </c>
      <c r="U61" s="11">
        <v>1.3728807700637498</v>
      </c>
      <c r="V61" s="11">
        <v>0</v>
      </c>
      <c r="W61" s="11">
        <v>1.7868224815449463E-2</v>
      </c>
      <c r="X61" s="11">
        <v>2.9161453077186952</v>
      </c>
      <c r="Y61" s="11">
        <v>5</v>
      </c>
      <c r="Z61" s="11"/>
      <c r="AA61" s="11">
        <v>1.88716270823077</v>
      </c>
      <c r="AB61" s="11">
        <v>0.11283729176922996</v>
      </c>
      <c r="AC61" s="11">
        <v>2</v>
      </c>
      <c r="AD61" s="11"/>
      <c r="AE61" s="11">
        <v>0.64214367211548284</v>
      </c>
      <c r="AF61" s="11">
        <v>0.25061726293283187</v>
      </c>
      <c r="AG61" s="11">
        <v>0.89276093504831477</v>
      </c>
      <c r="AH61" s="29"/>
      <c r="AI61" s="12">
        <v>67.987834841537875</v>
      </c>
    </row>
    <row r="62" spans="1:35" s="13" customFormat="1" x14ac:dyDescent="0.25">
      <c r="A62" s="71">
        <v>7</v>
      </c>
      <c r="B62" s="11">
        <v>40.538400000000003</v>
      </c>
      <c r="C62" s="11">
        <v>2.6463999999999999</v>
      </c>
      <c r="D62" s="11">
        <v>14.706799999999999</v>
      </c>
      <c r="E62" s="11">
        <v>11.145</v>
      </c>
      <c r="F62" s="11">
        <v>9.6111000000000002E-2</v>
      </c>
      <c r="G62" s="11">
        <v>12.3629</v>
      </c>
      <c r="H62" s="11">
        <v>10.2392</v>
      </c>
      <c r="I62" s="11">
        <v>2.4161999999999999</v>
      </c>
      <c r="J62" s="11">
        <v>1.22502</v>
      </c>
      <c r="K62" s="11" t="s">
        <v>32</v>
      </c>
      <c r="L62" s="11">
        <v>95.470581999999993</v>
      </c>
      <c r="M62" s="11"/>
      <c r="N62" s="11">
        <v>6.0096366420647946</v>
      </c>
      <c r="O62" s="11">
        <v>1.9903633579352054</v>
      </c>
      <c r="P62" s="11">
        <v>8</v>
      </c>
      <c r="Q62" s="11"/>
      <c r="R62" s="11">
        <v>0.57902581599268643</v>
      </c>
      <c r="S62" s="11">
        <v>0.29507265628722928</v>
      </c>
      <c r="T62" s="11">
        <v>0</v>
      </c>
      <c r="U62" s="11">
        <v>1.3815443622847585</v>
      </c>
      <c r="V62" s="11">
        <v>0</v>
      </c>
      <c r="W62" s="11">
        <v>1.2066837003936116E-2</v>
      </c>
      <c r="X62" s="11">
        <v>2.7322903284313891</v>
      </c>
      <c r="Y62" s="11">
        <v>5</v>
      </c>
      <c r="Z62" s="11"/>
      <c r="AA62" s="11">
        <v>1.626183520617686</v>
      </c>
      <c r="AB62" s="11">
        <v>0.37381647938231399</v>
      </c>
      <c r="AC62" s="11">
        <v>2</v>
      </c>
      <c r="AD62" s="11"/>
      <c r="AE62" s="11">
        <v>0.32060450859974921</v>
      </c>
      <c r="AF62" s="11">
        <v>0.23165080121462872</v>
      </c>
      <c r="AG62" s="11">
        <v>0.55225530981437787</v>
      </c>
      <c r="AH62" s="29"/>
      <c r="AI62" s="12">
        <v>66.414024600599447</v>
      </c>
    </row>
    <row r="63" spans="1:35" ht="14.4" x14ac:dyDescent="0.3">
      <c r="A63" s="14" t="s">
        <v>71</v>
      </c>
      <c r="B63" s="15">
        <f>MIN(B56:B62)</f>
        <v>39.886800000000001</v>
      </c>
      <c r="C63" s="15">
        <f t="shared" ref="C63:AI63" si="8">MIN(C56:C62)</f>
        <v>2.0965699999999998</v>
      </c>
      <c r="D63" s="15">
        <f t="shared" si="8"/>
        <v>13.135300000000001</v>
      </c>
      <c r="E63" s="15">
        <f t="shared" si="8"/>
        <v>10.642300000000001</v>
      </c>
      <c r="F63" s="15">
        <f t="shared" si="8"/>
        <v>6.1194999999999999E-2</v>
      </c>
      <c r="G63" s="15">
        <f t="shared" si="8"/>
        <v>10.889099999999999</v>
      </c>
      <c r="H63" s="15">
        <f t="shared" si="8"/>
        <v>10.192600000000001</v>
      </c>
      <c r="I63" s="15">
        <f t="shared" si="8"/>
        <v>2.2510300000000001</v>
      </c>
      <c r="J63" s="15">
        <f t="shared" si="8"/>
        <v>1.22502</v>
      </c>
      <c r="K63" s="15"/>
      <c r="L63" s="15">
        <f t="shared" si="8"/>
        <v>94.61196000000001</v>
      </c>
      <c r="M63" s="15"/>
      <c r="N63" s="15">
        <f t="shared" si="8"/>
        <v>6.0096366420647946</v>
      </c>
      <c r="O63" s="15">
        <f t="shared" si="8"/>
        <v>1.8921091711917377</v>
      </c>
      <c r="P63" s="15">
        <f t="shared" si="8"/>
        <v>8</v>
      </c>
      <c r="Q63" s="15"/>
      <c r="R63" s="15">
        <f t="shared" si="8"/>
        <v>0.42455902175592897</v>
      </c>
      <c r="S63" s="15">
        <f t="shared" si="8"/>
        <v>0.23863640829120142</v>
      </c>
      <c r="T63" s="15">
        <f t="shared" si="8"/>
        <v>0</v>
      </c>
      <c r="U63" s="15">
        <f t="shared" si="8"/>
        <v>1.3284727991781848</v>
      </c>
      <c r="V63" s="15">
        <f t="shared" si="8"/>
        <v>0</v>
      </c>
      <c r="W63" s="15">
        <f t="shared" si="8"/>
        <v>7.7369305193467994E-3</v>
      </c>
      <c r="X63" s="15">
        <f t="shared" si="8"/>
        <v>2.4567011714818339</v>
      </c>
      <c r="Y63" s="15">
        <f t="shared" si="8"/>
        <v>4.9999999999999982</v>
      </c>
      <c r="Z63" s="15"/>
      <c r="AA63" s="15">
        <f t="shared" si="8"/>
        <v>1.626183520617686</v>
      </c>
      <c r="AB63" s="15">
        <f t="shared" si="8"/>
        <v>0.11283729176922996</v>
      </c>
      <c r="AC63" s="15">
        <f t="shared" si="8"/>
        <v>2</v>
      </c>
      <c r="AD63" s="15"/>
      <c r="AE63" s="15">
        <f t="shared" si="8"/>
        <v>0.31384622643064397</v>
      </c>
      <c r="AF63" s="15">
        <f t="shared" si="8"/>
        <v>0.23165080121462872</v>
      </c>
      <c r="AG63" s="15">
        <f t="shared" si="8"/>
        <v>0.55225530981437787</v>
      </c>
      <c r="AH63" s="15"/>
      <c r="AI63" s="90">
        <f t="shared" si="8"/>
        <v>58.934393341596127</v>
      </c>
    </row>
    <row r="64" spans="1:35" ht="14.4" x14ac:dyDescent="0.3">
      <c r="A64" s="14" t="s">
        <v>72</v>
      </c>
      <c r="B64" s="15">
        <f>MAX(B56:B62)</f>
        <v>40.914499999999997</v>
      </c>
      <c r="C64" s="15">
        <f t="shared" ref="C64:AI64" si="9">MAX(C56:C62)</f>
        <v>2.6463999999999999</v>
      </c>
      <c r="D64" s="15">
        <f t="shared" si="9"/>
        <v>14.706799999999999</v>
      </c>
      <c r="E64" s="15">
        <f t="shared" si="9"/>
        <v>13.5258</v>
      </c>
      <c r="F64" s="15">
        <f t="shared" si="9"/>
        <v>0.14014399999999999</v>
      </c>
      <c r="G64" s="15">
        <f t="shared" si="9"/>
        <v>13.0152</v>
      </c>
      <c r="H64" s="15">
        <f t="shared" si="9"/>
        <v>11.700900000000001</v>
      </c>
      <c r="I64" s="15">
        <f t="shared" si="9"/>
        <v>2.5867800000000001</v>
      </c>
      <c r="J64" s="15">
        <f t="shared" si="9"/>
        <v>1.55118</v>
      </c>
      <c r="K64" s="15"/>
      <c r="L64" s="15">
        <f t="shared" si="9"/>
        <v>96.69430100000001</v>
      </c>
      <c r="M64" s="15"/>
      <c r="N64" s="15">
        <f t="shared" si="9"/>
        <v>6.1078908288082623</v>
      </c>
      <c r="O64" s="15">
        <f t="shared" si="9"/>
        <v>1.9903633579352054</v>
      </c>
      <c r="P64" s="15">
        <f t="shared" si="9"/>
        <v>8</v>
      </c>
      <c r="Q64" s="15"/>
      <c r="R64" s="15">
        <f t="shared" si="9"/>
        <v>0.64463248446336374</v>
      </c>
      <c r="S64" s="15">
        <f t="shared" si="9"/>
        <v>0.29507265628722928</v>
      </c>
      <c r="T64" s="15">
        <f t="shared" si="9"/>
        <v>0</v>
      </c>
      <c r="U64" s="15">
        <f t="shared" si="9"/>
        <v>1.7115972571381703</v>
      </c>
      <c r="V64" s="15">
        <f t="shared" si="9"/>
        <v>0</v>
      </c>
      <c r="W64" s="15">
        <f t="shared" si="9"/>
        <v>1.7868224815449463E-2</v>
      </c>
      <c r="X64" s="15">
        <f t="shared" si="9"/>
        <v>2.9161453077186952</v>
      </c>
      <c r="Y64" s="15">
        <f t="shared" si="9"/>
        <v>5</v>
      </c>
      <c r="Z64" s="15"/>
      <c r="AA64" s="15">
        <f t="shared" si="9"/>
        <v>1.88716270823077</v>
      </c>
      <c r="AB64" s="15">
        <f t="shared" si="9"/>
        <v>0.37381647938231399</v>
      </c>
      <c r="AC64" s="15">
        <f t="shared" si="9"/>
        <v>2</v>
      </c>
      <c r="AD64" s="15"/>
      <c r="AE64" s="15">
        <f t="shared" si="9"/>
        <v>0.64214367211548284</v>
      </c>
      <c r="AF64" s="15">
        <f t="shared" si="9"/>
        <v>0.29336403683572226</v>
      </c>
      <c r="AG64" s="15">
        <f t="shared" si="9"/>
        <v>0.89276093504831477</v>
      </c>
      <c r="AH64" s="15"/>
      <c r="AI64" s="90">
        <f t="shared" si="9"/>
        <v>68.14091836692451</v>
      </c>
    </row>
    <row r="65" spans="1:35" ht="14.4" x14ac:dyDescent="0.3">
      <c r="A65" s="14" t="s">
        <v>73</v>
      </c>
      <c r="B65" s="15">
        <f>AVERAGE(B56:B62)</f>
        <v>40.471257142857148</v>
      </c>
      <c r="C65" s="15">
        <f t="shared" ref="C65:AI65" si="10">AVERAGE(C56:C62)</f>
        <v>2.303962857142857</v>
      </c>
      <c r="D65" s="15">
        <f t="shared" si="10"/>
        <v>14.093971428571431</v>
      </c>
      <c r="E65" s="15">
        <f t="shared" si="10"/>
        <v>11.436871428571427</v>
      </c>
      <c r="F65" s="15">
        <f t="shared" si="10"/>
        <v>9.5605000000000009E-2</v>
      </c>
      <c r="G65" s="15">
        <f t="shared" si="10"/>
        <v>12.337171428571427</v>
      </c>
      <c r="H65" s="15">
        <f t="shared" si="10"/>
        <v>10.986842857142857</v>
      </c>
      <c r="I65" s="15">
        <f t="shared" si="10"/>
        <v>2.3981942857142857</v>
      </c>
      <c r="J65" s="15">
        <f t="shared" si="10"/>
        <v>1.3654457142857144</v>
      </c>
      <c r="K65" s="15"/>
      <c r="L65" s="15">
        <f t="shared" si="10"/>
        <v>95.59868914285714</v>
      </c>
      <c r="M65" s="15"/>
      <c r="N65" s="15">
        <f t="shared" si="10"/>
        <v>6.0579309948455933</v>
      </c>
      <c r="O65" s="15">
        <f t="shared" si="10"/>
        <v>1.9420690051544061</v>
      </c>
      <c r="P65" s="15">
        <f t="shared" si="10"/>
        <v>8</v>
      </c>
      <c r="Q65" s="15"/>
      <c r="R65" s="15">
        <f t="shared" si="10"/>
        <v>0.54400887888242799</v>
      </c>
      <c r="S65" s="15">
        <f t="shared" si="10"/>
        <v>0.25933888736281469</v>
      </c>
      <c r="T65" s="15">
        <f t="shared" si="10"/>
        <v>0</v>
      </c>
      <c r="U65" s="15">
        <f t="shared" si="10"/>
        <v>1.4319680594570925</v>
      </c>
      <c r="V65" s="15">
        <f t="shared" si="10"/>
        <v>0</v>
      </c>
      <c r="W65" s="15">
        <f t="shared" si="10"/>
        <v>1.2132311256148757E-2</v>
      </c>
      <c r="X65" s="15">
        <f t="shared" si="10"/>
        <v>2.7525518630415156</v>
      </c>
      <c r="Y65" s="15">
        <f t="shared" si="10"/>
        <v>5</v>
      </c>
      <c r="Z65" s="15"/>
      <c r="AA65" s="15">
        <f t="shared" si="10"/>
        <v>1.7618947591663117</v>
      </c>
      <c r="AB65" s="15">
        <f t="shared" si="10"/>
        <v>0.2381052408336887</v>
      </c>
      <c r="AC65" s="15">
        <f t="shared" si="10"/>
        <v>2</v>
      </c>
      <c r="AD65" s="15"/>
      <c r="AE65" s="15">
        <f t="shared" si="10"/>
        <v>0.45788166931386864</v>
      </c>
      <c r="AF65" s="15">
        <f t="shared" si="10"/>
        <v>0.26068490954081103</v>
      </c>
      <c r="AG65" s="15">
        <f t="shared" si="10"/>
        <v>0.71856657885467967</v>
      </c>
      <c r="AH65" s="15"/>
      <c r="AI65" s="90">
        <f t="shared" si="10"/>
        <v>65.760893815732473</v>
      </c>
    </row>
    <row r="66" spans="1:35" ht="14.4" x14ac:dyDescent="0.3">
      <c r="A66" s="17" t="s">
        <v>76</v>
      </c>
      <c r="B66" s="18">
        <f>STDEV(B56:B62)*2</f>
        <v>0.66253038025580491</v>
      </c>
      <c r="C66" s="18">
        <f t="shared" ref="C66:AI66" si="11">STDEV(C56:C62)*2</f>
        <v>0.36980322185621656</v>
      </c>
      <c r="D66" s="18">
        <f t="shared" si="11"/>
        <v>1.1397371376142575</v>
      </c>
      <c r="E66" s="18">
        <f t="shared" si="11"/>
        <v>1.9524803156132313</v>
      </c>
      <c r="F66" s="18">
        <f t="shared" si="11"/>
        <v>5.5222951194830748E-2</v>
      </c>
      <c r="G66" s="18">
        <f t="shared" si="11"/>
        <v>1.5187322902749554</v>
      </c>
      <c r="H66" s="18">
        <f t="shared" si="11"/>
        <v>1.1866825290539607</v>
      </c>
      <c r="I66" s="18">
        <f t="shared" si="11"/>
        <v>0.25251493602218006</v>
      </c>
      <c r="J66" s="18">
        <f t="shared" si="11"/>
        <v>0.21521336323352624</v>
      </c>
      <c r="K66" s="18"/>
      <c r="L66" s="18">
        <f t="shared" si="11"/>
        <v>1.2284246231258611</v>
      </c>
      <c r="M66" s="18"/>
      <c r="N66" s="18">
        <f t="shared" si="11"/>
        <v>8.2879097473535113E-2</v>
      </c>
      <c r="O66" s="18">
        <f t="shared" si="11"/>
        <v>8.2879097473535113E-2</v>
      </c>
      <c r="P66" s="18">
        <f t="shared" si="11"/>
        <v>0</v>
      </c>
      <c r="Q66" s="18"/>
      <c r="R66" s="18">
        <f t="shared" si="11"/>
        <v>0.16459383774695335</v>
      </c>
      <c r="S66" s="18">
        <f t="shared" si="11"/>
        <v>4.0022497722171833E-2</v>
      </c>
      <c r="T66" s="18">
        <f t="shared" si="11"/>
        <v>0</v>
      </c>
      <c r="U66" s="18">
        <f t="shared" si="11"/>
        <v>0.2588369764966198</v>
      </c>
      <c r="V66" s="18">
        <f t="shared" si="11"/>
        <v>0</v>
      </c>
      <c r="W66" s="18">
        <f t="shared" si="11"/>
        <v>7.1071978537442671E-3</v>
      </c>
      <c r="X66" s="18">
        <f t="shared" si="11"/>
        <v>0.31988241963717956</v>
      </c>
      <c r="Y66" s="18">
        <f t="shared" si="11"/>
        <v>1.4503892858778862E-15</v>
      </c>
      <c r="Z66" s="18"/>
      <c r="AA66" s="18">
        <f t="shared" si="11"/>
        <v>0.19103764458450626</v>
      </c>
      <c r="AB66" s="18">
        <f t="shared" si="11"/>
        <v>0.19103764458450626</v>
      </c>
      <c r="AC66" s="18">
        <f t="shared" si="11"/>
        <v>0</v>
      </c>
      <c r="AD66" s="18"/>
      <c r="AE66" s="18">
        <f t="shared" si="11"/>
        <v>0.23551358587461879</v>
      </c>
      <c r="AF66" s="18">
        <f t="shared" si="11"/>
        <v>3.9954130684225542E-2</v>
      </c>
      <c r="AG66" s="18">
        <f t="shared" si="11"/>
        <v>0.25437105823582268</v>
      </c>
      <c r="AH66" s="18"/>
      <c r="AI66" s="91">
        <f t="shared" si="11"/>
        <v>6.4315159243184405</v>
      </c>
    </row>
    <row r="68" spans="1:35" x14ac:dyDescent="0.25">
      <c r="A68" s="3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6E7F1-6036-41D4-A1F3-FB117D14C387}">
  <dimension ref="A1:AF352"/>
  <sheetViews>
    <sheetView zoomScale="85" zoomScaleNormal="85" workbookViewId="0">
      <pane ySplit="4" topLeftCell="A5" activePane="bottomLeft" state="frozen"/>
      <selection activeCell="Q20" sqref="Q20"/>
      <selection pane="bottomLeft" activeCell="A350" sqref="A350"/>
    </sheetView>
  </sheetViews>
  <sheetFormatPr defaultRowHeight="13.8" x14ac:dyDescent="0.25"/>
  <cols>
    <col min="1" max="1" width="15.33203125" style="3" customWidth="1"/>
    <col min="2" max="14" width="8.88671875" style="26"/>
    <col min="15" max="15" width="12.21875" style="49" customWidth="1"/>
    <col min="16" max="16" width="2.33203125" style="26" customWidth="1"/>
    <col min="17" max="24" width="8.88671875" style="26"/>
    <col min="25" max="25" width="8.88671875" style="27"/>
    <col min="26" max="27" width="8.88671875" style="26"/>
    <col min="28" max="28" width="2.6640625" style="26" customWidth="1"/>
    <col min="29" max="29" width="14.5546875" style="45" bestFit="1" customWidth="1"/>
    <col min="30" max="30" width="21.6640625" style="45" bestFit="1" customWidth="1"/>
    <col min="31" max="31" width="24.5546875" style="45" customWidth="1"/>
    <col min="32" max="32" width="19.88671875" style="45" customWidth="1"/>
    <col min="33" max="16384" width="8.88671875" style="3"/>
  </cols>
  <sheetData>
    <row r="1" spans="1:32" ht="17.399999999999999" x14ac:dyDescent="0.3">
      <c r="A1" s="24" t="s">
        <v>78</v>
      </c>
    </row>
    <row r="2" spans="1:32" ht="17.399999999999999" x14ac:dyDescent="0.3">
      <c r="A2" s="24"/>
    </row>
    <row r="3" spans="1:32" x14ac:dyDescent="0.25">
      <c r="A3" s="4" t="s">
        <v>79</v>
      </c>
    </row>
    <row r="4" spans="1:32" s="26" customFormat="1" ht="16.8" x14ac:dyDescent="0.25">
      <c r="A4" s="33" t="s">
        <v>70</v>
      </c>
      <c r="B4" s="33" t="s">
        <v>66</v>
      </c>
      <c r="C4" s="33" t="s">
        <v>64</v>
      </c>
      <c r="D4" s="33" t="s">
        <v>67</v>
      </c>
      <c r="E4" s="33" t="s">
        <v>68</v>
      </c>
      <c r="F4" s="33" t="s">
        <v>26</v>
      </c>
      <c r="G4" s="33" t="s">
        <v>80</v>
      </c>
      <c r="H4" s="33" t="s">
        <v>81</v>
      </c>
      <c r="I4" s="33" t="s">
        <v>6</v>
      </c>
      <c r="J4" s="33" t="s">
        <v>7</v>
      </c>
      <c r="K4" s="33" t="s">
        <v>69</v>
      </c>
      <c r="L4" s="33" t="s">
        <v>27</v>
      </c>
      <c r="M4" s="33" t="s">
        <v>28</v>
      </c>
      <c r="N4" s="33" t="s">
        <v>29</v>
      </c>
      <c r="O4" s="63" t="s">
        <v>52</v>
      </c>
      <c r="P4" s="33"/>
      <c r="Q4" s="51" t="s">
        <v>37</v>
      </c>
      <c r="R4" s="51" t="s">
        <v>11</v>
      </c>
      <c r="S4" s="51" t="s">
        <v>53</v>
      </c>
      <c r="T4" s="51" t="s">
        <v>16</v>
      </c>
      <c r="U4" s="51" t="s">
        <v>82</v>
      </c>
      <c r="V4" s="51" t="s">
        <v>83</v>
      </c>
      <c r="W4" s="51" t="s">
        <v>25</v>
      </c>
      <c r="X4" s="51" t="s">
        <v>43</v>
      </c>
      <c r="Y4" s="52" t="s">
        <v>24</v>
      </c>
      <c r="Z4" s="51" t="s">
        <v>14</v>
      </c>
      <c r="AA4" s="51" t="s">
        <v>18</v>
      </c>
      <c r="AB4" s="51"/>
      <c r="AC4" s="87" t="s">
        <v>54</v>
      </c>
      <c r="AD4" s="87" t="s">
        <v>84</v>
      </c>
      <c r="AE4" s="87" t="s">
        <v>85</v>
      </c>
      <c r="AF4" s="87" t="s">
        <v>86</v>
      </c>
    </row>
    <row r="5" spans="1:32" ht="14.4" x14ac:dyDescent="0.3">
      <c r="A5" s="5" t="s">
        <v>60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P5" s="48"/>
      <c r="Q5" s="48"/>
      <c r="R5" s="48"/>
      <c r="S5" s="48"/>
      <c r="T5" s="48"/>
      <c r="U5" s="48"/>
      <c r="V5" s="48"/>
      <c r="W5" s="48"/>
      <c r="X5" s="48"/>
      <c r="Y5" s="50"/>
      <c r="Z5" s="48"/>
      <c r="AA5" s="48"/>
      <c r="AB5" s="48"/>
      <c r="AC5" s="46"/>
    </row>
    <row r="6" spans="1:32" x14ac:dyDescent="0.25">
      <c r="A6" s="28">
        <v>1</v>
      </c>
      <c r="B6" s="48">
        <v>5.3815000000000002E-2</v>
      </c>
      <c r="C6" s="48">
        <v>3.0373999999999999</v>
      </c>
      <c r="D6" s="48">
        <v>5.74024</v>
      </c>
      <c r="E6" s="48">
        <v>1.3543499999999999</v>
      </c>
      <c r="F6" s="48">
        <v>33.020263470997136</v>
      </c>
      <c r="G6" s="48">
        <v>53.773221170001797</v>
      </c>
      <c r="H6" s="48">
        <f>SUM(F6:G6)</f>
        <v>86.79348464099894</v>
      </c>
      <c r="I6" s="48">
        <v>0.17759800000000001</v>
      </c>
      <c r="J6" s="48">
        <v>0.709206</v>
      </c>
      <c r="K6" s="48">
        <v>0.70026299999999997</v>
      </c>
      <c r="L6" s="48">
        <v>0.221584</v>
      </c>
      <c r="M6" s="48" t="s">
        <v>32</v>
      </c>
      <c r="N6" s="48">
        <f>SUM(B6:G6,I6:M6)</f>
        <v>98.787940640998926</v>
      </c>
      <c r="O6" s="49">
        <f t="shared" ref="O6:O31" si="0">K6/(149.884/101.884)*10000</f>
        <v>4760.054141335967</v>
      </c>
      <c r="P6" s="48"/>
      <c r="Q6" s="48">
        <v>0</v>
      </c>
      <c r="R6" s="48">
        <v>8.5519499087021E-2</v>
      </c>
      <c r="S6" s="48">
        <v>0.25323270842725959</v>
      </c>
      <c r="T6" s="48">
        <v>4.0081135168432792E-2</v>
      </c>
      <c r="U6" s="48">
        <v>1.0336421579983486</v>
      </c>
      <c r="V6" s="48">
        <v>1.5146316796080903</v>
      </c>
      <c r="W6" s="48">
        <v>5.6306365589527917E-3</v>
      </c>
      <c r="X6" s="48">
        <v>3.9574426742193303E-2</v>
      </c>
      <c r="Y6" s="50">
        <v>2.1015478622175607E-2</v>
      </c>
      <c r="Z6" s="48">
        <v>6.6722777875260399E-3</v>
      </c>
      <c r="AA6" s="48">
        <v>0</v>
      </c>
      <c r="AB6" s="48"/>
      <c r="AC6" s="46">
        <v>0.13664931282166534</v>
      </c>
      <c r="AD6" s="46">
        <v>2.216943743825131E-2</v>
      </c>
      <c r="AE6" s="46">
        <v>0.83776400348837754</v>
      </c>
      <c r="AF6" s="46">
        <v>3.6874594844022758E-2</v>
      </c>
    </row>
    <row r="7" spans="1:32" x14ac:dyDescent="0.25">
      <c r="A7" s="28">
        <v>2</v>
      </c>
      <c r="B7" s="48" t="s">
        <v>32</v>
      </c>
      <c r="C7" s="48">
        <v>4.7684899999999999</v>
      </c>
      <c r="D7" s="48">
        <v>3.40524</v>
      </c>
      <c r="E7" s="48">
        <v>0.86210299999999995</v>
      </c>
      <c r="F7" s="48">
        <v>34.43833122553572</v>
      </c>
      <c r="G7" s="48">
        <v>53.176242751519254</v>
      </c>
      <c r="H7" s="48">
        <f t="shared" ref="H7:H31" si="1">SUM(F7:G7)</f>
        <v>87.614573977054974</v>
      </c>
      <c r="I7" s="48">
        <v>0.19264000000000001</v>
      </c>
      <c r="J7" s="48">
        <v>0.45161699999999999</v>
      </c>
      <c r="K7" s="48">
        <v>0.71075600000000005</v>
      </c>
      <c r="L7" s="48">
        <v>0.21983800000000001</v>
      </c>
      <c r="M7" s="48" t="s">
        <v>32</v>
      </c>
      <c r="N7" s="48">
        <f t="shared" ref="N7:N31" si="2">SUM(B7:G7,I7:M7)</f>
        <v>98.225257977054966</v>
      </c>
      <c r="O7" s="49">
        <f t="shared" si="0"/>
        <v>4831.3805545621954</v>
      </c>
      <c r="P7" s="48"/>
      <c r="Q7" s="48">
        <v>0</v>
      </c>
      <c r="R7" s="48">
        <v>0.13676179125075513</v>
      </c>
      <c r="S7" s="48">
        <v>0.15302353130020219</v>
      </c>
      <c r="T7" s="48">
        <v>2.5988966043260307E-2</v>
      </c>
      <c r="U7" s="48">
        <v>1.0981268815626932</v>
      </c>
      <c r="V7" s="48">
        <v>1.5257359385805476</v>
      </c>
      <c r="W7" s="48">
        <v>6.2213787151356613E-3</v>
      </c>
      <c r="X7" s="48">
        <v>2.5670436725254746E-2</v>
      </c>
      <c r="Y7" s="50">
        <v>2.1727981574480488E-2</v>
      </c>
      <c r="Z7" s="48">
        <v>6.7430942476705514E-3</v>
      </c>
      <c r="AA7" s="48">
        <v>0</v>
      </c>
      <c r="AB7" s="48"/>
      <c r="AC7" s="46">
        <v>0.14517961834472681</v>
      </c>
      <c r="AD7" s="46">
        <v>1.5245044662072813E-2</v>
      </c>
      <c r="AE7" s="46">
        <v>0.89499183951652439</v>
      </c>
      <c r="AF7" s="46">
        <v>2.2842585853792962E-2</v>
      </c>
    </row>
    <row r="8" spans="1:32" x14ac:dyDescent="0.25">
      <c r="A8" s="28">
        <v>3</v>
      </c>
      <c r="B8" s="48">
        <v>8.1053E-2</v>
      </c>
      <c r="C8" s="48">
        <v>4.26572</v>
      </c>
      <c r="D8" s="48">
        <v>3.1506500000000002</v>
      </c>
      <c r="E8" s="48">
        <v>1.34788</v>
      </c>
      <c r="F8" s="48">
        <v>33.83710434924631</v>
      </c>
      <c r="G8" s="48">
        <v>53.120371993024634</v>
      </c>
      <c r="H8" s="48">
        <f t="shared" si="1"/>
        <v>86.957476342270951</v>
      </c>
      <c r="I8" s="48">
        <v>0.222353</v>
      </c>
      <c r="J8" s="48">
        <v>0.318386</v>
      </c>
      <c r="K8" s="48">
        <v>0.74813200000000002</v>
      </c>
      <c r="L8" s="48">
        <v>0.164967</v>
      </c>
      <c r="M8" s="48" t="s">
        <v>32</v>
      </c>
      <c r="N8" s="48">
        <f t="shared" si="2"/>
        <v>97.256617342270957</v>
      </c>
      <c r="O8" s="49">
        <f t="shared" si="0"/>
        <v>5085.4447898374756</v>
      </c>
      <c r="P8" s="48"/>
      <c r="Q8" s="48">
        <v>0</v>
      </c>
      <c r="R8" s="48">
        <v>0.12395962093113155</v>
      </c>
      <c r="S8" s="48">
        <v>0.14345465478591399</v>
      </c>
      <c r="T8" s="48">
        <v>4.1170397936051546E-2</v>
      </c>
      <c r="U8" s="48">
        <v>1.0932200925932425</v>
      </c>
      <c r="V8" s="48">
        <v>1.5442827689326215</v>
      </c>
      <c r="W8" s="48">
        <v>7.2759072291857423E-3</v>
      </c>
      <c r="X8" s="48">
        <v>1.8336689404174329E-2</v>
      </c>
      <c r="Y8" s="50">
        <v>2.3172936483149095E-2</v>
      </c>
      <c r="Z8" s="48">
        <v>5.1269317045299582E-3</v>
      </c>
      <c r="AA8" s="48">
        <v>0</v>
      </c>
      <c r="AB8" s="48"/>
      <c r="AC8" s="46">
        <v>0.22299464416701748</v>
      </c>
      <c r="AD8" s="46">
        <v>2.3812951402262122E-2</v>
      </c>
      <c r="AE8" s="46">
        <v>0.89321289983795837</v>
      </c>
      <c r="AF8" s="46">
        <v>1.6496403693587416E-2</v>
      </c>
    </row>
    <row r="9" spans="1:32" x14ac:dyDescent="0.25">
      <c r="A9" s="28">
        <v>4</v>
      </c>
      <c r="B9" s="48">
        <v>5.8949000000000001E-2</v>
      </c>
      <c r="C9" s="48">
        <v>4.7699600000000002</v>
      </c>
      <c r="D9" s="48">
        <v>3.6637900000000001</v>
      </c>
      <c r="E9" s="48">
        <v>1.5578099999999999</v>
      </c>
      <c r="F9" s="48">
        <v>34.665435949860594</v>
      </c>
      <c r="G9" s="48">
        <v>52.302831874858526</v>
      </c>
      <c r="H9" s="48">
        <f t="shared" si="1"/>
        <v>86.968267824719121</v>
      </c>
      <c r="I9" s="48">
        <v>0.193772</v>
      </c>
      <c r="J9" s="48">
        <v>0.40446599999999999</v>
      </c>
      <c r="K9" s="48">
        <v>0.78986900000000004</v>
      </c>
      <c r="L9" s="48">
        <v>0.234875</v>
      </c>
      <c r="M9" s="48" t="s">
        <v>32</v>
      </c>
      <c r="N9" s="48">
        <f t="shared" si="2"/>
        <v>98.641758824719105</v>
      </c>
      <c r="O9" s="49">
        <f t="shared" si="0"/>
        <v>5369.1530247391329</v>
      </c>
      <c r="P9" s="48"/>
      <c r="Q9" s="48">
        <v>0</v>
      </c>
      <c r="R9" s="48">
        <v>0.13612101245949373</v>
      </c>
      <c r="S9" s="48">
        <v>0.16382025438787648</v>
      </c>
      <c r="T9" s="48">
        <v>4.6727318799887382E-2</v>
      </c>
      <c r="U9" s="48">
        <v>1.0998504069849471</v>
      </c>
      <c r="V9" s="48">
        <v>1.4931844585543086</v>
      </c>
      <c r="W9" s="48">
        <v>6.2266968253128462E-3</v>
      </c>
      <c r="X9" s="48">
        <v>2.2875548976323774E-2</v>
      </c>
      <c r="Y9" s="50">
        <v>2.402594333894063E-2</v>
      </c>
      <c r="Z9" s="48">
        <v>7.1683596729095423E-3</v>
      </c>
      <c r="AA9" s="48">
        <v>0</v>
      </c>
      <c r="AB9" s="48"/>
      <c r="AC9" s="46">
        <v>0.22193235520324192</v>
      </c>
      <c r="AD9" s="46">
        <v>2.7426448484453584E-2</v>
      </c>
      <c r="AE9" s="46">
        <v>0.87641978358974792</v>
      </c>
      <c r="AF9" s="46">
        <v>2.0375006790270451E-2</v>
      </c>
    </row>
    <row r="10" spans="1:32" x14ac:dyDescent="0.25">
      <c r="A10" s="28">
        <v>5</v>
      </c>
      <c r="B10" s="48">
        <v>2.9073000000000002E-2</v>
      </c>
      <c r="C10" s="48">
        <v>5.0486300000000002</v>
      </c>
      <c r="D10" s="48">
        <v>4.2189199999999998</v>
      </c>
      <c r="E10" s="48">
        <v>1.53633</v>
      </c>
      <c r="F10" s="48">
        <v>34.84889915846405</v>
      </c>
      <c r="G10" s="48">
        <v>51.141851185214058</v>
      </c>
      <c r="H10" s="48">
        <f t="shared" si="1"/>
        <v>85.990750343678116</v>
      </c>
      <c r="I10" s="48">
        <v>0.22906499999999999</v>
      </c>
      <c r="J10" s="48">
        <v>0.51286200000000004</v>
      </c>
      <c r="K10" s="48">
        <v>0.79174500000000003</v>
      </c>
      <c r="L10" s="48">
        <v>0.181279</v>
      </c>
      <c r="M10" s="48" t="s">
        <v>32</v>
      </c>
      <c r="N10" s="48">
        <f t="shared" si="2"/>
        <v>98.538654343678132</v>
      </c>
      <c r="O10" s="49">
        <f t="shared" si="0"/>
        <v>5381.9051786715063</v>
      </c>
      <c r="P10" s="48"/>
      <c r="Q10" s="48">
        <v>0</v>
      </c>
      <c r="R10" s="48">
        <v>0.1435713360832441</v>
      </c>
      <c r="S10" s="48">
        <v>0.18798451580749914</v>
      </c>
      <c r="T10" s="48">
        <v>4.5922407770581472E-2</v>
      </c>
      <c r="U10" s="48">
        <v>1.1018177948524368</v>
      </c>
      <c r="V10" s="48">
        <v>1.454951330892297</v>
      </c>
      <c r="W10" s="48">
        <v>7.3351533860028005E-3</v>
      </c>
      <c r="X10" s="48">
        <v>2.8905054436034239E-2</v>
      </c>
      <c r="Y10" s="50">
        <v>2.399907336313447E-2</v>
      </c>
      <c r="Z10" s="48">
        <v>5.5133334087698006E-3</v>
      </c>
      <c r="AA10" s="48">
        <v>0</v>
      </c>
      <c r="AB10" s="48"/>
      <c r="AC10" s="46">
        <v>0.19632769765043778</v>
      </c>
      <c r="AD10" s="46">
        <v>2.7191392557087416E-2</v>
      </c>
      <c r="AE10" s="46">
        <v>0.86149996723589251</v>
      </c>
      <c r="AF10" s="46">
        <v>2.5563341586511048E-2</v>
      </c>
    </row>
    <row r="11" spans="1:32" x14ac:dyDescent="0.25">
      <c r="A11" s="28">
        <v>6</v>
      </c>
      <c r="B11" s="48">
        <v>2.6564000000000001E-2</v>
      </c>
      <c r="C11" s="48">
        <v>5.1829099999999997</v>
      </c>
      <c r="D11" s="48">
        <v>3.4445899999999998</v>
      </c>
      <c r="E11" s="48">
        <v>1.3856900000000001</v>
      </c>
      <c r="F11" s="48">
        <v>34.751243738377092</v>
      </c>
      <c r="G11" s="48">
        <v>51.427083769418772</v>
      </c>
      <c r="H11" s="48">
        <f t="shared" si="1"/>
        <v>86.178327507795871</v>
      </c>
      <c r="I11" s="48">
        <v>0.23788799999999999</v>
      </c>
      <c r="J11" s="48">
        <v>0.42816399999999999</v>
      </c>
      <c r="K11" s="48">
        <v>0.79566800000000004</v>
      </c>
      <c r="L11" s="48">
        <v>0.17569499999999999</v>
      </c>
      <c r="M11" s="48" t="s">
        <v>32</v>
      </c>
      <c r="N11" s="48">
        <f t="shared" si="2"/>
        <v>97.855496507795863</v>
      </c>
      <c r="O11" s="49">
        <f t="shared" si="0"/>
        <v>5408.5718630407528</v>
      </c>
      <c r="P11" s="48"/>
      <c r="Q11" s="48">
        <v>0</v>
      </c>
      <c r="R11" s="48">
        <v>0.14911477143979135</v>
      </c>
      <c r="S11" s="48">
        <v>0.15527842797150801</v>
      </c>
      <c r="T11" s="48">
        <v>4.1904341816350117E-2</v>
      </c>
      <c r="U11" s="48">
        <v>1.1115880575968919</v>
      </c>
      <c r="V11" s="48">
        <v>1.4801874619818562</v>
      </c>
      <c r="W11" s="48">
        <v>7.7068303690359932E-3</v>
      </c>
      <c r="X11" s="48">
        <v>2.4413847101747956E-2</v>
      </c>
      <c r="Y11" s="50">
        <v>2.4400225350703349E-2</v>
      </c>
      <c r="Z11" s="48">
        <v>5.4060363721152114E-3</v>
      </c>
      <c r="AA11" s="48">
        <v>0</v>
      </c>
      <c r="AB11" s="48"/>
      <c r="AC11" s="46">
        <v>0.21251523072443651</v>
      </c>
      <c r="AD11" s="46">
        <v>2.4982166144762698E-2</v>
      </c>
      <c r="AE11" s="46">
        <v>0.88244529081703094</v>
      </c>
      <c r="AF11" s="46">
        <v>2.1491026556178613E-2</v>
      </c>
    </row>
    <row r="12" spans="1:32" x14ac:dyDescent="0.25">
      <c r="A12" s="28">
        <v>7</v>
      </c>
      <c r="B12" s="48">
        <v>3.8878999999999997E-2</v>
      </c>
      <c r="C12" s="48">
        <v>4.78057</v>
      </c>
      <c r="D12" s="48">
        <v>2.2432099999999999</v>
      </c>
      <c r="E12" s="48">
        <v>1.15961</v>
      </c>
      <c r="F12" s="48">
        <v>34.508549031047409</v>
      </c>
      <c r="G12" s="48">
        <v>53.61164773046508</v>
      </c>
      <c r="H12" s="48">
        <f t="shared" si="1"/>
        <v>88.120196761512489</v>
      </c>
      <c r="I12" s="48">
        <v>0.21798000000000001</v>
      </c>
      <c r="J12" s="48">
        <v>0.19381999999999999</v>
      </c>
      <c r="K12" s="48">
        <v>0.80836300000000005</v>
      </c>
      <c r="L12" s="48">
        <v>0.16774500000000001</v>
      </c>
      <c r="M12" s="48" t="s">
        <v>32</v>
      </c>
      <c r="N12" s="48">
        <f t="shared" si="2"/>
        <v>97.730373761512482</v>
      </c>
      <c r="O12" s="49">
        <f t="shared" si="0"/>
        <v>5494.8664228336593</v>
      </c>
      <c r="P12" s="48"/>
      <c r="Q12" s="48">
        <v>0</v>
      </c>
      <c r="R12" s="48">
        <v>0.13899023372116892</v>
      </c>
      <c r="S12" s="48">
        <v>0.10218828845955437</v>
      </c>
      <c r="T12" s="48">
        <v>3.5437452690559854E-2</v>
      </c>
      <c r="U12" s="48">
        <v>1.1154698148580771</v>
      </c>
      <c r="V12" s="48">
        <v>1.5593427389720924</v>
      </c>
      <c r="W12" s="48">
        <v>7.1363725983178564E-3</v>
      </c>
      <c r="X12" s="48">
        <v>1.1168176382960903E-2</v>
      </c>
      <c r="Y12" s="50">
        <v>2.5051052435455145E-2</v>
      </c>
      <c r="Z12" s="48">
        <v>5.2158698818134041E-3</v>
      </c>
      <c r="AA12" s="48">
        <v>0</v>
      </c>
      <c r="AB12" s="48"/>
      <c r="AC12" s="46">
        <v>0.25749145758936715</v>
      </c>
      <c r="AD12" s="46">
        <v>2.0882799595669469E-2</v>
      </c>
      <c r="AE12" s="46">
        <v>0.91889905866713373</v>
      </c>
      <c r="AF12" s="46">
        <v>9.9128348855506802E-3</v>
      </c>
    </row>
    <row r="13" spans="1:32" x14ac:dyDescent="0.25">
      <c r="A13" s="28">
        <v>8</v>
      </c>
      <c r="B13" s="48">
        <v>3.2015000000000002E-2</v>
      </c>
      <c r="C13" s="48">
        <v>5.4172000000000002</v>
      </c>
      <c r="D13" s="48">
        <v>3.3743699999999999</v>
      </c>
      <c r="E13" s="48">
        <v>1.2539499999999999</v>
      </c>
      <c r="F13" s="48">
        <v>35.184248270918708</v>
      </c>
      <c r="G13" s="48">
        <v>51.075115935598696</v>
      </c>
      <c r="H13" s="48">
        <f t="shared" si="1"/>
        <v>86.259364206517404</v>
      </c>
      <c r="I13" s="48">
        <v>0.23477400000000001</v>
      </c>
      <c r="J13" s="48">
        <v>0.27932899999999999</v>
      </c>
      <c r="K13" s="48">
        <v>0.81447999999999998</v>
      </c>
      <c r="L13" s="48">
        <v>0.17136399999999999</v>
      </c>
      <c r="M13" s="48" t="s">
        <v>32</v>
      </c>
      <c r="N13" s="48">
        <f t="shared" si="2"/>
        <v>97.836846206517421</v>
      </c>
      <c r="O13" s="49">
        <f t="shared" si="0"/>
        <v>5536.4468735822384</v>
      </c>
      <c r="P13" s="48"/>
      <c r="Q13" s="48">
        <v>0</v>
      </c>
      <c r="R13" s="48">
        <v>0.15610686457330919</v>
      </c>
      <c r="S13" s="48">
        <v>0.15235840656118377</v>
      </c>
      <c r="T13" s="48">
        <v>3.7981603178818588E-2</v>
      </c>
      <c r="U13" s="48">
        <v>1.1272543704708573</v>
      </c>
      <c r="V13" s="48">
        <v>1.4724288421792346</v>
      </c>
      <c r="W13" s="48">
        <v>7.6182179952719751E-3</v>
      </c>
      <c r="X13" s="48">
        <v>1.5952995011081914E-2</v>
      </c>
      <c r="Y13" s="50">
        <v>2.5017418934145066E-2</v>
      </c>
      <c r="Z13" s="48">
        <v>5.2812810960976416E-3</v>
      </c>
      <c r="AA13" s="48">
        <v>0</v>
      </c>
      <c r="AB13" s="48"/>
      <c r="AC13" s="46">
        <v>0.19954608193358872</v>
      </c>
      <c r="AD13" s="46">
        <v>2.2842383133998837E-2</v>
      </c>
      <c r="AE13" s="46">
        <v>0.88552828042195764</v>
      </c>
      <c r="AF13" s="46">
        <v>1.395459432187672E-2</v>
      </c>
    </row>
    <row r="14" spans="1:32" x14ac:dyDescent="0.25">
      <c r="A14" s="28">
        <v>9</v>
      </c>
      <c r="B14" s="48">
        <v>2.8899000000000001E-2</v>
      </c>
      <c r="C14" s="48">
        <v>5.1379099999999998</v>
      </c>
      <c r="D14" s="48">
        <v>3.3439100000000002</v>
      </c>
      <c r="E14" s="48">
        <v>1.25603</v>
      </c>
      <c r="F14" s="48">
        <v>34.835389556766856</v>
      </c>
      <c r="G14" s="48">
        <v>51.973480929892631</v>
      </c>
      <c r="H14" s="48">
        <f t="shared" si="1"/>
        <v>86.808870486659487</v>
      </c>
      <c r="I14" s="48">
        <v>0.23260400000000001</v>
      </c>
      <c r="J14" s="48">
        <v>0.37935000000000002</v>
      </c>
      <c r="K14" s="48">
        <v>0.82211000000000001</v>
      </c>
      <c r="L14" s="48">
        <v>0.231353</v>
      </c>
      <c r="M14" s="48" t="s">
        <v>32</v>
      </c>
      <c r="N14" s="48">
        <f t="shared" si="2"/>
        <v>98.241036486659482</v>
      </c>
      <c r="O14" s="49">
        <f t="shared" si="0"/>
        <v>5588.3119772624168</v>
      </c>
      <c r="P14" s="48"/>
      <c r="Q14" s="48">
        <v>0</v>
      </c>
      <c r="R14" s="48">
        <v>0.14741555401171835</v>
      </c>
      <c r="S14" s="48">
        <v>0.15032734455084426</v>
      </c>
      <c r="T14" s="48">
        <v>3.7879371986450472E-2</v>
      </c>
      <c r="U14" s="48">
        <v>1.1112301290100621</v>
      </c>
      <c r="V14" s="48">
        <v>1.4918200671323811</v>
      </c>
      <c r="W14" s="48">
        <v>7.5150220733675444E-3</v>
      </c>
      <c r="X14" s="48">
        <v>2.1571282996570615E-2</v>
      </c>
      <c r="Y14" s="50">
        <v>2.5142108306887852E-2</v>
      </c>
      <c r="Z14" s="48">
        <v>7.0991199317178687E-3</v>
      </c>
      <c r="AA14" s="48">
        <v>0</v>
      </c>
      <c r="AB14" s="48"/>
      <c r="AC14" s="46">
        <v>0.20126471936480736</v>
      </c>
      <c r="AD14" s="46">
        <v>2.2546885772684357E-2</v>
      </c>
      <c r="AE14" s="46">
        <v>0.88797397853015447</v>
      </c>
      <c r="AF14" s="46">
        <v>1.9042422412203271E-2</v>
      </c>
    </row>
    <row r="15" spans="1:32" x14ac:dyDescent="0.25">
      <c r="A15" s="28">
        <v>10</v>
      </c>
      <c r="B15" s="48">
        <v>2.7494000000000001E-2</v>
      </c>
      <c r="C15" s="48">
        <v>5.79183</v>
      </c>
      <c r="D15" s="48">
        <v>3.49072</v>
      </c>
      <c r="E15" s="48">
        <v>1.43167</v>
      </c>
      <c r="F15" s="48">
        <v>35.593132301800338</v>
      </c>
      <c r="G15" s="48">
        <v>50.48978854552518</v>
      </c>
      <c r="H15" s="48">
        <f t="shared" si="1"/>
        <v>86.082920847325511</v>
      </c>
      <c r="I15" s="48">
        <v>0.24263000000000001</v>
      </c>
      <c r="J15" s="48">
        <v>0.34800799999999998</v>
      </c>
      <c r="K15" s="48">
        <v>0.83315600000000001</v>
      </c>
      <c r="L15" s="48">
        <v>0.219448</v>
      </c>
      <c r="M15" s="48" t="s">
        <v>32</v>
      </c>
      <c r="N15" s="48">
        <f t="shared" si="2"/>
        <v>98.467876847325513</v>
      </c>
      <c r="O15" s="49">
        <f t="shared" si="0"/>
        <v>5663.3974209388607</v>
      </c>
      <c r="P15" s="48"/>
      <c r="Q15" s="48">
        <v>0</v>
      </c>
      <c r="R15" s="48">
        <v>0.16558389055881506</v>
      </c>
      <c r="S15" s="48">
        <v>0.15636655937685856</v>
      </c>
      <c r="T15" s="48">
        <v>4.3022054114351053E-2</v>
      </c>
      <c r="U15" s="48">
        <v>1.1313448531116079</v>
      </c>
      <c r="V15" s="48">
        <v>1.4440547250766702</v>
      </c>
      <c r="W15" s="48">
        <v>7.8109352914409571E-3</v>
      </c>
      <c r="X15" s="48">
        <v>1.971835021073803E-2</v>
      </c>
      <c r="Y15" s="50">
        <v>2.5388880314488028E-2</v>
      </c>
      <c r="Z15" s="48">
        <v>6.7097519450303065E-3</v>
      </c>
      <c r="AA15" s="48">
        <v>0</v>
      </c>
      <c r="AB15" s="48"/>
      <c r="AC15" s="46">
        <v>0.21576986449252655</v>
      </c>
      <c r="AD15" s="46">
        <v>2.617799659089013E-2</v>
      </c>
      <c r="AE15" s="46">
        <v>0.8786763079614538</v>
      </c>
      <c r="AF15" s="46">
        <v>1.713055386865326E-2</v>
      </c>
    </row>
    <row r="16" spans="1:32" x14ac:dyDescent="0.25">
      <c r="A16" s="28">
        <v>11</v>
      </c>
      <c r="B16" s="48" t="s">
        <v>32</v>
      </c>
      <c r="C16" s="48">
        <v>4.0130499999999998</v>
      </c>
      <c r="D16" s="48">
        <v>3.2599399999999998</v>
      </c>
      <c r="E16" s="48">
        <v>1.24918</v>
      </c>
      <c r="F16" s="48">
        <v>33.724922571196181</v>
      </c>
      <c r="G16" s="48">
        <v>53.861840778772667</v>
      </c>
      <c r="H16" s="48">
        <f t="shared" si="1"/>
        <v>87.586763349968848</v>
      </c>
      <c r="I16" s="48">
        <v>0.178594</v>
      </c>
      <c r="J16" s="48">
        <v>0.36835400000000001</v>
      </c>
      <c r="K16" s="48">
        <v>0.85796799999999995</v>
      </c>
      <c r="L16" s="48">
        <v>0.195635</v>
      </c>
      <c r="M16" s="48" t="s">
        <v>32</v>
      </c>
      <c r="N16" s="48">
        <f t="shared" si="2"/>
        <v>97.709484349968847</v>
      </c>
      <c r="O16" s="49">
        <f t="shared" si="0"/>
        <v>5832.0575719890057</v>
      </c>
      <c r="P16" s="48"/>
      <c r="Q16" s="48">
        <v>0</v>
      </c>
      <c r="R16" s="48">
        <v>0.11590814368654714</v>
      </c>
      <c r="S16" s="48">
        <v>0.14752838086767928</v>
      </c>
      <c r="T16" s="48">
        <v>3.7923668633089533E-2</v>
      </c>
      <c r="U16" s="48">
        <v>1.0829710844474247</v>
      </c>
      <c r="V16" s="48">
        <v>1.5563181957951109</v>
      </c>
      <c r="W16" s="48">
        <v>5.808480147443543E-3</v>
      </c>
      <c r="X16" s="48">
        <v>2.1085496975595849E-2</v>
      </c>
      <c r="Y16" s="50">
        <v>2.6413467331025949E-2</v>
      </c>
      <c r="Z16" s="48">
        <v>6.0430821160830303E-3</v>
      </c>
      <c r="AA16" s="48">
        <v>0</v>
      </c>
      <c r="AB16" s="48"/>
      <c r="AC16" s="46">
        <v>0.20449312226626168</v>
      </c>
      <c r="AD16" s="46">
        <v>2.1773060330725381E-2</v>
      </c>
      <c r="AE16" s="46">
        <v>0.89352668642627686</v>
      </c>
      <c r="AF16" s="46">
        <v>1.9098203235579387E-2</v>
      </c>
    </row>
    <row r="17" spans="1:32" x14ac:dyDescent="0.25">
      <c r="A17" s="28">
        <v>12</v>
      </c>
      <c r="B17" s="48" t="s">
        <v>32</v>
      </c>
      <c r="C17" s="48">
        <v>5.5971900000000003</v>
      </c>
      <c r="D17" s="48">
        <v>2.80592</v>
      </c>
      <c r="E17" s="48">
        <v>1.1995800000000001</v>
      </c>
      <c r="F17" s="48">
        <v>35.338137097229414</v>
      </c>
      <c r="G17" s="48">
        <v>51.629355845260314</v>
      </c>
      <c r="H17" s="48">
        <f t="shared" si="1"/>
        <v>86.967492942489727</v>
      </c>
      <c r="I17" s="48">
        <v>0.23259299999999999</v>
      </c>
      <c r="J17" s="48">
        <v>0.26437899999999998</v>
      </c>
      <c r="K17" s="48">
        <v>0.86516300000000002</v>
      </c>
      <c r="L17" s="48">
        <v>0.219336</v>
      </c>
      <c r="M17" s="48" t="s">
        <v>32</v>
      </c>
      <c r="N17" s="48">
        <f t="shared" si="2"/>
        <v>98.15165394248973</v>
      </c>
      <c r="O17" s="49">
        <f t="shared" si="0"/>
        <v>5880.965752982308</v>
      </c>
      <c r="P17" s="48"/>
      <c r="Q17" s="48">
        <v>0</v>
      </c>
      <c r="R17" s="48">
        <v>0.1612456477610193</v>
      </c>
      <c r="S17" s="48">
        <v>0.12665426700969498</v>
      </c>
      <c r="T17" s="48">
        <v>3.6323953348081639E-2</v>
      </c>
      <c r="U17" s="48">
        <v>1.1318480399126045</v>
      </c>
      <c r="V17" s="48">
        <v>1.4879641986420395</v>
      </c>
      <c r="W17" s="48">
        <v>7.545201758688988E-3</v>
      </c>
      <c r="X17" s="48">
        <v>1.5094682373258377E-2</v>
      </c>
      <c r="Y17" s="50">
        <v>2.6566285478144248E-2</v>
      </c>
      <c r="Z17" s="48">
        <v>6.7577237164685514E-3</v>
      </c>
      <c r="AA17" s="48">
        <v>0</v>
      </c>
      <c r="AB17" s="48"/>
      <c r="AC17" s="46">
        <v>0.22287611969465473</v>
      </c>
      <c r="AD17" s="46">
        <v>2.2001950479949284E-2</v>
      </c>
      <c r="AE17" s="46">
        <v>0.90128170523565976</v>
      </c>
      <c r="AF17" s="46">
        <v>1.316079877395673E-2</v>
      </c>
    </row>
    <row r="18" spans="1:32" x14ac:dyDescent="0.25">
      <c r="A18" s="28">
        <v>13</v>
      </c>
      <c r="B18" s="48" t="s">
        <v>32</v>
      </c>
      <c r="C18" s="48">
        <v>4.9032400000000003</v>
      </c>
      <c r="D18" s="48">
        <v>3.1028899999999999</v>
      </c>
      <c r="E18" s="48">
        <v>1.52129</v>
      </c>
      <c r="F18" s="48">
        <v>34.536636907943752</v>
      </c>
      <c r="G18" s="48">
        <v>51.966649105099677</v>
      </c>
      <c r="H18" s="48">
        <f t="shared" si="1"/>
        <v>86.503286013043436</v>
      </c>
      <c r="I18" s="48">
        <v>0.19864299999999999</v>
      </c>
      <c r="J18" s="48">
        <v>0.31875300000000001</v>
      </c>
      <c r="K18" s="48">
        <v>0.86550700000000003</v>
      </c>
      <c r="L18" s="48">
        <v>0.223358</v>
      </c>
      <c r="M18" s="48" t="s">
        <v>32</v>
      </c>
      <c r="N18" s="48">
        <f t="shared" si="2"/>
        <v>97.636967013043432</v>
      </c>
      <c r="O18" s="49">
        <f t="shared" si="0"/>
        <v>5883.3041010381367</v>
      </c>
      <c r="P18" s="48"/>
      <c r="Q18" s="48">
        <v>0</v>
      </c>
      <c r="R18" s="48">
        <v>0.14175773695793553</v>
      </c>
      <c r="S18" s="48">
        <v>0.14055833027426809</v>
      </c>
      <c r="T18" s="48">
        <v>4.6229752866893022E-2</v>
      </c>
      <c r="U18" s="48">
        <v>1.11012065954665</v>
      </c>
      <c r="V18" s="48">
        <v>1.5030248379604894</v>
      </c>
      <c r="W18" s="48">
        <v>6.4668554123907774E-3</v>
      </c>
      <c r="X18" s="48">
        <v>1.8264045175850327E-2</v>
      </c>
      <c r="Y18" s="50">
        <v>2.6671604982478198E-2</v>
      </c>
      <c r="Z18" s="48">
        <v>6.9061768230443809E-3</v>
      </c>
      <c r="AA18" s="48">
        <v>0</v>
      </c>
      <c r="AB18" s="48"/>
      <c r="AC18" s="46">
        <v>0.24749840615879051</v>
      </c>
      <c r="AD18" s="46">
        <v>2.7357911807630256E-2</v>
      </c>
      <c r="AE18" s="46">
        <v>0.88946227075871376</v>
      </c>
      <c r="AF18" s="46">
        <v>1.6186009168160376E-2</v>
      </c>
    </row>
    <row r="19" spans="1:32" x14ac:dyDescent="0.25">
      <c r="A19" s="28">
        <v>14</v>
      </c>
      <c r="B19" s="48">
        <v>2.6426000000000002E-2</v>
      </c>
      <c r="C19" s="48">
        <v>4.55044</v>
      </c>
      <c r="D19" s="48">
        <v>3.3362400000000001</v>
      </c>
      <c r="E19" s="48">
        <v>1.20224</v>
      </c>
      <c r="F19" s="48">
        <v>34.355434091248846</v>
      </c>
      <c r="G19" s="48">
        <v>53.216692505772521</v>
      </c>
      <c r="H19" s="48">
        <f t="shared" si="1"/>
        <v>87.572126597021366</v>
      </c>
      <c r="I19" s="48">
        <v>0.16259299999999999</v>
      </c>
      <c r="J19" s="48">
        <v>0.42019699999999999</v>
      </c>
      <c r="K19" s="48">
        <v>0.87281200000000003</v>
      </c>
      <c r="L19" s="48">
        <v>0.20438600000000001</v>
      </c>
      <c r="M19" s="48" t="s">
        <v>32</v>
      </c>
      <c r="N19" s="48">
        <f t="shared" si="2"/>
        <v>98.347460597021367</v>
      </c>
      <c r="O19" s="49">
        <f t="shared" si="0"/>
        <v>5932.9600096074309</v>
      </c>
      <c r="P19" s="48"/>
      <c r="Q19" s="48">
        <v>0</v>
      </c>
      <c r="R19" s="48">
        <v>0.13045845709771051</v>
      </c>
      <c r="S19" s="48">
        <v>0.14986586341754207</v>
      </c>
      <c r="T19" s="48">
        <v>3.6228967747976661E-2</v>
      </c>
      <c r="U19" s="48">
        <v>1.0950672884063484</v>
      </c>
      <c r="V19" s="48">
        <v>1.5263163211342912</v>
      </c>
      <c r="W19" s="48">
        <v>5.2490046217724112E-3</v>
      </c>
      <c r="X19" s="48">
        <v>2.3875411451654383E-2</v>
      </c>
      <c r="Y19" s="50">
        <v>2.6671933504767768E-2</v>
      </c>
      <c r="Z19" s="48">
        <v>6.2667526179370214E-3</v>
      </c>
      <c r="AA19" s="48">
        <v>0</v>
      </c>
      <c r="AB19" s="48"/>
      <c r="AC19" s="46">
        <v>0.19468013980331056</v>
      </c>
      <c r="AD19" s="46">
        <v>2.1156699253751226E-2</v>
      </c>
      <c r="AE19" s="46">
        <v>0.8913258472326645</v>
      </c>
      <c r="AF19" s="46">
        <v>2.1337474613029109E-2</v>
      </c>
    </row>
    <row r="20" spans="1:32" x14ac:dyDescent="0.25">
      <c r="A20" s="28">
        <v>15</v>
      </c>
      <c r="B20" s="48" t="s">
        <v>32</v>
      </c>
      <c r="C20" s="48">
        <v>5.0249300000000003</v>
      </c>
      <c r="D20" s="48">
        <v>3.0884800000000001</v>
      </c>
      <c r="E20" s="48">
        <v>1.36619</v>
      </c>
      <c r="F20" s="48">
        <v>34.916333217815875</v>
      </c>
      <c r="G20" s="48">
        <v>52.606009685063583</v>
      </c>
      <c r="H20" s="48">
        <f t="shared" si="1"/>
        <v>87.522342902879458</v>
      </c>
      <c r="I20" s="48">
        <v>0.19497600000000001</v>
      </c>
      <c r="J20" s="48">
        <v>0.36007400000000001</v>
      </c>
      <c r="K20" s="48">
        <v>0.87549399999999999</v>
      </c>
      <c r="L20" s="48">
        <v>0.20073099999999999</v>
      </c>
      <c r="M20" s="48" t="s">
        <v>32</v>
      </c>
      <c r="N20" s="48">
        <f t="shared" si="2"/>
        <v>98.633217902879451</v>
      </c>
      <c r="O20" s="49">
        <f t="shared" si="0"/>
        <v>5951.190967414801</v>
      </c>
      <c r="P20" s="48"/>
      <c r="Q20" s="48">
        <v>0</v>
      </c>
      <c r="R20" s="48">
        <v>0.14380406780721661</v>
      </c>
      <c r="S20" s="48">
        <v>0.13848812578330694</v>
      </c>
      <c r="T20" s="48">
        <v>4.1095871832696466E-2</v>
      </c>
      <c r="U20" s="48">
        <v>1.1109545820857507</v>
      </c>
      <c r="V20" s="48">
        <v>1.5061018403273447</v>
      </c>
      <c r="W20" s="48">
        <v>6.2831666205714351E-3</v>
      </c>
      <c r="X20" s="48">
        <v>2.0422645077254165E-2</v>
      </c>
      <c r="Y20" s="50">
        <v>2.6706026442217898E-2</v>
      </c>
      <c r="Z20" s="48">
        <v>6.1436740236412608E-3</v>
      </c>
      <c r="AA20" s="48">
        <v>0</v>
      </c>
      <c r="AB20" s="48"/>
      <c r="AC20" s="46">
        <v>0.22883927509270602</v>
      </c>
      <c r="AD20" s="46">
        <v>2.4379318439808596E-2</v>
      </c>
      <c r="AE20" s="46">
        <v>0.89346532220077979</v>
      </c>
      <c r="AF20" s="46">
        <v>1.8051136779962552E-2</v>
      </c>
    </row>
    <row r="21" spans="1:32" x14ac:dyDescent="0.25">
      <c r="A21" s="28">
        <v>16</v>
      </c>
      <c r="B21" s="48">
        <v>5.5478E-2</v>
      </c>
      <c r="C21" s="48">
        <v>5.5387399999999998</v>
      </c>
      <c r="D21" s="48">
        <v>3.5413100000000002</v>
      </c>
      <c r="E21" s="48">
        <v>1.26641</v>
      </c>
      <c r="F21" s="48">
        <v>35.207503301828368</v>
      </c>
      <c r="G21" s="48">
        <v>50.69375248644166</v>
      </c>
      <c r="H21" s="48">
        <f t="shared" si="1"/>
        <v>85.901255788270021</v>
      </c>
      <c r="I21" s="48">
        <v>0.28161799999999998</v>
      </c>
      <c r="J21" s="48">
        <v>0.33279900000000001</v>
      </c>
      <c r="K21" s="48">
        <v>0.87797599999999998</v>
      </c>
      <c r="L21" s="48">
        <v>0.20775399999999999</v>
      </c>
      <c r="M21" s="48" t="s">
        <v>32</v>
      </c>
      <c r="N21" s="48">
        <f t="shared" si="2"/>
        <v>98.003340788270009</v>
      </c>
      <c r="O21" s="49">
        <f t="shared" si="0"/>
        <v>5968.0624205385502</v>
      </c>
      <c r="P21" s="48"/>
      <c r="Q21" s="48">
        <v>0</v>
      </c>
      <c r="R21" s="48">
        <v>0.15914171456526674</v>
      </c>
      <c r="S21" s="48">
        <v>0.15942762965005841</v>
      </c>
      <c r="T21" s="48">
        <v>3.8246643358783576E-2</v>
      </c>
      <c r="U21" s="48">
        <v>1.1246950988415927</v>
      </c>
      <c r="V21" s="48">
        <v>1.4571535459722611</v>
      </c>
      <c r="W21" s="48">
        <v>9.1114968424391343E-3</v>
      </c>
      <c r="X21" s="48">
        <v>1.895108755572799E-2</v>
      </c>
      <c r="Y21" s="50">
        <v>2.6888751888364409E-2</v>
      </c>
      <c r="Z21" s="48">
        <v>6.3840313255061022E-3</v>
      </c>
      <c r="AA21" s="48">
        <v>0</v>
      </c>
      <c r="AB21" s="48"/>
      <c r="AC21" s="46">
        <v>0.1934831618532008</v>
      </c>
      <c r="AD21" s="46">
        <v>2.3112158811985941E-2</v>
      </c>
      <c r="AE21" s="46">
        <v>0.88054692413223257</v>
      </c>
      <c r="AF21" s="46">
        <v>1.6570760940870295E-2</v>
      </c>
    </row>
    <row r="22" spans="1:32" x14ac:dyDescent="0.25">
      <c r="A22" s="28">
        <v>17</v>
      </c>
      <c r="B22" s="48">
        <v>0.108849</v>
      </c>
      <c r="C22" s="48">
        <v>4.9779900000000001</v>
      </c>
      <c r="D22" s="48">
        <v>3.76478</v>
      </c>
      <c r="E22" s="48">
        <v>1.2255799999999999</v>
      </c>
      <c r="F22" s="48">
        <v>34.650934965408098</v>
      </c>
      <c r="G22" s="48">
        <v>51.800171860921765</v>
      </c>
      <c r="H22" s="48">
        <f t="shared" si="1"/>
        <v>86.451106826329863</v>
      </c>
      <c r="I22" s="48">
        <v>0.24049599999999999</v>
      </c>
      <c r="J22" s="48">
        <v>0.46063799999999999</v>
      </c>
      <c r="K22" s="48">
        <v>0.88166199999999995</v>
      </c>
      <c r="L22" s="48">
        <v>0.20705200000000001</v>
      </c>
      <c r="M22" s="48" t="s">
        <v>32</v>
      </c>
      <c r="N22" s="48">
        <f t="shared" si="2"/>
        <v>98.318153826329876</v>
      </c>
      <c r="O22" s="49">
        <f t="shared" si="0"/>
        <v>5993.1180918577047</v>
      </c>
      <c r="P22" s="48"/>
      <c r="Q22" s="48">
        <v>0</v>
      </c>
      <c r="R22" s="48">
        <v>0.14242325651784077</v>
      </c>
      <c r="S22" s="48">
        <v>0.16876915815099505</v>
      </c>
      <c r="T22" s="48">
        <v>3.6856534558089585E-2</v>
      </c>
      <c r="U22" s="48">
        <v>1.1022202087449644</v>
      </c>
      <c r="V22" s="48">
        <v>1.4826406943822512</v>
      </c>
      <c r="W22" s="48">
        <v>7.7480250226986767E-3</v>
      </c>
      <c r="X22" s="48">
        <v>2.6119552104012872E-2</v>
      </c>
      <c r="Y22" s="50">
        <v>2.688709987298183E-2</v>
      </c>
      <c r="Z22" s="48">
        <v>6.3354706461655058E-3</v>
      </c>
      <c r="AA22" s="48">
        <v>0</v>
      </c>
      <c r="AB22" s="48"/>
      <c r="AC22" s="46">
        <v>0.17924090162328846</v>
      </c>
      <c r="AD22" s="46">
        <v>2.183099470551482E-2</v>
      </c>
      <c r="AE22" s="46">
        <v>0.87820305238478913</v>
      </c>
      <c r="AF22" s="46">
        <v>2.3148658773098792E-2</v>
      </c>
    </row>
    <row r="23" spans="1:32" x14ac:dyDescent="0.25">
      <c r="A23" s="28">
        <v>18</v>
      </c>
      <c r="B23" s="48" t="s">
        <v>32</v>
      </c>
      <c r="C23" s="48">
        <v>3.9287100000000001</v>
      </c>
      <c r="D23" s="48">
        <v>4.0200800000000001</v>
      </c>
      <c r="E23" s="48">
        <v>1.4005000000000001</v>
      </c>
      <c r="F23" s="48">
        <v>33.655866017342966</v>
      </c>
      <c r="G23" s="48">
        <v>53.443037895324366</v>
      </c>
      <c r="H23" s="48">
        <f t="shared" si="1"/>
        <v>87.098903912667339</v>
      </c>
      <c r="I23" s="48">
        <v>0.225357</v>
      </c>
      <c r="J23" s="48">
        <v>0.53961000000000003</v>
      </c>
      <c r="K23" s="48">
        <v>0.89146400000000003</v>
      </c>
      <c r="L23" s="48">
        <v>0.195104</v>
      </c>
      <c r="M23" s="48" t="s">
        <v>32</v>
      </c>
      <c r="N23" s="48">
        <f t="shared" si="2"/>
        <v>98.299728912667334</v>
      </c>
      <c r="O23" s="49">
        <f t="shared" si="0"/>
        <v>6059.7474164020186</v>
      </c>
      <c r="P23" s="48"/>
      <c r="Q23" s="48">
        <v>0</v>
      </c>
      <c r="R23" s="48">
        <v>0.11217918540213569</v>
      </c>
      <c r="S23" s="48">
        <v>0.17985544689301178</v>
      </c>
      <c r="T23" s="48">
        <v>4.2033094483762155E-2</v>
      </c>
      <c r="U23" s="48">
        <v>1.0684386745599994</v>
      </c>
      <c r="V23" s="48">
        <v>1.5266211342579892</v>
      </c>
      <c r="W23" s="48">
        <v>7.2458548112859355E-3</v>
      </c>
      <c r="X23" s="48">
        <v>3.0536648547437612E-2</v>
      </c>
      <c r="Y23" s="50">
        <v>2.7131953560965472E-2</v>
      </c>
      <c r="Z23" s="48">
        <v>5.9580074834126879E-3</v>
      </c>
      <c r="AA23" s="48">
        <v>0</v>
      </c>
      <c r="AB23" s="48"/>
      <c r="AC23" s="46">
        <v>0.18943337147089809</v>
      </c>
      <c r="AD23" s="46">
        <v>2.403938340718809E-2</v>
      </c>
      <c r="AE23" s="46">
        <v>0.87309847668059282</v>
      </c>
      <c r="AF23" s="46">
        <v>2.7786473367839501E-2</v>
      </c>
    </row>
    <row r="24" spans="1:32" x14ac:dyDescent="0.25">
      <c r="A24" s="28">
        <v>19</v>
      </c>
      <c r="B24" s="48">
        <v>2.3878E-2</v>
      </c>
      <c r="C24" s="48">
        <v>4.4622000000000002</v>
      </c>
      <c r="D24" s="48">
        <v>3.9915500000000002</v>
      </c>
      <c r="E24" s="48">
        <v>1.1578200000000001</v>
      </c>
      <c r="F24" s="48">
        <v>34.102932757373061</v>
      </c>
      <c r="G24" s="48">
        <v>52.545108519306666</v>
      </c>
      <c r="H24" s="48">
        <f t="shared" si="1"/>
        <v>86.64804127667972</v>
      </c>
      <c r="I24" s="48">
        <v>0.21896599999999999</v>
      </c>
      <c r="J24" s="48">
        <v>0.53929700000000003</v>
      </c>
      <c r="K24" s="48">
        <v>0.89198999999999995</v>
      </c>
      <c r="L24" s="48">
        <v>0.175457</v>
      </c>
      <c r="M24" s="48" t="s">
        <v>32</v>
      </c>
      <c r="N24" s="48">
        <f t="shared" si="2"/>
        <v>98.109199276679732</v>
      </c>
      <c r="O24" s="49">
        <f t="shared" si="0"/>
        <v>6063.3229137199442</v>
      </c>
      <c r="P24" s="48"/>
      <c r="Q24" s="48">
        <v>0</v>
      </c>
      <c r="R24" s="48">
        <v>0.1276501987565937</v>
      </c>
      <c r="S24" s="48">
        <v>0.17891247631368393</v>
      </c>
      <c r="T24" s="48">
        <v>3.4814443048414127E-2</v>
      </c>
      <c r="U24" s="48">
        <v>1.0846527264958752</v>
      </c>
      <c r="V24" s="48">
        <v>1.5037740302312299</v>
      </c>
      <c r="W24" s="48">
        <v>7.0535120671388167E-3</v>
      </c>
      <c r="X24" s="48">
        <v>3.0575920429805042E-2</v>
      </c>
      <c r="Y24" s="50">
        <v>2.7198652893484269E-2</v>
      </c>
      <c r="Z24" s="48">
        <v>5.3680397637747932E-3</v>
      </c>
      <c r="AA24" s="48">
        <v>0</v>
      </c>
      <c r="AB24" s="48"/>
      <c r="AC24" s="46">
        <v>0.16289217639183384</v>
      </c>
      <c r="AD24" s="46">
        <v>2.0270406870317909E-2</v>
      </c>
      <c r="AE24" s="46">
        <v>0.87555935883895453</v>
      </c>
      <c r="AF24" s="46">
        <v>2.7416727963447522E-2</v>
      </c>
    </row>
    <row r="25" spans="1:32" x14ac:dyDescent="0.25">
      <c r="A25" s="28">
        <v>20</v>
      </c>
      <c r="B25" s="48">
        <v>2.6003999999999999E-2</v>
      </c>
      <c r="C25" s="48">
        <v>4.2536800000000001</v>
      </c>
      <c r="D25" s="48">
        <v>3.5350700000000002</v>
      </c>
      <c r="E25" s="48">
        <v>1.72506</v>
      </c>
      <c r="F25" s="48">
        <v>33.892919610083062</v>
      </c>
      <c r="G25" s="48">
        <v>52.407427549485398</v>
      </c>
      <c r="H25" s="48">
        <f t="shared" si="1"/>
        <v>86.30034715956846</v>
      </c>
      <c r="I25" s="48">
        <v>0.194629</v>
      </c>
      <c r="J25" s="48">
        <v>0.39376800000000001</v>
      </c>
      <c r="K25" s="48">
        <v>0.90026600000000001</v>
      </c>
      <c r="L25" s="48">
        <v>0.18323500000000001</v>
      </c>
      <c r="M25" s="48" t="s">
        <v>32</v>
      </c>
      <c r="N25" s="48">
        <f t="shared" si="2"/>
        <v>97.512059159568452</v>
      </c>
      <c r="O25" s="49">
        <f t="shared" si="0"/>
        <v>6119.5792175282222</v>
      </c>
      <c r="P25" s="48"/>
      <c r="Q25" s="48">
        <v>0</v>
      </c>
      <c r="R25" s="48">
        <v>0.12285356011923476</v>
      </c>
      <c r="S25" s="48">
        <v>0.15997331277265853</v>
      </c>
      <c r="T25" s="48">
        <v>5.2368854831998143E-2</v>
      </c>
      <c r="U25" s="48">
        <v>1.0883245666289807</v>
      </c>
      <c r="V25" s="48">
        <v>1.5142361051187292</v>
      </c>
      <c r="W25" s="48">
        <v>6.32975277012085E-3</v>
      </c>
      <c r="X25" s="48">
        <v>2.2539403709281914E-2</v>
      </c>
      <c r="Y25" s="50">
        <v>2.7714607038144434E-2</v>
      </c>
      <c r="Z25" s="48">
        <v>5.6598370108513901E-3</v>
      </c>
      <c r="AA25" s="48">
        <v>0</v>
      </c>
      <c r="AB25" s="48"/>
      <c r="AC25" s="46">
        <v>0.24662484810600421</v>
      </c>
      <c r="AD25" s="46">
        <v>3.0331005352798233E-2</v>
      </c>
      <c r="AE25" s="46">
        <v>0.87701561466441791</v>
      </c>
      <c r="AF25" s="46">
        <v>2.0289976370750935E-2</v>
      </c>
    </row>
    <row r="26" spans="1:32" x14ac:dyDescent="0.25">
      <c r="A26" s="28">
        <v>21</v>
      </c>
      <c r="B26" s="48" t="s">
        <v>32</v>
      </c>
      <c r="C26" s="48">
        <v>4.6234599999999997</v>
      </c>
      <c r="D26" s="48">
        <v>3.2275399999999999</v>
      </c>
      <c r="E26" s="48">
        <v>1.4185300000000001</v>
      </c>
      <c r="F26" s="48">
        <v>34.394088074581681</v>
      </c>
      <c r="G26" s="48">
        <v>52.96102328144687</v>
      </c>
      <c r="H26" s="48">
        <f t="shared" si="1"/>
        <v>87.355111356028544</v>
      </c>
      <c r="I26" s="48">
        <v>0.220276</v>
      </c>
      <c r="J26" s="48">
        <v>0.36757400000000001</v>
      </c>
      <c r="K26" s="48">
        <v>0.90073199999999998</v>
      </c>
      <c r="L26" s="48">
        <v>0.25853399999999999</v>
      </c>
      <c r="M26" s="48" t="s">
        <v>32</v>
      </c>
      <c r="N26" s="48">
        <f t="shared" si="2"/>
        <v>98.371757356028553</v>
      </c>
      <c r="O26" s="49">
        <f t="shared" si="0"/>
        <v>6122.7468634410616</v>
      </c>
      <c r="P26" s="48"/>
      <c r="Q26" s="48">
        <v>0</v>
      </c>
      <c r="R26" s="48">
        <v>0.13259551354687674</v>
      </c>
      <c r="S26" s="48">
        <v>0.14503070157442027</v>
      </c>
      <c r="T26" s="48">
        <v>4.2760836372932598E-2</v>
      </c>
      <c r="U26" s="48">
        <v>1.0966601035581487</v>
      </c>
      <c r="V26" s="48">
        <v>1.5194832476400624</v>
      </c>
      <c r="W26" s="48">
        <v>7.1135300723607102E-3</v>
      </c>
      <c r="X26" s="48">
        <v>2.0892267655080274E-2</v>
      </c>
      <c r="Y26" s="50">
        <v>2.7534187318830901E-2</v>
      </c>
      <c r="Z26" s="48">
        <v>7.9296122612875237E-3</v>
      </c>
      <c r="AA26" s="48">
        <v>0</v>
      </c>
      <c r="AB26" s="48"/>
      <c r="AC26" s="46">
        <v>0.22770374448352698</v>
      </c>
      <c r="AD26" s="46">
        <v>2.5046253089376028E-2</v>
      </c>
      <c r="AE26" s="46">
        <v>0.89000508908544551</v>
      </c>
      <c r="AF26" s="46">
        <v>1.8694665407402219E-2</v>
      </c>
    </row>
    <row r="27" spans="1:32" x14ac:dyDescent="0.25">
      <c r="A27" s="28">
        <v>22</v>
      </c>
      <c r="B27" s="48">
        <v>2.9814E-2</v>
      </c>
      <c r="C27" s="48">
        <v>5.7799199999999997</v>
      </c>
      <c r="D27" s="48">
        <v>3.50556</v>
      </c>
      <c r="E27" s="48">
        <v>1.49935</v>
      </c>
      <c r="F27" s="48">
        <v>35.777640463015409</v>
      </c>
      <c r="G27" s="48">
        <v>50.264398815195001</v>
      </c>
      <c r="H27" s="48">
        <f t="shared" si="1"/>
        <v>86.04203927821041</v>
      </c>
      <c r="I27" s="48">
        <v>0.24457499999999999</v>
      </c>
      <c r="J27" s="48">
        <v>0.23994599999999999</v>
      </c>
      <c r="K27" s="48">
        <v>0.90817899999999996</v>
      </c>
      <c r="L27" s="48">
        <v>0.17967</v>
      </c>
      <c r="M27" s="48" t="s">
        <v>32</v>
      </c>
      <c r="N27" s="48">
        <f t="shared" si="2"/>
        <v>98.429053278210418</v>
      </c>
      <c r="O27" s="49">
        <f t="shared" si="0"/>
        <v>6173.3680203357262</v>
      </c>
      <c r="P27" s="48"/>
      <c r="Q27" s="48">
        <v>0</v>
      </c>
      <c r="R27" s="48">
        <v>0.16542060852575996</v>
      </c>
      <c r="S27" s="48">
        <v>0.15719972464162493</v>
      </c>
      <c r="T27" s="48">
        <v>4.5104175862389788E-2</v>
      </c>
      <c r="U27" s="48">
        <v>1.1384291361501195</v>
      </c>
      <c r="V27" s="48">
        <v>1.4391501354963969</v>
      </c>
      <c r="W27" s="48">
        <v>7.8819942593553304E-3</v>
      </c>
      <c r="X27" s="48">
        <v>1.3610070436244848E-2</v>
      </c>
      <c r="Y27" s="50">
        <v>2.7704746948069806E-2</v>
      </c>
      <c r="Z27" s="48">
        <v>5.4994076800384071E-3</v>
      </c>
      <c r="AA27" s="48">
        <v>0</v>
      </c>
      <c r="AB27" s="48"/>
      <c r="AC27" s="46">
        <v>0.22295257654458667</v>
      </c>
      <c r="AD27" s="46">
        <v>2.747818389864343E-2</v>
      </c>
      <c r="AE27" s="46">
        <v>0.8767532345913559</v>
      </c>
      <c r="AF27" s="46">
        <v>1.1813895185540761E-2</v>
      </c>
    </row>
    <row r="28" spans="1:32" x14ac:dyDescent="0.25">
      <c r="A28" s="28">
        <v>23</v>
      </c>
      <c r="B28" s="48" t="s">
        <v>32</v>
      </c>
      <c r="C28" s="48">
        <v>5.4747000000000003</v>
      </c>
      <c r="D28" s="48">
        <v>2.4782299999999999</v>
      </c>
      <c r="E28" s="48">
        <v>1.3189500000000001</v>
      </c>
      <c r="F28" s="48">
        <v>35.254811685783153</v>
      </c>
      <c r="G28" s="48">
        <v>52.049250030423103</v>
      </c>
      <c r="H28" s="48">
        <f t="shared" si="1"/>
        <v>87.304061716206263</v>
      </c>
      <c r="I28" s="48">
        <v>0.26964199999999999</v>
      </c>
      <c r="J28" s="48">
        <v>0.20969499999999999</v>
      </c>
      <c r="K28" s="48">
        <v>0.91484600000000005</v>
      </c>
      <c r="L28" s="48">
        <v>0.17898600000000001</v>
      </c>
      <c r="M28" s="48" t="s">
        <v>32</v>
      </c>
      <c r="N28" s="48">
        <f t="shared" si="2"/>
        <v>98.149110716206238</v>
      </c>
      <c r="O28" s="49">
        <f t="shared" si="0"/>
        <v>6218.6871089642673</v>
      </c>
      <c r="P28" s="48"/>
      <c r="Q28" s="48">
        <v>0</v>
      </c>
      <c r="R28" s="48">
        <v>0.15808107352488099</v>
      </c>
      <c r="S28" s="48">
        <v>0.11212120332430914</v>
      </c>
      <c r="T28" s="48">
        <v>4.0030758944066894E-2</v>
      </c>
      <c r="U28" s="48">
        <v>1.1317863973086664</v>
      </c>
      <c r="V28" s="48">
        <v>1.5035291429543438</v>
      </c>
      <c r="W28" s="48">
        <v>8.7672492923362034E-3</v>
      </c>
      <c r="X28" s="48">
        <v>1.2000150629177293E-2</v>
      </c>
      <c r="Y28" s="50">
        <v>2.8156747727519825E-2</v>
      </c>
      <c r="Z28" s="48">
        <v>5.5272762946991481E-3</v>
      </c>
      <c r="AA28" s="48">
        <v>0</v>
      </c>
      <c r="AB28" s="48"/>
      <c r="AC28" s="46">
        <v>0.26309722429644322</v>
      </c>
      <c r="AD28" s="46">
        <v>2.417781951958799E-2</v>
      </c>
      <c r="AE28" s="46">
        <v>0.90810309920888499</v>
      </c>
      <c r="AF28" s="46">
        <v>1.049159972270404E-2</v>
      </c>
    </row>
    <row r="29" spans="1:32" x14ac:dyDescent="0.25">
      <c r="A29" s="28">
        <v>24</v>
      </c>
      <c r="B29" s="48" t="s">
        <v>32</v>
      </c>
      <c r="C29" s="48">
        <v>4.3761599999999996</v>
      </c>
      <c r="D29" s="48">
        <v>2.1917300000000002</v>
      </c>
      <c r="E29" s="48">
        <v>1.31725</v>
      </c>
      <c r="F29" s="48">
        <v>34.41057966902256</v>
      </c>
      <c r="G29" s="48">
        <v>55.264627459681471</v>
      </c>
      <c r="H29" s="48">
        <f t="shared" si="1"/>
        <v>89.675207128704031</v>
      </c>
      <c r="I29" s="48">
        <v>0.15036099999999999</v>
      </c>
      <c r="J29" s="48">
        <v>0.33188400000000001</v>
      </c>
      <c r="K29" s="48">
        <v>0.98223499999999997</v>
      </c>
      <c r="L29" s="48">
        <v>0.22817399999999999</v>
      </c>
      <c r="M29" s="48" t="s">
        <v>32</v>
      </c>
      <c r="N29" s="48">
        <f t="shared" si="2"/>
        <v>99.253001128704028</v>
      </c>
      <c r="O29" s="49">
        <f t="shared" si="0"/>
        <v>6676.7654145872812</v>
      </c>
      <c r="P29" s="48"/>
      <c r="Q29" s="48">
        <v>0</v>
      </c>
      <c r="R29" s="48">
        <v>0.12520267772260979</v>
      </c>
      <c r="S29" s="48">
        <v>9.8250341099410096E-2</v>
      </c>
      <c r="T29" s="48">
        <v>3.961271172712412E-2</v>
      </c>
      <c r="U29" s="48">
        <v>1.0945583889098445</v>
      </c>
      <c r="V29" s="48">
        <v>1.5817778710259107</v>
      </c>
      <c r="W29" s="48">
        <v>4.8440865683782161E-3</v>
      </c>
      <c r="X29" s="48">
        <v>1.8818535058823669E-2</v>
      </c>
      <c r="Y29" s="50">
        <v>2.9953720702334499E-2</v>
      </c>
      <c r="Z29" s="48">
        <v>6.981667185564513E-3</v>
      </c>
      <c r="AA29" s="48">
        <v>0</v>
      </c>
      <c r="AB29" s="48"/>
      <c r="AC29" s="46">
        <v>0.28733377736068777</v>
      </c>
      <c r="AD29" s="46">
        <v>2.3035455354470921E-2</v>
      </c>
      <c r="AE29" s="46">
        <v>0.91983032567189382</v>
      </c>
      <c r="AF29" s="46">
        <v>1.6902214024469262E-2</v>
      </c>
    </row>
    <row r="30" spans="1:32" x14ac:dyDescent="0.25">
      <c r="A30" s="28">
        <v>25</v>
      </c>
      <c r="B30" s="48">
        <v>4.0411000000000002E-2</v>
      </c>
      <c r="C30" s="48">
        <v>5.0903099999999997</v>
      </c>
      <c r="D30" s="48">
        <v>3.4091800000000001</v>
      </c>
      <c r="E30" s="48">
        <v>1.1576900000000001</v>
      </c>
      <c r="F30" s="48">
        <v>34.99006247745843</v>
      </c>
      <c r="G30" s="48">
        <v>52.333920038980473</v>
      </c>
      <c r="H30" s="48">
        <f t="shared" si="1"/>
        <v>87.323982516438903</v>
      </c>
      <c r="I30" s="48">
        <v>0.20629700000000001</v>
      </c>
      <c r="J30" s="48">
        <v>0.43132199999999998</v>
      </c>
      <c r="K30" s="48">
        <v>0.98541100000000004</v>
      </c>
      <c r="L30" s="48">
        <v>0.16237599999999999</v>
      </c>
      <c r="M30" s="48" t="s">
        <v>32</v>
      </c>
      <c r="N30" s="48">
        <f t="shared" si="2"/>
        <v>98.806979516438901</v>
      </c>
      <c r="O30" s="49">
        <f t="shared" si="0"/>
        <v>6698.3543489631993</v>
      </c>
      <c r="P30" s="48"/>
      <c r="Q30" s="48">
        <v>0</v>
      </c>
      <c r="R30" s="48">
        <v>0.14513712861895989</v>
      </c>
      <c r="S30" s="48">
        <v>0.15230382714251384</v>
      </c>
      <c r="T30" s="48">
        <v>3.4695449479718192E-2</v>
      </c>
      <c r="U30" s="48">
        <v>1.1091889467874609</v>
      </c>
      <c r="V30" s="48">
        <v>1.4927785473611985</v>
      </c>
      <c r="W30" s="48">
        <v>6.6234379614293739E-3</v>
      </c>
      <c r="X30" s="48">
        <v>2.4373336085704488E-2</v>
      </c>
      <c r="Y30" s="50">
        <v>2.9947918778648046E-2</v>
      </c>
      <c r="Z30" s="48">
        <v>4.9514077843664578E-3</v>
      </c>
      <c r="AA30" s="48">
        <v>0</v>
      </c>
      <c r="AB30" s="48"/>
      <c r="AC30" s="46">
        <v>0.18553788071495303</v>
      </c>
      <c r="AD30" s="46">
        <v>2.0654784808053536E-2</v>
      </c>
      <c r="AE30" s="46">
        <v>0.88867618446183472</v>
      </c>
      <c r="AF30" s="46">
        <v>2.1501541162720236E-2</v>
      </c>
    </row>
    <row r="31" spans="1:32" x14ac:dyDescent="0.25">
      <c r="A31" s="28">
        <v>26</v>
      </c>
      <c r="B31" s="48">
        <v>5.7971000000000002E-2</v>
      </c>
      <c r="C31" s="48">
        <v>4.5563000000000002</v>
      </c>
      <c r="D31" s="48">
        <v>2.8300999999999998</v>
      </c>
      <c r="E31" s="48">
        <v>1.15341</v>
      </c>
      <c r="F31" s="48">
        <v>34.443884799360738</v>
      </c>
      <c r="G31" s="48">
        <v>52.868896464008813</v>
      </c>
      <c r="H31" s="48">
        <f t="shared" si="1"/>
        <v>87.312781263369544</v>
      </c>
      <c r="I31" s="48">
        <v>0.158112</v>
      </c>
      <c r="J31" s="48">
        <v>0.15920100000000001</v>
      </c>
      <c r="K31" s="48">
        <v>1.0135799999999999</v>
      </c>
      <c r="L31" s="48">
        <v>0.124496</v>
      </c>
      <c r="M31" s="48" t="s">
        <v>32</v>
      </c>
      <c r="N31" s="48">
        <f t="shared" si="2"/>
        <v>97.365951263369553</v>
      </c>
      <c r="O31" s="49">
        <f t="shared" si="0"/>
        <v>6889.8337861279388</v>
      </c>
      <c r="P31" s="48"/>
      <c r="Q31" s="48">
        <v>0</v>
      </c>
      <c r="R31" s="48">
        <v>0.13258507877943418</v>
      </c>
      <c r="S31" s="48">
        <v>0.12903594605449764</v>
      </c>
      <c r="T31" s="48">
        <v>3.5278652863484326E-2</v>
      </c>
      <c r="U31" s="48">
        <v>1.1143483838703081</v>
      </c>
      <c r="V31" s="48">
        <v>1.53907721399852</v>
      </c>
      <c r="W31" s="48">
        <v>5.1808788513804079E-3</v>
      </c>
      <c r="X31" s="48">
        <v>9.1813639340704196E-3</v>
      </c>
      <c r="Y31" s="50">
        <v>3.143802952462961E-2</v>
      </c>
      <c r="Z31" s="48">
        <v>3.8744521236753061E-3</v>
      </c>
      <c r="AA31" s="48">
        <v>0</v>
      </c>
      <c r="AB31" s="48"/>
      <c r="AC31" s="46">
        <v>0.21470187734866913</v>
      </c>
      <c r="AD31" s="46">
        <v>2.0710826831485799E-2</v>
      </c>
      <c r="AE31" s="46">
        <v>0.90353681538679764</v>
      </c>
      <c r="AF31" s="46">
        <v>8.171892156850144E-3</v>
      </c>
    </row>
    <row r="32" spans="1:32" ht="14.4" x14ac:dyDescent="0.3">
      <c r="A32" s="14" t="s">
        <v>71</v>
      </c>
      <c r="B32" s="15">
        <f t="shared" ref="B32:L32" si="3">MIN(B6:B31)</f>
        <v>2.3878E-2</v>
      </c>
      <c r="C32" s="15">
        <f t="shared" si="3"/>
        <v>3.0373999999999999</v>
      </c>
      <c r="D32" s="15">
        <f t="shared" si="3"/>
        <v>2.1917300000000002</v>
      </c>
      <c r="E32" s="15">
        <f t="shared" si="3"/>
        <v>0.86210299999999995</v>
      </c>
      <c r="F32" s="15">
        <f t="shared" si="3"/>
        <v>33.020263470997136</v>
      </c>
      <c r="G32" s="15">
        <f t="shared" si="3"/>
        <v>50.264398815195001</v>
      </c>
      <c r="H32" s="15">
        <f t="shared" si="3"/>
        <v>85.901255788270021</v>
      </c>
      <c r="I32" s="15">
        <f t="shared" si="3"/>
        <v>0.15036099999999999</v>
      </c>
      <c r="J32" s="15">
        <f t="shared" si="3"/>
        <v>0.15920100000000001</v>
      </c>
      <c r="K32" s="15">
        <f t="shared" si="3"/>
        <v>0.70026299999999997</v>
      </c>
      <c r="L32" s="15">
        <f t="shared" si="3"/>
        <v>0.124496</v>
      </c>
      <c r="M32" s="15"/>
      <c r="N32" s="15">
        <f>MIN(N6:N31)</f>
        <v>97.256617342270957</v>
      </c>
      <c r="O32" s="62">
        <f>MIN(O6:O31)</f>
        <v>4760.054141335967</v>
      </c>
      <c r="P32" s="15"/>
      <c r="Q32" s="15">
        <f t="shared" ref="Q32:AA32" si="4">MIN(Q6:Q31)</f>
        <v>0</v>
      </c>
      <c r="R32" s="15">
        <f t="shared" si="4"/>
        <v>8.5519499087021E-2</v>
      </c>
      <c r="S32" s="15">
        <f t="shared" si="4"/>
        <v>9.8250341099410096E-2</v>
      </c>
      <c r="T32" s="15">
        <f t="shared" si="4"/>
        <v>2.5988966043260307E-2</v>
      </c>
      <c r="U32" s="15">
        <f t="shared" si="4"/>
        <v>1.0336421579983486</v>
      </c>
      <c r="V32" s="15">
        <f t="shared" si="4"/>
        <v>1.4391501354963969</v>
      </c>
      <c r="W32" s="15">
        <f t="shared" si="4"/>
        <v>4.8440865683782161E-3</v>
      </c>
      <c r="X32" s="15">
        <f t="shared" si="4"/>
        <v>9.1813639340704196E-3</v>
      </c>
      <c r="Y32" s="15">
        <f t="shared" si="4"/>
        <v>2.1015478622175607E-2</v>
      </c>
      <c r="Z32" s="15">
        <f t="shared" si="4"/>
        <v>3.8744521236753061E-3</v>
      </c>
      <c r="AA32" s="15">
        <f t="shared" si="4"/>
        <v>0</v>
      </c>
      <c r="AB32" s="15"/>
      <c r="AC32" s="90">
        <f>MIN(AC6:AC31)</f>
        <v>0.13664931282166534</v>
      </c>
      <c r="AD32" s="90">
        <f>MIN(AD6:AD31)</f>
        <v>1.5245044662072813E-2</v>
      </c>
      <c r="AE32" s="90">
        <f>MIN(AE6:AE31)</f>
        <v>0.83776400348837754</v>
      </c>
      <c r="AF32" s="90">
        <f>MIN(AF6:AF31)</f>
        <v>8.171892156850144E-3</v>
      </c>
    </row>
    <row r="33" spans="1:32" ht="14.4" x14ac:dyDescent="0.3">
      <c r="A33" s="14" t="s">
        <v>72</v>
      </c>
      <c r="B33" s="15">
        <f t="shared" ref="B33:L33" si="5">MAX(B6:B31)</f>
        <v>0.108849</v>
      </c>
      <c r="C33" s="15">
        <f t="shared" si="5"/>
        <v>5.79183</v>
      </c>
      <c r="D33" s="15">
        <f t="shared" si="5"/>
        <v>5.74024</v>
      </c>
      <c r="E33" s="15">
        <f t="shared" si="5"/>
        <v>1.72506</v>
      </c>
      <c r="F33" s="15">
        <f t="shared" si="5"/>
        <v>35.777640463015409</v>
      </c>
      <c r="G33" s="15">
        <f t="shared" si="5"/>
        <v>55.264627459681471</v>
      </c>
      <c r="H33" s="15">
        <f t="shared" si="5"/>
        <v>89.675207128704031</v>
      </c>
      <c r="I33" s="15">
        <f t="shared" si="5"/>
        <v>0.28161799999999998</v>
      </c>
      <c r="J33" s="15">
        <f t="shared" si="5"/>
        <v>0.709206</v>
      </c>
      <c r="K33" s="15">
        <f t="shared" si="5"/>
        <v>1.0135799999999999</v>
      </c>
      <c r="L33" s="15">
        <f t="shared" si="5"/>
        <v>0.25853399999999999</v>
      </c>
      <c r="M33" s="15"/>
      <c r="N33" s="15">
        <f>MAX(N6:N31)</f>
        <v>99.253001128704028</v>
      </c>
      <c r="O33" s="62">
        <f>MAX(O6:O31)</f>
        <v>6889.8337861279388</v>
      </c>
      <c r="P33" s="15"/>
      <c r="Q33" s="15">
        <f t="shared" ref="Q33:AA33" si="6">MAX(Q6:Q31)</f>
        <v>0</v>
      </c>
      <c r="R33" s="15">
        <f t="shared" si="6"/>
        <v>0.16558389055881506</v>
      </c>
      <c r="S33" s="15">
        <f t="shared" si="6"/>
        <v>0.25323270842725959</v>
      </c>
      <c r="T33" s="15">
        <f t="shared" si="6"/>
        <v>5.2368854831998143E-2</v>
      </c>
      <c r="U33" s="15">
        <f t="shared" si="6"/>
        <v>1.1384291361501195</v>
      </c>
      <c r="V33" s="15">
        <f t="shared" si="6"/>
        <v>1.5817778710259107</v>
      </c>
      <c r="W33" s="15">
        <f t="shared" si="6"/>
        <v>9.1114968424391343E-3</v>
      </c>
      <c r="X33" s="15">
        <f t="shared" si="6"/>
        <v>3.9574426742193303E-2</v>
      </c>
      <c r="Y33" s="15">
        <f t="shared" si="6"/>
        <v>3.143802952462961E-2</v>
      </c>
      <c r="Z33" s="15">
        <f t="shared" si="6"/>
        <v>7.9296122612875237E-3</v>
      </c>
      <c r="AA33" s="15">
        <f t="shared" si="6"/>
        <v>0</v>
      </c>
      <c r="AB33" s="15"/>
      <c r="AC33" s="90">
        <f>MAX(AC6:AC31)</f>
        <v>0.28733377736068777</v>
      </c>
      <c r="AD33" s="90">
        <f>MAX(AD6:AD31)</f>
        <v>3.0331005352798233E-2</v>
      </c>
      <c r="AE33" s="90">
        <f>MAX(AE6:AE31)</f>
        <v>0.91983032567189382</v>
      </c>
      <c r="AF33" s="90">
        <f>MAX(AF6:AF31)</f>
        <v>3.6874594844022758E-2</v>
      </c>
    </row>
    <row r="34" spans="1:32" ht="14.4" x14ac:dyDescent="0.3">
      <c r="A34" s="14" t="s">
        <v>73</v>
      </c>
      <c r="B34" s="15">
        <f t="shared" ref="B34:L34" si="7">AVERAGE(B6:B31)</f>
        <v>4.3857176470588233E-2</v>
      </c>
      <c r="C34" s="15">
        <f t="shared" si="7"/>
        <v>4.8212169230769222</v>
      </c>
      <c r="D34" s="15">
        <f t="shared" si="7"/>
        <v>3.3909323076923084</v>
      </c>
      <c r="E34" s="15">
        <f t="shared" si="7"/>
        <v>1.3201712692307694</v>
      </c>
      <c r="F34" s="15">
        <f t="shared" si="7"/>
        <v>34.589818644604073</v>
      </c>
      <c r="G34" s="15">
        <f t="shared" si="7"/>
        <v>52.384761469488573</v>
      </c>
      <c r="H34" s="15">
        <f t="shared" si="7"/>
        <v>86.97458011409266</v>
      </c>
      <c r="I34" s="15">
        <f t="shared" si="7"/>
        <v>0.21380892307692309</v>
      </c>
      <c r="J34" s="15">
        <f t="shared" si="7"/>
        <v>0.37548842307692304</v>
      </c>
      <c r="K34" s="15">
        <f t="shared" si="7"/>
        <v>0.85768565384615403</v>
      </c>
      <c r="L34" s="15">
        <f t="shared" si="7"/>
        <v>0.1974012307692308</v>
      </c>
      <c r="M34" s="15"/>
      <c r="N34" s="15">
        <f>AVERAGE(N6:N31)</f>
        <v>98.179960691015737</v>
      </c>
      <c r="O34" s="62">
        <f>AVERAGE(O6:O31)</f>
        <v>5830.1383173962231</v>
      </c>
      <c r="P34" s="15"/>
      <c r="Q34" s="15">
        <f t="shared" ref="Q34:AA34" si="8">AVERAGE(Q6:Q31)</f>
        <v>0</v>
      </c>
      <c r="R34" s="15">
        <f t="shared" si="8"/>
        <v>0.13844571628871044</v>
      </c>
      <c r="S34" s="15">
        <f t="shared" si="8"/>
        <v>0.15238497794609135</v>
      </c>
      <c r="T34" s="15">
        <f t="shared" si="8"/>
        <v>3.9835362287086326E-2</v>
      </c>
      <c r="U34" s="15">
        <f t="shared" si="8"/>
        <v>1.1041464940497656</v>
      </c>
      <c r="V34" s="15">
        <f t="shared" si="8"/>
        <v>1.5046371951618562</v>
      </c>
      <c r="W34" s="15">
        <f t="shared" si="8"/>
        <v>6.9126799277621134E-3</v>
      </c>
      <c r="X34" s="15">
        <f t="shared" si="8"/>
        <v>2.1327977891771519E-2</v>
      </c>
      <c r="Y34" s="15">
        <f t="shared" si="8"/>
        <v>2.625103202754488E-2</v>
      </c>
      <c r="Z34" s="15">
        <f t="shared" si="8"/>
        <v>6.0585644194113986E-3</v>
      </c>
      <c r="AA34" s="15">
        <f t="shared" si="8"/>
        <v>0</v>
      </c>
      <c r="AB34" s="15"/>
      <c r="AC34" s="90">
        <f>AVERAGE(AC6:AC31)</f>
        <v>0.21080998405775508</v>
      </c>
      <c r="AD34" s="90">
        <f>AVERAGE(AD6:AD31)</f>
        <v>2.3485912259362314E-2</v>
      </c>
      <c r="AE34" s="90">
        <f>AVERAGE(AE6:AE31)</f>
        <v>0.88683851603952013</v>
      </c>
      <c r="AF34" s="90">
        <f>AVERAGE(AF6:AF31)</f>
        <v>1.9011745863808809E-2</v>
      </c>
    </row>
    <row r="35" spans="1:32" ht="14.4" x14ac:dyDescent="0.3">
      <c r="A35" s="14" t="s">
        <v>76</v>
      </c>
      <c r="B35" s="15">
        <f t="shared" ref="B35:L35" si="9">STDEV(B6:B31)*2</f>
        <v>4.6566118064722224E-2</v>
      </c>
      <c r="C35" s="15">
        <f t="shared" si="9"/>
        <v>1.2628524634115617</v>
      </c>
      <c r="D35" s="15">
        <f t="shared" si="9"/>
        <v>1.3724232377199865</v>
      </c>
      <c r="E35" s="15">
        <f t="shared" si="9"/>
        <v>0.3456244787736189</v>
      </c>
      <c r="F35" s="15">
        <f t="shared" si="9"/>
        <v>1.2735182464654942</v>
      </c>
      <c r="G35" s="15">
        <f t="shared" si="9"/>
        <v>2.3334595253754107</v>
      </c>
      <c r="H35" s="15">
        <f t="shared" si="9"/>
        <v>1.6297609875188177</v>
      </c>
      <c r="I35" s="15">
        <f t="shared" si="9"/>
        <v>6.5257556033729264E-2</v>
      </c>
      <c r="J35" s="15">
        <f t="shared" si="9"/>
        <v>0.2415543813634837</v>
      </c>
      <c r="K35" s="15">
        <f t="shared" si="9"/>
        <v>0.15331651084674974</v>
      </c>
      <c r="L35" s="15">
        <f t="shared" si="9"/>
        <v>5.8592995822524897E-2</v>
      </c>
      <c r="M35" s="15"/>
      <c r="N35" s="15">
        <f>STDEV(N6:N31)*2</f>
        <v>0.95088356600887269</v>
      </c>
      <c r="O35" s="62">
        <f>STDEV(O6:O31)*2</f>
        <v>1042.172572863698</v>
      </c>
      <c r="P35" s="15"/>
      <c r="Q35" s="15">
        <f t="shared" ref="Q35:AA35" si="10">STDEV(Q6:Q31)*2</f>
        <v>0</v>
      </c>
      <c r="R35" s="15">
        <f t="shared" si="10"/>
        <v>3.6475594789542307E-2</v>
      </c>
      <c r="S35" s="15">
        <f t="shared" si="10"/>
        <v>5.9638667405122012E-2</v>
      </c>
      <c r="T35" s="15">
        <f t="shared" si="10"/>
        <v>1.0374880132338404E-2</v>
      </c>
      <c r="U35" s="15">
        <f t="shared" si="10"/>
        <v>4.48752883223675E-2</v>
      </c>
      <c r="V35" s="15">
        <f t="shared" si="10"/>
        <v>7.1223620775644689E-2</v>
      </c>
      <c r="W35" s="15">
        <f t="shared" si="10"/>
        <v>2.1172569368112606E-3</v>
      </c>
      <c r="X35" s="15">
        <f t="shared" si="10"/>
        <v>1.3450444461567852E-2</v>
      </c>
      <c r="Y35" s="15">
        <f t="shared" si="10"/>
        <v>4.7785147972379963E-3</v>
      </c>
      <c r="Z35" s="15">
        <f t="shared" si="10"/>
        <v>1.7672401185014534E-3</v>
      </c>
      <c r="AA35" s="15">
        <f t="shared" si="10"/>
        <v>0</v>
      </c>
      <c r="AB35" s="15"/>
      <c r="AC35" s="90">
        <f>STDEV(AC6:AC31)*2</f>
        <v>6.9096567472419934E-2</v>
      </c>
      <c r="AD35" s="90">
        <f>STDEV(AD6:AD31)*2</f>
        <v>6.171817564363938E-3</v>
      </c>
      <c r="AE35" s="90">
        <f>STDEV(AE6:AE31)*2</f>
        <v>3.3866403393324356E-2</v>
      </c>
      <c r="AF35" s="90">
        <f>STDEV(AF6:AF31)*2</f>
        <v>1.2499438735901027E-2</v>
      </c>
    </row>
    <row r="36" spans="1:32" ht="14.4" x14ac:dyDescent="0.3">
      <c r="A36" s="5" t="s">
        <v>1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P36" s="48"/>
      <c r="Q36" s="48"/>
      <c r="R36" s="48"/>
      <c r="S36" s="48"/>
      <c r="T36" s="48"/>
      <c r="U36" s="48"/>
      <c r="V36" s="48"/>
      <c r="W36" s="48"/>
      <c r="X36" s="48"/>
      <c r="Y36" s="50"/>
      <c r="Z36" s="48"/>
      <c r="AA36" s="48"/>
      <c r="AB36" s="48"/>
      <c r="AC36" s="46"/>
    </row>
    <row r="37" spans="1:32" x14ac:dyDescent="0.25">
      <c r="A37" s="28">
        <v>1</v>
      </c>
      <c r="B37" s="48" t="s">
        <v>32</v>
      </c>
      <c r="C37" s="48">
        <v>2.8313299999999999</v>
      </c>
      <c r="D37" s="48">
        <v>0.96359600000000001</v>
      </c>
      <c r="E37" s="48">
        <v>0.30057299999999998</v>
      </c>
      <c r="F37" s="48">
        <v>32.866608154917948</v>
      </c>
      <c r="G37" s="48">
        <v>60.346662971583903</v>
      </c>
      <c r="H37" s="48">
        <f>SUM(F37:G37)</f>
        <v>93.213271126501851</v>
      </c>
      <c r="I37" s="48">
        <v>0.14676800000000001</v>
      </c>
      <c r="J37" s="48">
        <v>0.101825</v>
      </c>
      <c r="K37" s="48">
        <v>0.27570499999999998</v>
      </c>
      <c r="L37" s="48">
        <v>8.5953000000000002E-2</v>
      </c>
      <c r="M37" s="48" t="s">
        <v>32</v>
      </c>
      <c r="N37" s="48">
        <f>SUM(B37:G37,I37:M37)</f>
        <v>97.91902112650186</v>
      </c>
      <c r="O37" s="49">
        <f t="shared" ref="O37:O48" si="11">K37/(149.884/101.884)*10000</f>
        <v>1874.111193990019</v>
      </c>
      <c r="P37" s="48"/>
      <c r="Q37" s="48">
        <v>0</v>
      </c>
      <c r="R37" s="48">
        <v>8.308667094102426E-2</v>
      </c>
      <c r="S37" s="48">
        <v>4.4305990055272783E-2</v>
      </c>
      <c r="T37" s="48">
        <v>9.2712176110016312E-3</v>
      </c>
      <c r="U37" s="48">
        <v>1.0723147374770461</v>
      </c>
      <c r="V37" s="48">
        <v>1.7716256151152194</v>
      </c>
      <c r="W37" s="48">
        <v>4.8498522615874722E-3</v>
      </c>
      <c r="X37" s="48">
        <v>5.9220812023912045E-3</v>
      </c>
      <c r="Y37" s="50">
        <v>8.6238353364569333E-3</v>
      </c>
      <c r="Z37" s="48">
        <v>0</v>
      </c>
      <c r="AA37" s="48">
        <v>0</v>
      </c>
      <c r="AB37" s="48"/>
      <c r="AC37" s="46">
        <v>0.17304406136189221</v>
      </c>
      <c r="AD37" s="46">
        <v>5.0795547186766243E-3</v>
      </c>
      <c r="AE37" s="46">
        <v>0.97064588822812248</v>
      </c>
      <c r="AF37" s="46">
        <v>5.4923752368651541E-3</v>
      </c>
    </row>
    <row r="38" spans="1:32" x14ac:dyDescent="0.25">
      <c r="A38" s="28">
        <v>2</v>
      </c>
      <c r="B38" s="48" t="s">
        <v>32</v>
      </c>
      <c r="C38" s="48">
        <v>3.7346499999999998</v>
      </c>
      <c r="D38" s="48">
        <v>1.07904</v>
      </c>
      <c r="E38" s="48">
        <v>0.33387099999999997</v>
      </c>
      <c r="F38" s="48">
        <v>34.045500546546329</v>
      </c>
      <c r="G38" s="48">
        <v>59.206543125757278</v>
      </c>
      <c r="H38" s="48">
        <f t="shared" ref="H38:H48" si="12">SUM(F38:G38)</f>
        <v>93.252043672303614</v>
      </c>
      <c r="I38" s="48">
        <v>0.181811</v>
      </c>
      <c r="J38" s="48">
        <v>0.118987</v>
      </c>
      <c r="K38" s="48">
        <v>0.35052899999999998</v>
      </c>
      <c r="L38" s="48">
        <v>4.8687000000000001E-2</v>
      </c>
      <c r="M38" s="48" t="s">
        <v>32</v>
      </c>
      <c r="N38" s="48">
        <f t="shared" ref="N38:N48" si="13">SUM(B38:G38,I38:M38)</f>
        <v>99.099618672303606</v>
      </c>
      <c r="O38" s="49">
        <f t="shared" si="11"/>
        <v>2382.7290862266823</v>
      </c>
      <c r="P38" s="48"/>
      <c r="Q38" s="48">
        <v>0</v>
      </c>
      <c r="R38" s="48">
        <v>0.10807007230351837</v>
      </c>
      <c r="S38" s="48">
        <v>4.8923742139762083E-2</v>
      </c>
      <c r="T38" s="48">
        <v>1.0155005753011637E-2</v>
      </c>
      <c r="U38" s="48">
        <v>1.0953219186409755</v>
      </c>
      <c r="V38" s="48">
        <v>1.7139693963553047</v>
      </c>
      <c r="W38" s="48">
        <v>5.924230606994263E-3</v>
      </c>
      <c r="X38" s="48">
        <v>6.823923055548786E-3</v>
      </c>
      <c r="Y38" s="50">
        <v>1.0811711144884913E-2</v>
      </c>
      <c r="Z38" s="48">
        <v>0</v>
      </c>
      <c r="AA38" s="48">
        <v>0</v>
      </c>
      <c r="AB38" s="48"/>
      <c r="AC38" s="46">
        <v>0.17188931917519124</v>
      </c>
      <c r="AD38" s="46">
        <v>5.7274280937916746E-3</v>
      </c>
      <c r="AE38" s="46">
        <v>0.96667955797792049</v>
      </c>
      <c r="AF38" s="46">
        <v>6.1914882744054786E-3</v>
      </c>
    </row>
    <row r="39" spans="1:32" x14ac:dyDescent="0.25">
      <c r="A39" s="28">
        <v>3</v>
      </c>
      <c r="B39" s="48" t="s">
        <v>32</v>
      </c>
      <c r="C39" s="48">
        <v>1.1688799999999999</v>
      </c>
      <c r="D39" s="48">
        <v>0.87811899999999998</v>
      </c>
      <c r="E39" s="48">
        <v>0.41736899999999999</v>
      </c>
      <c r="F39" s="48">
        <v>31.487380383307087</v>
      </c>
      <c r="G39" s="48">
        <v>63.52358316403361</v>
      </c>
      <c r="H39" s="48">
        <f t="shared" si="12"/>
        <v>95.010963547340694</v>
      </c>
      <c r="I39" s="48">
        <v>7.4328000000000005E-2</v>
      </c>
      <c r="J39" s="48">
        <v>6.1277999999999999E-2</v>
      </c>
      <c r="K39" s="48">
        <v>0.36204799999999998</v>
      </c>
      <c r="L39" s="48">
        <v>4.8268999999999999E-2</v>
      </c>
      <c r="M39" s="48" t="s">
        <v>32</v>
      </c>
      <c r="N39" s="48">
        <f t="shared" si="13"/>
        <v>98.021254547340689</v>
      </c>
      <c r="O39" s="49">
        <f t="shared" si="11"/>
        <v>2461.0297584798914</v>
      </c>
      <c r="P39" s="48"/>
      <c r="Q39" s="48">
        <v>0</v>
      </c>
      <c r="R39" s="48">
        <v>3.4334471123370416E-2</v>
      </c>
      <c r="S39" s="48">
        <v>4.0414796649931146E-2</v>
      </c>
      <c r="T39" s="48">
        <v>1.2886250344218754E-2</v>
      </c>
      <c r="U39" s="48">
        <v>1.0283086405689787</v>
      </c>
      <c r="V39" s="48">
        <v>1.8666944885382009</v>
      </c>
      <c r="W39" s="48">
        <v>2.4584939657452008E-3</v>
      </c>
      <c r="X39" s="48">
        <v>3.5673365886476939E-3</v>
      </c>
      <c r="Y39" s="50">
        <v>1.1335522220907243E-2</v>
      </c>
      <c r="Z39" s="48">
        <v>0</v>
      </c>
      <c r="AA39" s="48">
        <v>0</v>
      </c>
      <c r="AB39" s="48"/>
      <c r="AC39" s="46">
        <v>0.24176355007872727</v>
      </c>
      <c r="AD39" s="46">
        <v>6.7116043270620557E-3</v>
      </c>
      <c r="AE39" s="46">
        <v>0.97223897347273192</v>
      </c>
      <c r="AF39" s="46">
        <v>3.4571369695747434E-3</v>
      </c>
    </row>
    <row r="40" spans="1:32" x14ac:dyDescent="0.25">
      <c r="A40" s="28">
        <v>4</v>
      </c>
      <c r="B40" s="48" t="s">
        <v>32</v>
      </c>
      <c r="C40" s="48">
        <v>3.4289700000000001</v>
      </c>
      <c r="D40" s="48">
        <v>2.30036</v>
      </c>
      <c r="E40" s="48">
        <v>0.64587899999999998</v>
      </c>
      <c r="F40" s="48">
        <v>33.43629103579822</v>
      </c>
      <c r="G40" s="48">
        <v>57.041765784180583</v>
      </c>
      <c r="H40" s="48">
        <f t="shared" si="12"/>
        <v>90.478056819978804</v>
      </c>
      <c r="I40" s="48">
        <v>0.146291</v>
      </c>
      <c r="J40" s="48">
        <v>0.243371</v>
      </c>
      <c r="K40" s="48">
        <v>0.54305000000000003</v>
      </c>
      <c r="L40" s="48">
        <v>0.11790399999999999</v>
      </c>
      <c r="M40" s="48" t="s">
        <v>32</v>
      </c>
      <c r="N40" s="48">
        <f t="shared" si="13"/>
        <v>97.903881819978793</v>
      </c>
      <c r="O40" s="49">
        <f t="shared" si="11"/>
        <v>3691.3950922046392</v>
      </c>
      <c r="P40" s="48"/>
      <c r="Q40" s="48">
        <v>0</v>
      </c>
      <c r="R40" s="48">
        <v>9.9700952572886456E-2</v>
      </c>
      <c r="S40" s="48">
        <v>0.10479921243285296</v>
      </c>
      <c r="T40" s="48">
        <v>1.973934454230632E-2</v>
      </c>
      <c r="U40" s="48">
        <v>1.0808868643724021</v>
      </c>
      <c r="V40" s="48">
        <v>1.6592292949047458</v>
      </c>
      <c r="W40" s="48">
        <v>4.7897130540404363E-3</v>
      </c>
      <c r="X40" s="48">
        <v>1.4024375146444808E-2</v>
      </c>
      <c r="Y40" s="50">
        <v>1.6830242974321084E-2</v>
      </c>
      <c r="Z40" s="48">
        <v>0</v>
      </c>
      <c r="AA40" s="48">
        <v>0</v>
      </c>
      <c r="AB40" s="48"/>
      <c r="AC40" s="46">
        <v>0.15849986559779691</v>
      </c>
      <c r="AD40" s="46">
        <v>1.1066095019877788E-2</v>
      </c>
      <c r="AE40" s="46">
        <v>0.93018230660233692</v>
      </c>
      <c r="AF40" s="46">
        <v>1.2808686805158514E-2</v>
      </c>
    </row>
    <row r="41" spans="1:32" x14ac:dyDescent="0.25">
      <c r="A41" s="28">
        <v>5</v>
      </c>
      <c r="B41" s="48" t="s">
        <v>32</v>
      </c>
      <c r="C41" s="48">
        <v>1.5647</v>
      </c>
      <c r="D41" s="48">
        <v>1.52153</v>
      </c>
      <c r="E41" s="48">
        <v>0.67775600000000003</v>
      </c>
      <c r="F41" s="48">
        <v>32.069358552676128</v>
      </c>
      <c r="G41" s="48">
        <v>62.258564004559268</v>
      </c>
      <c r="H41" s="48">
        <f t="shared" si="12"/>
        <v>94.327922557235397</v>
      </c>
      <c r="I41" s="48">
        <v>6.1004999999999997E-2</v>
      </c>
      <c r="J41" s="48">
        <v>0.197908</v>
      </c>
      <c r="K41" s="48">
        <v>0.555396</v>
      </c>
      <c r="L41" s="48" t="s">
        <v>32</v>
      </c>
      <c r="M41" s="48" t="s">
        <v>32</v>
      </c>
      <c r="N41" s="48">
        <f t="shared" si="13"/>
        <v>98.906217557235394</v>
      </c>
      <c r="O41" s="49">
        <f t="shared" si="11"/>
        <v>3775.3173163246252</v>
      </c>
      <c r="P41" s="48"/>
      <c r="Q41" s="48">
        <v>0</v>
      </c>
      <c r="R41" s="48">
        <v>4.5286774042735171E-2</v>
      </c>
      <c r="S41" s="48">
        <v>6.8999733277237005E-2</v>
      </c>
      <c r="T41" s="48">
        <v>2.0618620955045151E-2</v>
      </c>
      <c r="U41" s="48">
        <v>1.0319462948791491</v>
      </c>
      <c r="V41" s="48">
        <v>1.8026741279296168</v>
      </c>
      <c r="W41" s="48">
        <v>1.9882088355088626E-3</v>
      </c>
      <c r="X41" s="48">
        <v>1.1352270328076676E-2</v>
      </c>
      <c r="Y41" s="50">
        <v>1.7133969752631258E-2</v>
      </c>
      <c r="Z41" s="48">
        <v>0</v>
      </c>
      <c r="AA41" s="48">
        <v>0</v>
      </c>
      <c r="AB41" s="48"/>
      <c r="AC41" s="46">
        <v>0.23007140815824034</v>
      </c>
      <c r="AD41" s="46">
        <v>1.0896106785505415E-2</v>
      </c>
      <c r="AE41" s="46">
        <v>0.95264032644155761</v>
      </c>
      <c r="AF41" s="46">
        <v>1.0881132886271943E-2</v>
      </c>
    </row>
    <row r="42" spans="1:32" x14ac:dyDescent="0.25">
      <c r="A42" s="28">
        <v>6</v>
      </c>
      <c r="B42" s="48" t="s">
        <v>32</v>
      </c>
      <c r="C42" s="48">
        <v>1.43635</v>
      </c>
      <c r="D42" s="48">
        <v>0.76524099999999995</v>
      </c>
      <c r="E42" s="48">
        <v>0.88178199999999995</v>
      </c>
      <c r="F42" s="48">
        <v>31.720438973174051</v>
      </c>
      <c r="G42" s="48">
        <v>62.344048154591569</v>
      </c>
      <c r="H42" s="48">
        <f t="shared" si="12"/>
        <v>94.064487127765616</v>
      </c>
      <c r="I42" s="48">
        <v>5.6108999999999999E-2</v>
      </c>
      <c r="J42" s="48">
        <v>4.9609E-2</v>
      </c>
      <c r="K42" s="48">
        <v>0.57764000000000004</v>
      </c>
      <c r="L42" s="48">
        <v>0.111847</v>
      </c>
      <c r="M42" s="48" t="s">
        <v>32</v>
      </c>
      <c r="N42" s="48">
        <f t="shared" si="13"/>
        <v>97.943065127765635</v>
      </c>
      <c r="O42" s="49">
        <f t="shared" si="11"/>
        <v>3926.521427237064</v>
      </c>
      <c r="P42" s="48"/>
      <c r="Q42" s="48">
        <v>0</v>
      </c>
      <c r="R42" s="48">
        <v>4.2255626795046651E-2</v>
      </c>
      <c r="S42" s="48">
        <v>3.5273543450254706E-2</v>
      </c>
      <c r="T42" s="48">
        <v>2.7266628421818106E-2</v>
      </c>
      <c r="U42" s="48">
        <v>1.0375044743139199</v>
      </c>
      <c r="V42" s="48">
        <v>1.834835320658506</v>
      </c>
      <c r="W42" s="48">
        <v>1.8587161108550943E-3</v>
      </c>
      <c r="X42" s="48">
        <v>2.8924363702712294E-3</v>
      </c>
      <c r="Y42" s="50">
        <v>1.811325387932828E-2</v>
      </c>
      <c r="Z42" s="48">
        <v>0</v>
      </c>
      <c r="AA42" s="48">
        <v>0</v>
      </c>
      <c r="AB42" s="48"/>
      <c r="AC42" s="46">
        <v>0.43598582488056714</v>
      </c>
      <c r="AD42" s="46">
        <v>1.4370707605931969E-2</v>
      </c>
      <c r="AE42" s="46">
        <v>0.96703858982142676</v>
      </c>
      <c r="AF42" s="46">
        <v>2.7801277960053639E-3</v>
      </c>
    </row>
    <row r="43" spans="1:32" x14ac:dyDescent="0.25">
      <c r="A43" s="28">
        <v>7</v>
      </c>
      <c r="B43" s="48" t="s">
        <v>32</v>
      </c>
      <c r="C43" s="48">
        <v>4.38415</v>
      </c>
      <c r="D43" s="48">
        <v>3.1082900000000002</v>
      </c>
      <c r="E43" s="48">
        <v>1.2260800000000001</v>
      </c>
      <c r="F43" s="48">
        <v>34.329329219268487</v>
      </c>
      <c r="G43" s="48">
        <v>53.842051458742077</v>
      </c>
      <c r="H43" s="48">
        <f t="shared" si="12"/>
        <v>88.171380678010564</v>
      </c>
      <c r="I43" s="48">
        <v>0.16094600000000001</v>
      </c>
      <c r="J43" s="48">
        <v>0.40653699999999998</v>
      </c>
      <c r="K43" s="48">
        <v>0.70260299999999998</v>
      </c>
      <c r="L43" s="48">
        <v>0.13367699999999999</v>
      </c>
      <c r="M43" s="48" t="s">
        <v>32</v>
      </c>
      <c r="N43" s="48">
        <f t="shared" si="13"/>
        <v>98.29366367801056</v>
      </c>
      <c r="O43" s="49">
        <f t="shared" si="11"/>
        <v>4775.9603461343449</v>
      </c>
      <c r="P43" s="48"/>
      <c r="Q43" s="48">
        <v>0</v>
      </c>
      <c r="R43" s="48">
        <v>0.12608955426545698</v>
      </c>
      <c r="S43" s="48">
        <v>0.14006893463655717</v>
      </c>
      <c r="T43" s="48">
        <v>3.7064526302985845E-2</v>
      </c>
      <c r="U43" s="48">
        <v>1.0977047471678594</v>
      </c>
      <c r="V43" s="48">
        <v>1.5491487720472215</v>
      </c>
      <c r="W43" s="48">
        <v>5.2123090438079408E-3</v>
      </c>
      <c r="X43" s="48">
        <v>2.3172498053788012E-2</v>
      </c>
      <c r="Y43" s="50">
        <v>2.1538658482323128E-2</v>
      </c>
      <c r="Z43" s="48">
        <v>0</v>
      </c>
      <c r="AA43" s="48">
        <v>0</v>
      </c>
      <c r="AB43" s="48"/>
      <c r="AC43" s="46">
        <v>0.20924632820016004</v>
      </c>
      <c r="AD43" s="46">
        <v>2.1470722223015559E-2</v>
      </c>
      <c r="AE43" s="46">
        <v>0.89739020795396141</v>
      </c>
      <c r="AF43" s="46">
        <v>2.0673537760333226E-2</v>
      </c>
    </row>
    <row r="44" spans="1:32" x14ac:dyDescent="0.25">
      <c r="A44" s="28">
        <v>8</v>
      </c>
      <c r="B44" s="48" t="s">
        <v>32</v>
      </c>
      <c r="C44" s="48">
        <v>3.4224000000000001</v>
      </c>
      <c r="D44" s="48">
        <v>3.8218200000000002</v>
      </c>
      <c r="E44" s="48">
        <v>1.0381899999999999</v>
      </c>
      <c r="F44" s="48">
        <v>33.822374986369681</v>
      </c>
      <c r="G44" s="48">
        <v>55.449226981739216</v>
      </c>
      <c r="H44" s="48">
        <f t="shared" si="12"/>
        <v>89.271601968108897</v>
      </c>
      <c r="I44" s="48">
        <v>0.149779</v>
      </c>
      <c r="J44" s="48">
        <v>0.38043300000000002</v>
      </c>
      <c r="K44" s="48">
        <v>0.76150499999999999</v>
      </c>
      <c r="L44" s="48">
        <v>4.4361999999999999E-2</v>
      </c>
      <c r="M44" s="48" t="s">
        <v>32</v>
      </c>
      <c r="N44" s="48">
        <f t="shared" si="13"/>
        <v>98.890090968108893</v>
      </c>
      <c r="O44" s="49">
        <f t="shared" si="11"/>
        <v>5176.34807050786</v>
      </c>
      <c r="P44" s="48"/>
      <c r="Q44" s="48">
        <v>0</v>
      </c>
      <c r="R44" s="48">
        <v>9.7493337628650326E-2</v>
      </c>
      <c r="S44" s="48">
        <v>0.17058505880689898</v>
      </c>
      <c r="T44" s="48">
        <v>3.1086151107392771E-2</v>
      </c>
      <c r="U44" s="48">
        <v>1.0712104273991603</v>
      </c>
      <c r="V44" s="48">
        <v>1.580219769870352</v>
      </c>
      <c r="W44" s="48">
        <v>4.8045350194069547E-3</v>
      </c>
      <c r="X44" s="48">
        <v>2.1478375210084576E-2</v>
      </c>
      <c r="Y44" s="50">
        <v>2.3122344958054427E-2</v>
      </c>
      <c r="Z44" s="48">
        <v>0</v>
      </c>
      <c r="AA44" s="48">
        <v>0</v>
      </c>
      <c r="AB44" s="48"/>
      <c r="AC44" s="46">
        <v>0.15414273123369507</v>
      </c>
      <c r="AD44" s="46">
        <v>1.7445596537645526E-2</v>
      </c>
      <c r="AE44" s="46">
        <v>0.88682180211795825</v>
      </c>
      <c r="AF44" s="46">
        <v>1.9656443041052588E-2</v>
      </c>
    </row>
    <row r="45" spans="1:32" x14ac:dyDescent="0.25">
      <c r="A45" s="28">
        <v>9</v>
      </c>
      <c r="B45" s="48" t="s">
        <v>32</v>
      </c>
      <c r="C45" s="48">
        <v>4.4148699999999996</v>
      </c>
      <c r="D45" s="48">
        <v>1.8542799999999999</v>
      </c>
      <c r="E45" s="48">
        <v>0.71625399999999995</v>
      </c>
      <c r="F45" s="48">
        <v>34.195130742918074</v>
      </c>
      <c r="G45" s="48">
        <v>55.038967769684909</v>
      </c>
      <c r="H45" s="48">
        <f t="shared" si="12"/>
        <v>89.234098512602984</v>
      </c>
      <c r="I45" s="48">
        <v>0.19956399999999999</v>
      </c>
      <c r="J45" s="48">
        <v>0.19020500000000001</v>
      </c>
      <c r="K45" s="48">
        <v>0.80722099999999997</v>
      </c>
      <c r="L45" s="48">
        <v>7.3897000000000004E-2</v>
      </c>
      <c r="M45" s="48" t="s">
        <v>32</v>
      </c>
      <c r="N45" s="48">
        <f t="shared" si="13"/>
        <v>97.490389512602988</v>
      </c>
      <c r="O45" s="49">
        <f t="shared" si="11"/>
        <v>5487.1036510901768</v>
      </c>
      <c r="P45" s="48"/>
      <c r="Q45" s="48">
        <v>0</v>
      </c>
      <c r="R45" s="48">
        <v>0.12907109775875286</v>
      </c>
      <c r="S45" s="48">
        <v>8.4940142934802093E-2</v>
      </c>
      <c r="T45" s="48">
        <v>2.2010204890220455E-2</v>
      </c>
      <c r="U45" s="48">
        <v>1.1114805633804226</v>
      </c>
      <c r="V45" s="48">
        <v>1.6097527949499266</v>
      </c>
      <c r="W45" s="48">
        <v>6.5697606772141303E-3</v>
      </c>
      <c r="X45" s="48">
        <v>1.1020773701114735E-2</v>
      </c>
      <c r="Y45" s="50">
        <v>2.5154661707546131E-2</v>
      </c>
      <c r="Z45" s="48">
        <v>0</v>
      </c>
      <c r="AA45" s="48">
        <v>0</v>
      </c>
      <c r="AB45" s="48"/>
      <c r="AC45" s="46">
        <v>0.20579834790467932</v>
      </c>
      <c r="AD45" s="46">
        <v>1.2821206149038826E-2</v>
      </c>
      <c r="AE45" s="46">
        <v>0.93770015027051001</v>
      </c>
      <c r="AF45" s="46">
        <v>9.8180495087590233E-3</v>
      </c>
    </row>
    <row r="46" spans="1:32" x14ac:dyDescent="0.25">
      <c r="A46" s="28">
        <v>10</v>
      </c>
      <c r="B46" s="48" t="s">
        <v>32</v>
      </c>
      <c r="C46" s="48">
        <v>3.3419400000000001</v>
      </c>
      <c r="D46" s="48">
        <v>1.24892</v>
      </c>
      <c r="E46" s="48">
        <v>0.79903000000000002</v>
      </c>
      <c r="F46" s="48">
        <v>33.557956460099028</v>
      </c>
      <c r="G46" s="48">
        <v>58.235499314945315</v>
      </c>
      <c r="H46" s="48">
        <f t="shared" si="12"/>
        <v>91.79345577504435</v>
      </c>
      <c r="I46" s="48">
        <v>0.142873</v>
      </c>
      <c r="J46" s="48">
        <v>0.10815</v>
      </c>
      <c r="K46" s="48">
        <v>0.88756500000000005</v>
      </c>
      <c r="L46" s="48">
        <v>8.7951000000000001E-2</v>
      </c>
      <c r="M46" s="48" t="s">
        <v>32</v>
      </c>
      <c r="N46" s="48">
        <f t="shared" si="13"/>
        <v>98.409884775044333</v>
      </c>
      <c r="O46" s="49">
        <f t="shared" si="11"/>
        <v>6033.2438725948077</v>
      </c>
      <c r="P46" s="48"/>
      <c r="Q46" s="48">
        <v>0</v>
      </c>
      <c r="R46" s="48">
        <v>9.7310643311342149E-2</v>
      </c>
      <c r="S46" s="48">
        <v>5.6980060373280385E-2</v>
      </c>
      <c r="T46" s="48">
        <v>2.4455172004071626E-2</v>
      </c>
      <c r="U46" s="48">
        <v>1.0863849022896694</v>
      </c>
      <c r="V46" s="48">
        <v>1.6963963224390515</v>
      </c>
      <c r="W46" s="48">
        <v>4.6845526510904687E-3</v>
      </c>
      <c r="X46" s="48">
        <v>6.24118837058351E-3</v>
      </c>
      <c r="Y46" s="50">
        <v>2.7547158560910934E-2</v>
      </c>
      <c r="Z46" s="48">
        <v>0</v>
      </c>
      <c r="AA46" s="48">
        <v>0</v>
      </c>
      <c r="AB46" s="48"/>
      <c r="AC46" s="46">
        <v>0.30030210868377</v>
      </c>
      <c r="AD46" s="46">
        <v>1.375561815056045E-2</v>
      </c>
      <c r="AE46" s="46">
        <v>0.95419406739815582</v>
      </c>
      <c r="AF46" s="46">
        <v>5.7120989732288747E-3</v>
      </c>
    </row>
    <row r="47" spans="1:32" x14ac:dyDescent="0.25">
      <c r="A47" s="28">
        <v>11</v>
      </c>
      <c r="B47" s="48" t="s">
        <v>32</v>
      </c>
      <c r="C47" s="48">
        <v>4.8614899999999999</v>
      </c>
      <c r="D47" s="48">
        <v>1.9780599999999999</v>
      </c>
      <c r="E47" s="48">
        <v>1.00119</v>
      </c>
      <c r="F47" s="48">
        <v>35.264242988889251</v>
      </c>
      <c r="G47" s="48">
        <v>54.698327077276666</v>
      </c>
      <c r="H47" s="48">
        <f t="shared" si="12"/>
        <v>89.96257006616591</v>
      </c>
      <c r="I47" s="48">
        <v>0.20092399999999999</v>
      </c>
      <c r="J47" s="48">
        <v>0.111056</v>
      </c>
      <c r="K47" s="48">
        <v>0.92681000000000002</v>
      </c>
      <c r="L47" s="48">
        <v>9.1066999999999995E-2</v>
      </c>
      <c r="M47" s="48" t="s">
        <v>32</v>
      </c>
      <c r="N47" s="48">
        <f t="shared" si="13"/>
        <v>99.133167066165925</v>
      </c>
      <c r="O47" s="49">
        <f t="shared" si="11"/>
        <v>6300.0126791385346</v>
      </c>
      <c r="P47" s="48"/>
      <c r="Q47" s="48">
        <v>0</v>
      </c>
      <c r="R47" s="48">
        <v>0.13973158785526732</v>
      </c>
      <c r="S47" s="48">
        <v>8.9082264371327283E-2</v>
      </c>
      <c r="T47" s="48">
        <v>3.0247371597664229E-2</v>
      </c>
      <c r="U47" s="48">
        <v>1.1269023457672187</v>
      </c>
      <c r="V47" s="48">
        <v>1.5728129087482499</v>
      </c>
      <c r="W47" s="48">
        <v>6.5029928768349692E-3</v>
      </c>
      <c r="X47" s="48">
        <v>6.3262492112141945E-3</v>
      </c>
      <c r="Y47" s="50">
        <v>2.8394279572223426E-2</v>
      </c>
      <c r="Z47" s="48">
        <v>0</v>
      </c>
      <c r="AA47" s="48">
        <v>0</v>
      </c>
      <c r="AB47" s="48"/>
      <c r="AC47" s="46">
        <v>0.25347744801236283</v>
      </c>
      <c r="AD47" s="46">
        <v>1.7875191243252257E-2</v>
      </c>
      <c r="AE47" s="46">
        <v>0.92948015145560225</v>
      </c>
      <c r="AF47" s="46">
        <v>5.5825005115888318E-3</v>
      </c>
    </row>
    <row r="48" spans="1:32" x14ac:dyDescent="0.25">
      <c r="A48" s="28">
        <v>12</v>
      </c>
      <c r="B48" s="48" t="s">
        <v>32</v>
      </c>
      <c r="C48" s="48">
        <v>3.26295</v>
      </c>
      <c r="D48" s="48">
        <v>1.84388</v>
      </c>
      <c r="E48" s="48">
        <v>1.0401400000000001</v>
      </c>
      <c r="F48" s="48">
        <v>33.372026743823085</v>
      </c>
      <c r="G48" s="48">
        <v>57.002829043487601</v>
      </c>
      <c r="H48" s="48">
        <f t="shared" si="12"/>
        <v>90.374855787310679</v>
      </c>
      <c r="I48" s="48">
        <v>0.14044699999999999</v>
      </c>
      <c r="J48" s="48">
        <v>0.14305000000000001</v>
      </c>
      <c r="K48" s="48">
        <v>0.96536900000000003</v>
      </c>
      <c r="L48" s="48">
        <v>5.6062000000000001E-2</v>
      </c>
      <c r="M48" s="48" t="s">
        <v>32</v>
      </c>
      <c r="N48" s="48">
        <f t="shared" si="13"/>
        <v>97.826753787310679</v>
      </c>
      <c r="O48" s="49">
        <f t="shared" si="11"/>
        <v>6562.118384617439</v>
      </c>
      <c r="P48" s="48"/>
      <c r="Q48" s="48">
        <v>0</v>
      </c>
      <c r="R48" s="48">
        <v>9.5180476193903865E-2</v>
      </c>
      <c r="S48" s="48">
        <v>8.4274599549111193E-2</v>
      </c>
      <c r="T48" s="48">
        <v>3.1891518141410821E-2</v>
      </c>
      <c r="U48" s="48">
        <v>1.0822972560866795</v>
      </c>
      <c r="V48" s="48">
        <v>1.6634574184277087</v>
      </c>
      <c r="W48" s="48">
        <v>4.6132414616456164E-3</v>
      </c>
      <c r="X48" s="48">
        <v>8.2699786455788116E-3</v>
      </c>
      <c r="Y48" s="50">
        <v>3.0015511493961693E-2</v>
      </c>
      <c r="Z48" s="48">
        <v>0</v>
      </c>
      <c r="AA48" s="48">
        <v>0</v>
      </c>
      <c r="AB48" s="48"/>
      <c r="AC48" s="46">
        <v>0.27453373475364795</v>
      </c>
      <c r="AD48" s="46">
        <v>1.7920373322873429E-2</v>
      </c>
      <c r="AE48" s="46">
        <v>0.93472433054919746</v>
      </c>
      <c r="AF48" s="46">
        <v>7.5831900887881956E-3</v>
      </c>
    </row>
    <row r="49" spans="1:32" ht="14.4" x14ac:dyDescent="0.3">
      <c r="A49" s="14" t="s">
        <v>71</v>
      </c>
      <c r="B49" s="15"/>
      <c r="C49" s="15">
        <f t="shared" ref="C49:L49" si="14">MIN(C37:C48)</f>
        <v>1.1688799999999999</v>
      </c>
      <c r="D49" s="15">
        <f t="shared" si="14"/>
        <v>0.76524099999999995</v>
      </c>
      <c r="E49" s="15">
        <f t="shared" si="14"/>
        <v>0.30057299999999998</v>
      </c>
      <c r="F49" s="15">
        <f t="shared" si="14"/>
        <v>31.487380383307087</v>
      </c>
      <c r="G49" s="15">
        <f t="shared" si="14"/>
        <v>53.842051458742077</v>
      </c>
      <c r="H49" s="15">
        <f t="shared" si="14"/>
        <v>88.171380678010564</v>
      </c>
      <c r="I49" s="15">
        <f t="shared" si="14"/>
        <v>5.6108999999999999E-2</v>
      </c>
      <c r="J49" s="15">
        <f t="shared" si="14"/>
        <v>4.9609E-2</v>
      </c>
      <c r="K49" s="15">
        <f t="shared" si="14"/>
        <v>0.27570499999999998</v>
      </c>
      <c r="L49" s="15">
        <f t="shared" si="14"/>
        <v>4.4361999999999999E-2</v>
      </c>
      <c r="M49" s="15"/>
      <c r="N49" s="15">
        <f>MIN(N37:N48)</f>
        <v>97.490389512602988</v>
      </c>
      <c r="O49" s="62">
        <f>MIN(O37:O48)</f>
        <v>1874.111193990019</v>
      </c>
      <c r="P49" s="15"/>
      <c r="Q49" s="15">
        <f t="shared" ref="Q49:AA49" si="15">MIN(Q37:Q48)</f>
        <v>0</v>
      </c>
      <c r="R49" s="15">
        <f t="shared" si="15"/>
        <v>3.4334471123370416E-2</v>
      </c>
      <c r="S49" s="15">
        <f t="shared" si="15"/>
        <v>3.5273543450254706E-2</v>
      </c>
      <c r="T49" s="15">
        <f t="shared" si="15"/>
        <v>9.2712176110016312E-3</v>
      </c>
      <c r="U49" s="15">
        <f t="shared" si="15"/>
        <v>1.0283086405689787</v>
      </c>
      <c r="V49" s="15">
        <f t="shared" si="15"/>
        <v>1.5491487720472215</v>
      </c>
      <c r="W49" s="15">
        <f t="shared" si="15"/>
        <v>1.8587161108550943E-3</v>
      </c>
      <c r="X49" s="15">
        <f t="shared" si="15"/>
        <v>2.8924363702712294E-3</v>
      </c>
      <c r="Y49" s="15">
        <f t="shared" si="15"/>
        <v>8.6238353364569333E-3</v>
      </c>
      <c r="Z49" s="15">
        <f t="shared" si="15"/>
        <v>0</v>
      </c>
      <c r="AA49" s="15">
        <f t="shared" si="15"/>
        <v>0</v>
      </c>
      <c r="AB49" s="15"/>
      <c r="AC49" s="90">
        <f>MIN(AC37:AC48)</f>
        <v>0.15414273123369507</v>
      </c>
      <c r="AD49" s="90">
        <f>MIN(AD37:AD48)</f>
        <v>5.0795547186766243E-3</v>
      </c>
      <c r="AE49" s="90">
        <f>MIN(AE37:AE48)</f>
        <v>0.88682180211795825</v>
      </c>
      <c r="AF49" s="90">
        <f>MIN(AF37:AF48)</f>
        <v>2.7801277960053639E-3</v>
      </c>
    </row>
    <row r="50" spans="1:32" ht="14.4" x14ac:dyDescent="0.3">
      <c r="A50" s="14" t="s">
        <v>72</v>
      </c>
      <c r="B50" s="15"/>
      <c r="C50" s="15">
        <f t="shared" ref="C50:L50" si="16">MAX(C37:C48)</f>
        <v>4.8614899999999999</v>
      </c>
      <c r="D50" s="15">
        <f t="shared" si="16"/>
        <v>3.8218200000000002</v>
      </c>
      <c r="E50" s="15">
        <f t="shared" si="16"/>
        <v>1.2260800000000001</v>
      </c>
      <c r="F50" s="15">
        <f t="shared" si="16"/>
        <v>35.264242988889251</v>
      </c>
      <c r="G50" s="15">
        <f t="shared" si="16"/>
        <v>63.52358316403361</v>
      </c>
      <c r="H50" s="15">
        <f t="shared" si="16"/>
        <v>95.010963547340694</v>
      </c>
      <c r="I50" s="15">
        <f t="shared" si="16"/>
        <v>0.20092399999999999</v>
      </c>
      <c r="J50" s="15">
        <f t="shared" si="16"/>
        <v>0.40653699999999998</v>
      </c>
      <c r="K50" s="15">
        <f t="shared" si="16"/>
        <v>0.96536900000000003</v>
      </c>
      <c r="L50" s="15">
        <f t="shared" si="16"/>
        <v>0.13367699999999999</v>
      </c>
      <c r="M50" s="15"/>
      <c r="N50" s="15">
        <f>MAX(N37:N48)</f>
        <v>99.133167066165925</v>
      </c>
      <c r="O50" s="62">
        <f>MAX(O37:O48)</f>
        <v>6562.118384617439</v>
      </c>
      <c r="P50" s="15"/>
      <c r="Q50" s="15">
        <f t="shared" ref="Q50:AA50" si="17">MAX(Q37:Q48)</f>
        <v>0</v>
      </c>
      <c r="R50" s="15">
        <f t="shared" si="17"/>
        <v>0.13973158785526732</v>
      </c>
      <c r="S50" s="15">
        <f t="shared" si="17"/>
        <v>0.17058505880689898</v>
      </c>
      <c r="T50" s="15">
        <f t="shared" si="17"/>
        <v>3.7064526302985845E-2</v>
      </c>
      <c r="U50" s="15">
        <f t="shared" si="17"/>
        <v>1.1269023457672187</v>
      </c>
      <c r="V50" s="15">
        <f t="shared" si="17"/>
        <v>1.8666944885382009</v>
      </c>
      <c r="W50" s="15">
        <f t="shared" si="17"/>
        <v>6.5697606772141303E-3</v>
      </c>
      <c r="X50" s="15">
        <f t="shared" si="17"/>
        <v>2.3172498053788012E-2</v>
      </c>
      <c r="Y50" s="15">
        <f t="shared" si="17"/>
        <v>3.0015511493961693E-2</v>
      </c>
      <c r="Z50" s="15">
        <f t="shared" si="17"/>
        <v>0</v>
      </c>
      <c r="AA50" s="15">
        <f t="shared" si="17"/>
        <v>0</v>
      </c>
      <c r="AB50" s="15"/>
      <c r="AC50" s="90">
        <f>MAX(AC37:AC48)</f>
        <v>0.43598582488056714</v>
      </c>
      <c r="AD50" s="90">
        <f>MAX(AD37:AD48)</f>
        <v>2.1470722223015559E-2</v>
      </c>
      <c r="AE50" s="90">
        <f>MAX(AE37:AE48)</f>
        <v>0.97223897347273192</v>
      </c>
      <c r="AF50" s="90">
        <f>MAX(AF37:AF48)</f>
        <v>2.0673537760333226E-2</v>
      </c>
    </row>
    <row r="51" spans="1:32" ht="14.4" x14ac:dyDescent="0.3">
      <c r="A51" s="14" t="s">
        <v>73</v>
      </c>
      <c r="B51" s="15"/>
      <c r="C51" s="15">
        <f t="shared" ref="C51:L51" si="18">AVERAGE(C37:C48)</f>
        <v>3.1543900000000007</v>
      </c>
      <c r="D51" s="15">
        <f t="shared" si="18"/>
        <v>1.780261333333333</v>
      </c>
      <c r="E51" s="15">
        <f t="shared" si="18"/>
        <v>0.75650949999999995</v>
      </c>
      <c r="F51" s="15">
        <f t="shared" si="18"/>
        <v>33.347219898982281</v>
      </c>
      <c r="G51" s="15">
        <f t="shared" si="18"/>
        <v>58.249005737548494</v>
      </c>
      <c r="H51" s="15">
        <f t="shared" si="18"/>
        <v>91.596225636530775</v>
      </c>
      <c r="I51" s="15">
        <f t="shared" si="18"/>
        <v>0.13840375000000002</v>
      </c>
      <c r="J51" s="15">
        <f t="shared" si="18"/>
        <v>0.17603408333333334</v>
      </c>
      <c r="K51" s="15">
        <f t="shared" si="18"/>
        <v>0.64295341666666672</v>
      </c>
      <c r="L51" s="15">
        <f t="shared" si="18"/>
        <v>8.1788727272727291E-2</v>
      </c>
      <c r="M51" s="15"/>
      <c r="N51" s="15">
        <f>AVERAGE(N37:N48)</f>
        <v>98.319750719864103</v>
      </c>
      <c r="O51" s="62">
        <f>AVERAGE(O37:O48)</f>
        <v>4370.4909065455067</v>
      </c>
      <c r="P51" s="15"/>
      <c r="Q51" s="15">
        <f t="shared" ref="Q51:AA51" si="19">AVERAGE(Q37:Q48)</f>
        <v>0</v>
      </c>
      <c r="R51" s="15">
        <f t="shared" si="19"/>
        <v>9.1467605399329577E-2</v>
      </c>
      <c r="S51" s="15">
        <f t="shared" si="19"/>
        <v>8.0720673223107317E-2</v>
      </c>
      <c r="T51" s="15">
        <f t="shared" si="19"/>
        <v>2.3057667639262282E-2</v>
      </c>
      <c r="U51" s="15">
        <f t="shared" si="19"/>
        <v>1.0768552643619569</v>
      </c>
      <c r="V51" s="15">
        <f t="shared" si="19"/>
        <v>1.6934013524986753</v>
      </c>
      <c r="W51" s="15">
        <f t="shared" si="19"/>
        <v>4.5213838803942847E-3</v>
      </c>
      <c r="X51" s="15">
        <f t="shared" si="19"/>
        <v>1.0090957156978686E-2</v>
      </c>
      <c r="Y51" s="15">
        <f t="shared" si="19"/>
        <v>1.9885095840295786E-2</v>
      </c>
      <c r="Z51" s="15">
        <f t="shared" si="19"/>
        <v>0</v>
      </c>
      <c r="AA51" s="15">
        <f t="shared" si="19"/>
        <v>0</v>
      </c>
      <c r="AB51" s="15"/>
      <c r="AC51" s="90">
        <f>AVERAGE(AC37:AC48)</f>
        <v>0.2340628940033942</v>
      </c>
      <c r="AD51" s="90">
        <f>AVERAGE(AD37:AD48)</f>
        <v>1.292835034810263E-2</v>
      </c>
      <c r="AE51" s="90">
        <f>AVERAGE(AE37:AE48)</f>
        <v>0.94164469602412337</v>
      </c>
      <c r="AF51" s="90">
        <f>AVERAGE(AF37:AF48)</f>
        <v>9.2197306543359957E-3</v>
      </c>
    </row>
    <row r="52" spans="1:32" ht="14.4" x14ac:dyDescent="0.3">
      <c r="A52" s="14" t="s">
        <v>76</v>
      </c>
      <c r="B52" s="15"/>
      <c r="C52" s="15">
        <f t="shared" ref="C52:L52" si="20">STDEV(C37:C48)*2</f>
        <v>2.4174809458382276</v>
      </c>
      <c r="D52" s="15">
        <f t="shared" si="20"/>
        <v>1.8686719804879113</v>
      </c>
      <c r="E52" s="15">
        <f t="shared" si="20"/>
        <v>0.59672919314451989</v>
      </c>
      <c r="F52" s="15">
        <f t="shared" si="20"/>
        <v>2.2638770189886284</v>
      </c>
      <c r="G52" s="15">
        <f t="shared" si="20"/>
        <v>6.5827978999021113</v>
      </c>
      <c r="H52" s="15">
        <f t="shared" si="20"/>
        <v>4.6214655739080763</v>
      </c>
      <c r="I52" s="15">
        <f t="shared" si="20"/>
        <v>9.9445936183252925E-2</v>
      </c>
      <c r="J52" s="15">
        <f t="shared" si="20"/>
        <v>0.23195299143099646</v>
      </c>
      <c r="K52" s="15">
        <f t="shared" si="20"/>
        <v>0.47103820073107616</v>
      </c>
      <c r="L52" s="15">
        <f t="shared" si="20"/>
        <v>6.127252853337059E-2</v>
      </c>
      <c r="M52" s="15"/>
      <c r="N52" s="15">
        <f>STDEV(N37:N48)*2</f>
        <v>1.1189744239897514</v>
      </c>
      <c r="O52" s="62">
        <f>STDEV(O37:O48)*2</f>
        <v>3201.8932002938941</v>
      </c>
      <c r="P52" s="15"/>
      <c r="Q52" s="15">
        <f t="shared" ref="Q52:AA52" si="21">STDEV(Q37:Q48)*2</f>
        <v>0</v>
      </c>
      <c r="R52" s="15">
        <f t="shared" si="21"/>
        <v>6.9435916732710365E-2</v>
      </c>
      <c r="S52" s="15">
        <f t="shared" si="21"/>
        <v>8.3134123619148959E-2</v>
      </c>
      <c r="T52" s="15">
        <f t="shared" si="21"/>
        <v>1.7970741639806453E-2</v>
      </c>
      <c r="U52" s="15">
        <f t="shared" si="21"/>
        <v>6.2057388344207799E-2</v>
      </c>
      <c r="V52" s="15">
        <f t="shared" si="21"/>
        <v>0.2138372937966917</v>
      </c>
      <c r="W52" s="15">
        <f t="shared" si="21"/>
        <v>3.2263346469380469E-3</v>
      </c>
      <c r="X52" s="15">
        <f t="shared" si="21"/>
        <v>1.3121340323689581E-2</v>
      </c>
      <c r="Y52" s="15">
        <f t="shared" si="21"/>
        <v>1.4485087776210248E-2</v>
      </c>
      <c r="Z52" s="15">
        <f t="shared" si="21"/>
        <v>0</v>
      </c>
      <c r="AA52" s="15">
        <f t="shared" si="21"/>
        <v>0</v>
      </c>
      <c r="AB52" s="15"/>
      <c r="AC52" s="90">
        <f>STDEV(AC37:AC48)*2</f>
        <v>0.15765457179817974</v>
      </c>
      <c r="AD52" s="90">
        <f>STDEV(AD37:AD48)*2</f>
        <v>1.0535623017430268E-2</v>
      </c>
      <c r="AE52" s="90">
        <f>STDEV(AE37:AE48)*2</f>
        <v>5.6032090004257018E-2</v>
      </c>
      <c r="AF52" s="90">
        <f>STDEV(AF37:AF48)*2</f>
        <v>1.1786958913176854E-2</v>
      </c>
    </row>
    <row r="53" spans="1:32" ht="14.4" x14ac:dyDescent="0.3">
      <c r="A53" s="5" t="s">
        <v>55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P53" s="48"/>
      <c r="Q53" s="48"/>
      <c r="R53" s="48"/>
      <c r="S53" s="48"/>
      <c r="T53" s="48"/>
      <c r="U53" s="48"/>
      <c r="V53" s="48"/>
      <c r="W53" s="48"/>
      <c r="X53" s="48"/>
      <c r="Y53" s="50"/>
      <c r="Z53" s="48"/>
      <c r="AA53" s="48"/>
      <c r="AB53" s="48"/>
      <c r="AC53" s="46"/>
    </row>
    <row r="54" spans="1:32" x14ac:dyDescent="0.25">
      <c r="A54" s="28">
        <v>1</v>
      </c>
      <c r="B54" s="48" t="s">
        <v>32</v>
      </c>
      <c r="C54" s="48">
        <v>0.36088500000000001</v>
      </c>
      <c r="D54" s="48">
        <v>1.9176</v>
      </c>
      <c r="E54" s="48">
        <v>0.11412</v>
      </c>
      <c r="F54" s="48">
        <v>30.608823995390775</v>
      </c>
      <c r="G54" s="48">
        <v>64.591425606176898</v>
      </c>
      <c r="H54" s="48">
        <f>SUM(F54:G54)</f>
        <v>95.200249601567677</v>
      </c>
      <c r="I54" s="48">
        <v>4.1174000000000002E-2</v>
      </c>
      <c r="J54" s="48">
        <v>0.44658199999999998</v>
      </c>
      <c r="K54" s="48">
        <v>0.72270500000000004</v>
      </c>
      <c r="L54" s="48">
        <v>5.8147999999999998E-2</v>
      </c>
      <c r="M54" s="48" t="s">
        <v>32</v>
      </c>
      <c r="N54" s="48">
        <v>98.861463601567678</v>
      </c>
      <c r="O54" s="49">
        <f t="shared" ref="O54:O75" si="22">K54/(149.884/101.884)*10000</f>
        <v>4912.6041618851923</v>
      </c>
      <c r="P54" s="48"/>
      <c r="Q54" s="50">
        <v>0</v>
      </c>
      <c r="R54" s="50">
        <v>1.0425002666087757E-2</v>
      </c>
      <c r="S54" s="48">
        <v>8.6794449712770824E-2</v>
      </c>
      <c r="T54" s="48">
        <v>3.46509421629495E-3</v>
      </c>
      <c r="U54" s="48">
        <v>0.98306109190887669</v>
      </c>
      <c r="V54" s="48">
        <v>1.8666377181796268</v>
      </c>
      <c r="W54" s="48">
        <v>0</v>
      </c>
      <c r="X54" s="48">
        <v>2.556746260855277E-2</v>
      </c>
      <c r="Y54" s="50">
        <v>2.2252732559132873E-2</v>
      </c>
      <c r="Z54" s="48">
        <v>1.7964481486567032E-3</v>
      </c>
      <c r="AA54" s="48">
        <v>0</v>
      </c>
      <c r="AB54" s="48"/>
      <c r="AC54" s="46">
        <v>3.8390335973978978E-2</v>
      </c>
      <c r="AD54" s="46">
        <v>1.7707082959281524E-3</v>
      </c>
      <c r="AE54" s="46">
        <v>0.95387619693851222</v>
      </c>
      <c r="AF54" s="46">
        <v>2.534873962673536E-2</v>
      </c>
    </row>
    <row r="55" spans="1:32" x14ac:dyDescent="0.25">
      <c r="A55" s="28">
        <v>2</v>
      </c>
      <c r="B55" s="48" t="s">
        <v>32</v>
      </c>
      <c r="C55" s="48">
        <v>0.393237</v>
      </c>
      <c r="D55" s="48">
        <v>0.55599699999999996</v>
      </c>
      <c r="E55" s="48">
        <v>0.23663699999999999</v>
      </c>
      <c r="F55" s="48">
        <v>30.56694649145842</v>
      </c>
      <c r="G55" s="48">
        <v>65.163520743257322</v>
      </c>
      <c r="H55" s="48">
        <f t="shared" ref="H55:H75" si="23">SUM(F55:G55)</f>
        <v>95.730467234715746</v>
      </c>
      <c r="I55" s="48" t="s">
        <v>32</v>
      </c>
      <c r="J55" s="48">
        <v>0.142345</v>
      </c>
      <c r="K55" s="48">
        <v>0.74536999999999998</v>
      </c>
      <c r="L55" s="48">
        <v>6.7637000000000003E-2</v>
      </c>
      <c r="M55" s="48" t="s">
        <v>32</v>
      </c>
      <c r="N55" s="48">
        <v>97.871690234715743</v>
      </c>
      <c r="O55" s="49">
        <f t="shared" si="22"/>
        <v>5066.6700301566543</v>
      </c>
      <c r="P55" s="48"/>
      <c r="Q55" s="50">
        <v>0</v>
      </c>
      <c r="R55" s="50">
        <v>1.1584352718975892E-2</v>
      </c>
      <c r="S55" s="48">
        <v>2.5663532534885732E-2</v>
      </c>
      <c r="T55" s="48">
        <v>7.3273340312018966E-3</v>
      </c>
      <c r="U55" s="48">
        <v>1.0011426769451792</v>
      </c>
      <c r="V55" s="48">
        <v>1.9204356647214764</v>
      </c>
      <c r="W55" s="48">
        <v>0</v>
      </c>
      <c r="X55" s="48">
        <v>8.3107206890712867E-3</v>
      </c>
      <c r="Y55" s="50">
        <v>2.340476327448409E-2</v>
      </c>
      <c r="Z55" s="48">
        <v>2.1309550847257532E-3</v>
      </c>
      <c r="AA55" s="48">
        <v>0</v>
      </c>
      <c r="AB55" s="48"/>
      <c r="AC55" s="46">
        <v>0.22210189649076689</v>
      </c>
      <c r="AD55" s="46">
        <v>3.7510159270603451E-3</v>
      </c>
      <c r="AE55" s="46">
        <v>0.98311128366607048</v>
      </c>
      <c r="AF55" s="46">
        <v>8.2328918883707216E-3</v>
      </c>
    </row>
    <row r="56" spans="1:32" x14ac:dyDescent="0.25">
      <c r="A56" s="28">
        <v>3</v>
      </c>
      <c r="B56" s="48" t="s">
        <v>32</v>
      </c>
      <c r="C56" s="48">
        <v>0.26006600000000002</v>
      </c>
      <c r="D56" s="48">
        <v>0.844221</v>
      </c>
      <c r="E56" s="48">
        <v>9.6452999999999997E-2</v>
      </c>
      <c r="F56" s="48">
        <v>30.676758030169754</v>
      </c>
      <c r="G56" s="48">
        <v>65.937003677390422</v>
      </c>
      <c r="H56" s="48">
        <f t="shared" si="23"/>
        <v>96.613761707560172</v>
      </c>
      <c r="I56" s="48">
        <v>6.2368E-2</v>
      </c>
      <c r="J56" s="48">
        <v>0.22703400000000001</v>
      </c>
      <c r="K56" s="48">
        <v>0.77326899999999998</v>
      </c>
      <c r="L56" s="48">
        <v>6.5412999999999999E-2</v>
      </c>
      <c r="M56" s="48" t="s">
        <v>32</v>
      </c>
      <c r="N56" s="48">
        <v>98.996774707560178</v>
      </c>
      <c r="O56" s="49">
        <f t="shared" si="22"/>
        <v>5256.3141359985066</v>
      </c>
      <c r="P56" s="48"/>
      <c r="Q56" s="50">
        <v>0</v>
      </c>
      <c r="R56" s="50">
        <v>7.5674813926299763E-3</v>
      </c>
      <c r="S56" s="48">
        <v>3.8490231601494333E-2</v>
      </c>
      <c r="T56" s="48">
        <v>2.9500505994078732E-3</v>
      </c>
      <c r="U56" s="48">
        <v>0.99243886784251822</v>
      </c>
      <c r="V56" s="48">
        <v>1.9194412126200762</v>
      </c>
      <c r="W56" s="48">
        <v>0</v>
      </c>
      <c r="X56" s="48">
        <v>1.3092957442898288E-2</v>
      </c>
      <c r="Y56" s="50">
        <v>2.3983542393761943E-2</v>
      </c>
      <c r="Z56" s="48">
        <v>2.0356561072130751E-3</v>
      </c>
      <c r="AA56" s="48">
        <v>0</v>
      </c>
      <c r="AB56" s="48"/>
      <c r="AC56" s="46">
        <v>7.118799493463987E-2</v>
      </c>
      <c r="AD56" s="46">
        <v>1.5044512415459369E-3</v>
      </c>
      <c r="AE56" s="46">
        <v>0.97886650350347382</v>
      </c>
      <c r="AF56" s="46">
        <v>1.3020927944455564E-2</v>
      </c>
    </row>
    <row r="57" spans="1:32" x14ac:dyDescent="0.25">
      <c r="A57" s="28">
        <v>4</v>
      </c>
      <c r="B57" s="48" t="s">
        <v>32</v>
      </c>
      <c r="C57" s="48">
        <v>0.26587499999999997</v>
      </c>
      <c r="D57" s="48">
        <v>3.0587499999999999</v>
      </c>
      <c r="E57" s="48">
        <v>0.16429299999999999</v>
      </c>
      <c r="F57" s="48">
        <v>30.545365789218565</v>
      </c>
      <c r="G57" s="48">
        <v>64.188072247286925</v>
      </c>
      <c r="H57" s="48">
        <f t="shared" si="23"/>
        <v>94.73343803650549</v>
      </c>
      <c r="I57" s="48">
        <v>6.8164000000000002E-2</v>
      </c>
      <c r="J57" s="48">
        <v>0.74602100000000005</v>
      </c>
      <c r="K57" s="48">
        <v>0.78361599999999998</v>
      </c>
      <c r="L57" s="48">
        <v>9.3823000000000004E-2</v>
      </c>
      <c r="M57" s="48" t="s">
        <v>32</v>
      </c>
      <c r="N57" s="48">
        <v>99.913980036505478</v>
      </c>
      <c r="O57" s="49">
        <f t="shared" si="22"/>
        <v>5326.6481108056905</v>
      </c>
      <c r="P57" s="48"/>
      <c r="Q57" s="50">
        <v>0</v>
      </c>
      <c r="R57" s="50">
        <v>7.537566054374248E-3</v>
      </c>
      <c r="S57" s="48">
        <v>0.13587019540142473</v>
      </c>
      <c r="T57" s="48">
        <v>4.8957431980187543E-3</v>
      </c>
      <c r="U57" s="48">
        <v>0.96277649397390519</v>
      </c>
      <c r="V57" s="48">
        <v>1.8204794652373693</v>
      </c>
      <c r="W57" s="48">
        <v>0</v>
      </c>
      <c r="X57" s="48">
        <v>4.1916378420314863E-2</v>
      </c>
      <c r="Y57" s="50">
        <v>2.3679464054439266E-2</v>
      </c>
      <c r="Z57" s="48">
        <v>2.844693660153341E-3</v>
      </c>
      <c r="AA57" s="48">
        <v>0</v>
      </c>
      <c r="AB57" s="48"/>
      <c r="AC57" s="46">
        <v>3.4779316976316525E-2</v>
      </c>
      <c r="AD57" s="46">
        <v>2.4962420248078802E-3</v>
      </c>
      <c r="AE57" s="46">
        <v>0.92822624933929176</v>
      </c>
      <c r="AF57" s="46">
        <v>4.1720589019833089E-2</v>
      </c>
    </row>
    <row r="58" spans="1:32" x14ac:dyDescent="0.25">
      <c r="A58" s="28">
        <v>5</v>
      </c>
      <c r="B58" s="48" t="s">
        <v>32</v>
      </c>
      <c r="C58" s="48">
        <v>0.376828</v>
      </c>
      <c r="D58" s="48">
        <v>0.49936199999999997</v>
      </c>
      <c r="E58" s="48">
        <v>0.21646399999999999</v>
      </c>
      <c r="F58" s="48">
        <v>30.660862141247815</v>
      </c>
      <c r="G58" s="48">
        <v>64.936566808270328</v>
      </c>
      <c r="H58" s="48">
        <f t="shared" si="23"/>
        <v>95.597428949518147</v>
      </c>
      <c r="I58" s="48">
        <v>3.9292000000000001E-2</v>
      </c>
      <c r="J58" s="48">
        <v>3.8977999999999999E-2</v>
      </c>
      <c r="K58" s="48">
        <v>0.798902</v>
      </c>
      <c r="L58" s="48" t="s">
        <v>32</v>
      </c>
      <c r="M58" s="48" t="s">
        <v>32</v>
      </c>
      <c r="N58" s="48">
        <v>97.638594949518151</v>
      </c>
      <c r="O58" s="49">
        <f t="shared" si="22"/>
        <v>5430.5550537749205</v>
      </c>
      <c r="P58" s="48"/>
      <c r="Q58" s="50">
        <v>0</v>
      </c>
      <c r="R58" s="50">
        <v>1.1152335115608482E-2</v>
      </c>
      <c r="S58" s="48">
        <v>2.3156063183390065E-2</v>
      </c>
      <c r="T58" s="48">
        <v>6.7337077909250375E-3</v>
      </c>
      <c r="U58" s="48">
        <v>1.0088660980125086</v>
      </c>
      <c r="V58" s="48">
        <v>1.9226037855484197</v>
      </c>
      <c r="W58" s="48">
        <v>0</v>
      </c>
      <c r="X58" s="48">
        <v>2.2862371030980076E-3</v>
      </c>
      <c r="Y58" s="50">
        <v>2.5201773246050059E-2</v>
      </c>
      <c r="Z58" s="48">
        <v>0</v>
      </c>
      <c r="AA58" s="48">
        <v>0</v>
      </c>
      <c r="AB58" s="48"/>
      <c r="AC58" s="46">
        <v>0.22528469009386026</v>
      </c>
      <c r="AD58" s="46">
        <v>3.448773374144874E-3</v>
      </c>
      <c r="AE58" s="46">
        <v>0.98469148803361639</v>
      </c>
      <c r="AF58" s="46">
        <v>2.2610214343584721E-3</v>
      </c>
    </row>
    <row r="59" spans="1:32" x14ac:dyDescent="0.25">
      <c r="A59" s="28">
        <v>6</v>
      </c>
      <c r="B59" s="48">
        <v>0.49919599999999997</v>
      </c>
      <c r="C59" s="48">
        <v>0.61430399999999996</v>
      </c>
      <c r="D59" s="48">
        <v>1.8406100000000001</v>
      </c>
      <c r="E59" s="48">
        <v>0.13495699999999999</v>
      </c>
      <c r="F59" s="48">
        <v>29.697043180871294</v>
      </c>
      <c r="G59" s="48">
        <v>61.721246032171862</v>
      </c>
      <c r="H59" s="48">
        <f t="shared" si="23"/>
        <v>91.418289213043153</v>
      </c>
      <c r="I59" s="48">
        <v>3.5485000000000003E-2</v>
      </c>
      <c r="J59" s="48">
        <v>0.48969400000000002</v>
      </c>
      <c r="K59" s="48">
        <v>0.87270800000000004</v>
      </c>
      <c r="L59" s="48">
        <v>8.6211999999999997E-2</v>
      </c>
      <c r="M59" s="48" t="s">
        <v>32</v>
      </c>
      <c r="N59" s="48">
        <v>96.284555213043149</v>
      </c>
      <c r="O59" s="49">
        <f t="shared" si="22"/>
        <v>5932.2530671719478</v>
      </c>
      <c r="P59" s="48"/>
      <c r="Q59" s="50">
        <v>0</v>
      </c>
      <c r="R59" s="50">
        <v>1.8356294448165132E-2</v>
      </c>
      <c r="S59" s="48">
        <v>8.617673562112764E-2</v>
      </c>
      <c r="T59" s="48">
        <v>4.2388010088185825E-3</v>
      </c>
      <c r="U59" s="48">
        <v>0.98660066260682688</v>
      </c>
      <c r="V59" s="48">
        <v>1.8450756650596221</v>
      </c>
      <c r="W59" s="48">
        <v>0</v>
      </c>
      <c r="X59" s="48">
        <v>2.9000502741668346E-2</v>
      </c>
      <c r="Y59" s="50">
        <v>2.7796209414102335E-2</v>
      </c>
      <c r="Z59" s="48">
        <v>2.7551290996693516E-3</v>
      </c>
      <c r="AA59" s="48">
        <v>0</v>
      </c>
      <c r="AB59" s="48"/>
      <c r="AC59" s="46">
        <v>4.6881334412327801E-2</v>
      </c>
      <c r="AD59" s="46">
        <v>2.1900388930305458E-3</v>
      </c>
      <c r="AE59" s="46">
        <v>0.95328548300761129</v>
      </c>
      <c r="AF59" s="46">
        <v>2.8555011289020191E-2</v>
      </c>
    </row>
    <row r="60" spans="1:32" x14ac:dyDescent="0.25">
      <c r="A60" s="28">
        <v>7</v>
      </c>
      <c r="B60" s="48" t="s">
        <v>32</v>
      </c>
      <c r="C60" s="48">
        <v>0.277478</v>
      </c>
      <c r="D60" s="48">
        <v>0.49487199999999998</v>
      </c>
      <c r="E60" s="48">
        <v>0.18870400000000001</v>
      </c>
      <c r="F60" s="48">
        <v>30.869674156146573</v>
      </c>
      <c r="G60" s="48">
        <v>66.097241629795036</v>
      </c>
      <c r="H60" s="48">
        <f t="shared" si="23"/>
        <v>96.966915785941609</v>
      </c>
      <c r="I60" s="48">
        <v>5.2374999999999998E-2</v>
      </c>
      <c r="J60" s="48">
        <v>7.5853000000000004E-2</v>
      </c>
      <c r="K60" s="48">
        <v>0.88548700000000002</v>
      </c>
      <c r="L60" s="48">
        <v>9.7874000000000003E-2</v>
      </c>
      <c r="M60" s="48" t="s">
        <v>32</v>
      </c>
      <c r="N60" s="48">
        <v>99.117350785941611</v>
      </c>
      <c r="O60" s="49">
        <f t="shared" si="22"/>
        <v>6019.118618931976</v>
      </c>
      <c r="P60" s="48"/>
      <c r="Q60" s="50">
        <v>0</v>
      </c>
      <c r="R60" s="50">
        <v>8.0901102024693028E-3</v>
      </c>
      <c r="S60" s="48">
        <v>2.2607125930653834E-2</v>
      </c>
      <c r="T60" s="48">
        <v>5.7829964971977408E-3</v>
      </c>
      <c r="U60" s="48">
        <v>3</v>
      </c>
      <c r="V60" s="48">
        <v>1.9279112674279686</v>
      </c>
      <c r="W60" s="48">
        <v>0</v>
      </c>
      <c r="X60" s="48">
        <v>4.3830630252010491E-3</v>
      </c>
      <c r="Y60" s="50">
        <v>2.7518389739241159E-2</v>
      </c>
      <c r="Z60" s="48">
        <v>3.0518682503377519E-3</v>
      </c>
      <c r="AA60" s="48">
        <v>0</v>
      </c>
      <c r="AB60" s="48"/>
      <c r="AC60" s="46">
        <v>0.20369748358409492</v>
      </c>
      <c r="AD60" s="46">
        <v>2.9560866884749027E-3</v>
      </c>
      <c r="AE60" s="46">
        <v>0.98548785858096033</v>
      </c>
      <c r="AF60" s="46">
        <v>4.3610907946026282E-3</v>
      </c>
    </row>
    <row r="61" spans="1:32" x14ac:dyDescent="0.25">
      <c r="A61" s="28">
        <v>8</v>
      </c>
      <c r="B61" s="48" t="s">
        <v>32</v>
      </c>
      <c r="C61" s="48">
        <v>1.23722</v>
      </c>
      <c r="D61" s="48">
        <v>3.3377500000000002</v>
      </c>
      <c r="E61" s="48">
        <v>0.155719</v>
      </c>
      <c r="F61" s="48">
        <v>31.14075260096142</v>
      </c>
      <c r="G61" s="48">
        <v>60.67534927370577</v>
      </c>
      <c r="H61" s="48">
        <f t="shared" si="23"/>
        <v>91.816101874667197</v>
      </c>
      <c r="I61" s="48">
        <v>0.15180099999999999</v>
      </c>
      <c r="J61" s="48">
        <v>0.63514999999999999</v>
      </c>
      <c r="K61" s="48">
        <v>0.89756800000000003</v>
      </c>
      <c r="L61" s="48">
        <v>0.110833</v>
      </c>
      <c r="M61" s="48" t="s">
        <v>32</v>
      </c>
      <c r="N61" s="48">
        <v>98.342142874667204</v>
      </c>
      <c r="O61" s="49">
        <f t="shared" si="22"/>
        <v>6101.239499346163</v>
      </c>
      <c r="P61" s="48"/>
      <c r="Q61" s="50">
        <v>0</v>
      </c>
      <c r="R61" s="50">
        <v>3.5590767029866556E-2</v>
      </c>
      <c r="S61" s="48">
        <v>0.15044259289790018</v>
      </c>
      <c r="T61" s="48">
        <v>4.7084500019259302E-3</v>
      </c>
      <c r="U61" s="48">
        <v>0.99596950268901763</v>
      </c>
      <c r="V61" s="48">
        <v>1.7461458836411845</v>
      </c>
      <c r="W61" s="48">
        <v>0</v>
      </c>
      <c r="X61" s="48">
        <v>3.6211439534345274E-2</v>
      </c>
      <c r="Y61" s="50">
        <v>2.7521539399255678E-2</v>
      </c>
      <c r="Z61" s="48">
        <v>3.409824806504055E-3</v>
      </c>
      <c r="AA61" s="48">
        <v>0</v>
      </c>
      <c r="AB61" s="48"/>
      <c r="AC61" s="46">
        <v>3.0347524025126658E-2</v>
      </c>
      <c r="AD61" s="46">
        <v>2.4764411787547118E-3</v>
      </c>
      <c r="AE61" s="46">
        <v>0.91839725782227555</v>
      </c>
      <c r="AF61" s="46">
        <v>3.508245313689308E-2</v>
      </c>
    </row>
    <row r="62" spans="1:32" x14ac:dyDescent="0.25">
      <c r="A62" s="28">
        <v>9</v>
      </c>
      <c r="B62" s="48" t="s">
        <v>32</v>
      </c>
      <c r="C62" s="48">
        <v>0.219967</v>
      </c>
      <c r="D62" s="48">
        <v>0.42979699999999998</v>
      </c>
      <c r="E62" s="48">
        <v>0.16309000000000001</v>
      </c>
      <c r="F62" s="48">
        <v>30.810371132699185</v>
      </c>
      <c r="G62" s="48">
        <v>66.288062836988175</v>
      </c>
      <c r="H62" s="48">
        <f t="shared" si="23"/>
        <v>97.098433969687363</v>
      </c>
      <c r="I62" s="48">
        <v>3.3427999999999999E-2</v>
      </c>
      <c r="J62" s="48">
        <v>7.9967999999999997E-2</v>
      </c>
      <c r="K62" s="48">
        <v>0.90282700000000005</v>
      </c>
      <c r="L62" s="48">
        <v>8.1981999999999999E-2</v>
      </c>
      <c r="M62" s="48" t="s">
        <v>32</v>
      </c>
      <c r="N62" s="48">
        <v>99.040266969687366</v>
      </c>
      <c r="O62" s="49">
        <f t="shared" si="22"/>
        <v>6136.9876750020021</v>
      </c>
      <c r="P62" s="48"/>
      <c r="Q62" s="50">
        <v>0</v>
      </c>
      <c r="R62" s="50">
        <v>6.4165569638277896E-3</v>
      </c>
      <c r="S62" s="48">
        <v>1.9644206537891572E-2</v>
      </c>
      <c r="T62" s="48">
        <v>5.0005502546961933E-3</v>
      </c>
      <c r="U62" s="48">
        <v>0.99923576984804718</v>
      </c>
      <c r="V62" s="48">
        <v>1.9344507335512136</v>
      </c>
      <c r="W62" s="48">
        <v>0</v>
      </c>
      <c r="X62" s="48">
        <v>4.623169628772455E-3</v>
      </c>
      <c r="Y62" s="50">
        <v>2.807139572854199E-2</v>
      </c>
      <c r="Z62" s="48">
        <v>2.5576174870090111E-3</v>
      </c>
      <c r="AA62" s="48">
        <v>0</v>
      </c>
      <c r="AB62" s="48"/>
      <c r="AC62" s="46">
        <v>0.20290523849682193</v>
      </c>
      <c r="AD62" s="46">
        <v>2.5524790799343056E-3</v>
      </c>
      <c r="AE62" s="46">
        <v>0.98742033917485927</v>
      </c>
      <c r="AF62" s="46">
        <v>4.6053976778668813E-3</v>
      </c>
    </row>
    <row r="63" spans="1:32" x14ac:dyDescent="0.25">
      <c r="A63" s="28">
        <v>10</v>
      </c>
      <c r="B63" s="48" t="s">
        <v>32</v>
      </c>
      <c r="C63" s="48">
        <v>0.14164099999999999</v>
      </c>
      <c r="D63" s="48">
        <v>0.464057</v>
      </c>
      <c r="E63" s="48">
        <v>6.2887999999999999E-2</v>
      </c>
      <c r="F63" s="48">
        <v>30.526487471636472</v>
      </c>
      <c r="G63" s="48">
        <v>66.069665488611363</v>
      </c>
      <c r="H63" s="48">
        <f t="shared" si="23"/>
        <v>96.596152960247835</v>
      </c>
      <c r="I63" s="48" t="s">
        <v>32</v>
      </c>
      <c r="J63" s="48">
        <v>8.3902000000000004E-2</v>
      </c>
      <c r="K63" s="48">
        <v>0.90629499999999996</v>
      </c>
      <c r="L63" s="48">
        <v>9.8771999999999999E-2</v>
      </c>
      <c r="M63" s="48" t="s">
        <v>32</v>
      </c>
      <c r="N63" s="48">
        <v>98.448981960247835</v>
      </c>
      <c r="O63" s="49">
        <f t="shared" si="22"/>
        <v>6160.5614862160073</v>
      </c>
      <c r="P63" s="48"/>
      <c r="Q63" s="50">
        <v>0</v>
      </c>
      <c r="R63" s="50">
        <v>4.1573994790149466E-3</v>
      </c>
      <c r="S63" s="48">
        <v>2.1341782551919011E-2</v>
      </c>
      <c r="T63" s="48">
        <v>1.9401999874209715E-3</v>
      </c>
      <c r="U63" s="48">
        <v>0.9961761233448212</v>
      </c>
      <c r="V63" s="48">
        <v>1.9400490247545683</v>
      </c>
      <c r="W63" s="48">
        <v>0</v>
      </c>
      <c r="X63" s="48">
        <v>4.8807229727758205E-3</v>
      </c>
      <c r="Y63" s="50">
        <v>2.8354193748062299E-2</v>
      </c>
      <c r="Z63" s="48">
        <v>3.1005531614171078E-3</v>
      </c>
      <c r="AA63" s="48">
        <v>0</v>
      </c>
      <c r="AB63" s="48"/>
      <c r="AC63" s="46">
        <v>8.3334827012372367E-2</v>
      </c>
      <c r="AD63" s="46">
        <v>9.8821848186220066E-4</v>
      </c>
      <c r="AE63" s="46">
        <v>0.98814159076954122</v>
      </c>
      <c r="AF63" s="46">
        <v>4.8755702443169287E-3</v>
      </c>
    </row>
    <row r="64" spans="1:32" x14ac:dyDescent="0.25">
      <c r="A64" s="28">
        <v>11</v>
      </c>
      <c r="B64" s="48" t="s">
        <v>32</v>
      </c>
      <c r="C64" s="48">
        <v>0.33468700000000001</v>
      </c>
      <c r="D64" s="48">
        <v>0.64569500000000002</v>
      </c>
      <c r="E64" s="48">
        <v>0.10562199999999999</v>
      </c>
      <c r="F64" s="48">
        <v>30.829289666098759</v>
      </c>
      <c r="G64" s="48">
        <v>65.684137649926953</v>
      </c>
      <c r="H64" s="48">
        <f t="shared" si="23"/>
        <v>96.513427316025712</v>
      </c>
      <c r="I64" s="48">
        <v>5.7418999999999998E-2</v>
      </c>
      <c r="J64" s="48">
        <v>0.116327</v>
      </c>
      <c r="K64" s="48">
        <v>0.90940500000000002</v>
      </c>
      <c r="L64" s="48">
        <v>6.0199000000000003E-2</v>
      </c>
      <c r="M64" s="48" t="s">
        <v>32</v>
      </c>
      <c r="N64" s="48">
        <v>98.774688316025703</v>
      </c>
      <c r="O64" s="49">
        <f t="shared" si="22"/>
        <v>6181.7017840463304</v>
      </c>
      <c r="P64" s="48"/>
      <c r="Q64" s="50">
        <v>0</v>
      </c>
      <c r="R64" s="50">
        <v>9.7758123407832385E-3</v>
      </c>
      <c r="S64" s="48">
        <v>2.9550717173669756E-2</v>
      </c>
      <c r="T64" s="48">
        <v>3.2427565136235593E-3</v>
      </c>
      <c r="U64" s="48">
        <v>1.0011612937056982</v>
      </c>
      <c r="V64" s="48">
        <v>1.9193418751144948</v>
      </c>
      <c r="W64" s="48">
        <v>0</v>
      </c>
      <c r="X64" s="48">
        <v>6.7340077538305355E-3</v>
      </c>
      <c r="Y64" s="50">
        <v>2.8313026516645252E-2</v>
      </c>
      <c r="Z64" s="48">
        <v>1.8805108812550103E-3</v>
      </c>
      <c r="AA64" s="48">
        <v>0</v>
      </c>
      <c r="AB64" s="48"/>
      <c r="AC64" s="46">
        <v>9.8884203135822413E-2</v>
      </c>
      <c r="AD64" s="46">
        <v>1.6611330334312879E-3</v>
      </c>
      <c r="AE64" s="46">
        <v>0.98320122951135447</v>
      </c>
      <c r="AF64" s="46">
        <v>6.6812572139973757E-3</v>
      </c>
    </row>
    <row r="65" spans="1:32" x14ac:dyDescent="0.25">
      <c r="A65" s="28">
        <v>12</v>
      </c>
      <c r="B65" s="48" t="s">
        <v>32</v>
      </c>
      <c r="C65" s="48">
        <v>0.18848799999999999</v>
      </c>
      <c r="D65" s="48">
        <v>0.481437</v>
      </c>
      <c r="E65" s="48">
        <v>0.124251</v>
      </c>
      <c r="F65" s="48">
        <v>30.390821207023798</v>
      </c>
      <c r="G65" s="48">
        <v>65.644983271421495</v>
      </c>
      <c r="H65" s="48">
        <f t="shared" si="23"/>
        <v>96.0358044784453</v>
      </c>
      <c r="I65" s="48">
        <v>3.3205999999999999E-2</v>
      </c>
      <c r="J65" s="48">
        <v>0.12896099999999999</v>
      </c>
      <c r="K65" s="48">
        <v>0.93203599999999998</v>
      </c>
      <c r="L65" s="48">
        <v>0.10099900000000001</v>
      </c>
      <c r="M65" s="48" t="s">
        <v>32</v>
      </c>
      <c r="N65" s="48">
        <v>98.147154478445287</v>
      </c>
      <c r="O65" s="49">
        <f t="shared" si="22"/>
        <v>6335.5365365215775</v>
      </c>
      <c r="P65" s="48"/>
      <c r="Q65" s="50">
        <v>0</v>
      </c>
      <c r="R65" s="50">
        <v>5.5497032150808633E-3</v>
      </c>
      <c r="S65" s="48">
        <v>2.2210181423902835E-2</v>
      </c>
      <c r="T65" s="48">
        <v>3.845314683208464E-3</v>
      </c>
      <c r="U65" s="48">
        <v>0.99484405280227728</v>
      </c>
      <c r="V65" s="48">
        <v>1.9335945711156866</v>
      </c>
      <c r="W65" s="48">
        <v>0</v>
      </c>
      <c r="X65" s="48">
        <v>7.5252947704573005E-3</v>
      </c>
      <c r="Y65" s="50">
        <v>2.92505263470406E-2</v>
      </c>
      <c r="Z65" s="48">
        <v>3.1803556423458143E-3</v>
      </c>
      <c r="AA65" s="48">
        <v>0</v>
      </c>
      <c r="AB65" s="48"/>
      <c r="AC65" s="46">
        <v>0.14758171049212784</v>
      </c>
      <c r="AD65" s="46">
        <v>1.962245580231585E-3</v>
      </c>
      <c r="AE65" s="46">
        <v>0.98670400570851047</v>
      </c>
      <c r="AF65" s="46">
        <v>7.5075068772603752E-3</v>
      </c>
    </row>
    <row r="66" spans="1:32" x14ac:dyDescent="0.25">
      <c r="A66" s="28">
        <v>13</v>
      </c>
      <c r="B66" s="48" t="s">
        <v>32</v>
      </c>
      <c r="C66" s="48">
        <v>0.25847900000000001</v>
      </c>
      <c r="D66" s="48">
        <v>0.50266299999999997</v>
      </c>
      <c r="E66" s="48">
        <v>8.8826000000000002E-2</v>
      </c>
      <c r="F66" s="48">
        <v>30.658571978497445</v>
      </c>
      <c r="G66" s="48">
        <v>65.789290494689993</v>
      </c>
      <c r="H66" s="48">
        <f t="shared" si="23"/>
        <v>96.447862473187442</v>
      </c>
      <c r="I66" s="48">
        <v>4.3014999999999998E-2</v>
      </c>
      <c r="J66" s="48">
        <v>9.0297000000000002E-2</v>
      </c>
      <c r="K66" s="48">
        <v>0.93760100000000002</v>
      </c>
      <c r="L66" s="48">
        <v>9.3598000000000001E-2</v>
      </c>
      <c r="M66" s="48" t="s">
        <v>32</v>
      </c>
      <c r="N66" s="48">
        <v>98.462341473187436</v>
      </c>
      <c r="O66" s="49">
        <f t="shared" si="22"/>
        <v>6373.3647543433599</v>
      </c>
      <c r="P66" s="48"/>
      <c r="Q66" s="50">
        <v>0</v>
      </c>
      <c r="R66" s="50">
        <v>7.5785248944121968E-3</v>
      </c>
      <c r="S66" s="48">
        <v>2.3092073177872739E-2</v>
      </c>
      <c r="T66" s="48">
        <v>2.7374453852030026E-3</v>
      </c>
      <c r="U66" s="48">
        <v>0.99939658048133584</v>
      </c>
      <c r="V66" s="48">
        <v>1.9297117581915959</v>
      </c>
      <c r="W66" s="48">
        <v>0</v>
      </c>
      <c r="X66" s="48">
        <v>5.2470090110052579E-3</v>
      </c>
      <c r="Y66" s="50">
        <v>2.9301673456503634E-2</v>
      </c>
      <c r="Z66" s="48">
        <v>2.9349354020711347E-3</v>
      </c>
      <c r="AA66" s="48">
        <v>0</v>
      </c>
      <c r="AB66" s="48"/>
      <c r="AC66" s="46">
        <v>0.10598127791341348</v>
      </c>
      <c r="AD66" s="46">
        <v>1.3998402476811658E-3</v>
      </c>
      <c r="AE66" s="46">
        <v>0.9867916270190209</v>
      </c>
      <c r="AF66" s="46">
        <v>5.2227566729974723E-3</v>
      </c>
    </row>
    <row r="67" spans="1:32" x14ac:dyDescent="0.25">
      <c r="A67" s="28">
        <v>14</v>
      </c>
      <c r="B67" s="48" t="s">
        <v>32</v>
      </c>
      <c r="C67" s="48">
        <v>0.21842300000000001</v>
      </c>
      <c r="D67" s="48">
        <v>0.78244800000000003</v>
      </c>
      <c r="E67" s="48">
        <v>9.1135999999999995E-2</v>
      </c>
      <c r="F67" s="48">
        <v>30.541811761471763</v>
      </c>
      <c r="G67" s="48">
        <v>65.567533058474041</v>
      </c>
      <c r="H67" s="48">
        <f t="shared" si="23"/>
        <v>96.109344819945804</v>
      </c>
      <c r="I67" s="48" t="s">
        <v>32</v>
      </c>
      <c r="J67" s="48">
        <v>0.174929</v>
      </c>
      <c r="K67" s="48">
        <v>0.95268900000000001</v>
      </c>
      <c r="L67" s="48">
        <v>9.3122999999999997E-2</v>
      </c>
      <c r="M67" s="48" t="s">
        <v>32</v>
      </c>
      <c r="N67" s="48">
        <v>98.422092819945817</v>
      </c>
      <c r="O67" s="49">
        <f t="shared" si="22"/>
        <v>6475.9257876758038</v>
      </c>
      <c r="P67" s="48"/>
      <c r="Q67" s="50">
        <v>0</v>
      </c>
      <c r="R67" s="50">
        <v>6.3895829057511646E-3</v>
      </c>
      <c r="S67" s="48">
        <v>3.5863792742268072E-2</v>
      </c>
      <c r="T67" s="48">
        <v>2.8022704436659147E-3</v>
      </c>
      <c r="U67" s="48">
        <v>0.99333435946974991</v>
      </c>
      <c r="V67" s="48">
        <v>1.9188490404028995</v>
      </c>
      <c r="W67" s="48">
        <v>0</v>
      </c>
      <c r="X67" s="48">
        <v>1.014179965001296E-2</v>
      </c>
      <c r="Y67" s="50">
        <v>2.9705730599663718E-2</v>
      </c>
      <c r="Z67" s="48">
        <v>2.9134237859890226E-3</v>
      </c>
      <c r="AA67" s="48">
        <v>0</v>
      </c>
      <c r="AB67" s="48"/>
      <c r="AC67" s="46">
        <v>7.2473642589125295E-2</v>
      </c>
      <c r="AD67" s="46">
        <v>1.4315447367575041E-3</v>
      </c>
      <c r="AE67" s="46">
        <v>0.98024737427821373</v>
      </c>
      <c r="AF67" s="46">
        <v>1.0106667266424368E-2</v>
      </c>
    </row>
    <row r="68" spans="1:32" x14ac:dyDescent="0.25">
      <c r="A68" s="28">
        <v>15</v>
      </c>
      <c r="B68" s="48" t="s">
        <v>32</v>
      </c>
      <c r="C68" s="48">
        <v>0.242891</v>
      </c>
      <c r="D68" s="48">
        <v>0.47760900000000001</v>
      </c>
      <c r="E68" s="48">
        <v>0.180872</v>
      </c>
      <c r="F68" s="48">
        <v>30.465503555646453</v>
      </c>
      <c r="G68" s="48">
        <v>65.263033790635262</v>
      </c>
      <c r="H68" s="48">
        <f t="shared" si="23"/>
        <v>95.728537346281712</v>
      </c>
      <c r="I68" s="48">
        <v>3.7954000000000002E-2</v>
      </c>
      <c r="J68" s="48">
        <v>7.8828999999999996E-2</v>
      </c>
      <c r="K68" s="48">
        <v>0.95468600000000003</v>
      </c>
      <c r="L68" s="48">
        <v>7.5665999999999997E-2</v>
      </c>
      <c r="M68" s="48" t="s">
        <v>32</v>
      </c>
      <c r="N68" s="48">
        <v>97.951804346281705</v>
      </c>
      <c r="O68" s="49">
        <f t="shared" si="22"/>
        <v>6489.5004419417692</v>
      </c>
      <c r="P68" s="48"/>
      <c r="Q68" s="50">
        <v>0</v>
      </c>
      <c r="R68" s="50">
        <v>7.1721623787161419E-3</v>
      </c>
      <c r="S68" s="48">
        <v>2.2097227251493278E-2</v>
      </c>
      <c r="T68" s="48">
        <v>5.6137875439188877E-3</v>
      </c>
      <c r="U68" s="48">
        <v>1.0001694190140942</v>
      </c>
      <c r="V68" s="48">
        <v>1.9278967559627498</v>
      </c>
      <c r="W68" s="48">
        <v>0</v>
      </c>
      <c r="X68" s="48">
        <v>4.6132158923115332E-3</v>
      </c>
      <c r="Y68" s="50">
        <v>3.0047904484405242E-2</v>
      </c>
      <c r="Z68" s="48">
        <v>2.3895274723114007E-3</v>
      </c>
      <c r="AA68" s="48">
        <v>0</v>
      </c>
      <c r="AB68" s="48"/>
      <c r="AC68" s="46">
        <v>0.20258325382036554</v>
      </c>
      <c r="AD68" s="46">
        <v>2.8706101641959116E-3</v>
      </c>
      <c r="AE68" s="46">
        <v>0.98582997306015563</v>
      </c>
      <c r="AF68" s="46">
        <v>4.5912575835282505E-3</v>
      </c>
    </row>
    <row r="69" spans="1:32" x14ac:dyDescent="0.25">
      <c r="A69" s="28">
        <v>16</v>
      </c>
      <c r="B69" s="48" t="s">
        <v>32</v>
      </c>
      <c r="C69" s="48">
        <v>0.26164300000000001</v>
      </c>
      <c r="D69" s="48">
        <v>0.52054500000000004</v>
      </c>
      <c r="E69" s="48">
        <v>0.22183800000000001</v>
      </c>
      <c r="F69" s="48">
        <v>30.489735395651667</v>
      </c>
      <c r="G69" s="48">
        <v>65.236215003469312</v>
      </c>
      <c r="H69" s="48">
        <f t="shared" si="23"/>
        <v>95.725950399120975</v>
      </c>
      <c r="I69" s="48">
        <v>2.827E-2</v>
      </c>
      <c r="J69" s="48">
        <v>0.124734</v>
      </c>
      <c r="K69" s="48">
        <v>0.97722699999999996</v>
      </c>
      <c r="L69" s="48">
        <v>5.0747E-2</v>
      </c>
      <c r="M69" s="48" t="s">
        <v>32</v>
      </c>
      <c r="N69" s="48">
        <v>98.019047399120993</v>
      </c>
      <c r="O69" s="49">
        <f t="shared" si="22"/>
        <v>6642.7234173093866</v>
      </c>
      <c r="P69" s="48"/>
      <c r="Q69" s="50">
        <v>0</v>
      </c>
      <c r="R69" s="50">
        <v>7.7093692303786404E-3</v>
      </c>
      <c r="S69" s="48">
        <v>2.4032258944986035E-2</v>
      </c>
      <c r="T69" s="48">
        <v>6.8705516425062781E-3</v>
      </c>
      <c r="U69" s="48">
        <v>0.99882614426941174</v>
      </c>
      <c r="V69" s="48">
        <v>1.9229868085610624</v>
      </c>
      <c r="W69" s="48">
        <v>0</v>
      </c>
      <c r="X69" s="48">
        <v>7.2840622272990615E-3</v>
      </c>
      <c r="Y69" s="50">
        <v>3.0691642390688556E-2</v>
      </c>
      <c r="Z69" s="48">
        <v>1.5991627336678527E-3</v>
      </c>
      <c r="AA69" s="48">
        <v>0</v>
      </c>
      <c r="AB69" s="48"/>
      <c r="AC69" s="46">
        <v>0.22232772721608318</v>
      </c>
      <c r="AD69" s="46">
        <v>3.5163458442960837E-3</v>
      </c>
      <c r="AE69" s="46">
        <v>0.98418395272453585</v>
      </c>
      <c r="AF69" s="46">
        <v>7.2398253991103646E-3</v>
      </c>
    </row>
    <row r="70" spans="1:32" x14ac:dyDescent="0.25">
      <c r="A70" s="28">
        <v>17</v>
      </c>
      <c r="B70" s="48" t="s">
        <v>32</v>
      </c>
      <c r="C70" s="48">
        <v>0.36253000000000002</v>
      </c>
      <c r="D70" s="48">
        <v>0.55771899999999996</v>
      </c>
      <c r="E70" s="48">
        <v>0.139761</v>
      </c>
      <c r="F70" s="48">
        <v>30.547115288190792</v>
      </c>
      <c r="G70" s="48">
        <v>64.88205186422131</v>
      </c>
      <c r="H70" s="48">
        <f t="shared" si="23"/>
        <v>95.429167152412106</v>
      </c>
      <c r="I70" s="48" t="s">
        <v>32</v>
      </c>
      <c r="J70" s="48">
        <v>9.7518999999999995E-2</v>
      </c>
      <c r="K70" s="48">
        <v>0.98146199999999995</v>
      </c>
      <c r="L70" s="48">
        <v>5.3558000000000001E-2</v>
      </c>
      <c r="M70" s="48" t="s">
        <v>32</v>
      </c>
      <c r="N70" s="48">
        <v>97.789994152412092</v>
      </c>
      <c r="O70" s="49">
        <f t="shared" si="22"/>
        <v>6671.5109289850825</v>
      </c>
      <c r="P70" s="48"/>
      <c r="Q70" s="50">
        <v>0</v>
      </c>
      <c r="R70" s="50">
        <v>1.0709804219237552E-2</v>
      </c>
      <c r="S70" s="48">
        <v>2.581544467490722E-2</v>
      </c>
      <c r="T70" s="48">
        <v>4.3397980593187458E-3</v>
      </c>
      <c r="U70" s="48">
        <v>1.0033080684956581</v>
      </c>
      <c r="V70" s="48">
        <v>1.9175203432569408</v>
      </c>
      <c r="W70" s="48">
        <v>0</v>
      </c>
      <c r="X70" s="48">
        <v>5.709602732180484E-3</v>
      </c>
      <c r="Y70" s="50">
        <v>3.0904805570358403E-2</v>
      </c>
      <c r="Z70" s="48">
        <v>1.6921329913987863E-3</v>
      </c>
      <c r="AA70" s="48">
        <v>0</v>
      </c>
      <c r="AB70" s="48"/>
      <c r="AC70" s="46">
        <v>0.14391520895943938</v>
      </c>
      <c r="AD70" s="46">
        <v>2.2281934889635301E-3</v>
      </c>
      <c r="AE70" s="46">
        <v>0.98451731748802507</v>
      </c>
      <c r="AF70" s="46">
        <v>5.6585755581789422E-3</v>
      </c>
    </row>
    <row r="71" spans="1:32" x14ac:dyDescent="0.25">
      <c r="A71" s="28">
        <v>18</v>
      </c>
      <c r="B71" s="48" t="s">
        <v>32</v>
      </c>
      <c r="C71" s="48">
        <v>0.214977</v>
      </c>
      <c r="D71" s="48">
        <v>0.49155599999999999</v>
      </c>
      <c r="E71" s="48">
        <v>0.228022</v>
      </c>
      <c r="F71" s="48">
        <v>30.415423220695864</v>
      </c>
      <c r="G71" s="48">
        <v>65.185328956885755</v>
      </c>
      <c r="H71" s="48">
        <f t="shared" si="23"/>
        <v>95.600752177581626</v>
      </c>
      <c r="I71" s="48" t="s">
        <v>32</v>
      </c>
      <c r="J71" s="48">
        <v>9.4145000000000006E-2</v>
      </c>
      <c r="K71" s="48">
        <v>1.0034400000000001</v>
      </c>
      <c r="L71" s="48">
        <v>6.8483000000000002E-2</v>
      </c>
      <c r="M71" s="48" t="s">
        <v>32</v>
      </c>
      <c r="N71" s="48">
        <v>97.746879177581619</v>
      </c>
      <c r="O71" s="49">
        <f t="shared" si="22"/>
        <v>6820.9068986683051</v>
      </c>
      <c r="P71" s="48"/>
      <c r="Q71" s="50">
        <v>0</v>
      </c>
      <c r="R71" s="50">
        <v>6.3488636946782912E-3</v>
      </c>
      <c r="S71" s="48">
        <v>2.2745924653414681E-2</v>
      </c>
      <c r="T71" s="48">
        <v>7.0782630268531642E-3</v>
      </c>
      <c r="U71" s="48">
        <v>0.9986754850149131</v>
      </c>
      <c r="V71" s="48">
        <v>1.9258909409489835</v>
      </c>
      <c r="W71" s="48">
        <v>0</v>
      </c>
      <c r="X71" s="48">
        <v>5.5103646146104765E-3</v>
      </c>
      <c r="Y71" s="50">
        <v>3.158714398139191E-2</v>
      </c>
      <c r="Z71" s="48">
        <v>2.163014065155012E-3</v>
      </c>
      <c r="AA71" s="48">
        <v>0</v>
      </c>
      <c r="AB71" s="48"/>
      <c r="AC71" s="46">
        <v>0.2373329695593438</v>
      </c>
      <c r="AD71" s="46">
        <v>3.619270988517778E-3</v>
      </c>
      <c r="AE71" s="46">
        <v>0.98475023931467387</v>
      </c>
      <c r="AF71" s="46">
        <v>5.4873952034311451E-3</v>
      </c>
    </row>
    <row r="72" spans="1:32" x14ac:dyDescent="0.25">
      <c r="A72" s="28">
        <v>19</v>
      </c>
      <c r="B72" s="48" t="s">
        <v>32</v>
      </c>
      <c r="C72" s="48">
        <v>0.194249</v>
      </c>
      <c r="D72" s="48">
        <v>0.36874499999999999</v>
      </c>
      <c r="E72" s="48">
        <v>0.21674099999999999</v>
      </c>
      <c r="F72" s="48">
        <v>30.456229528631372</v>
      </c>
      <c r="G72" s="48">
        <v>65.609744403253984</v>
      </c>
      <c r="H72" s="48">
        <f t="shared" si="23"/>
        <v>96.065973931885352</v>
      </c>
      <c r="I72" s="48" t="s">
        <v>32</v>
      </c>
      <c r="J72" s="48">
        <v>9.3593999999999997E-2</v>
      </c>
      <c r="K72" s="48">
        <v>1.0386200000000001</v>
      </c>
      <c r="L72" s="48">
        <v>0.108848</v>
      </c>
      <c r="M72" s="48" t="s">
        <v>32</v>
      </c>
      <c r="N72" s="48">
        <v>98.161552931885339</v>
      </c>
      <c r="O72" s="49">
        <f t="shared" si="22"/>
        <v>7060.0437725174152</v>
      </c>
      <c r="P72" s="48"/>
      <c r="Q72" s="50">
        <v>0</v>
      </c>
      <c r="R72" s="50">
        <v>5.7184401279435273E-3</v>
      </c>
      <c r="S72" s="48">
        <v>1.7008715480517071E-2</v>
      </c>
      <c r="T72" s="48">
        <v>6.7066524431011812E-3</v>
      </c>
      <c r="U72" s="48">
        <v>0.99683078911934464</v>
      </c>
      <c r="V72" s="48">
        <v>1.9322572975881069</v>
      </c>
      <c r="W72" s="48">
        <v>0</v>
      </c>
      <c r="X72" s="48">
        <v>5.4606691800637873E-3</v>
      </c>
      <c r="Y72" s="50">
        <v>3.2590454232387683E-2</v>
      </c>
      <c r="Z72" s="48">
        <v>3.4269818285350118E-3</v>
      </c>
      <c r="AA72" s="48">
        <v>0</v>
      </c>
      <c r="AB72" s="48"/>
      <c r="AC72" s="46">
        <v>0.28279773962190957</v>
      </c>
      <c r="AD72" s="46">
        <v>3.428806834244064E-3</v>
      </c>
      <c r="AE72" s="46">
        <v>0.9878754093337937</v>
      </c>
      <c r="AF72" s="46">
        <v>5.4481848915772704E-3</v>
      </c>
    </row>
    <row r="73" spans="1:32" x14ac:dyDescent="0.25">
      <c r="A73" s="28">
        <v>20</v>
      </c>
      <c r="B73" s="48" t="s">
        <v>32</v>
      </c>
      <c r="C73" s="48">
        <v>0.16703200000000001</v>
      </c>
      <c r="D73" s="48">
        <v>0.64201699999999995</v>
      </c>
      <c r="E73" s="48">
        <v>0.18415899999999999</v>
      </c>
      <c r="F73" s="48">
        <v>30.504665777452807</v>
      </c>
      <c r="G73" s="48">
        <v>65.518240467677231</v>
      </c>
      <c r="H73" s="48">
        <f t="shared" si="23"/>
        <v>96.022906245130031</v>
      </c>
      <c r="I73" s="48" t="s">
        <v>32</v>
      </c>
      <c r="J73" s="48">
        <v>0.12568099999999999</v>
      </c>
      <c r="K73" s="48">
        <v>1.0529599999999999</v>
      </c>
      <c r="L73" s="48">
        <v>9.6653000000000003E-2</v>
      </c>
      <c r="M73" s="48" t="s">
        <v>32</v>
      </c>
      <c r="N73" s="48">
        <v>98.291408245130029</v>
      </c>
      <c r="O73" s="49">
        <f t="shared" si="22"/>
        <v>7157.5202583331111</v>
      </c>
      <c r="P73" s="48"/>
      <c r="Q73" s="50">
        <v>0</v>
      </c>
      <c r="R73" s="50">
        <v>4.8982276151771469E-3</v>
      </c>
      <c r="S73" s="48">
        <v>2.9499346733073927E-2</v>
      </c>
      <c r="T73" s="48">
        <v>5.6764676912751406E-3</v>
      </c>
      <c r="U73" s="48">
        <v>0.99456248201690256</v>
      </c>
      <c r="V73" s="48">
        <v>1.9221148341387249</v>
      </c>
      <c r="W73" s="48">
        <v>0</v>
      </c>
      <c r="X73" s="48">
        <v>7.3044577324531323E-3</v>
      </c>
      <c r="Y73" s="50">
        <v>3.2912896206571542E-2</v>
      </c>
      <c r="Z73" s="48">
        <v>3.0312878658218193E-3</v>
      </c>
      <c r="AA73" s="48">
        <v>0</v>
      </c>
      <c r="AB73" s="48"/>
      <c r="AC73" s="46">
        <v>0.16137416529426052</v>
      </c>
      <c r="AD73" s="46">
        <v>2.9001659490083729E-3</v>
      </c>
      <c r="AE73" s="46">
        <v>0.9820283132450599</v>
      </c>
      <c r="AF73" s="46">
        <v>7.2908461619469568E-3</v>
      </c>
    </row>
    <row r="74" spans="1:32" x14ac:dyDescent="0.25">
      <c r="A74" s="28">
        <v>21</v>
      </c>
      <c r="B74" s="48" t="s">
        <v>32</v>
      </c>
      <c r="C74" s="48">
        <v>0.28714200000000001</v>
      </c>
      <c r="D74" s="48">
        <v>0.57002200000000003</v>
      </c>
      <c r="E74" s="48">
        <v>0.188556</v>
      </c>
      <c r="F74" s="48">
        <v>30.773919256477743</v>
      </c>
      <c r="G74" s="48">
        <v>65.609755819155197</v>
      </c>
      <c r="H74" s="48">
        <f t="shared" si="23"/>
        <v>96.383675075632937</v>
      </c>
      <c r="I74" s="48">
        <v>3.2049000000000001E-2</v>
      </c>
      <c r="J74" s="48">
        <v>0.10255</v>
      </c>
      <c r="K74" s="48">
        <v>1.0766100000000001</v>
      </c>
      <c r="L74" s="48">
        <v>8.8234000000000007E-2</v>
      </c>
      <c r="M74" s="48" t="s">
        <v>32</v>
      </c>
      <c r="N74" s="48">
        <v>98.741428075632939</v>
      </c>
      <c r="O74" s="49">
        <f t="shared" si="22"/>
        <v>7318.281687171414</v>
      </c>
      <c r="P74" s="48"/>
      <c r="Q74" s="50">
        <v>0</v>
      </c>
      <c r="R74" s="50">
        <v>8.3898573134260999E-3</v>
      </c>
      <c r="S74" s="48">
        <v>2.6096127220138342E-2</v>
      </c>
      <c r="T74" s="48">
        <v>5.7908744802914434E-3</v>
      </c>
      <c r="U74" s="48">
        <v>0.99969422632035476</v>
      </c>
      <c r="V74" s="48">
        <v>1.9178034646895465</v>
      </c>
      <c r="W74" s="48">
        <v>0</v>
      </c>
      <c r="X74" s="48">
        <v>5.9384429712294826E-3</v>
      </c>
      <c r="Y74" s="50">
        <v>3.3529818983170569E-2</v>
      </c>
      <c r="Z74" s="48">
        <v>2.7571880218432983E-3</v>
      </c>
      <c r="AA74" s="48">
        <v>0</v>
      </c>
      <c r="AB74" s="48"/>
      <c r="AC74" s="46">
        <v>0.18160611445049701</v>
      </c>
      <c r="AD74" s="46">
        <v>2.9701506880801228E-3</v>
      </c>
      <c r="AE74" s="46">
        <v>0.98364509533686573</v>
      </c>
      <c r="AF74" s="46">
        <v>5.9051810393280146E-3</v>
      </c>
    </row>
    <row r="75" spans="1:32" x14ac:dyDescent="0.25">
      <c r="A75" s="28">
        <v>22</v>
      </c>
      <c r="B75" s="48" t="s">
        <v>32</v>
      </c>
      <c r="C75" s="48">
        <v>0.155996</v>
      </c>
      <c r="D75" s="48">
        <v>0.52549699999999999</v>
      </c>
      <c r="E75" s="48">
        <v>0.25909599999999999</v>
      </c>
      <c r="F75" s="48">
        <v>30.725610263801137</v>
      </c>
      <c r="G75" s="48">
        <v>65.82014332305458</v>
      </c>
      <c r="H75" s="48">
        <f t="shared" si="23"/>
        <v>96.54575358685571</v>
      </c>
      <c r="I75" s="48">
        <v>4.2387000000000001E-2</v>
      </c>
      <c r="J75" s="48">
        <v>9.3744999999999995E-2</v>
      </c>
      <c r="K75" s="48">
        <v>1.1928399999999999</v>
      </c>
      <c r="L75" s="48">
        <v>6.7888000000000004E-2</v>
      </c>
      <c r="M75" s="48" t="s">
        <v>32</v>
      </c>
      <c r="N75" s="48">
        <v>98.883202586855717</v>
      </c>
      <c r="O75" s="49">
        <f t="shared" si="22"/>
        <v>8108.3578340583399</v>
      </c>
      <c r="P75" s="48"/>
      <c r="Q75" s="50">
        <v>0</v>
      </c>
      <c r="R75" s="50">
        <v>4.552883333191286E-3</v>
      </c>
      <c r="S75" s="48">
        <v>2.4030891898939446E-2</v>
      </c>
      <c r="T75" s="48">
        <v>7.9483998902271195E-3</v>
      </c>
      <c r="U75" s="48">
        <v>0.9970113373335141</v>
      </c>
      <c r="V75" s="48">
        <v>1.921806715030641</v>
      </c>
      <c r="W75" s="48">
        <v>0</v>
      </c>
      <c r="X75" s="48">
        <v>5.4225085356188396E-3</v>
      </c>
      <c r="Y75" s="50">
        <v>3.7108226513808795E-2</v>
      </c>
      <c r="Z75" s="48">
        <v>2.1190374640591022E-3</v>
      </c>
      <c r="AA75" s="48">
        <v>0</v>
      </c>
      <c r="AB75" s="48"/>
      <c r="AC75" s="46">
        <v>0.24854834005172535</v>
      </c>
      <c r="AD75" s="46">
        <v>4.0682039192023855E-3</v>
      </c>
      <c r="AE75" s="46">
        <v>0.98363214206799465</v>
      </c>
      <c r="AF75" s="46">
        <v>5.4093430284343621E-3</v>
      </c>
    </row>
    <row r="76" spans="1:32" ht="14.4" x14ac:dyDescent="0.3">
      <c r="A76" s="14" t="s">
        <v>71</v>
      </c>
      <c r="B76" s="15"/>
      <c r="C76" s="15">
        <f t="shared" ref="C76:E76" si="24">MIN(C54:C75)</f>
        <v>0.14164099999999999</v>
      </c>
      <c r="D76" s="15">
        <f t="shared" si="24"/>
        <v>0.36874499999999999</v>
      </c>
      <c r="E76" s="15">
        <f t="shared" si="24"/>
        <v>6.2887999999999999E-2</v>
      </c>
      <c r="F76" s="15">
        <f t="shared" ref="F76:H76" si="25">MIN(F54:F75)</f>
        <v>29.697043180871294</v>
      </c>
      <c r="G76" s="15">
        <f t="shared" si="25"/>
        <v>60.67534927370577</v>
      </c>
      <c r="H76" s="15">
        <f t="shared" si="25"/>
        <v>91.418289213043153</v>
      </c>
      <c r="I76" s="15">
        <f>MIN(I54:I75)</f>
        <v>2.827E-2</v>
      </c>
      <c r="J76" s="15">
        <f>MIN(J54:J75)</f>
        <v>3.8977999999999999E-2</v>
      </c>
      <c r="K76" s="15">
        <f>MIN(K54:K75)</f>
        <v>0.72270500000000004</v>
      </c>
      <c r="L76" s="15">
        <f>MIN(L54:L75)</f>
        <v>5.0747E-2</v>
      </c>
      <c r="M76" s="15"/>
      <c r="N76" s="15">
        <f>MIN(N54:N75)</f>
        <v>96.284555213043149</v>
      </c>
      <c r="O76" s="62">
        <f>MIN(O54:O75)</f>
        <v>4912.6041618851923</v>
      </c>
      <c r="P76" s="15"/>
      <c r="Q76" s="15">
        <f t="shared" ref="Q76:AA76" si="26">MIN(Q54:Q75)</f>
        <v>0</v>
      </c>
      <c r="R76" s="15">
        <f t="shared" si="26"/>
        <v>4.1573994790149466E-3</v>
      </c>
      <c r="S76" s="15">
        <f t="shared" si="26"/>
        <v>1.7008715480517071E-2</v>
      </c>
      <c r="T76" s="15">
        <f t="shared" si="26"/>
        <v>1.9401999874209715E-3</v>
      </c>
      <c r="U76" s="15">
        <f t="shared" si="26"/>
        <v>0.96277649397390519</v>
      </c>
      <c r="V76" s="15">
        <f t="shared" si="26"/>
        <v>1.7461458836411845</v>
      </c>
      <c r="W76" s="15">
        <f t="shared" si="26"/>
        <v>0</v>
      </c>
      <c r="X76" s="15">
        <f t="shared" si="26"/>
        <v>2.2862371030980076E-3</v>
      </c>
      <c r="Y76" s="15">
        <f t="shared" si="26"/>
        <v>2.2252732559132873E-2</v>
      </c>
      <c r="Z76" s="15">
        <f t="shared" si="26"/>
        <v>0</v>
      </c>
      <c r="AA76" s="15">
        <f t="shared" si="26"/>
        <v>0</v>
      </c>
      <c r="AB76" s="15"/>
      <c r="AC76" s="90">
        <f>MIN(AC54:AC75)</f>
        <v>3.0347524025126658E-2</v>
      </c>
      <c r="AD76" s="90">
        <f>MIN(AD54:AD75)</f>
        <v>9.8821848186220066E-4</v>
      </c>
      <c r="AE76" s="90">
        <f>MIN(AE54:AE75)</f>
        <v>0.91839725782227555</v>
      </c>
      <c r="AF76" s="90">
        <f>MIN(AF54:AF75)</f>
        <v>2.2610214343584721E-3</v>
      </c>
    </row>
    <row r="77" spans="1:32" ht="14.4" x14ac:dyDescent="0.3">
      <c r="A77" s="14" t="s">
        <v>72</v>
      </c>
      <c r="B77" s="15"/>
      <c r="C77" s="15">
        <f t="shared" ref="C77:E77" si="27">MAX(C54:C75)</f>
        <v>1.23722</v>
      </c>
      <c r="D77" s="15">
        <f t="shared" si="27"/>
        <v>3.3377500000000002</v>
      </c>
      <c r="E77" s="15">
        <f t="shared" si="27"/>
        <v>0.25909599999999999</v>
      </c>
      <c r="F77" s="15">
        <f t="shared" ref="F77:H77" si="28">MAX(F54:F75)</f>
        <v>31.14075260096142</v>
      </c>
      <c r="G77" s="15">
        <f t="shared" si="28"/>
        <v>66.288062836988175</v>
      </c>
      <c r="H77" s="15">
        <f t="shared" si="28"/>
        <v>97.098433969687363</v>
      </c>
      <c r="I77" s="15">
        <f>MAX(I54:I75)</f>
        <v>0.15180099999999999</v>
      </c>
      <c r="J77" s="15">
        <f>MAX(J54:J75)</f>
        <v>0.74602100000000005</v>
      </c>
      <c r="K77" s="15">
        <f>MAX(K54:K75)</f>
        <v>1.1928399999999999</v>
      </c>
      <c r="L77" s="15">
        <f>MAX(L54:L75)</f>
        <v>0.110833</v>
      </c>
      <c r="M77" s="15"/>
      <c r="N77" s="15">
        <f>MAX(N54:N75)</f>
        <v>99.913980036505478</v>
      </c>
      <c r="O77" s="62">
        <f>MAX(O54:O75)</f>
        <v>8108.3578340583399</v>
      </c>
      <c r="P77" s="15"/>
      <c r="Q77" s="15">
        <f t="shared" ref="Q77:AA77" si="29">MAX(Q54:Q75)</f>
        <v>0</v>
      </c>
      <c r="R77" s="15">
        <f t="shared" si="29"/>
        <v>3.5590767029866556E-2</v>
      </c>
      <c r="S77" s="15">
        <f t="shared" si="29"/>
        <v>0.15044259289790018</v>
      </c>
      <c r="T77" s="15">
        <f t="shared" si="29"/>
        <v>7.9483998902271195E-3</v>
      </c>
      <c r="U77" s="15">
        <f t="shared" si="29"/>
        <v>3</v>
      </c>
      <c r="V77" s="15">
        <f t="shared" si="29"/>
        <v>1.9400490247545683</v>
      </c>
      <c r="W77" s="15">
        <f t="shared" si="29"/>
        <v>0</v>
      </c>
      <c r="X77" s="15">
        <f t="shared" si="29"/>
        <v>4.1916378420314863E-2</v>
      </c>
      <c r="Y77" s="15">
        <f t="shared" si="29"/>
        <v>3.7108226513808795E-2</v>
      </c>
      <c r="Z77" s="15">
        <f t="shared" si="29"/>
        <v>3.4269818285350118E-3</v>
      </c>
      <c r="AA77" s="15">
        <f t="shared" si="29"/>
        <v>0</v>
      </c>
      <c r="AB77" s="15"/>
      <c r="AC77" s="90">
        <f>MAX(AC54:AC75)</f>
        <v>0.28279773962190957</v>
      </c>
      <c r="AD77" s="90">
        <f>MAX(AD54:AD75)</f>
        <v>4.0682039192023855E-3</v>
      </c>
      <c r="AE77" s="90">
        <f>MAX(AE54:AE75)</f>
        <v>0.98814159076954122</v>
      </c>
      <c r="AF77" s="90">
        <f>MAX(AF54:AF75)</f>
        <v>4.1720589019833089E-2</v>
      </c>
    </row>
    <row r="78" spans="1:32" ht="14.4" x14ac:dyDescent="0.3">
      <c r="A78" s="14" t="s">
        <v>73</v>
      </c>
      <c r="B78" s="15"/>
      <c r="C78" s="15">
        <f t="shared" ref="C78:E78" si="30">AVERAGE(C54:C75)</f>
        <v>0.31972899999999993</v>
      </c>
      <c r="D78" s="15">
        <f t="shared" si="30"/>
        <v>0.90949859090909091</v>
      </c>
      <c r="E78" s="15">
        <f t="shared" si="30"/>
        <v>0.16191840909090913</v>
      </c>
      <c r="F78" s="15">
        <f t="shared" ref="F78:H78" si="31">AVERAGE(F54:F75)</f>
        <v>30.586444631338178</v>
      </c>
      <c r="G78" s="15">
        <f t="shared" si="31"/>
        <v>65.067209656659969</v>
      </c>
      <c r="H78" s="15">
        <f t="shared" si="31"/>
        <v>95.653654287998137</v>
      </c>
      <c r="I78" s="15">
        <f>AVERAGE(I54:I75)</f>
        <v>5.0559133333333332E-2</v>
      </c>
      <c r="J78" s="15">
        <f>AVERAGE(J54:J75)</f>
        <v>0.19485627272727274</v>
      </c>
      <c r="K78" s="15">
        <f>AVERAGE(K54:K75)</f>
        <v>0.92265104545454524</v>
      </c>
      <c r="L78" s="15">
        <f>AVERAGE(L54:L75)</f>
        <v>8.1842380952380972E-2</v>
      </c>
      <c r="M78" s="15"/>
      <c r="N78" s="15">
        <f>AVERAGE(N54:N75)</f>
        <v>98.359427060725409</v>
      </c>
      <c r="O78" s="62">
        <f>AVERAGE(O54:O75)</f>
        <v>6271.7420882209526</v>
      </c>
      <c r="P78" s="15"/>
      <c r="Q78" s="15">
        <f t="shared" ref="Q78:AA78" si="32">AVERAGE(Q54:Q75)</f>
        <v>0</v>
      </c>
      <c r="R78" s="15">
        <f t="shared" si="32"/>
        <v>9.3486862427180108E-3</v>
      </c>
      <c r="S78" s="15">
        <f t="shared" si="32"/>
        <v>4.1464982606756427E-2</v>
      </c>
      <c r="T78" s="15">
        <f t="shared" si="32"/>
        <v>4.9861595176864011E-3</v>
      </c>
      <c r="U78" s="15">
        <f t="shared" si="32"/>
        <v>1.0865491602370434</v>
      </c>
      <c r="V78" s="15">
        <f t="shared" si="32"/>
        <v>1.9060456738974074</v>
      </c>
      <c r="W78" s="15">
        <f t="shared" si="32"/>
        <v>0</v>
      </c>
      <c r="X78" s="15">
        <f t="shared" si="32"/>
        <v>1.123473132898959E-2</v>
      </c>
      <c r="Y78" s="15">
        <f t="shared" si="32"/>
        <v>2.8805811492713985E-2</v>
      </c>
      <c r="Z78" s="15">
        <f t="shared" si="32"/>
        <v>2.4441047254608827E-3</v>
      </c>
      <c r="AA78" s="15">
        <f t="shared" si="32"/>
        <v>0</v>
      </c>
      <c r="AB78" s="15"/>
      <c r="AC78" s="90">
        <f>AVERAGE(AC54:AC75)</f>
        <v>0.14837804523201906</v>
      </c>
      <c r="AD78" s="90">
        <f>AVERAGE(AD54:AD75)</f>
        <v>2.5541348481888026E-3</v>
      </c>
      <c r="AE78" s="90">
        <f>AVERAGE(AE54:AE75)</f>
        <v>0.97613231499656417</v>
      </c>
      <c r="AF78" s="90">
        <f>AVERAGE(AF54:AF75)</f>
        <v>1.1118749543303082E-2</v>
      </c>
    </row>
    <row r="79" spans="1:32" ht="14.4" x14ac:dyDescent="0.3">
      <c r="A79" s="14" t="s">
        <v>76</v>
      </c>
      <c r="B79" s="15"/>
      <c r="C79" s="15">
        <f t="shared" ref="C79:E79" si="33">STDEV(C54:C75)*2</f>
        <v>0.45967109586746957</v>
      </c>
      <c r="D79" s="15">
        <f t="shared" si="33"/>
        <v>1.6899813451700367</v>
      </c>
      <c r="E79" s="15">
        <f t="shared" si="33"/>
        <v>0.11026336847256998</v>
      </c>
      <c r="F79" s="15">
        <f t="shared" ref="F79:H79" si="34">STDEV(F54:F75)*2</f>
        <v>0.53200087956077302</v>
      </c>
      <c r="G79" s="15">
        <f t="shared" si="34"/>
        <v>2.7179384596300711</v>
      </c>
      <c r="H79" s="15">
        <f t="shared" si="34"/>
        <v>2.8542879174785876</v>
      </c>
      <c r="I79" s="15">
        <f>STDEV(I54:I75)*2</f>
        <v>6.0730163020489593E-2</v>
      </c>
      <c r="J79" s="15">
        <f>STDEV(J54:J75)*2</f>
        <v>0.39262676131831287</v>
      </c>
      <c r="K79" s="15">
        <f>STDEV(K54:K75)*2</f>
        <v>0.2293037189676046</v>
      </c>
      <c r="L79" s="15">
        <f>STDEV(L54:L75)*2</f>
        <v>3.7009496713552838E-2</v>
      </c>
      <c r="M79" s="15"/>
      <c r="N79" s="15">
        <f>STDEV(N54:N75)*2</f>
        <v>1.4383407603380751</v>
      </c>
      <c r="O79" s="62">
        <f>STDEV(O54:O75)*2</f>
        <v>1558.6973995419617</v>
      </c>
      <c r="P79" s="15"/>
      <c r="Q79" s="15">
        <f t="shared" ref="Q79:AA79" si="35">STDEV(Q54:Q75)*2</f>
        <v>0</v>
      </c>
      <c r="R79" s="15">
        <f t="shared" si="35"/>
        <v>1.3269817777992122E-2</v>
      </c>
      <c r="S79" s="15">
        <f t="shared" si="35"/>
        <v>7.5731624853122209E-2</v>
      </c>
      <c r="T79" s="15">
        <f t="shared" si="35"/>
        <v>3.4175157903962592E-3</v>
      </c>
      <c r="U79" s="15">
        <f t="shared" si="35"/>
        <v>0.85494186981512499</v>
      </c>
      <c r="V79" s="15">
        <f t="shared" si="35"/>
        <v>9.3139269898055765E-2</v>
      </c>
      <c r="W79" s="15">
        <f t="shared" si="35"/>
        <v>0</v>
      </c>
      <c r="X79" s="15">
        <f t="shared" si="35"/>
        <v>2.2312883458981348E-2</v>
      </c>
      <c r="Y79" s="15">
        <f t="shared" si="35"/>
        <v>7.3144539805045389E-3</v>
      </c>
      <c r="Z79" s="15">
        <f t="shared" si="35"/>
        <v>1.5649608562022142E-3</v>
      </c>
      <c r="AA79" s="15">
        <f t="shared" si="35"/>
        <v>0</v>
      </c>
      <c r="AB79" s="15"/>
      <c r="AC79" s="90">
        <f>STDEV(AC54:AC75)*2</f>
        <v>0.15888397156085682</v>
      </c>
      <c r="AD79" s="90">
        <f>STDEV(AD54:AD75)*2</f>
        <v>1.7490962643779014E-3</v>
      </c>
      <c r="AE79" s="90">
        <f>STDEV(AE54:AE75)*2</f>
        <v>3.9073404926406881E-2</v>
      </c>
      <c r="AF79" s="90">
        <f>STDEV(AF54:AF75)*2</f>
        <v>2.1948018172048299E-2</v>
      </c>
    </row>
    <row r="80" spans="1:32" ht="14.4" x14ac:dyDescent="0.3">
      <c r="A80" s="5" t="s">
        <v>3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64"/>
      <c r="P80" s="45"/>
      <c r="Q80" s="46"/>
      <c r="R80" s="46"/>
      <c r="S80" s="46"/>
      <c r="T80" s="46"/>
      <c r="U80" s="46"/>
      <c r="V80" s="46"/>
      <c r="W80" s="46"/>
      <c r="X80" s="46"/>
      <c r="Y80" s="47"/>
      <c r="Z80" s="46"/>
      <c r="AA80" s="46"/>
      <c r="AB80" s="46"/>
      <c r="AC80" s="46"/>
      <c r="AD80" s="46"/>
      <c r="AE80" s="46"/>
      <c r="AF80" s="46"/>
    </row>
    <row r="81" spans="1:32" x14ac:dyDescent="0.25">
      <c r="A81" s="71">
        <v>1</v>
      </c>
      <c r="B81" s="48" t="s">
        <v>32</v>
      </c>
      <c r="C81" s="48">
        <v>4.8291399999999998</v>
      </c>
      <c r="D81" s="48">
        <v>1.67788</v>
      </c>
      <c r="E81" s="48" t="s">
        <v>32</v>
      </c>
      <c r="F81" s="48">
        <v>34.494361524386498</v>
      </c>
      <c r="G81" s="48">
        <v>55.945568387110328</v>
      </c>
      <c r="H81" s="48">
        <f>SUM(F81:G81)</f>
        <v>90.439929911496819</v>
      </c>
      <c r="I81" s="48">
        <v>0.188386</v>
      </c>
      <c r="J81" s="48">
        <v>0.269787</v>
      </c>
      <c r="K81" s="48">
        <v>0.235267</v>
      </c>
      <c r="L81" s="48" t="s">
        <v>32</v>
      </c>
      <c r="M81" s="48" t="s">
        <v>32</v>
      </c>
      <c r="N81" s="48">
        <f t="shared" ref="N81:N99" si="36">SUM(B81:G81,I81:M81)</f>
        <v>97.640389911496811</v>
      </c>
      <c r="O81" s="49">
        <f t="shared" ref="O81:O99" si="37">K81/(149.884/101.884)*10000</f>
        <v>1599.2329420084868</v>
      </c>
      <c r="P81" s="48"/>
      <c r="Q81" s="48">
        <v>0</v>
      </c>
      <c r="R81" s="48">
        <v>0.1409624791607931</v>
      </c>
      <c r="S81" s="48">
        <v>7.6739898427436282E-2</v>
      </c>
      <c r="T81" s="48">
        <v>0</v>
      </c>
      <c r="U81" s="48">
        <v>1.119162852471999</v>
      </c>
      <c r="V81" s="48">
        <v>1.634015166640209</v>
      </c>
      <c r="W81" s="48">
        <v>6.1921094370944478E-3</v>
      </c>
      <c r="X81" s="48">
        <v>1.560751725170061E-2</v>
      </c>
      <c r="Y81" s="50">
        <v>7.3199766107676844E-3</v>
      </c>
      <c r="Z81" s="48">
        <v>0</v>
      </c>
      <c r="AA81" s="48">
        <v>0</v>
      </c>
      <c r="AB81" s="48"/>
      <c r="AC81" s="46">
        <v>0</v>
      </c>
      <c r="AD81" s="46">
        <v>0</v>
      </c>
      <c r="AE81" s="46">
        <v>0.95514267355134097</v>
      </c>
      <c r="AF81" s="46">
        <v>1.3753899174773852E-2</v>
      </c>
    </row>
    <row r="82" spans="1:32" x14ac:dyDescent="0.25">
      <c r="A82" s="71">
        <v>2</v>
      </c>
      <c r="B82" s="48" t="s">
        <v>32</v>
      </c>
      <c r="C82" s="48">
        <v>6.4739800000000001</v>
      </c>
      <c r="D82" s="48">
        <v>0.92400899999999997</v>
      </c>
      <c r="E82" s="48" t="s">
        <v>32</v>
      </c>
      <c r="F82" s="48">
        <v>36.160210512084852</v>
      </c>
      <c r="G82" s="48">
        <v>54.311837560281695</v>
      </c>
      <c r="H82" s="48">
        <f t="shared" ref="H82:H123" si="38">SUM(F82:G82)</f>
        <v>90.472048072366547</v>
      </c>
      <c r="I82" s="48">
        <v>0.31318200000000002</v>
      </c>
      <c r="J82" s="48">
        <v>0.22004000000000001</v>
      </c>
      <c r="K82" s="48">
        <v>0.25148599999999999</v>
      </c>
      <c r="L82" s="48" t="s">
        <v>32</v>
      </c>
      <c r="M82" s="48" t="s">
        <v>32</v>
      </c>
      <c r="N82" s="48">
        <f t="shared" si="36"/>
        <v>98.654745072366552</v>
      </c>
      <c r="O82" s="49">
        <f t="shared" si="37"/>
        <v>1709.4819743268131</v>
      </c>
      <c r="P82" s="48"/>
      <c r="Q82" s="48">
        <v>0</v>
      </c>
      <c r="R82" s="48">
        <v>0.18762338856470887</v>
      </c>
      <c r="S82" s="48">
        <v>4.195835109446884E-2</v>
      </c>
      <c r="T82" s="48">
        <v>0</v>
      </c>
      <c r="U82" s="48">
        <v>1.16476444684944</v>
      </c>
      <c r="V82" s="48">
        <v>1.5750262427937853</v>
      </c>
      <c r="W82" s="48">
        <v>1.0220418522298724E-2</v>
      </c>
      <c r="X82" s="48">
        <v>1.2638523192970482E-2</v>
      </c>
      <c r="Y82" s="50">
        <v>7.7686289823277691E-3</v>
      </c>
      <c r="Z82" s="48">
        <v>0</v>
      </c>
      <c r="AA82" s="48">
        <v>0</v>
      </c>
      <c r="AB82" s="48"/>
      <c r="AC82" s="46">
        <v>0</v>
      </c>
      <c r="AD82" s="46">
        <v>0</v>
      </c>
      <c r="AE82" s="46">
        <v>0.97405148369807637</v>
      </c>
      <c r="AF82" s="46">
        <v>1.0734237567376986E-2</v>
      </c>
    </row>
    <row r="83" spans="1:32" x14ac:dyDescent="0.25">
      <c r="A83" s="71">
        <v>3</v>
      </c>
      <c r="B83" s="48" t="s">
        <v>32</v>
      </c>
      <c r="C83" s="48">
        <v>4.8991699999999998</v>
      </c>
      <c r="D83" s="48">
        <v>1.5687800000000001</v>
      </c>
      <c r="E83" s="48" t="s">
        <v>32</v>
      </c>
      <c r="F83" s="48">
        <v>34.322091069012885</v>
      </c>
      <c r="G83" s="48">
        <v>55.993990172151854</v>
      </c>
      <c r="H83" s="48">
        <f t="shared" si="38"/>
        <v>90.316081241164738</v>
      </c>
      <c r="I83" s="48">
        <v>0.20730299999999999</v>
      </c>
      <c r="J83" s="48">
        <v>0.422929</v>
      </c>
      <c r="K83" s="48">
        <v>0.251716</v>
      </c>
      <c r="L83" s="48" t="s">
        <v>32</v>
      </c>
      <c r="M83" s="48" t="s">
        <v>32</v>
      </c>
      <c r="N83" s="48">
        <f t="shared" si="36"/>
        <v>97.665979241164735</v>
      </c>
      <c r="O83" s="49">
        <f t="shared" si="37"/>
        <v>1711.0454047129783</v>
      </c>
      <c r="P83" s="48"/>
      <c r="Q83" s="48">
        <v>0</v>
      </c>
      <c r="R83" s="48">
        <v>0.14286994425900804</v>
      </c>
      <c r="S83" s="48">
        <v>7.1681485867738579E-2</v>
      </c>
      <c r="T83" s="48">
        <v>0</v>
      </c>
      <c r="U83" s="48">
        <v>1.1116189756935908</v>
      </c>
      <c r="V83" s="48">
        <v>1.6347543501309669</v>
      </c>
      <c r="W83" s="48">
        <v>6.8073835055999987E-3</v>
      </c>
      <c r="X83" s="48">
        <v>2.4443585059818404E-2</v>
      </c>
      <c r="Y83" s="50">
        <v>7.8242754832773247E-3</v>
      </c>
      <c r="Z83" s="48">
        <v>0</v>
      </c>
      <c r="AA83" s="48">
        <v>0</v>
      </c>
      <c r="AB83" s="48"/>
      <c r="AC83" s="46">
        <v>0</v>
      </c>
      <c r="AD83" s="46">
        <v>0</v>
      </c>
      <c r="AE83" s="46">
        <v>0.9579934478897143</v>
      </c>
      <c r="AF83" s="46">
        <v>2.1516055457023432E-2</v>
      </c>
    </row>
    <row r="84" spans="1:32" x14ac:dyDescent="0.25">
      <c r="A84" s="71">
        <v>4</v>
      </c>
      <c r="B84" s="48" t="s">
        <v>32</v>
      </c>
      <c r="C84" s="48">
        <v>7.1049699999999998</v>
      </c>
      <c r="D84" s="48">
        <v>3.2575099999999999</v>
      </c>
      <c r="E84" s="48" t="s">
        <v>32</v>
      </c>
      <c r="F84" s="48">
        <v>36.375851066870695</v>
      </c>
      <c r="G84" s="48">
        <v>50.006332842557683</v>
      </c>
      <c r="H84" s="48">
        <f t="shared" si="38"/>
        <v>86.382183909428377</v>
      </c>
      <c r="I84" s="48">
        <v>0.27373900000000001</v>
      </c>
      <c r="J84" s="48">
        <v>0.629718</v>
      </c>
      <c r="K84" s="48">
        <v>0.29423500000000002</v>
      </c>
      <c r="L84" s="48" t="s">
        <v>32</v>
      </c>
      <c r="M84" s="48" t="s">
        <v>32</v>
      </c>
      <c r="N84" s="48">
        <f t="shared" si="36"/>
        <v>97.942355909428372</v>
      </c>
      <c r="O84" s="49">
        <f t="shared" si="37"/>
        <v>2000.0693029275978</v>
      </c>
      <c r="P84" s="48"/>
      <c r="Q84" s="48">
        <v>0</v>
      </c>
      <c r="R84" s="48">
        <v>0.20387608846231747</v>
      </c>
      <c r="S84" s="48">
        <v>0.14645911019308205</v>
      </c>
      <c r="T84" s="48">
        <v>0</v>
      </c>
      <c r="U84" s="48">
        <v>1.1592190524140285</v>
      </c>
      <c r="V84" s="48">
        <v>1.4367893177280884</v>
      </c>
      <c r="W84" s="48">
        <v>8.8449826605912288E-3</v>
      </c>
      <c r="X84" s="48">
        <v>3.5812053387698155E-2</v>
      </c>
      <c r="Y84" s="50">
        <v>8.9993951541941578E-3</v>
      </c>
      <c r="Z84" s="48">
        <v>0</v>
      </c>
      <c r="AA84" s="48">
        <v>0</v>
      </c>
      <c r="AB84" s="48"/>
      <c r="AC84" s="46">
        <v>0</v>
      </c>
      <c r="AD84" s="46">
        <v>0</v>
      </c>
      <c r="AE84" s="46">
        <v>0.907494548795867</v>
      </c>
      <c r="AF84" s="46">
        <v>2.9967465460802745E-2</v>
      </c>
    </row>
    <row r="85" spans="1:32" x14ac:dyDescent="0.25">
      <c r="A85" s="71">
        <v>5</v>
      </c>
      <c r="B85" s="48" t="s">
        <v>32</v>
      </c>
      <c r="C85" s="48">
        <v>4.3708799999999997</v>
      </c>
      <c r="D85" s="48">
        <v>1.5754300000000001</v>
      </c>
      <c r="E85" s="48" t="s">
        <v>32</v>
      </c>
      <c r="F85" s="48">
        <v>34.175678966217809</v>
      </c>
      <c r="G85" s="48">
        <v>57.083454615617171</v>
      </c>
      <c r="H85" s="48">
        <f t="shared" si="38"/>
        <v>91.259133581834988</v>
      </c>
      <c r="I85" s="48">
        <v>0.220078</v>
      </c>
      <c r="J85" s="48">
        <v>0.230271</v>
      </c>
      <c r="K85" s="48">
        <v>0.27888600000000002</v>
      </c>
      <c r="L85" s="48" t="s">
        <v>32</v>
      </c>
      <c r="M85" s="48" t="s">
        <v>32</v>
      </c>
      <c r="N85" s="48">
        <f t="shared" si="36"/>
        <v>97.934678581834973</v>
      </c>
      <c r="O85" s="49">
        <f t="shared" si="37"/>
        <v>1895.7341159830273</v>
      </c>
      <c r="P85" s="48"/>
      <c r="Q85" s="48">
        <v>0</v>
      </c>
      <c r="R85" s="48">
        <v>0.12737627698332321</v>
      </c>
      <c r="S85" s="48">
        <v>7.1935848129084268E-2</v>
      </c>
      <c r="T85" s="48">
        <v>0</v>
      </c>
      <c r="U85" s="48">
        <v>1.1068547769689534</v>
      </c>
      <c r="V85" s="48">
        <v>1.6646487372918752</v>
      </c>
      <c r="W85" s="48">
        <v>7.2219181758933892E-3</v>
      </c>
      <c r="X85" s="48">
        <v>1.3299581838475596E-2</v>
      </c>
      <c r="Y85" s="50">
        <v>8.6628606123947838E-3</v>
      </c>
      <c r="Z85" s="48">
        <v>0</v>
      </c>
      <c r="AA85" s="48">
        <v>0</v>
      </c>
      <c r="AB85" s="48"/>
      <c r="AC85" s="46">
        <v>0</v>
      </c>
      <c r="AD85" s="46">
        <v>0</v>
      </c>
      <c r="AE85" s="46">
        <v>0.95857624861293678</v>
      </c>
      <c r="AF85" s="46">
        <v>1.1872990301653586E-2</v>
      </c>
    </row>
    <row r="86" spans="1:32" x14ac:dyDescent="0.25">
      <c r="A86" s="71">
        <v>6</v>
      </c>
      <c r="B86" s="48" t="s">
        <v>32</v>
      </c>
      <c r="C86" s="48">
        <v>5.4730999999999996</v>
      </c>
      <c r="D86" s="48">
        <v>2.76858</v>
      </c>
      <c r="E86" s="48" t="s">
        <v>32</v>
      </c>
      <c r="F86" s="48">
        <v>35.36309214261361</v>
      </c>
      <c r="G86" s="48">
        <v>54.673489468667306</v>
      </c>
      <c r="H86" s="48">
        <f t="shared" si="38"/>
        <v>90.036581611280923</v>
      </c>
      <c r="I86" s="48">
        <v>0.18593799999999999</v>
      </c>
      <c r="J86" s="48">
        <v>0.54262299999999997</v>
      </c>
      <c r="K86" s="48">
        <v>0.26599299999999998</v>
      </c>
      <c r="L86" s="48" t="s">
        <v>32</v>
      </c>
      <c r="M86" s="48" t="s">
        <v>32</v>
      </c>
      <c r="N86" s="48">
        <f t="shared" si="36"/>
        <v>99.272815611280919</v>
      </c>
      <c r="O86" s="49">
        <f t="shared" si="37"/>
        <v>1808.0936465533348</v>
      </c>
      <c r="P86" s="48"/>
      <c r="Q86" s="48">
        <v>0</v>
      </c>
      <c r="R86" s="48">
        <v>0.15579279642452692</v>
      </c>
      <c r="S86" s="48">
        <v>0.12348029440878552</v>
      </c>
      <c r="T86" s="48">
        <v>0</v>
      </c>
      <c r="U86" s="48">
        <v>1.1192209355409051</v>
      </c>
      <c r="V86" s="48">
        <v>1.5568636368825937</v>
      </c>
      <c r="W86" s="48">
        <v>5.9598922768687411E-3</v>
      </c>
      <c r="X86" s="48">
        <v>3.0611968606752662E-2</v>
      </c>
      <c r="Y86" s="50">
        <v>8.0704758595676069E-3</v>
      </c>
      <c r="Z86" s="48">
        <v>0</v>
      </c>
      <c r="AA86" s="48">
        <v>0</v>
      </c>
      <c r="AB86" s="48"/>
      <c r="AC86" s="46">
        <v>0</v>
      </c>
      <c r="AD86" s="46">
        <v>0</v>
      </c>
      <c r="AE86" s="46">
        <v>0.92651486870673649</v>
      </c>
      <c r="AF86" s="46">
        <v>2.6622971473793874E-2</v>
      </c>
    </row>
    <row r="87" spans="1:32" x14ac:dyDescent="0.25">
      <c r="A87" s="71">
        <v>7</v>
      </c>
      <c r="B87" s="48" t="s">
        <v>32</v>
      </c>
      <c r="C87" s="48">
        <v>4.6389500000000004</v>
      </c>
      <c r="D87" s="48">
        <v>2.3935599999999999</v>
      </c>
      <c r="E87" s="48" t="s">
        <v>32</v>
      </c>
      <c r="F87" s="48">
        <v>34.159210909265688</v>
      </c>
      <c r="G87" s="48">
        <v>55.745026959425687</v>
      </c>
      <c r="H87" s="48">
        <f t="shared" si="38"/>
        <v>89.904237868691382</v>
      </c>
      <c r="I87" s="48">
        <v>0.16682</v>
      </c>
      <c r="J87" s="48">
        <v>0.49449300000000002</v>
      </c>
      <c r="K87" s="48">
        <v>0.218719</v>
      </c>
      <c r="L87" s="48" t="s">
        <v>32</v>
      </c>
      <c r="M87" s="48" t="s">
        <v>32</v>
      </c>
      <c r="N87" s="48">
        <f t="shared" si="36"/>
        <v>97.816779868691384</v>
      </c>
      <c r="O87" s="49">
        <f t="shared" si="37"/>
        <v>1486.7475244856023</v>
      </c>
      <c r="P87" s="48"/>
      <c r="Q87" s="48">
        <v>0</v>
      </c>
      <c r="R87" s="48">
        <v>0.1344151046719553</v>
      </c>
      <c r="S87" s="48">
        <v>0.10866740371501439</v>
      </c>
      <c r="T87" s="48">
        <v>0</v>
      </c>
      <c r="U87" s="48">
        <v>1.1005754921609352</v>
      </c>
      <c r="V87" s="48">
        <v>1.6157473171529961</v>
      </c>
      <c r="W87" s="48">
        <v>5.4429302021198464E-3</v>
      </c>
      <c r="X87" s="48">
        <v>2.8396682308900488E-2</v>
      </c>
      <c r="Y87" s="50">
        <v>6.7550697880786395E-3</v>
      </c>
      <c r="Z87" s="48">
        <v>0</v>
      </c>
      <c r="AA87" s="48">
        <v>0</v>
      </c>
      <c r="AB87" s="48"/>
      <c r="AC87" s="46">
        <v>0</v>
      </c>
      <c r="AD87" s="46">
        <v>0</v>
      </c>
      <c r="AE87" s="46">
        <v>0.93698302247134901</v>
      </c>
      <c r="AF87" s="46">
        <v>2.5152685735798177E-2</v>
      </c>
    </row>
    <row r="88" spans="1:32" x14ac:dyDescent="0.25">
      <c r="A88" s="71">
        <v>8</v>
      </c>
      <c r="B88" s="48" t="s">
        <v>32</v>
      </c>
      <c r="C88" s="48">
        <v>4.1799499999999998</v>
      </c>
      <c r="D88" s="48">
        <v>2.43933</v>
      </c>
      <c r="E88" s="48" t="s">
        <v>32</v>
      </c>
      <c r="F88" s="48">
        <v>33.815674238620971</v>
      </c>
      <c r="G88" s="48">
        <v>56.646034682540062</v>
      </c>
      <c r="H88" s="48">
        <f t="shared" si="38"/>
        <v>90.461708921161033</v>
      </c>
      <c r="I88" s="48">
        <v>0.19734599999999999</v>
      </c>
      <c r="J88" s="48">
        <v>0.47770099999999999</v>
      </c>
      <c r="K88" s="48">
        <v>0.26644299999999999</v>
      </c>
      <c r="L88" s="48" t="s">
        <v>32</v>
      </c>
      <c r="M88" s="48" t="s">
        <v>32</v>
      </c>
      <c r="N88" s="48">
        <f t="shared" si="36"/>
        <v>98.022478921161024</v>
      </c>
      <c r="O88" s="49">
        <f t="shared" si="37"/>
        <v>1811.1525320914843</v>
      </c>
      <c r="P88" s="48"/>
      <c r="Q88" s="48">
        <v>0</v>
      </c>
      <c r="R88" s="48">
        <v>0.12090044130935482</v>
      </c>
      <c r="S88" s="48">
        <v>0.11054877786598055</v>
      </c>
      <c r="T88" s="48">
        <v>0</v>
      </c>
      <c r="U88" s="48">
        <v>1.0870892583031924</v>
      </c>
      <c r="V88" s="48">
        <v>1.6394359354902397</v>
      </c>
      <c r="W88" s="48">
        <v>6.4274897494040178E-3</v>
      </c>
      <c r="X88" s="48">
        <v>2.7383693256757505E-2</v>
      </c>
      <c r="Y88" s="50">
        <v>8.2144040250711203E-3</v>
      </c>
      <c r="Z88" s="48">
        <v>0</v>
      </c>
      <c r="AA88" s="48">
        <v>0</v>
      </c>
      <c r="AB88" s="48"/>
      <c r="AC88" s="46">
        <v>0</v>
      </c>
      <c r="AD88" s="46">
        <v>0</v>
      </c>
      <c r="AE88" s="46">
        <v>0.93682871797550515</v>
      </c>
      <c r="AF88" s="46">
        <v>2.4570980586319305E-2</v>
      </c>
    </row>
    <row r="89" spans="1:32" x14ac:dyDescent="0.25">
      <c r="A89" s="71">
        <v>9</v>
      </c>
      <c r="B89" s="48" t="s">
        <v>32</v>
      </c>
      <c r="C89" s="48">
        <v>5.1170900000000001</v>
      </c>
      <c r="D89" s="48">
        <v>3.5739800000000002</v>
      </c>
      <c r="E89" s="48" t="s">
        <v>32</v>
      </c>
      <c r="F89" s="48">
        <v>34.893310119711295</v>
      </c>
      <c r="G89" s="48">
        <v>54.451645131844046</v>
      </c>
      <c r="H89" s="48">
        <f t="shared" si="38"/>
        <v>89.344955251555348</v>
      </c>
      <c r="I89" s="48">
        <v>0.23421400000000001</v>
      </c>
      <c r="J89" s="48">
        <v>0.69233299999999998</v>
      </c>
      <c r="K89" s="48">
        <v>0.26027</v>
      </c>
      <c r="L89" s="48" t="s">
        <v>32</v>
      </c>
      <c r="M89" s="48" t="s">
        <v>32</v>
      </c>
      <c r="N89" s="48">
        <f t="shared" si="36"/>
        <v>99.222842251555349</v>
      </c>
      <c r="O89" s="49">
        <f t="shared" si="37"/>
        <v>1769.1914200314911</v>
      </c>
      <c r="P89" s="48"/>
      <c r="Q89" s="48">
        <v>0</v>
      </c>
      <c r="R89" s="48">
        <v>0.14496201851946008</v>
      </c>
      <c r="S89" s="48">
        <v>0.15863896931989765</v>
      </c>
      <c r="T89" s="48">
        <v>0</v>
      </c>
      <c r="U89" s="48">
        <v>1.0986196868591023</v>
      </c>
      <c r="V89" s="48">
        <v>1.5435779404184631</v>
      </c>
      <c r="W89" s="48">
        <v>7.4713707654228715E-3</v>
      </c>
      <c r="X89" s="48">
        <v>3.887096089493508E-2</v>
      </c>
      <c r="Y89" s="50">
        <v>7.8590532227186677E-3</v>
      </c>
      <c r="Z89" s="48">
        <v>0</v>
      </c>
      <c r="AA89" s="48">
        <v>0</v>
      </c>
      <c r="AB89" s="48"/>
      <c r="AC89" s="46">
        <v>0</v>
      </c>
      <c r="AD89" s="46">
        <v>0</v>
      </c>
      <c r="AE89" s="46">
        <v>0.90680449218173886</v>
      </c>
      <c r="AF89" s="46">
        <v>3.4172554272587086E-2</v>
      </c>
    </row>
    <row r="90" spans="1:32" x14ac:dyDescent="0.25">
      <c r="A90" s="71">
        <v>10</v>
      </c>
      <c r="B90" s="48" t="s">
        <v>32</v>
      </c>
      <c r="C90" s="48">
        <v>4.1917</v>
      </c>
      <c r="D90" s="48">
        <v>3.0129000000000001</v>
      </c>
      <c r="E90" s="48" t="s">
        <v>32</v>
      </c>
      <c r="F90" s="48">
        <v>34.100969511957729</v>
      </c>
      <c r="G90" s="48">
        <v>56.263626300152445</v>
      </c>
      <c r="H90" s="48">
        <f t="shared" si="38"/>
        <v>90.364595812110167</v>
      </c>
      <c r="I90" s="48">
        <v>0.15731800000000001</v>
      </c>
      <c r="J90" s="48">
        <v>0.49908799999999998</v>
      </c>
      <c r="K90" s="48">
        <v>0.22628899999999999</v>
      </c>
      <c r="L90" s="48" t="s">
        <v>32</v>
      </c>
      <c r="M90" s="48" t="s">
        <v>32</v>
      </c>
      <c r="N90" s="48">
        <f t="shared" si="36"/>
        <v>98.451890812110165</v>
      </c>
      <c r="O90" s="49">
        <f t="shared" si="37"/>
        <v>1538.2047767606953</v>
      </c>
      <c r="P90" s="48"/>
      <c r="Q90" s="48">
        <v>0</v>
      </c>
      <c r="R90" s="48">
        <v>0.12031280014704115</v>
      </c>
      <c r="S90" s="48">
        <v>0.13549801996675548</v>
      </c>
      <c r="T90" s="48">
        <v>0</v>
      </c>
      <c r="U90" s="48">
        <v>1.0868373918346856</v>
      </c>
      <c r="V90" s="48">
        <v>1.6169532888885456</v>
      </c>
      <c r="W90" s="48">
        <v>5.0845945057831892E-3</v>
      </c>
      <c r="X90" s="48">
        <v>2.839081380657402E-2</v>
      </c>
      <c r="Y90" s="50">
        <v>6.9230908506151979E-3</v>
      </c>
      <c r="Z90" s="48">
        <v>0</v>
      </c>
      <c r="AA90" s="48">
        <v>0</v>
      </c>
      <c r="AB90" s="48"/>
      <c r="AC90" s="46">
        <v>0</v>
      </c>
      <c r="AD90" s="46">
        <v>0</v>
      </c>
      <c r="AE90" s="46">
        <v>0.92268086463682542</v>
      </c>
      <c r="AF90" s="46">
        <v>2.5457402944941851E-2</v>
      </c>
    </row>
    <row r="91" spans="1:32" x14ac:dyDescent="0.25">
      <c r="A91" s="71">
        <v>11</v>
      </c>
      <c r="B91" s="48" t="s">
        <v>32</v>
      </c>
      <c r="C91" s="48">
        <v>6.0282900000000001</v>
      </c>
      <c r="D91" s="48">
        <v>5.9088900000000004</v>
      </c>
      <c r="E91" s="48" t="s">
        <v>32</v>
      </c>
      <c r="F91" s="48">
        <v>35.84243786096954</v>
      </c>
      <c r="G91" s="48">
        <v>50.700048742863117</v>
      </c>
      <c r="H91" s="48">
        <f t="shared" si="38"/>
        <v>86.542486603832657</v>
      </c>
      <c r="I91" s="48">
        <v>0.209066</v>
      </c>
      <c r="J91" s="48">
        <v>1.09483</v>
      </c>
      <c r="K91" s="48">
        <v>0.225712</v>
      </c>
      <c r="L91" s="48" t="s">
        <v>32</v>
      </c>
      <c r="M91" s="48" t="s">
        <v>32</v>
      </c>
      <c r="N91" s="48">
        <f t="shared" si="36"/>
        <v>100.00927460383267</v>
      </c>
      <c r="O91" s="49">
        <f t="shared" si="37"/>
        <v>1534.2826057484458</v>
      </c>
      <c r="P91" s="48"/>
      <c r="Q91" s="48">
        <v>0</v>
      </c>
      <c r="R91" s="48">
        <v>0.16667641846772979</v>
      </c>
      <c r="S91" s="48">
        <v>0.25598382135141173</v>
      </c>
      <c r="T91" s="48">
        <v>0</v>
      </c>
      <c r="U91" s="48">
        <v>1.1001736181975938</v>
      </c>
      <c r="V91" s="48">
        <v>1.4040113818845077</v>
      </c>
      <c r="W91" s="48">
        <v>6.5090813392452629E-3</v>
      </c>
      <c r="X91" s="48">
        <v>5.9993718930891921E-2</v>
      </c>
      <c r="Y91" s="50">
        <v>6.6519598286200023E-3</v>
      </c>
      <c r="Z91" s="48">
        <v>0</v>
      </c>
      <c r="AA91" s="48">
        <v>0</v>
      </c>
      <c r="AB91" s="48"/>
      <c r="AC91" s="46">
        <v>0</v>
      </c>
      <c r="AD91" s="46">
        <v>0</v>
      </c>
      <c r="AE91" s="46">
        <v>0.84579243310317487</v>
      </c>
      <c r="AF91" s="46">
        <v>5.1711263548740782E-2</v>
      </c>
    </row>
    <row r="92" spans="1:32" x14ac:dyDescent="0.25">
      <c r="A92" s="71">
        <v>12</v>
      </c>
      <c r="B92" s="48" t="s">
        <v>32</v>
      </c>
      <c r="C92" s="48">
        <v>3.5523699999999998</v>
      </c>
      <c r="D92" s="48">
        <v>1.90442</v>
      </c>
      <c r="E92" s="48" t="s">
        <v>32</v>
      </c>
      <c r="F92" s="48">
        <v>33.862039028595127</v>
      </c>
      <c r="G92" s="48">
        <v>60.035229937183928</v>
      </c>
      <c r="H92" s="48">
        <f t="shared" si="38"/>
        <v>93.897268965779062</v>
      </c>
      <c r="I92" s="48">
        <v>0.103593</v>
      </c>
      <c r="J92" s="48">
        <v>0.498921</v>
      </c>
      <c r="K92" s="48">
        <v>0.22794</v>
      </c>
      <c r="L92" s="48" t="s">
        <v>32</v>
      </c>
      <c r="M92" s="48" t="s">
        <v>32</v>
      </c>
      <c r="N92" s="48">
        <f t="shared" si="36"/>
        <v>100.18451296577905</v>
      </c>
      <c r="O92" s="49">
        <f t="shared" si="37"/>
        <v>1549.4274879239947</v>
      </c>
      <c r="P92" s="48"/>
      <c r="Q92" s="48">
        <v>0</v>
      </c>
      <c r="R92" s="48">
        <v>0.10092692349701358</v>
      </c>
      <c r="S92" s="48">
        <v>8.4777023504285329E-2</v>
      </c>
      <c r="T92" s="48">
        <v>0</v>
      </c>
      <c r="U92" s="48">
        <v>1.069519645818604</v>
      </c>
      <c r="V92" s="48">
        <v>1.7064663447536104</v>
      </c>
      <c r="W92" s="48">
        <v>3.3141756094348549E-3</v>
      </c>
      <c r="X92" s="48">
        <v>2.8093102068973554E-2</v>
      </c>
      <c r="Y92" s="50">
        <v>6.9027847480781822E-3</v>
      </c>
      <c r="Z92" s="48">
        <v>0</v>
      </c>
      <c r="AA92" s="48">
        <v>0</v>
      </c>
      <c r="AB92" s="48"/>
      <c r="AC92" s="46">
        <v>0</v>
      </c>
      <c r="AD92" s="46">
        <v>0</v>
      </c>
      <c r="AE92" s="46">
        <v>0.95267140969976816</v>
      </c>
      <c r="AF92" s="46">
        <v>2.5594730129583892E-2</v>
      </c>
    </row>
    <row r="93" spans="1:32" x14ac:dyDescent="0.25">
      <c r="A93" s="71">
        <v>13</v>
      </c>
      <c r="B93" s="48" t="s">
        <v>32</v>
      </c>
      <c r="C93" s="48">
        <v>3.2735799999999999</v>
      </c>
      <c r="D93" s="48">
        <v>1.90517</v>
      </c>
      <c r="E93" s="48" t="s">
        <v>32</v>
      </c>
      <c r="F93" s="48">
        <v>34.125958951469045</v>
      </c>
      <c r="G93" s="48">
        <v>61.211565927382701</v>
      </c>
      <c r="H93" s="48">
        <f t="shared" si="38"/>
        <v>95.337524878851752</v>
      </c>
      <c r="I93" s="48">
        <v>0.10097399999999999</v>
      </c>
      <c r="J93" s="48">
        <v>0.361209</v>
      </c>
      <c r="K93" s="48">
        <v>0.242953</v>
      </c>
      <c r="L93" s="48" t="s">
        <v>32</v>
      </c>
      <c r="M93" s="48" t="s">
        <v>32</v>
      </c>
      <c r="N93" s="48">
        <f t="shared" si="36"/>
        <v>101.22141087885174</v>
      </c>
      <c r="O93" s="49">
        <f t="shared" si="37"/>
        <v>1651.4787070000802</v>
      </c>
      <c r="P93" s="48"/>
      <c r="Q93" s="48">
        <v>0</v>
      </c>
      <c r="R93" s="48">
        <v>9.2191800056323533E-2</v>
      </c>
      <c r="S93" s="48">
        <v>8.4067795616525859E-2</v>
      </c>
      <c r="T93" s="48">
        <v>0</v>
      </c>
      <c r="U93" s="48">
        <v>1.0688289347701381</v>
      </c>
      <c r="V93" s="48">
        <v>1.7242555986594814</v>
      </c>
      <c r="W93" s="48">
        <v>3.2021020018811823E-3</v>
      </c>
      <c r="X93" s="48">
        <v>2.0160763284303006E-2</v>
      </c>
      <c r="Y93" s="50">
        <v>7.2930056113467831E-3</v>
      </c>
      <c r="Z93" s="48">
        <v>0</v>
      </c>
      <c r="AA93" s="48">
        <v>0</v>
      </c>
      <c r="AB93" s="48"/>
      <c r="AC93" s="46">
        <v>0</v>
      </c>
      <c r="AD93" s="46">
        <v>0</v>
      </c>
      <c r="AE93" s="46">
        <v>0.95351064091598292</v>
      </c>
      <c r="AF93" s="46">
        <v>1.851327273372895E-2</v>
      </c>
    </row>
    <row r="94" spans="1:32" x14ac:dyDescent="0.25">
      <c r="A94" s="71">
        <v>14</v>
      </c>
      <c r="B94" s="48" t="s">
        <v>32</v>
      </c>
      <c r="C94" s="48">
        <v>4.5582700000000003</v>
      </c>
      <c r="D94" s="48">
        <v>2.98264</v>
      </c>
      <c r="E94" s="48" t="s">
        <v>32</v>
      </c>
      <c r="F94" s="48">
        <v>35.493998799687361</v>
      </c>
      <c r="G94" s="48">
        <v>58.085865294159262</v>
      </c>
      <c r="H94" s="48">
        <f t="shared" si="38"/>
        <v>93.579864093846624</v>
      </c>
      <c r="I94" s="48">
        <v>0.20350399999999999</v>
      </c>
      <c r="J94" s="48">
        <v>0.48718699999999998</v>
      </c>
      <c r="K94" s="48">
        <v>0.25478699999999999</v>
      </c>
      <c r="L94" s="48" t="s">
        <v>32</v>
      </c>
      <c r="M94" s="48" t="s">
        <v>32</v>
      </c>
      <c r="N94" s="48">
        <f t="shared" si="36"/>
        <v>102.06625209384661</v>
      </c>
      <c r="O94" s="49">
        <f t="shared" si="37"/>
        <v>1731.9205991299941</v>
      </c>
      <c r="P94" s="48"/>
      <c r="Q94" s="48">
        <v>0</v>
      </c>
      <c r="R94" s="48">
        <v>0.12630313407948265</v>
      </c>
      <c r="S94" s="48">
        <v>0.12949157357609228</v>
      </c>
      <c r="T94" s="48">
        <v>0</v>
      </c>
      <c r="U94" s="48">
        <v>1.0931995715163585</v>
      </c>
      <c r="V94" s="48">
        <v>1.6103771619449576</v>
      </c>
      <c r="W94" s="48">
        <v>6.3495551014195089E-3</v>
      </c>
      <c r="X94" s="48">
        <v>2.6754007461704848E-2</v>
      </c>
      <c r="Y94" s="50">
        <v>7.5249963199842656E-3</v>
      </c>
      <c r="Z94" s="48">
        <v>0</v>
      </c>
      <c r="AA94" s="48">
        <v>0</v>
      </c>
      <c r="AB94" s="48"/>
      <c r="AC94" s="46">
        <v>0</v>
      </c>
      <c r="AD94" s="46">
        <v>0</v>
      </c>
      <c r="AE94" s="46">
        <v>0.92557394076208144</v>
      </c>
      <c r="AF94" s="46">
        <v>2.388849677690872E-2</v>
      </c>
    </row>
    <row r="95" spans="1:32" x14ac:dyDescent="0.25">
      <c r="A95" s="71">
        <v>15</v>
      </c>
      <c r="B95" s="48" t="s">
        <v>32</v>
      </c>
      <c r="C95" s="48">
        <v>4.4524400000000002</v>
      </c>
      <c r="D95" s="48">
        <v>2.44658</v>
      </c>
      <c r="E95" s="48" t="s">
        <v>32</v>
      </c>
      <c r="F95" s="48">
        <v>34.801181915534919</v>
      </c>
      <c r="G95" s="48">
        <v>58.217244975726096</v>
      </c>
      <c r="H95" s="48">
        <f t="shared" si="38"/>
        <v>93.018426891261015</v>
      </c>
      <c r="I95" s="48">
        <v>0.13284799999999999</v>
      </c>
      <c r="J95" s="48">
        <v>0.64999499999999999</v>
      </c>
      <c r="K95" s="48">
        <v>0.226549</v>
      </c>
      <c r="L95" s="48" t="s">
        <v>32</v>
      </c>
      <c r="M95" s="48" t="s">
        <v>32</v>
      </c>
      <c r="N95" s="48">
        <f t="shared" si="36"/>
        <v>100.92683889126103</v>
      </c>
      <c r="O95" s="49">
        <f t="shared" si="37"/>
        <v>1539.9721328494038</v>
      </c>
      <c r="P95" s="48"/>
      <c r="Q95" s="48">
        <v>0</v>
      </c>
      <c r="R95" s="48">
        <v>0.12495367985270578</v>
      </c>
      <c r="S95" s="48">
        <v>0.10758134893011803</v>
      </c>
      <c r="T95" s="48">
        <v>0</v>
      </c>
      <c r="U95" s="48">
        <v>1.0846028443948739</v>
      </c>
      <c r="V95" s="48">
        <v>1.6357344382921832</v>
      </c>
      <c r="W95" s="48">
        <v>4.1981916514319652E-3</v>
      </c>
      <c r="X95" s="48">
        <v>3.6152643806399237E-2</v>
      </c>
      <c r="Y95" s="50">
        <v>6.7768530722878556E-3</v>
      </c>
      <c r="Z95" s="48">
        <v>0</v>
      </c>
      <c r="AA95" s="48">
        <v>0</v>
      </c>
      <c r="AB95" s="48"/>
      <c r="AC95" s="46">
        <v>0</v>
      </c>
      <c r="AD95" s="46">
        <v>0</v>
      </c>
      <c r="AE95" s="46">
        <v>0.93828923611049719</v>
      </c>
      <c r="AF95" s="46">
        <v>3.2257387259750532E-2</v>
      </c>
    </row>
    <row r="96" spans="1:32" x14ac:dyDescent="0.25">
      <c r="A96" s="71">
        <v>16</v>
      </c>
      <c r="B96" s="48" t="s">
        <v>32</v>
      </c>
      <c r="C96" s="48">
        <v>4.2986800000000001</v>
      </c>
      <c r="D96" s="48">
        <v>1.22485</v>
      </c>
      <c r="E96" s="48" t="s">
        <v>32</v>
      </c>
      <c r="F96" s="48">
        <v>35.190626580752493</v>
      </c>
      <c r="G96" s="48">
        <v>60.004792932291359</v>
      </c>
      <c r="H96" s="48">
        <f t="shared" si="38"/>
        <v>95.195419513043845</v>
      </c>
      <c r="I96" s="48">
        <v>0.18626699999999999</v>
      </c>
      <c r="J96" s="48">
        <v>0.216254</v>
      </c>
      <c r="K96" s="48">
        <v>0.25228499999999998</v>
      </c>
      <c r="L96" s="48" t="s">
        <v>32</v>
      </c>
      <c r="M96" s="48" t="s">
        <v>32</v>
      </c>
      <c r="N96" s="48">
        <f t="shared" si="36"/>
        <v>101.37375551304386</v>
      </c>
      <c r="O96" s="49">
        <f t="shared" si="37"/>
        <v>1714.9131955378828</v>
      </c>
      <c r="P96" s="48"/>
      <c r="Q96" s="48">
        <v>0</v>
      </c>
      <c r="R96" s="48">
        <v>0.12134095153677284</v>
      </c>
      <c r="S96" s="48">
        <v>5.4172861395153669E-2</v>
      </c>
      <c r="T96" s="48">
        <v>0</v>
      </c>
      <c r="U96" s="48">
        <v>1.1033223151708698</v>
      </c>
      <c r="V96" s="48">
        <v>1.6955545909871566</v>
      </c>
      <c r="W96" s="48">
        <v>5.9205828755569227E-3</v>
      </c>
      <c r="X96" s="48">
        <v>1.2098053490346788E-2</v>
      </c>
      <c r="Y96" s="50">
        <v>7.5906445441435043E-3</v>
      </c>
      <c r="Z96" s="48">
        <v>0</v>
      </c>
      <c r="AA96" s="48">
        <v>0</v>
      </c>
      <c r="AB96" s="48"/>
      <c r="AC96" s="46">
        <v>0</v>
      </c>
      <c r="AD96" s="46">
        <v>0</v>
      </c>
      <c r="AE96" s="46">
        <v>0.96903925733039409</v>
      </c>
      <c r="AF96" s="46">
        <v>1.084618304475422E-2</v>
      </c>
    </row>
    <row r="97" spans="1:32" x14ac:dyDescent="0.25">
      <c r="A97" s="71">
        <v>17</v>
      </c>
      <c r="B97" s="48" t="s">
        <v>32</v>
      </c>
      <c r="C97" s="48">
        <v>4.7148000000000003</v>
      </c>
      <c r="D97" s="48">
        <v>2.0807699999999998</v>
      </c>
      <c r="E97" s="48" t="s">
        <v>32</v>
      </c>
      <c r="F97" s="48">
        <v>35.395444933415469</v>
      </c>
      <c r="G97" s="48">
        <v>57.893329159874618</v>
      </c>
      <c r="H97" s="48">
        <f t="shared" si="38"/>
        <v>93.288774093290087</v>
      </c>
      <c r="I97" s="48">
        <v>0.17075599999999999</v>
      </c>
      <c r="J97" s="48">
        <v>0.33269100000000001</v>
      </c>
      <c r="K97" s="48">
        <v>0.22876199999999999</v>
      </c>
      <c r="L97" s="48" t="s">
        <v>32</v>
      </c>
      <c r="M97" s="48" t="s">
        <v>32</v>
      </c>
      <c r="N97" s="48">
        <f t="shared" si="36"/>
        <v>100.81655309329008</v>
      </c>
      <c r="O97" s="49">
        <f t="shared" si="37"/>
        <v>1555.0150521736812</v>
      </c>
      <c r="P97" s="48"/>
      <c r="Q97" s="48">
        <v>0</v>
      </c>
      <c r="R97" s="48">
        <v>0.1330108450794579</v>
      </c>
      <c r="S97" s="48">
        <v>9.1975984478508396E-2</v>
      </c>
      <c r="T97" s="48">
        <v>0</v>
      </c>
      <c r="U97" s="48">
        <v>1.1089850653557192</v>
      </c>
      <c r="V97" s="48">
        <v>1.6351233681477488</v>
      </c>
      <c r="W97" s="48">
        <v>5.4244538163240302E-3</v>
      </c>
      <c r="X97" s="48">
        <v>1.8601325907415422E-2</v>
      </c>
      <c r="Y97" s="50">
        <v>6.878957214826579E-3</v>
      </c>
      <c r="Z97" s="48">
        <v>0</v>
      </c>
      <c r="AA97" s="48">
        <v>0</v>
      </c>
      <c r="AB97" s="48"/>
      <c r="AC97" s="46">
        <v>0</v>
      </c>
      <c r="AD97" s="46">
        <v>0</v>
      </c>
      <c r="AE97" s="46">
        <v>0.94674540040869792</v>
      </c>
      <c r="AF97" s="46">
        <v>1.6496586027947725E-2</v>
      </c>
    </row>
    <row r="98" spans="1:32" x14ac:dyDescent="0.25">
      <c r="A98" s="71">
        <v>18</v>
      </c>
      <c r="B98" s="48" t="s">
        <v>32</v>
      </c>
      <c r="C98" s="48">
        <v>3.53416</v>
      </c>
      <c r="D98" s="48">
        <v>1.46801</v>
      </c>
      <c r="E98" s="48" t="s">
        <v>32</v>
      </c>
      <c r="F98" s="48">
        <v>34.523713659197085</v>
      </c>
      <c r="G98" s="48">
        <v>61.411547134531219</v>
      </c>
      <c r="H98" s="48">
        <f t="shared" si="38"/>
        <v>95.935260793728304</v>
      </c>
      <c r="I98" s="48">
        <v>0.12234100000000001</v>
      </c>
      <c r="J98" s="48">
        <v>0.29977500000000001</v>
      </c>
      <c r="K98" s="48">
        <v>0.27166499999999999</v>
      </c>
      <c r="L98" s="48" t="s">
        <v>32</v>
      </c>
      <c r="M98" s="48" t="s">
        <v>32</v>
      </c>
      <c r="N98" s="48">
        <f t="shared" si="36"/>
        <v>101.63121179372831</v>
      </c>
      <c r="O98" s="49">
        <f t="shared" si="37"/>
        <v>1846.6491993808547</v>
      </c>
      <c r="P98" s="48"/>
      <c r="Q98" s="48">
        <v>0</v>
      </c>
      <c r="R98" s="48">
        <v>9.9389641978434196E-2</v>
      </c>
      <c r="S98" s="48">
        <v>6.4686033669679996E-2</v>
      </c>
      <c r="T98" s="48">
        <v>0</v>
      </c>
      <c r="U98" s="48">
        <v>1.0788072416244994</v>
      </c>
      <c r="V98" s="48">
        <v>1.728391323877263</v>
      </c>
      <c r="W98" s="48">
        <v>3.874210468936047E-3</v>
      </c>
      <c r="X98" s="48">
        <v>1.6708189884999666E-2</v>
      </c>
      <c r="Y98" s="50">
        <v>8.1433584961875839E-3</v>
      </c>
      <c r="Z98" s="48">
        <v>0</v>
      </c>
      <c r="AA98" s="48">
        <v>0</v>
      </c>
      <c r="AB98" s="48"/>
      <c r="AC98" s="46">
        <v>0</v>
      </c>
      <c r="AD98" s="46">
        <v>0</v>
      </c>
      <c r="AE98" s="46">
        <v>0.96392457168820922</v>
      </c>
      <c r="AF98" s="46">
        <v>1.5251441836814318E-2</v>
      </c>
    </row>
    <row r="99" spans="1:32" x14ac:dyDescent="0.25">
      <c r="A99" s="71">
        <v>19</v>
      </c>
      <c r="B99" s="50" t="s">
        <v>32</v>
      </c>
      <c r="C99" s="50">
        <v>2.39432</v>
      </c>
      <c r="D99" s="50">
        <v>1.08569</v>
      </c>
      <c r="E99" s="50" t="s">
        <v>32</v>
      </c>
      <c r="F99" s="48">
        <v>33.30284728571484</v>
      </c>
      <c r="G99" s="48">
        <v>63.331801889727032</v>
      </c>
      <c r="H99" s="48">
        <f t="shared" si="38"/>
        <v>96.634649175441865</v>
      </c>
      <c r="I99" s="50">
        <v>5.7153000000000002E-2</v>
      </c>
      <c r="J99" s="50">
        <v>0.18379400000000001</v>
      </c>
      <c r="K99" s="50">
        <v>0.227796</v>
      </c>
      <c r="L99" s="50" t="s">
        <v>32</v>
      </c>
      <c r="M99" s="50" t="s">
        <v>32</v>
      </c>
      <c r="N99" s="48">
        <f t="shared" si="36"/>
        <v>100.58340217544188</v>
      </c>
      <c r="O99" s="49">
        <f t="shared" si="37"/>
        <v>1548.4486445517871</v>
      </c>
      <c r="P99" s="48"/>
      <c r="Q99" s="48">
        <v>0</v>
      </c>
      <c r="R99" s="48">
        <v>6.8311110195008878E-2</v>
      </c>
      <c r="S99" s="48">
        <v>4.8533496181603256E-2</v>
      </c>
      <c r="T99" s="48">
        <v>0</v>
      </c>
      <c r="U99" s="48">
        <v>1.0560824874035171</v>
      </c>
      <c r="V99" s="48">
        <v>1.8079168846340847</v>
      </c>
      <c r="W99" s="48">
        <v>1.8361343161179828E-3</v>
      </c>
      <c r="X99" s="48">
        <v>1.0392488475373959E-2</v>
      </c>
      <c r="Y99" s="50">
        <v>6.9273987942940528E-3</v>
      </c>
      <c r="Z99" s="48">
        <v>0</v>
      </c>
      <c r="AA99" s="48">
        <v>0</v>
      </c>
      <c r="AB99" s="48"/>
      <c r="AC99" s="46">
        <v>0</v>
      </c>
      <c r="AD99" s="46">
        <v>0</v>
      </c>
      <c r="AE99" s="46">
        <v>0.9738568309268365</v>
      </c>
      <c r="AF99" s="46">
        <v>9.744709168454161E-3</v>
      </c>
    </row>
    <row r="100" spans="1:32" ht="14.4" x14ac:dyDescent="0.3">
      <c r="A100" s="67" t="s">
        <v>124</v>
      </c>
      <c r="B100" s="50"/>
      <c r="C100" s="50"/>
      <c r="D100" s="50"/>
      <c r="E100" s="50"/>
      <c r="F100" s="48"/>
      <c r="G100" s="48"/>
      <c r="H100" s="48"/>
      <c r="I100" s="50"/>
      <c r="J100" s="50"/>
      <c r="K100" s="50"/>
      <c r="L100" s="50"/>
      <c r="M100" s="50"/>
      <c r="N100" s="48"/>
      <c r="P100" s="48"/>
      <c r="Q100" s="48"/>
      <c r="R100" s="48"/>
      <c r="S100" s="48"/>
      <c r="T100" s="48"/>
      <c r="U100" s="48"/>
      <c r="V100" s="48"/>
      <c r="W100" s="48"/>
      <c r="X100" s="48"/>
      <c r="Y100" s="50"/>
      <c r="Z100" s="48"/>
      <c r="AA100" s="48"/>
      <c r="AB100" s="48"/>
      <c r="AC100" s="46"/>
      <c r="AD100" s="46"/>
      <c r="AE100" s="46"/>
      <c r="AF100" s="46"/>
    </row>
    <row r="101" spans="1:32" x14ac:dyDescent="0.25">
      <c r="A101" s="4" t="s">
        <v>89</v>
      </c>
      <c r="B101" s="6">
        <v>0.25862000000000002</v>
      </c>
      <c r="C101" s="6">
        <v>3.8017500000000002</v>
      </c>
      <c r="D101" s="6">
        <v>2.2023899999999998</v>
      </c>
      <c r="E101" s="50" t="s">
        <v>32</v>
      </c>
      <c r="F101" s="6">
        <v>34.448536262206083</v>
      </c>
      <c r="G101" s="6">
        <v>58.750296524589501</v>
      </c>
      <c r="H101" s="48">
        <f t="shared" si="38"/>
        <v>93.198832786795577</v>
      </c>
      <c r="I101" s="6">
        <v>9.3400000000000004E-4</v>
      </c>
      <c r="J101" s="6">
        <v>0.61252399999999996</v>
      </c>
      <c r="K101" s="6">
        <v>0.20855699999999999</v>
      </c>
      <c r="L101" s="50" t="s">
        <v>32</v>
      </c>
      <c r="M101" s="50" t="s">
        <v>32</v>
      </c>
      <c r="N101" s="6">
        <v>100.28360778679559</v>
      </c>
      <c r="O101" s="69">
        <v>1417.6710915107685</v>
      </c>
      <c r="P101" s="69"/>
      <c r="Q101" s="6">
        <v>9.7208920817092696E-3</v>
      </c>
      <c r="R101" s="6">
        <v>0.10748727254192621</v>
      </c>
      <c r="S101" s="6">
        <v>9.7565057373105654E-2</v>
      </c>
      <c r="T101" s="6">
        <v>0</v>
      </c>
      <c r="U101" s="6">
        <v>1.0828561853867358</v>
      </c>
      <c r="V101" s="6">
        <v>1.6617334987196752</v>
      </c>
      <c r="W101" s="6">
        <v>2.9735594782285699E-5</v>
      </c>
      <c r="X101" s="6">
        <v>3.4322243642116383E-2</v>
      </c>
      <c r="Y101" s="6">
        <v>6.2851146599491852E-3</v>
      </c>
      <c r="Z101" s="6">
        <v>0</v>
      </c>
      <c r="AA101" s="6">
        <v>0</v>
      </c>
      <c r="AB101" s="6"/>
      <c r="AC101" s="44">
        <v>0</v>
      </c>
      <c r="AD101" s="44">
        <v>0</v>
      </c>
      <c r="AE101" s="44">
        <v>0.94454320613450193</v>
      </c>
      <c r="AF101" s="44">
        <v>3.072225774351214E-2</v>
      </c>
    </row>
    <row r="102" spans="1:32" x14ac:dyDescent="0.25">
      <c r="A102" s="4" t="s">
        <v>97</v>
      </c>
      <c r="B102" s="6">
        <v>0</v>
      </c>
      <c r="C102" s="6">
        <v>3.93581</v>
      </c>
      <c r="D102" s="6">
        <v>2.7925</v>
      </c>
      <c r="E102" s="50" t="s">
        <v>32</v>
      </c>
      <c r="F102" s="6">
        <v>33.882348234581173</v>
      </c>
      <c r="G102" s="6">
        <v>57.54747508917368</v>
      </c>
      <c r="H102" s="48">
        <f t="shared" si="38"/>
        <v>91.429823323754846</v>
      </c>
      <c r="I102" s="6">
        <v>9.9540000000000003E-2</v>
      </c>
      <c r="J102" s="6">
        <v>0.59645599999999999</v>
      </c>
      <c r="K102" s="6">
        <v>0.22464799999999999</v>
      </c>
      <c r="L102" s="50" t="s">
        <v>32</v>
      </c>
      <c r="M102" s="50" t="s">
        <v>32</v>
      </c>
      <c r="N102" s="6">
        <v>99.078777323754863</v>
      </c>
      <c r="O102" s="69">
        <v>1527.0500408315766</v>
      </c>
      <c r="P102" s="69"/>
      <c r="Q102" s="6">
        <v>0</v>
      </c>
      <c r="R102" s="6">
        <v>0.11235936345461107</v>
      </c>
      <c r="S102" s="6">
        <v>0.12490934085240871</v>
      </c>
      <c r="T102" s="6">
        <v>0</v>
      </c>
      <c r="U102" s="6">
        <v>1.0754127152725332</v>
      </c>
      <c r="V102" s="6">
        <v>1.6435360803019394</v>
      </c>
      <c r="W102" s="6">
        <v>3.1998457761390083E-3</v>
      </c>
      <c r="X102" s="6">
        <v>3.3746802405938026E-2</v>
      </c>
      <c r="Y102" s="6">
        <v>6.8358519364305611E-3</v>
      </c>
      <c r="Z102" s="6">
        <v>0</v>
      </c>
      <c r="AA102" s="6">
        <v>0</v>
      </c>
      <c r="AB102" s="6"/>
      <c r="AC102" s="44">
        <v>0</v>
      </c>
      <c r="AD102" s="44">
        <v>0</v>
      </c>
      <c r="AE102" s="44">
        <v>0.92936771508001959</v>
      </c>
      <c r="AF102" s="44">
        <v>3.0425562660790079E-2</v>
      </c>
    </row>
    <row r="103" spans="1:32" x14ac:dyDescent="0.25">
      <c r="A103" s="4" t="s">
        <v>98</v>
      </c>
      <c r="B103" s="6">
        <v>0</v>
      </c>
      <c r="C103" s="6">
        <v>3.60528</v>
      </c>
      <c r="D103" s="6">
        <v>2.18702</v>
      </c>
      <c r="E103" s="50" t="s">
        <v>32</v>
      </c>
      <c r="F103" s="6">
        <v>33.759276739542116</v>
      </c>
      <c r="G103" s="6">
        <v>58.932512034936302</v>
      </c>
      <c r="H103" s="48">
        <f t="shared" si="38"/>
        <v>92.691788774478425</v>
      </c>
      <c r="I103" s="6">
        <v>0</v>
      </c>
      <c r="J103" s="6">
        <v>0.49596299999999999</v>
      </c>
      <c r="K103" s="6">
        <v>0.214369</v>
      </c>
      <c r="L103" s="50" t="s">
        <v>32</v>
      </c>
      <c r="M103" s="50" t="s">
        <v>32</v>
      </c>
      <c r="N103" s="6">
        <v>99.194420774478417</v>
      </c>
      <c r="O103" s="69">
        <v>1457.178297616824</v>
      </c>
      <c r="P103" s="69"/>
      <c r="Q103" s="6">
        <v>0</v>
      </c>
      <c r="R103" s="6">
        <v>0.10326996940593293</v>
      </c>
      <c r="S103" s="6">
        <v>9.8155444274838591E-2</v>
      </c>
      <c r="T103" s="6">
        <v>0</v>
      </c>
      <c r="U103" s="6">
        <v>1.0751144593720046</v>
      </c>
      <c r="V103" s="6">
        <v>1.688759581863378</v>
      </c>
      <c r="W103" s="6">
        <v>0</v>
      </c>
      <c r="X103" s="6">
        <v>2.8155510033927425E-2</v>
      </c>
      <c r="Y103" s="6">
        <v>6.5450350499181315E-3</v>
      </c>
      <c r="Z103" s="6">
        <v>0</v>
      </c>
      <c r="AA103" s="6">
        <v>0</v>
      </c>
      <c r="AB103" s="6"/>
      <c r="AC103" s="44">
        <v>0</v>
      </c>
      <c r="AD103" s="44">
        <v>0</v>
      </c>
      <c r="AE103" s="44">
        <v>0.94506988701809347</v>
      </c>
      <c r="AF103" s="44">
        <v>2.5520054759659662E-2</v>
      </c>
    </row>
    <row r="104" spans="1:32" x14ac:dyDescent="0.25">
      <c r="A104" s="4" t="s">
        <v>99</v>
      </c>
      <c r="B104" s="6">
        <v>0</v>
      </c>
      <c r="C104" s="6">
        <v>4.0142499999999997</v>
      </c>
      <c r="D104" s="6">
        <v>2.6857899999999999</v>
      </c>
      <c r="E104" s="50" t="s">
        <v>32</v>
      </c>
      <c r="F104" s="6">
        <v>34.205563161662425</v>
      </c>
      <c r="G104" s="6">
        <v>57.838075081390123</v>
      </c>
      <c r="H104" s="48">
        <f t="shared" si="38"/>
        <v>92.043638243052555</v>
      </c>
      <c r="I104" s="6">
        <v>6.8764000000000006E-2</v>
      </c>
      <c r="J104" s="6">
        <v>0.54045799999999999</v>
      </c>
      <c r="K104" s="6">
        <v>0.21540300000000001</v>
      </c>
      <c r="L104" s="50" t="s">
        <v>32</v>
      </c>
      <c r="M104" s="50" t="s">
        <v>32</v>
      </c>
      <c r="N104" s="6">
        <v>99.568303243052554</v>
      </c>
      <c r="O104" s="69">
        <v>1464.2069368311497</v>
      </c>
      <c r="P104" s="69"/>
      <c r="Q104" s="6">
        <v>0</v>
      </c>
      <c r="R104" s="6">
        <v>0.11415781379900637</v>
      </c>
      <c r="S104" s="6">
        <v>0.11967401705443792</v>
      </c>
      <c r="T104" s="6">
        <v>0</v>
      </c>
      <c r="U104" s="6">
        <v>1.0814949409942436</v>
      </c>
      <c r="V104" s="6">
        <v>1.645481035851069</v>
      </c>
      <c r="W104" s="6">
        <v>2.2020066391016681E-3</v>
      </c>
      <c r="X104" s="6">
        <v>3.0460866165660447E-2</v>
      </c>
      <c r="Y104" s="6">
        <v>6.5293194964809575E-3</v>
      </c>
      <c r="Z104" s="6">
        <v>0</v>
      </c>
      <c r="AA104" s="6">
        <v>0</v>
      </c>
      <c r="AB104" s="6"/>
      <c r="AC104" s="44">
        <v>0</v>
      </c>
      <c r="AD104" s="44">
        <v>0</v>
      </c>
      <c r="AE104" s="44">
        <v>0.93220198029773627</v>
      </c>
      <c r="AF104" s="44">
        <v>2.7393953940905172E-2</v>
      </c>
    </row>
    <row r="105" spans="1:32" x14ac:dyDescent="0.25">
      <c r="A105" s="4" t="s">
        <v>100</v>
      </c>
      <c r="B105" s="6">
        <v>0</v>
      </c>
      <c r="C105" s="6">
        <v>3.53606</v>
      </c>
      <c r="D105" s="6">
        <v>1.9360999999999999</v>
      </c>
      <c r="E105" s="50" t="s">
        <v>32</v>
      </c>
      <c r="F105" s="6">
        <v>33.927993192913469</v>
      </c>
      <c r="G105" s="6">
        <v>59.842907147043036</v>
      </c>
      <c r="H105" s="48">
        <f t="shared" si="38"/>
        <v>93.770900339956512</v>
      </c>
      <c r="I105" s="6">
        <v>0.121375</v>
      </c>
      <c r="J105" s="6">
        <v>0.39556799999999998</v>
      </c>
      <c r="K105" s="6">
        <v>0.22358900000000001</v>
      </c>
      <c r="L105" s="50" t="s">
        <v>32</v>
      </c>
      <c r="M105" s="50" t="s">
        <v>32</v>
      </c>
      <c r="N105" s="6">
        <v>99.983592339956516</v>
      </c>
      <c r="O105" s="69">
        <v>1519.8514635317983</v>
      </c>
      <c r="P105" s="69"/>
      <c r="Q105" s="6">
        <v>0</v>
      </c>
      <c r="R105" s="6">
        <v>0.10072604953731765</v>
      </c>
      <c r="S105" s="6">
        <v>8.6412496088786206E-2</v>
      </c>
      <c r="T105" s="6">
        <v>0</v>
      </c>
      <c r="U105" s="6">
        <v>1.0745011092789749</v>
      </c>
      <c r="V105" s="6">
        <v>1.7053466901775014</v>
      </c>
      <c r="W105" s="6">
        <v>3.8932086891350763E-3</v>
      </c>
      <c r="X105" s="6">
        <v>2.2331731569207289E-2</v>
      </c>
      <c r="Y105" s="6">
        <v>6.7887146590777346E-3</v>
      </c>
      <c r="Z105" s="6">
        <v>0</v>
      </c>
      <c r="AA105" s="6">
        <v>0</v>
      </c>
      <c r="AB105" s="6"/>
      <c r="AC105" s="44">
        <v>0</v>
      </c>
      <c r="AD105" s="44">
        <v>0</v>
      </c>
      <c r="AE105" s="44">
        <v>0.95177226004971416</v>
      </c>
      <c r="AF105" s="44">
        <v>2.0360195954689079E-2</v>
      </c>
    </row>
    <row r="106" spans="1:32" x14ac:dyDescent="0.25">
      <c r="A106" s="4" t="s">
        <v>101</v>
      </c>
      <c r="B106" s="6">
        <v>0</v>
      </c>
      <c r="C106" s="6">
        <v>2.7061299999999999</v>
      </c>
      <c r="D106" s="6">
        <v>1.66554</v>
      </c>
      <c r="E106" s="50" t="s">
        <v>32</v>
      </c>
      <c r="F106" s="6">
        <v>33.092767163448002</v>
      </c>
      <c r="G106" s="6">
        <v>61.748002781219597</v>
      </c>
      <c r="H106" s="48">
        <f t="shared" si="38"/>
        <v>94.840769944667599</v>
      </c>
      <c r="I106" s="6">
        <v>2.5219999999999999E-2</v>
      </c>
      <c r="J106" s="6">
        <v>0.44731700000000002</v>
      </c>
      <c r="K106" s="6">
        <v>0.194631</v>
      </c>
      <c r="L106" s="50" t="s">
        <v>32</v>
      </c>
      <c r="M106" s="50" t="s">
        <v>32</v>
      </c>
      <c r="N106" s="6">
        <v>99.879607944667612</v>
      </c>
      <c r="O106" s="69">
        <v>1323.0087803901686</v>
      </c>
      <c r="P106" s="69"/>
      <c r="Q106" s="6">
        <v>0</v>
      </c>
      <c r="R106" s="6">
        <v>7.7315068951787649E-2</v>
      </c>
      <c r="S106" s="6">
        <v>7.4558497651327299E-2</v>
      </c>
      <c r="T106" s="6">
        <v>0</v>
      </c>
      <c r="U106" s="6">
        <v>1.0511751739586992</v>
      </c>
      <c r="V106" s="6">
        <v>1.7648842617605149</v>
      </c>
      <c r="W106" s="6">
        <v>8.1136606427347348E-4</v>
      </c>
      <c r="X106" s="6">
        <v>2.5328528928814518E-2</v>
      </c>
      <c r="Y106" s="6">
        <v>5.9271026845828575E-3</v>
      </c>
      <c r="Z106" s="6">
        <v>0</v>
      </c>
      <c r="AA106" s="6">
        <v>0</v>
      </c>
      <c r="AB106" s="6"/>
      <c r="AC106" s="44">
        <v>0</v>
      </c>
      <c r="AD106" s="44">
        <v>0</v>
      </c>
      <c r="AE106" s="44">
        <v>0.9594668019595417</v>
      </c>
      <c r="AF106" s="44">
        <v>2.352851073421821E-2</v>
      </c>
    </row>
    <row r="107" spans="1:32" x14ac:dyDescent="0.25">
      <c r="A107" s="4" t="s">
        <v>102</v>
      </c>
      <c r="B107" s="6">
        <v>0</v>
      </c>
      <c r="C107" s="6">
        <v>2.7500100000000001</v>
      </c>
      <c r="D107" s="6">
        <v>1.5973999999999999</v>
      </c>
      <c r="E107" s="50" t="s">
        <v>32</v>
      </c>
      <c r="F107" s="6">
        <v>33.225644264036156</v>
      </c>
      <c r="G107" s="6">
        <v>61.582993575173475</v>
      </c>
      <c r="H107" s="48">
        <f t="shared" si="38"/>
        <v>94.808637839209638</v>
      </c>
      <c r="I107" s="6">
        <v>5.5381E-2</v>
      </c>
      <c r="J107" s="6">
        <v>0.33968900000000002</v>
      </c>
      <c r="K107" s="6">
        <v>0.225684</v>
      </c>
      <c r="L107" s="50" t="s">
        <v>32</v>
      </c>
      <c r="M107" s="50" t="s">
        <v>32</v>
      </c>
      <c r="N107" s="6">
        <v>99.776801839209639</v>
      </c>
      <c r="O107" s="69">
        <v>1534.0922750927386</v>
      </c>
      <c r="P107" s="69"/>
      <c r="Q107" s="6">
        <v>0</v>
      </c>
      <c r="R107" s="6">
        <v>7.8738559865603852E-2</v>
      </c>
      <c r="S107" s="6">
        <v>7.1662748994442305E-2</v>
      </c>
      <c r="T107" s="6">
        <v>0</v>
      </c>
      <c r="U107" s="6">
        <v>1.0576771577382922</v>
      </c>
      <c r="V107" s="6">
        <v>1.7639725155261186</v>
      </c>
      <c r="W107" s="6">
        <v>1.7855427509041468E-3</v>
      </c>
      <c r="X107" s="6">
        <v>1.9275859376407769E-2</v>
      </c>
      <c r="Y107" s="6">
        <v>6.8876157482312779E-3</v>
      </c>
      <c r="Z107" s="6">
        <v>0</v>
      </c>
      <c r="AA107" s="6">
        <v>0</v>
      </c>
      <c r="AB107" s="6"/>
      <c r="AC107" s="44">
        <v>0</v>
      </c>
      <c r="AD107" s="44">
        <v>0</v>
      </c>
      <c r="AE107" s="44">
        <v>0.96096024609052189</v>
      </c>
      <c r="AF107" s="44">
        <v>1.7898514670630996E-2</v>
      </c>
    </row>
    <row r="108" spans="1:32" x14ac:dyDescent="0.25">
      <c r="A108" s="4" t="s">
        <v>103</v>
      </c>
      <c r="B108" s="6">
        <v>0</v>
      </c>
      <c r="C108" s="6">
        <v>3.8534700000000002</v>
      </c>
      <c r="D108" s="6">
        <v>1.6622300000000001</v>
      </c>
      <c r="E108" s="50" t="s">
        <v>32</v>
      </c>
      <c r="F108" s="6">
        <v>34.279893980747879</v>
      </c>
      <c r="G108" s="6">
        <v>59.529951666107245</v>
      </c>
      <c r="H108" s="48">
        <f t="shared" si="38"/>
        <v>93.809845646855123</v>
      </c>
      <c r="I108" s="6">
        <v>6.7518999999999996E-2</v>
      </c>
      <c r="J108" s="6">
        <v>0.34679599999999999</v>
      </c>
      <c r="K108" s="6">
        <v>0.16770399999999999</v>
      </c>
      <c r="L108" s="50" t="s">
        <v>32</v>
      </c>
      <c r="M108" s="50" t="s">
        <v>32</v>
      </c>
      <c r="N108" s="6">
        <v>99.907564646855121</v>
      </c>
      <c r="O108" s="69">
        <v>1139.9718673107204</v>
      </c>
      <c r="P108" s="69"/>
      <c r="Q108" s="6">
        <v>0</v>
      </c>
      <c r="R108" s="6">
        <v>0.1100292167951715</v>
      </c>
      <c r="S108" s="6">
        <v>7.4365884032476293E-2</v>
      </c>
      <c r="T108" s="6">
        <v>0</v>
      </c>
      <c r="U108" s="6">
        <v>1.088233345813634</v>
      </c>
      <c r="V108" s="6">
        <v>1.7004716384169081</v>
      </c>
      <c r="W108" s="6">
        <v>2.1708924393184399E-3</v>
      </c>
      <c r="X108" s="6">
        <v>1.9624978542219187E-2</v>
      </c>
      <c r="Y108" s="6">
        <v>5.1040439602730095E-3</v>
      </c>
      <c r="Z108" s="6">
        <v>0</v>
      </c>
      <c r="AA108" s="6">
        <v>0</v>
      </c>
      <c r="AB108" s="6"/>
      <c r="AC108" s="44">
        <v>0</v>
      </c>
      <c r="AD108" s="44">
        <v>0</v>
      </c>
      <c r="AE108" s="44">
        <v>0.95809989191019196</v>
      </c>
      <c r="AF108" s="44">
        <v>1.7714339560186837E-2</v>
      </c>
    </row>
    <row r="109" spans="1:32" x14ac:dyDescent="0.25">
      <c r="A109" s="4" t="s">
        <v>91</v>
      </c>
      <c r="B109" s="6">
        <v>0</v>
      </c>
      <c r="C109" s="6">
        <v>2.9882</v>
      </c>
      <c r="D109" s="6">
        <v>1.6310800000000001</v>
      </c>
      <c r="E109" s="50" t="s">
        <v>32</v>
      </c>
      <c r="F109" s="6">
        <v>33.5607819529083</v>
      </c>
      <c r="G109" s="6">
        <v>61.486709257943197</v>
      </c>
      <c r="H109" s="48">
        <f t="shared" si="38"/>
        <v>95.04749121085149</v>
      </c>
      <c r="I109" s="6">
        <v>0.12714</v>
      </c>
      <c r="J109" s="6">
        <v>0.331177</v>
      </c>
      <c r="K109" s="6">
        <v>0.19178999999999999</v>
      </c>
      <c r="L109" s="50" t="s">
        <v>32</v>
      </c>
      <c r="M109" s="50" t="s">
        <v>32</v>
      </c>
      <c r="N109" s="6">
        <v>100.31687821085148</v>
      </c>
      <c r="O109" s="69">
        <v>1303.697016359318</v>
      </c>
      <c r="P109" s="69"/>
      <c r="Q109" s="6">
        <v>0</v>
      </c>
      <c r="R109" s="6">
        <v>8.5075281854556234E-2</v>
      </c>
      <c r="S109" s="6">
        <v>7.2760485318760101E-2</v>
      </c>
      <c r="T109" s="6">
        <v>0</v>
      </c>
      <c r="U109" s="6">
        <v>1.0623125847841512</v>
      </c>
      <c r="V109" s="6">
        <v>1.7512687947773307</v>
      </c>
      <c r="W109" s="6">
        <v>4.0759815318605636E-3</v>
      </c>
      <c r="X109" s="6">
        <v>1.8686715538543244E-2</v>
      </c>
      <c r="Y109" s="6">
        <v>5.8201561947979373E-3</v>
      </c>
      <c r="Z109" s="6">
        <v>0</v>
      </c>
      <c r="AA109" s="6">
        <v>0</v>
      </c>
      <c r="AB109" s="6"/>
      <c r="AC109" s="44">
        <v>0</v>
      </c>
      <c r="AD109" s="44">
        <v>0</v>
      </c>
      <c r="AE109" s="44">
        <v>0.96011002339012508</v>
      </c>
      <c r="AF109" s="44">
        <v>1.7286519549980263E-2</v>
      </c>
    </row>
    <row r="110" spans="1:32" x14ac:dyDescent="0.25">
      <c r="A110" s="4" t="s">
        <v>93</v>
      </c>
      <c r="B110" s="6">
        <v>0</v>
      </c>
      <c r="C110" s="6">
        <v>3.4439600000000001</v>
      </c>
      <c r="D110" s="6">
        <v>2.3054999999999999</v>
      </c>
      <c r="E110" s="50" t="s">
        <v>32</v>
      </c>
      <c r="F110" s="6">
        <v>33.964205376560209</v>
      </c>
      <c r="G110" s="6">
        <v>60.12095199554377</v>
      </c>
      <c r="H110" s="48">
        <f t="shared" si="38"/>
        <v>94.085157372103978</v>
      </c>
      <c r="I110" s="6">
        <v>3.9254999999999998E-2</v>
      </c>
      <c r="J110" s="6">
        <v>0.54436399999999996</v>
      </c>
      <c r="K110" s="6">
        <v>0.220607</v>
      </c>
      <c r="L110" s="50" t="s">
        <v>32</v>
      </c>
      <c r="M110" s="50" t="s">
        <v>32</v>
      </c>
      <c r="N110" s="6">
        <v>100.63884337210398</v>
      </c>
      <c r="O110" s="69">
        <v>1499.5812486989939</v>
      </c>
      <c r="P110" s="69"/>
      <c r="Q110" s="6">
        <v>0</v>
      </c>
      <c r="R110" s="6">
        <v>9.7175824795776578E-2</v>
      </c>
      <c r="S110" s="6">
        <v>0.1019276127792101</v>
      </c>
      <c r="T110" s="6">
        <v>0</v>
      </c>
      <c r="U110" s="6">
        <v>1.0654869017052775</v>
      </c>
      <c r="V110" s="6">
        <v>1.6970858377898663</v>
      </c>
      <c r="W110" s="6">
        <v>1.2472438862067099E-3</v>
      </c>
      <c r="X110" s="6">
        <v>3.0441679204293505E-2</v>
      </c>
      <c r="Y110" s="6">
        <v>6.6348998393696785E-3</v>
      </c>
      <c r="Z110" s="6">
        <v>0</v>
      </c>
      <c r="AA110" s="6">
        <v>0</v>
      </c>
      <c r="AB110" s="6"/>
      <c r="AC110" s="44">
        <v>0</v>
      </c>
      <c r="AD110" s="44">
        <v>0</v>
      </c>
      <c r="AE110" s="44">
        <v>0.94334249543994919</v>
      </c>
      <c r="AF110" s="44">
        <v>2.7777064796529256E-2</v>
      </c>
    </row>
    <row r="111" spans="1:32" x14ac:dyDescent="0.25">
      <c r="A111" s="4" t="s">
        <v>107</v>
      </c>
      <c r="B111" s="6">
        <v>0</v>
      </c>
      <c r="C111" s="6">
        <v>2.6266699999999998</v>
      </c>
      <c r="D111" s="6">
        <v>1.74193</v>
      </c>
      <c r="E111" s="50" t="s">
        <v>32</v>
      </c>
      <c r="F111" s="6">
        <v>33.185481875614414</v>
      </c>
      <c r="G111" s="6">
        <v>61.922356379742112</v>
      </c>
      <c r="H111" s="48">
        <f t="shared" si="38"/>
        <v>95.107838255356526</v>
      </c>
      <c r="I111" s="6">
        <v>4.4944999999999999E-2</v>
      </c>
      <c r="J111" s="6">
        <v>0.38881599999999999</v>
      </c>
      <c r="K111" s="6">
        <v>0.23443</v>
      </c>
      <c r="L111" s="50" t="s">
        <v>32</v>
      </c>
      <c r="M111" s="50" t="s">
        <v>32</v>
      </c>
      <c r="N111" s="6">
        <v>100.14462925535653</v>
      </c>
      <c r="O111" s="69">
        <v>1593.5434149075286</v>
      </c>
      <c r="P111" s="69"/>
      <c r="Q111" s="6">
        <v>0</v>
      </c>
      <c r="R111" s="6">
        <v>7.4854939524051561E-2</v>
      </c>
      <c r="S111" s="6">
        <v>7.7780769999095264E-2</v>
      </c>
      <c r="T111" s="6">
        <v>0</v>
      </c>
      <c r="U111" s="6">
        <v>1.0514523555204396</v>
      </c>
      <c r="V111" s="6">
        <v>1.7653883165640574</v>
      </c>
      <c r="W111" s="6">
        <v>1.4422900252476539E-3</v>
      </c>
      <c r="X111" s="6">
        <v>2.1960293978364603E-2</v>
      </c>
      <c r="Y111" s="6">
        <v>7.1210343887439988E-3</v>
      </c>
      <c r="Z111" s="6">
        <v>0</v>
      </c>
      <c r="AA111" s="6">
        <v>0</v>
      </c>
      <c r="AB111" s="6"/>
      <c r="AC111" s="44">
        <v>0</v>
      </c>
      <c r="AD111" s="44">
        <v>0</v>
      </c>
      <c r="AE111" s="44">
        <v>0.95780052380103198</v>
      </c>
      <c r="AF111" s="44">
        <v>2.0458389407483006E-2</v>
      </c>
    </row>
    <row r="112" spans="1:32" x14ac:dyDescent="0.25">
      <c r="A112" s="4" t="s">
        <v>108</v>
      </c>
      <c r="B112" s="6">
        <v>0</v>
      </c>
      <c r="C112" s="6">
        <v>3.56549</v>
      </c>
      <c r="D112" s="6">
        <v>1.87538</v>
      </c>
      <c r="E112" s="50" t="s">
        <v>32</v>
      </c>
      <c r="F112" s="6">
        <v>33.792428973533958</v>
      </c>
      <c r="G112" s="6">
        <v>59.536580843943611</v>
      </c>
      <c r="H112" s="48">
        <f t="shared" si="38"/>
        <v>93.329009817477569</v>
      </c>
      <c r="I112" s="6">
        <v>3.3092000000000003E-2</v>
      </c>
      <c r="J112" s="6">
        <v>0.44705699999999998</v>
      </c>
      <c r="K112" s="6">
        <v>0.21204899999999999</v>
      </c>
      <c r="L112" s="50" t="s">
        <v>32</v>
      </c>
      <c r="M112" s="50" t="s">
        <v>32</v>
      </c>
      <c r="N112" s="6">
        <v>99.462077817477564</v>
      </c>
      <c r="O112" s="69">
        <v>1441.4080432868086</v>
      </c>
      <c r="P112" s="69"/>
      <c r="Q112" s="6">
        <v>0</v>
      </c>
      <c r="R112" s="6">
        <v>0.10208055515507701</v>
      </c>
      <c r="S112" s="6">
        <v>8.4127826771788303E-2</v>
      </c>
      <c r="T112" s="6">
        <v>0</v>
      </c>
      <c r="U112" s="6">
        <v>1.0756469007746645</v>
      </c>
      <c r="V112" s="6">
        <v>1.7052400096503577</v>
      </c>
      <c r="W112" s="6">
        <v>1.0668493119688658E-3</v>
      </c>
      <c r="X112" s="6">
        <v>2.5366805068442699E-2</v>
      </c>
      <c r="Y112" s="6">
        <v>6.4710532677004877E-3</v>
      </c>
      <c r="Z112" s="6">
        <v>0</v>
      </c>
      <c r="AA112" s="6">
        <v>0</v>
      </c>
      <c r="AB112" s="6"/>
      <c r="AC112" s="44">
        <v>0</v>
      </c>
      <c r="AD112" s="44">
        <v>0</v>
      </c>
      <c r="AE112" s="44">
        <v>0.95298460995029266</v>
      </c>
      <c r="AF112" s="44">
        <v>2.3039499811692107E-2</v>
      </c>
    </row>
    <row r="113" spans="1:32" x14ac:dyDescent="0.25">
      <c r="A113" s="4" t="s">
        <v>104</v>
      </c>
      <c r="B113" s="6">
        <v>0</v>
      </c>
      <c r="C113" s="6">
        <v>2.9854099999999999</v>
      </c>
      <c r="D113" s="6">
        <v>1.4944</v>
      </c>
      <c r="E113" s="50" t="s">
        <v>32</v>
      </c>
      <c r="F113" s="6">
        <v>33.510674248122321</v>
      </c>
      <c r="G113" s="6">
        <v>61.285008797615475</v>
      </c>
      <c r="H113" s="48">
        <f t="shared" si="38"/>
        <v>94.795683045737803</v>
      </c>
      <c r="I113" s="6">
        <v>6.7514000000000005E-2</v>
      </c>
      <c r="J113" s="6">
        <v>0.29619899999999999</v>
      </c>
      <c r="K113" s="6">
        <v>0.23189899999999999</v>
      </c>
      <c r="L113" s="50" t="s">
        <v>32</v>
      </c>
      <c r="M113" s="50" t="s">
        <v>32</v>
      </c>
      <c r="N113" s="6">
        <v>99.871105045737792</v>
      </c>
      <c r="O113" s="69">
        <v>1576.3388831362922</v>
      </c>
      <c r="P113" s="69"/>
      <c r="Q113" s="6">
        <v>0</v>
      </c>
      <c r="R113" s="6">
        <v>8.545661745014542E-2</v>
      </c>
      <c r="S113" s="6">
        <v>6.7024743975300713E-2</v>
      </c>
      <c r="T113" s="6">
        <v>0</v>
      </c>
      <c r="U113" s="6">
        <v>1.0664767735217198</v>
      </c>
      <c r="V113" s="6">
        <v>1.754986547167209</v>
      </c>
      <c r="W113" s="6">
        <v>2.1761649945015206E-3</v>
      </c>
      <c r="X113" s="6">
        <v>1.6803678933924024E-2</v>
      </c>
      <c r="Y113" s="6">
        <v>7.0754739571993004E-3</v>
      </c>
      <c r="Z113" s="6">
        <v>0</v>
      </c>
      <c r="AA113" s="6">
        <v>0</v>
      </c>
      <c r="AB113" s="6"/>
      <c r="AC113" s="44">
        <v>0</v>
      </c>
      <c r="AD113" s="44">
        <v>0</v>
      </c>
      <c r="AE113" s="44">
        <v>0.96321387013289461</v>
      </c>
      <c r="AF113" s="44">
        <v>1.5511845428238325E-2</v>
      </c>
    </row>
    <row r="114" spans="1:32" x14ac:dyDescent="0.25">
      <c r="A114" s="4" t="s">
        <v>109</v>
      </c>
      <c r="B114" s="6">
        <v>0</v>
      </c>
      <c r="C114" s="6">
        <v>3.2758799999999999</v>
      </c>
      <c r="D114" s="6">
        <v>2.06046</v>
      </c>
      <c r="E114" s="50" t="s">
        <v>32</v>
      </c>
      <c r="F114" s="6">
        <v>33.485392813864379</v>
      </c>
      <c r="G114" s="6">
        <v>59.380254861550526</v>
      </c>
      <c r="H114" s="48">
        <f t="shared" si="38"/>
        <v>92.865647675414905</v>
      </c>
      <c r="I114" s="6">
        <v>1.8783000000000001E-2</v>
      </c>
      <c r="J114" s="6">
        <v>0.36948300000000001</v>
      </c>
      <c r="K114" s="6">
        <v>0.21430199999999999</v>
      </c>
      <c r="L114" s="50" t="s">
        <v>32</v>
      </c>
      <c r="M114" s="50" t="s">
        <v>32</v>
      </c>
      <c r="N114" s="6">
        <v>98.804555675414903</v>
      </c>
      <c r="O114" s="69">
        <v>1456.7228635478104</v>
      </c>
      <c r="P114" s="69"/>
      <c r="Q114" s="6">
        <v>0</v>
      </c>
      <c r="R114" s="6">
        <v>9.438783463756735E-2</v>
      </c>
      <c r="S114" s="6">
        <v>9.3020531326950998E-2</v>
      </c>
      <c r="T114" s="6">
        <v>0</v>
      </c>
      <c r="U114" s="6">
        <v>1.0726794396958228</v>
      </c>
      <c r="V114" s="6">
        <v>1.7116222338916947</v>
      </c>
      <c r="W114" s="6">
        <v>6.0940955912121319E-4</v>
      </c>
      <c r="X114" s="6">
        <v>2.1098985382623652E-2</v>
      </c>
      <c r="Y114" s="6">
        <v>6.5815655062192576E-3</v>
      </c>
      <c r="Z114" s="6">
        <v>0</v>
      </c>
      <c r="AA114" s="6">
        <v>0</v>
      </c>
      <c r="AB114" s="6"/>
      <c r="AC114" s="44">
        <v>0</v>
      </c>
      <c r="AD114" s="44">
        <v>0</v>
      </c>
      <c r="AE114" s="44">
        <v>0.9484548780956763</v>
      </c>
      <c r="AF114" s="44">
        <v>1.9289999600339915E-2</v>
      </c>
    </row>
    <row r="115" spans="1:32" x14ac:dyDescent="0.25">
      <c r="A115" s="4" t="s">
        <v>110</v>
      </c>
      <c r="B115" s="6">
        <v>0</v>
      </c>
      <c r="C115" s="6">
        <v>2.6953499999999999</v>
      </c>
      <c r="D115" s="6">
        <v>1.99159</v>
      </c>
      <c r="E115" s="50" t="s">
        <v>32</v>
      </c>
      <c r="F115" s="6">
        <v>33.322640142216308</v>
      </c>
      <c r="G115" s="6">
        <v>61.627229666212685</v>
      </c>
      <c r="H115" s="48">
        <f t="shared" si="38"/>
        <v>94.949869808428986</v>
      </c>
      <c r="I115" s="6">
        <v>5.8763000000000003E-2</v>
      </c>
      <c r="J115" s="6">
        <v>0.39858500000000002</v>
      </c>
      <c r="K115" s="6">
        <v>0.238347</v>
      </c>
      <c r="L115" s="50" t="s">
        <v>32</v>
      </c>
      <c r="M115" s="50" t="s">
        <v>32</v>
      </c>
      <c r="N115" s="6">
        <v>100.33250480842899</v>
      </c>
      <c r="O115" s="69">
        <v>1620.1693141362655</v>
      </c>
      <c r="P115" s="69"/>
      <c r="Q115" s="6">
        <v>0</v>
      </c>
      <c r="R115" s="6">
        <v>7.65531544624279E-2</v>
      </c>
      <c r="S115" s="6">
        <v>8.862871440470324E-2</v>
      </c>
      <c r="T115" s="6">
        <v>0</v>
      </c>
      <c r="U115" s="6">
        <v>1.0522376724911489</v>
      </c>
      <c r="V115" s="6">
        <v>1.7510493748605871</v>
      </c>
      <c r="W115" s="6">
        <v>1.8793520762433737E-3</v>
      </c>
      <c r="X115" s="6">
        <v>2.2436129895035722E-2</v>
      </c>
      <c r="Y115" s="6">
        <v>7.2156018098536601E-3</v>
      </c>
      <c r="Z115" s="6">
        <v>0</v>
      </c>
      <c r="AA115" s="6">
        <v>0</v>
      </c>
      <c r="AB115" s="6"/>
      <c r="AC115" s="44">
        <v>0</v>
      </c>
      <c r="AD115" s="44">
        <v>0</v>
      </c>
      <c r="AE115" s="44">
        <v>0.95182379193302302</v>
      </c>
      <c r="AF115" s="44">
        <v>2.0877153462956835E-2</v>
      </c>
    </row>
    <row r="116" spans="1:32" x14ac:dyDescent="0.25">
      <c r="A116" s="4" t="s">
        <v>105</v>
      </c>
      <c r="B116" s="6">
        <v>0</v>
      </c>
      <c r="C116" s="6">
        <v>3.7882799999999999</v>
      </c>
      <c r="D116" s="6">
        <v>2.0096400000000001</v>
      </c>
      <c r="E116" s="50" t="s">
        <v>32</v>
      </c>
      <c r="F116" s="6">
        <v>33.757145462521976</v>
      </c>
      <c r="G116" s="6">
        <v>58.324419095388564</v>
      </c>
      <c r="H116" s="48">
        <f t="shared" si="38"/>
        <v>92.081564557910539</v>
      </c>
      <c r="I116" s="6">
        <v>0.10001599999999999</v>
      </c>
      <c r="J116" s="6">
        <v>0.40030900000000003</v>
      </c>
      <c r="K116" s="6">
        <v>0.21026400000000001</v>
      </c>
      <c r="L116" s="50" t="s">
        <v>32</v>
      </c>
      <c r="M116" s="50" t="s">
        <v>32</v>
      </c>
      <c r="N116" s="6">
        <v>98.590073557910529</v>
      </c>
      <c r="O116" s="69">
        <v>1429.2744639854823</v>
      </c>
      <c r="P116" s="69"/>
      <c r="Q116" s="6">
        <v>0</v>
      </c>
      <c r="R116" s="6">
        <v>0.10933336758931318</v>
      </c>
      <c r="S116" s="6">
        <v>9.0877319723550384E-2</v>
      </c>
      <c r="T116" s="6">
        <v>0</v>
      </c>
      <c r="U116" s="6">
        <v>1.0831856281773136</v>
      </c>
      <c r="V116" s="6">
        <v>1.6839876396283477</v>
      </c>
      <c r="W116" s="6">
        <v>3.2503969421551204E-3</v>
      </c>
      <c r="X116" s="6">
        <v>2.2897342469845011E-2</v>
      </c>
      <c r="Y116" s="6">
        <v>6.4683054694749101E-3</v>
      </c>
      <c r="Z116" s="6">
        <v>0</v>
      </c>
      <c r="AA116" s="6">
        <v>0</v>
      </c>
      <c r="AB116" s="6"/>
      <c r="AC116" s="44">
        <v>0</v>
      </c>
      <c r="AD116" s="44">
        <v>0</v>
      </c>
      <c r="AE116" s="44">
        <v>0.94879761457641554</v>
      </c>
      <c r="AF116" s="44">
        <v>2.0701288309725983E-2</v>
      </c>
    </row>
    <row r="117" spans="1:32" x14ac:dyDescent="0.25">
      <c r="A117" s="4" t="s">
        <v>92</v>
      </c>
      <c r="B117" s="6">
        <v>0</v>
      </c>
      <c r="C117" s="6">
        <v>3.4681700000000002</v>
      </c>
      <c r="D117" s="6">
        <v>1.73437</v>
      </c>
      <c r="E117" s="50" t="s">
        <v>32</v>
      </c>
      <c r="F117" s="6">
        <v>33.253775014050575</v>
      </c>
      <c r="G117" s="6">
        <v>59.013419830647273</v>
      </c>
      <c r="H117" s="48">
        <f t="shared" si="38"/>
        <v>92.267194844697855</v>
      </c>
      <c r="I117" s="6">
        <v>0.11898</v>
      </c>
      <c r="J117" s="6">
        <v>0.40661799999999998</v>
      </c>
      <c r="K117" s="6">
        <v>0.21118200000000001</v>
      </c>
      <c r="L117" s="50" t="s">
        <v>32</v>
      </c>
      <c r="M117" s="50" t="s">
        <v>32</v>
      </c>
      <c r="N117" s="6">
        <v>98.206514844697836</v>
      </c>
      <c r="O117" s="69">
        <v>1435.5145904833075</v>
      </c>
      <c r="P117" s="69"/>
      <c r="Q117" s="6">
        <v>0</v>
      </c>
      <c r="R117" s="6">
        <v>0.10064843874313729</v>
      </c>
      <c r="S117" s="6">
        <v>7.8863311181333495E-2</v>
      </c>
      <c r="T117" s="6">
        <v>0</v>
      </c>
      <c r="U117" s="6">
        <v>1.0729367959355995</v>
      </c>
      <c r="V117" s="6">
        <v>1.7133073250050028</v>
      </c>
      <c r="W117" s="6">
        <v>3.8880952454861993E-3</v>
      </c>
      <c r="X117" s="6">
        <v>2.338688266818055E-2</v>
      </c>
      <c r="Y117" s="6">
        <v>6.5324863273902613E-3</v>
      </c>
      <c r="Z117" s="6">
        <v>0</v>
      </c>
      <c r="AA117" s="6">
        <v>0</v>
      </c>
      <c r="AB117" s="6"/>
      <c r="AC117" s="44">
        <v>0</v>
      </c>
      <c r="AD117" s="44">
        <v>0</v>
      </c>
      <c r="AE117" s="44">
        <v>0.95599564595637432</v>
      </c>
      <c r="AF117" s="44">
        <v>2.133209664682683E-2</v>
      </c>
    </row>
    <row r="118" spans="1:32" s="77" customFormat="1" ht="14.4" x14ac:dyDescent="0.3">
      <c r="A118" s="72" t="s">
        <v>111</v>
      </c>
      <c r="B118" s="73">
        <v>1.1356299999999999</v>
      </c>
      <c r="C118" s="73">
        <v>3.2621199999999999</v>
      </c>
      <c r="D118" s="73">
        <v>3.0768200000000001</v>
      </c>
      <c r="E118" s="73" t="s">
        <v>32</v>
      </c>
      <c r="F118" s="73">
        <v>32.138369026362817</v>
      </c>
      <c r="G118" s="73">
        <v>53.771659113805732</v>
      </c>
      <c r="H118" s="74">
        <f t="shared" si="38"/>
        <v>85.910028140168549</v>
      </c>
      <c r="I118" s="73">
        <v>4.1648999999999999E-2</v>
      </c>
      <c r="J118" s="73">
        <v>1.6049899999999999</v>
      </c>
      <c r="K118" s="73">
        <v>0.20810100000000001</v>
      </c>
      <c r="L118" s="74" t="s">
        <v>32</v>
      </c>
      <c r="M118" s="74" t="s">
        <v>32</v>
      </c>
      <c r="N118" s="75">
        <v>95.239338140168556</v>
      </c>
      <c r="O118" s="76">
        <v>1414.5714208321106</v>
      </c>
      <c r="P118" s="76"/>
      <c r="Q118" s="73">
        <v>4.415778530807115E-2</v>
      </c>
      <c r="R118" s="73">
        <v>9.5411304491664378E-2</v>
      </c>
      <c r="S118" s="73">
        <v>0.14100307380512195</v>
      </c>
      <c r="T118" s="73">
        <v>0</v>
      </c>
      <c r="U118" s="73">
        <v>1.0450817264906229</v>
      </c>
      <c r="V118" s="73">
        <v>1.5733710726746581</v>
      </c>
      <c r="W118" s="73">
        <v>1.3717050719235465E-3</v>
      </c>
      <c r="X118" s="73">
        <v>9.3036058534504557E-2</v>
      </c>
      <c r="Y118" s="73">
        <v>6.4876739207493294E-3</v>
      </c>
      <c r="Z118" s="73">
        <v>0</v>
      </c>
      <c r="AA118" s="73">
        <v>0</v>
      </c>
      <c r="AB118" s="73"/>
      <c r="AC118" s="75"/>
      <c r="AD118" s="75"/>
      <c r="AE118" s="75"/>
      <c r="AF118" s="75"/>
    </row>
    <row r="119" spans="1:32" x14ac:dyDescent="0.25">
      <c r="A119" s="4" t="s">
        <v>95</v>
      </c>
      <c r="B119" s="6">
        <v>0</v>
      </c>
      <c r="C119" s="6">
        <v>4.9980099999999998</v>
      </c>
      <c r="D119" s="6">
        <v>1.3879999999999999</v>
      </c>
      <c r="E119" s="50" t="s">
        <v>32</v>
      </c>
      <c r="F119" s="6">
        <v>35.163115707558021</v>
      </c>
      <c r="G119" s="6">
        <v>57.412260614766396</v>
      </c>
      <c r="H119" s="48">
        <f t="shared" si="38"/>
        <v>92.575376322324416</v>
      </c>
      <c r="I119" s="6">
        <v>8.7834999999999996E-2</v>
      </c>
      <c r="J119" s="6">
        <v>0.36155300000000001</v>
      </c>
      <c r="K119" s="6">
        <v>0.203592</v>
      </c>
      <c r="L119" s="50" t="s">
        <v>32</v>
      </c>
      <c r="M119" s="50" t="s">
        <v>32</v>
      </c>
      <c r="N119" s="6">
        <v>99.614366322324415</v>
      </c>
      <c r="O119" s="69">
        <v>1383.9213877398524</v>
      </c>
      <c r="P119" s="69"/>
      <c r="Q119" s="6">
        <v>0</v>
      </c>
      <c r="R119" s="6">
        <v>0.1431610829447712</v>
      </c>
      <c r="S119" s="6">
        <v>6.2293668849148415E-2</v>
      </c>
      <c r="T119" s="6">
        <v>0</v>
      </c>
      <c r="U119" s="6">
        <v>1.1198032511696971</v>
      </c>
      <c r="V119" s="6">
        <v>1.6451682725677248</v>
      </c>
      <c r="W119" s="6">
        <v>2.8330335989767631E-3</v>
      </c>
      <c r="X119" s="6">
        <v>2.0524798176097262E-2</v>
      </c>
      <c r="Y119" s="6">
        <v>6.2158926935843399E-3</v>
      </c>
      <c r="Z119" s="6">
        <v>0</v>
      </c>
      <c r="AA119" s="6">
        <v>0</v>
      </c>
      <c r="AB119" s="6"/>
      <c r="AC119" s="44">
        <v>0</v>
      </c>
      <c r="AD119" s="44">
        <v>0</v>
      </c>
      <c r="AE119" s="44">
        <v>0.96351680389581251</v>
      </c>
      <c r="AF119" s="44">
        <v>1.7999029479168146E-2</v>
      </c>
    </row>
    <row r="120" spans="1:32" x14ac:dyDescent="0.25">
      <c r="A120" s="4" t="s">
        <v>96</v>
      </c>
      <c r="B120" s="6">
        <v>0</v>
      </c>
      <c r="C120" s="6">
        <v>4.25868</v>
      </c>
      <c r="D120" s="6">
        <v>2.3644599999999998</v>
      </c>
      <c r="E120" s="50" t="s">
        <v>32</v>
      </c>
      <c r="F120" s="6">
        <v>34.237454504639423</v>
      </c>
      <c r="G120" s="6">
        <v>57.493012241491712</v>
      </c>
      <c r="H120" s="48">
        <f t="shared" si="38"/>
        <v>91.730466746131128</v>
      </c>
      <c r="I120" s="6">
        <v>8.3586999999999995E-2</v>
      </c>
      <c r="J120" s="6">
        <v>0.54758700000000005</v>
      </c>
      <c r="K120" s="6">
        <v>0.218699</v>
      </c>
      <c r="L120" s="50" t="s">
        <v>32</v>
      </c>
      <c r="M120" s="50" t="s">
        <v>32</v>
      </c>
      <c r="N120" s="6">
        <v>99.203479746131123</v>
      </c>
      <c r="O120" s="69">
        <v>1486.6115740172404</v>
      </c>
      <c r="P120" s="69"/>
      <c r="Q120" s="6">
        <v>0</v>
      </c>
      <c r="R120" s="6">
        <v>0.12172565241865155</v>
      </c>
      <c r="S120" s="6">
        <v>0.10589261266056296</v>
      </c>
      <c r="T120" s="6">
        <v>0</v>
      </c>
      <c r="U120" s="6">
        <v>1.0880155216174474</v>
      </c>
      <c r="V120" s="6">
        <v>1.6439930973478871</v>
      </c>
      <c r="W120" s="6">
        <v>2.6903086404584165E-3</v>
      </c>
      <c r="X120" s="6">
        <v>3.101982216074551E-2</v>
      </c>
      <c r="Y120" s="6">
        <v>6.6629851542467939E-3</v>
      </c>
      <c r="Z120" s="6">
        <v>0</v>
      </c>
      <c r="AA120" s="6">
        <v>0</v>
      </c>
      <c r="AB120" s="6"/>
      <c r="AC120" s="44">
        <v>0</v>
      </c>
      <c r="AD120" s="44">
        <v>0</v>
      </c>
      <c r="AE120" s="44">
        <v>0.93948598353886115</v>
      </c>
      <c r="AF120" s="44">
        <v>2.7720145152889855E-2</v>
      </c>
    </row>
    <row r="121" spans="1:32" x14ac:dyDescent="0.25">
      <c r="A121" s="4" t="s">
        <v>114</v>
      </c>
      <c r="B121" s="6">
        <v>0</v>
      </c>
      <c r="C121" s="6">
        <v>4.71943</v>
      </c>
      <c r="D121" s="6">
        <v>2.4489999999999998</v>
      </c>
      <c r="E121" s="50" t="s">
        <v>32</v>
      </c>
      <c r="F121" s="6">
        <v>35.234117316811819</v>
      </c>
      <c r="G121" s="6">
        <v>57.561845793249368</v>
      </c>
      <c r="H121" s="48">
        <f t="shared" si="38"/>
        <v>92.795963110061194</v>
      </c>
      <c r="I121" s="6">
        <v>3.6693000000000003E-2</v>
      </c>
      <c r="J121" s="6">
        <v>0.52300800000000003</v>
      </c>
      <c r="K121" s="6">
        <v>0.189447</v>
      </c>
      <c r="L121" s="50" t="s">
        <v>32</v>
      </c>
      <c r="M121" s="50" t="s">
        <v>32</v>
      </c>
      <c r="N121" s="6">
        <v>100.7135411100612</v>
      </c>
      <c r="O121" s="69">
        <v>1287.7704189906863</v>
      </c>
      <c r="P121" s="69"/>
      <c r="Q121" s="6">
        <v>0</v>
      </c>
      <c r="R121" s="6">
        <v>0.13282304979642715</v>
      </c>
      <c r="S121" s="6">
        <v>0.10799391206892064</v>
      </c>
      <c r="T121" s="6">
        <v>0</v>
      </c>
      <c r="U121" s="6">
        <v>1.1024878582054285</v>
      </c>
      <c r="V121" s="6">
        <v>1.620676871600164</v>
      </c>
      <c r="W121" s="6">
        <v>1.1628491648497171E-3</v>
      </c>
      <c r="X121" s="6">
        <v>2.9172342426149619E-2</v>
      </c>
      <c r="Y121" s="6">
        <v>5.6831167380602026E-3</v>
      </c>
      <c r="Z121" s="6">
        <v>0</v>
      </c>
      <c r="AA121" s="6">
        <v>0</v>
      </c>
      <c r="AB121" s="6"/>
      <c r="AC121" s="44">
        <v>0</v>
      </c>
      <c r="AD121" s="44">
        <v>0</v>
      </c>
      <c r="AE121" s="44">
        <v>0.9375277738889618</v>
      </c>
      <c r="AF121" s="44">
        <v>2.5778358565467417E-2</v>
      </c>
    </row>
    <row r="122" spans="1:32" x14ac:dyDescent="0.25">
      <c r="A122" s="4" t="s">
        <v>116</v>
      </c>
      <c r="B122" s="6">
        <v>0.21562899999999999</v>
      </c>
      <c r="C122" s="6">
        <v>3.7985000000000002</v>
      </c>
      <c r="D122" s="6">
        <v>2.2104400000000002</v>
      </c>
      <c r="E122" s="50" t="s">
        <v>32</v>
      </c>
      <c r="F122" s="6">
        <v>33.86745540269601</v>
      </c>
      <c r="G122" s="6">
        <v>58.472439133078268</v>
      </c>
      <c r="H122" s="48">
        <f t="shared" si="38"/>
        <v>92.339894535774278</v>
      </c>
      <c r="I122" s="6">
        <v>6.5797999999999995E-2</v>
      </c>
      <c r="J122" s="6">
        <v>0.77480099999999996</v>
      </c>
      <c r="K122" s="6">
        <v>0.21249100000000001</v>
      </c>
      <c r="L122" s="50" t="s">
        <v>32</v>
      </c>
      <c r="M122" s="50" t="s">
        <v>32</v>
      </c>
      <c r="N122" s="6">
        <v>99.617553535774277</v>
      </c>
      <c r="O122" s="69">
        <v>1444.4125486376133</v>
      </c>
      <c r="P122" s="69"/>
      <c r="Q122" s="6">
        <v>8.1489684063398033E-3</v>
      </c>
      <c r="R122" s="6">
        <v>0.10797844524812236</v>
      </c>
      <c r="S122" s="6">
        <v>9.8453295920907999E-2</v>
      </c>
      <c r="T122" s="6">
        <v>0</v>
      </c>
      <c r="U122" s="6">
        <v>1.0703702427631123</v>
      </c>
      <c r="V122" s="6">
        <v>1.6628534401467521</v>
      </c>
      <c r="W122" s="6">
        <v>2.1061723034671025E-3</v>
      </c>
      <c r="X122" s="6">
        <v>4.3650998587883266E-2</v>
      </c>
      <c r="Y122" s="6">
        <v>6.4384366234148905E-3</v>
      </c>
      <c r="Z122" s="6">
        <v>0</v>
      </c>
      <c r="AA122" s="6">
        <v>0</v>
      </c>
      <c r="AB122" s="6"/>
      <c r="AC122" s="44">
        <v>0</v>
      </c>
      <c r="AD122" s="44">
        <v>0</v>
      </c>
      <c r="AE122" s="44">
        <v>0.94410212945604388</v>
      </c>
      <c r="AF122" s="44">
        <v>3.918327314382878E-2</v>
      </c>
    </row>
    <row r="123" spans="1:32" x14ac:dyDescent="0.25">
      <c r="A123" s="4" t="s">
        <v>117</v>
      </c>
      <c r="B123" s="6">
        <v>0</v>
      </c>
      <c r="C123" s="6">
        <v>4.2144399999999997</v>
      </c>
      <c r="D123" s="6">
        <v>2.7523399999999998</v>
      </c>
      <c r="E123" s="50" t="s">
        <v>32</v>
      </c>
      <c r="F123" s="6">
        <v>34.334963230389967</v>
      </c>
      <c r="G123" s="6">
        <v>57.3064078060969</v>
      </c>
      <c r="H123" s="48">
        <f t="shared" si="38"/>
        <v>91.641371036486873</v>
      </c>
      <c r="I123" s="6">
        <v>4.2552E-2</v>
      </c>
      <c r="J123" s="6">
        <v>0.57344600000000001</v>
      </c>
      <c r="K123" s="6">
        <v>0.21450900000000001</v>
      </c>
      <c r="L123" s="50" t="s">
        <v>32</v>
      </c>
      <c r="M123" s="50" t="s">
        <v>32</v>
      </c>
      <c r="N123" s="6">
        <v>99.438658036486885</v>
      </c>
      <c r="O123" s="69">
        <v>1458.1299508953593</v>
      </c>
      <c r="P123" s="69"/>
      <c r="Q123" s="6">
        <v>0</v>
      </c>
      <c r="R123" s="6">
        <v>0.11989889551623673</v>
      </c>
      <c r="S123" s="6">
        <v>0.12268853439607101</v>
      </c>
      <c r="T123" s="6">
        <v>0</v>
      </c>
      <c r="U123" s="6">
        <v>1.0860214771432353</v>
      </c>
      <c r="V123" s="6">
        <v>1.6310088472663082</v>
      </c>
      <c r="W123" s="6">
        <v>1.3631748025391052E-3</v>
      </c>
      <c r="X123" s="6">
        <v>3.2333067324995746E-2</v>
      </c>
      <c r="Y123" s="6">
        <v>6.5048273051460043E-3</v>
      </c>
      <c r="Z123" s="6">
        <v>0</v>
      </c>
      <c r="AA123" s="6">
        <v>0</v>
      </c>
      <c r="AB123" s="6"/>
      <c r="AC123" s="44">
        <v>0</v>
      </c>
      <c r="AD123" s="44">
        <v>0</v>
      </c>
      <c r="AE123" s="44">
        <v>0.930040076652352</v>
      </c>
      <c r="AF123" s="44">
        <v>2.891128532085491E-2</v>
      </c>
    </row>
    <row r="124" spans="1:32" s="79" customFormat="1" ht="14.4" x14ac:dyDescent="0.3">
      <c r="A124" s="78" t="s">
        <v>115</v>
      </c>
      <c r="B124" s="73">
        <v>1.8624999999999999E-2</v>
      </c>
      <c r="C124" s="73">
        <v>38.2119</v>
      </c>
      <c r="D124" s="73">
        <v>0.45611200000000002</v>
      </c>
      <c r="E124" s="73" t="s">
        <v>32</v>
      </c>
      <c r="F124" s="73">
        <v>54.679099999999998</v>
      </c>
      <c r="G124" s="73">
        <v>95.747406000000012</v>
      </c>
      <c r="H124" s="74">
        <v>150.42650600000002</v>
      </c>
      <c r="I124" s="73">
        <v>0.765652</v>
      </c>
      <c r="J124" s="73">
        <v>1.5489299999999999</v>
      </c>
      <c r="K124" s="73">
        <v>6.7086999999999994E-2</v>
      </c>
      <c r="L124" s="73">
        <v>0</v>
      </c>
      <c r="M124" s="73">
        <v>0</v>
      </c>
      <c r="N124" s="73">
        <v>191.494812</v>
      </c>
      <c r="O124" s="76">
        <v>456.02545355074597</v>
      </c>
      <c r="P124" s="76"/>
      <c r="Q124" s="73">
        <v>6.956451493470813E-4</v>
      </c>
      <c r="R124" s="73">
        <v>1.0735433504169052</v>
      </c>
      <c r="S124" s="73">
        <v>2.0077934891880336E-2</v>
      </c>
      <c r="T124" s="73">
        <v>0</v>
      </c>
      <c r="U124" s="73">
        <v>1.7079251406525129</v>
      </c>
      <c r="V124" s="73">
        <v>0</v>
      </c>
      <c r="W124" s="73">
        <v>2.42219241767576E-2</v>
      </c>
      <c r="X124" s="73">
        <v>8.6244581015308144E-2</v>
      </c>
      <c r="Y124" s="73">
        <v>2.008973790064217E-3</v>
      </c>
      <c r="Z124" s="73">
        <v>0</v>
      </c>
      <c r="AA124" s="73">
        <v>0</v>
      </c>
      <c r="AB124" s="73"/>
      <c r="AC124" s="75"/>
      <c r="AD124" s="75"/>
      <c r="AE124" s="75"/>
      <c r="AF124" s="75"/>
    </row>
    <row r="125" spans="1:32" s="79" customFormat="1" ht="14.4" x14ac:dyDescent="0.3">
      <c r="A125" s="78" t="s">
        <v>106</v>
      </c>
      <c r="B125" s="73">
        <v>0</v>
      </c>
      <c r="C125" s="73">
        <v>52.743600000000001</v>
      </c>
      <c r="D125" s="73">
        <v>0</v>
      </c>
      <c r="E125" s="73" t="s">
        <v>32</v>
      </c>
      <c r="F125" s="73">
        <v>44.841700000000003</v>
      </c>
      <c r="G125" s="73">
        <v>100.33344100000001</v>
      </c>
      <c r="H125" s="74">
        <v>145.175141</v>
      </c>
      <c r="I125" s="73">
        <v>0.98177099999999995</v>
      </c>
      <c r="J125" s="73">
        <v>1.76637</v>
      </c>
      <c r="K125" s="73">
        <v>0</v>
      </c>
      <c r="L125" s="73">
        <v>0</v>
      </c>
      <c r="M125" s="73">
        <v>0</v>
      </c>
      <c r="N125" s="73">
        <v>200.66688200000002</v>
      </c>
      <c r="O125" s="76">
        <v>0</v>
      </c>
      <c r="P125" s="76"/>
      <c r="Q125" s="73">
        <v>0</v>
      </c>
      <c r="R125" s="73">
        <v>1.3190149557641999</v>
      </c>
      <c r="S125" s="73">
        <v>0</v>
      </c>
      <c r="T125" s="73">
        <v>0</v>
      </c>
      <c r="U125" s="73">
        <v>1.2467763042570827</v>
      </c>
      <c r="V125" s="73">
        <v>0</v>
      </c>
      <c r="W125" s="73">
        <v>2.7646898340494962E-2</v>
      </c>
      <c r="X125" s="73">
        <v>8.7546885874022498E-2</v>
      </c>
      <c r="Y125" s="73">
        <v>0</v>
      </c>
      <c r="Z125" s="73">
        <v>0</v>
      </c>
      <c r="AA125" s="73">
        <v>0</v>
      </c>
      <c r="AB125" s="73"/>
      <c r="AC125" s="75"/>
      <c r="AD125" s="75"/>
      <c r="AE125" s="75"/>
      <c r="AF125" s="75"/>
    </row>
    <row r="126" spans="1:32" s="79" customFormat="1" ht="14.4" x14ac:dyDescent="0.3">
      <c r="A126" s="78" t="s">
        <v>113</v>
      </c>
      <c r="B126" s="73">
        <v>0</v>
      </c>
      <c r="C126" s="73">
        <v>53.086100000000002</v>
      </c>
      <c r="D126" s="73">
        <v>0</v>
      </c>
      <c r="E126" s="73" t="s">
        <v>32</v>
      </c>
      <c r="F126" s="73">
        <v>43.899500000000003</v>
      </c>
      <c r="G126" s="73">
        <v>99.743403999999998</v>
      </c>
      <c r="H126" s="74">
        <v>143.64290399999999</v>
      </c>
      <c r="I126" s="73">
        <v>0.95580399999999999</v>
      </c>
      <c r="J126" s="73">
        <v>1.802</v>
      </c>
      <c r="K126" s="73">
        <v>0</v>
      </c>
      <c r="L126" s="73">
        <v>0</v>
      </c>
      <c r="M126" s="73">
        <v>0</v>
      </c>
      <c r="N126" s="73">
        <v>199.486808</v>
      </c>
      <c r="O126" s="76">
        <v>0</v>
      </c>
      <c r="P126" s="76"/>
      <c r="Q126" s="73">
        <v>0</v>
      </c>
      <c r="R126" s="73">
        <v>1.3302512474354644</v>
      </c>
      <c r="S126" s="73">
        <v>0</v>
      </c>
      <c r="T126" s="73">
        <v>0</v>
      </c>
      <c r="U126" s="73">
        <v>1.2230351755863911</v>
      </c>
      <c r="V126" s="73">
        <v>0</v>
      </c>
      <c r="W126" s="73">
        <v>2.6969814727018676E-2</v>
      </c>
      <c r="X126" s="73">
        <v>8.9492514815661534E-2</v>
      </c>
      <c r="Y126" s="73">
        <v>0</v>
      </c>
      <c r="Z126" s="73">
        <v>0</v>
      </c>
      <c r="AA126" s="73">
        <v>0</v>
      </c>
      <c r="AB126" s="73"/>
      <c r="AC126" s="75"/>
      <c r="AD126" s="75"/>
      <c r="AE126" s="75"/>
      <c r="AF126" s="75"/>
    </row>
    <row r="127" spans="1:32" ht="14.4" x14ac:dyDescent="0.3">
      <c r="A127" s="14" t="s">
        <v>71</v>
      </c>
      <c r="B127" s="15">
        <f>MIN(B81:B117,B119:B123)</f>
        <v>0</v>
      </c>
      <c r="C127" s="15">
        <f t="shared" ref="C127:AF127" si="39">MIN(C81:C117,C119:C123)</f>
        <v>2.39432</v>
      </c>
      <c r="D127" s="15">
        <f t="shared" si="39"/>
        <v>0.92400899999999997</v>
      </c>
      <c r="E127" s="15"/>
      <c r="F127" s="15">
        <f t="shared" si="39"/>
        <v>33.092767163448002</v>
      </c>
      <c r="G127" s="15">
        <f t="shared" si="39"/>
        <v>50.006332842557683</v>
      </c>
      <c r="H127" s="15">
        <f t="shared" si="39"/>
        <v>86.382183909428377</v>
      </c>
      <c r="I127" s="15">
        <f t="shared" si="39"/>
        <v>0</v>
      </c>
      <c r="J127" s="15">
        <f t="shared" si="39"/>
        <v>0.18379400000000001</v>
      </c>
      <c r="K127" s="15">
        <f t="shared" si="39"/>
        <v>0.16770399999999999</v>
      </c>
      <c r="L127" s="15"/>
      <c r="M127" s="15"/>
      <c r="N127" s="15">
        <f t="shared" si="39"/>
        <v>97.640389911496811</v>
      </c>
      <c r="O127" s="15">
        <f t="shared" si="39"/>
        <v>1139.9718673107204</v>
      </c>
      <c r="P127" s="15"/>
      <c r="Q127" s="15">
        <f t="shared" si="39"/>
        <v>0</v>
      </c>
      <c r="R127" s="15">
        <f t="shared" si="39"/>
        <v>6.8311110195008878E-2</v>
      </c>
      <c r="S127" s="15">
        <f t="shared" si="39"/>
        <v>4.195835109446884E-2</v>
      </c>
      <c r="T127" s="15">
        <f t="shared" si="39"/>
        <v>0</v>
      </c>
      <c r="U127" s="15">
        <f t="shared" si="39"/>
        <v>1.0511751739586992</v>
      </c>
      <c r="V127" s="15">
        <f t="shared" si="39"/>
        <v>1.4040113818845077</v>
      </c>
      <c r="W127" s="15">
        <f t="shared" si="39"/>
        <v>0</v>
      </c>
      <c r="X127" s="15">
        <f t="shared" si="39"/>
        <v>1.0392488475373959E-2</v>
      </c>
      <c r="Y127" s="15">
        <f t="shared" si="39"/>
        <v>5.1040439602730095E-3</v>
      </c>
      <c r="Z127" s="15">
        <f t="shared" si="39"/>
        <v>0</v>
      </c>
      <c r="AA127" s="15">
        <f t="shared" si="39"/>
        <v>0</v>
      </c>
      <c r="AB127" s="15">
        <f t="shared" si="39"/>
        <v>0</v>
      </c>
      <c r="AC127" s="90">
        <f t="shared" si="39"/>
        <v>0</v>
      </c>
      <c r="AD127" s="90">
        <f t="shared" si="39"/>
        <v>0</v>
      </c>
      <c r="AE127" s="90">
        <f t="shared" si="39"/>
        <v>0.84579243310317487</v>
      </c>
      <c r="AF127" s="90">
        <f t="shared" si="39"/>
        <v>9.744709168454161E-3</v>
      </c>
    </row>
    <row r="128" spans="1:32" ht="14.4" x14ac:dyDescent="0.3">
      <c r="A128" s="14" t="s">
        <v>72</v>
      </c>
      <c r="B128" s="15">
        <f>MAX(B81:B117,B119:B123)</f>
        <v>0.25862000000000002</v>
      </c>
      <c r="C128" s="15">
        <f t="shared" ref="C128:AF128" si="40">MAX(C81:C117,C119:C123)</f>
        <v>7.1049699999999998</v>
      </c>
      <c r="D128" s="15">
        <f t="shared" si="40"/>
        <v>5.9088900000000004</v>
      </c>
      <c r="E128" s="15"/>
      <c r="F128" s="15">
        <f t="shared" si="40"/>
        <v>36.375851066870695</v>
      </c>
      <c r="G128" s="15">
        <f t="shared" si="40"/>
        <v>63.331801889727032</v>
      </c>
      <c r="H128" s="15">
        <f t="shared" si="40"/>
        <v>96.634649175441865</v>
      </c>
      <c r="I128" s="15">
        <f t="shared" si="40"/>
        <v>0.31318200000000002</v>
      </c>
      <c r="J128" s="15">
        <f t="shared" si="40"/>
        <v>1.09483</v>
      </c>
      <c r="K128" s="15">
        <f t="shared" si="40"/>
        <v>0.29423500000000002</v>
      </c>
      <c r="L128" s="15"/>
      <c r="M128" s="15"/>
      <c r="N128" s="15">
        <f t="shared" si="40"/>
        <v>102.06625209384661</v>
      </c>
      <c r="O128" s="15">
        <f t="shared" si="40"/>
        <v>2000.0693029275978</v>
      </c>
      <c r="P128" s="15"/>
      <c r="Q128" s="15">
        <f t="shared" si="40"/>
        <v>9.7208920817092696E-3</v>
      </c>
      <c r="R128" s="15">
        <f t="shared" si="40"/>
        <v>0.20387608846231747</v>
      </c>
      <c r="S128" s="15">
        <f t="shared" si="40"/>
        <v>0.25598382135141173</v>
      </c>
      <c r="T128" s="15">
        <f t="shared" si="40"/>
        <v>0</v>
      </c>
      <c r="U128" s="15">
        <f t="shared" si="40"/>
        <v>1.16476444684944</v>
      </c>
      <c r="V128" s="15">
        <f t="shared" si="40"/>
        <v>1.8079168846340847</v>
      </c>
      <c r="W128" s="15">
        <f t="shared" si="40"/>
        <v>1.0220418522298724E-2</v>
      </c>
      <c r="X128" s="15">
        <f t="shared" si="40"/>
        <v>5.9993718930891921E-2</v>
      </c>
      <c r="Y128" s="15">
        <f t="shared" si="40"/>
        <v>8.9993951541941578E-3</v>
      </c>
      <c r="Z128" s="15">
        <f t="shared" si="40"/>
        <v>0</v>
      </c>
      <c r="AA128" s="15">
        <f t="shared" si="40"/>
        <v>0</v>
      </c>
      <c r="AB128" s="15"/>
      <c r="AC128" s="90">
        <f t="shared" si="40"/>
        <v>0</v>
      </c>
      <c r="AD128" s="90">
        <f t="shared" si="40"/>
        <v>0</v>
      </c>
      <c r="AE128" s="90">
        <f t="shared" si="40"/>
        <v>0.97405148369807637</v>
      </c>
      <c r="AF128" s="90">
        <f t="shared" si="40"/>
        <v>5.1711263548740782E-2</v>
      </c>
    </row>
    <row r="129" spans="1:32" ht="14.4" x14ac:dyDescent="0.3">
      <c r="A129" s="14" t="s">
        <v>73</v>
      </c>
      <c r="B129" s="15">
        <f>AVERAGE(B81:B117,B119:B123)</f>
        <v>2.155677272727273E-2</v>
      </c>
      <c r="C129" s="15">
        <f t="shared" ref="C129:AF129" si="41">AVERAGE(C81:C117,C119:C123)</f>
        <v>4.0759773170731695</v>
      </c>
      <c r="D129" s="15">
        <f t="shared" si="41"/>
        <v>2.1691838780487807</v>
      </c>
      <c r="E129" s="15"/>
      <c r="F129" s="15">
        <f t="shared" si="41"/>
        <v>34.290008636504957</v>
      </c>
      <c r="G129" s="15">
        <f t="shared" si="41"/>
        <v>58.261647373926593</v>
      </c>
      <c r="H129" s="15">
        <f t="shared" si="41"/>
        <v>92.551656010431529</v>
      </c>
      <c r="I129" s="15">
        <f t="shared" si="41"/>
        <v>0.11693931707317069</v>
      </c>
      <c r="J129" s="15">
        <f t="shared" si="41"/>
        <v>0.45710763414634148</v>
      </c>
      <c r="K129" s="15">
        <f t="shared" si="41"/>
        <v>0.22892551219512197</v>
      </c>
      <c r="L129" s="15"/>
      <c r="M129" s="15"/>
      <c r="N129" s="15">
        <f t="shared" si="41"/>
        <v>99.611356717748592</v>
      </c>
      <c r="O129" s="15">
        <f t="shared" si="41"/>
        <v>1556.1265301491692</v>
      </c>
      <c r="P129" s="15"/>
      <c r="Q129" s="15">
        <f t="shared" si="41"/>
        <v>4.3585025580607499E-4</v>
      </c>
      <c r="R129" s="15">
        <f t="shared" si="41"/>
        <v>0.11627883653007406</v>
      </c>
      <c r="S129" s="15">
        <f t="shared" si="41"/>
        <v>9.6744266424140232E-2</v>
      </c>
      <c r="T129" s="15">
        <f t="shared" si="41"/>
        <v>0</v>
      </c>
      <c r="U129" s="15">
        <f t="shared" si="41"/>
        <v>1.0871478801138825</v>
      </c>
      <c r="V129" s="15">
        <f t="shared" si="41"/>
        <v>1.6628649984751014</v>
      </c>
      <c r="W129" s="15">
        <f t="shared" si="41"/>
        <v>3.760621878491723E-3</v>
      </c>
      <c r="X129" s="15">
        <f t="shared" si="41"/>
        <v>2.5791115497424563E-2</v>
      </c>
      <c r="Y129" s="15">
        <f t="shared" si="41"/>
        <v>6.9613615289982238E-3</v>
      </c>
      <c r="Z129" s="15">
        <f t="shared" si="41"/>
        <v>0</v>
      </c>
      <c r="AA129" s="15">
        <f t="shared" si="41"/>
        <v>0</v>
      </c>
      <c r="AB129" s="15"/>
      <c r="AC129" s="90">
        <f t="shared" si="41"/>
        <v>0</v>
      </c>
      <c r="AD129" s="90">
        <f t="shared" si="41"/>
        <v>0</v>
      </c>
      <c r="AE129" s="90">
        <f t="shared" si="41"/>
        <v>0.94466225118814284</v>
      </c>
      <c r="AF129" s="90">
        <f t="shared" si="41"/>
        <v>2.3111089078105562E-2</v>
      </c>
    </row>
    <row r="130" spans="1:32" ht="14.4" x14ac:dyDescent="0.3">
      <c r="A130" s="14" t="s">
        <v>76</v>
      </c>
      <c r="B130" s="15">
        <f>STDEV(B81:B117,B119:B123)*2</f>
        <v>0.14017464761732307</v>
      </c>
      <c r="C130" s="15">
        <f t="shared" ref="C130:AF130" si="42">STDEV(C81:C117,C119:C123)*2</f>
        <v>2.0527645609130438</v>
      </c>
      <c r="D130" s="15">
        <f t="shared" si="42"/>
        <v>1.6790979456161659</v>
      </c>
      <c r="E130" s="15"/>
      <c r="F130" s="15">
        <f t="shared" si="42"/>
        <v>1.6661058752513649</v>
      </c>
      <c r="G130" s="15">
        <f t="shared" si="42"/>
        <v>5.7134755440168297</v>
      </c>
      <c r="H130" s="15">
        <f t="shared" si="42"/>
        <v>4.6126595767546403</v>
      </c>
      <c r="I130" s="15">
        <f t="shared" si="42"/>
        <v>0.15464425994031544</v>
      </c>
      <c r="J130" s="15">
        <f t="shared" si="42"/>
        <v>0.34023857623372333</v>
      </c>
      <c r="K130" s="15">
        <f t="shared" si="42"/>
        <v>5.1257337607646447E-2</v>
      </c>
      <c r="L130" s="15"/>
      <c r="M130" s="15"/>
      <c r="N130" s="15">
        <f t="shared" si="42"/>
        <v>2.2520783462109653</v>
      </c>
      <c r="O130" s="15">
        <f t="shared" si="42"/>
        <v>348.42295273795645</v>
      </c>
      <c r="P130" s="15"/>
      <c r="Q130" s="15">
        <f t="shared" si="42"/>
        <v>3.9129636554257339E-3</v>
      </c>
      <c r="R130" s="15">
        <f t="shared" si="42"/>
        <v>5.8749952808548576E-2</v>
      </c>
      <c r="S130" s="15">
        <f t="shared" si="42"/>
        <v>7.2867611580135744E-2</v>
      </c>
      <c r="T130" s="15">
        <f t="shared" si="42"/>
        <v>0</v>
      </c>
      <c r="U130" s="15">
        <f t="shared" si="42"/>
        <v>5.100082464165849E-2</v>
      </c>
      <c r="V130" s="15">
        <f t="shared" si="42"/>
        <v>0.16300831715895797</v>
      </c>
      <c r="W130" s="15">
        <f t="shared" si="42"/>
        <v>4.9965915958964987E-3</v>
      </c>
      <c r="X130" s="15">
        <f t="shared" si="42"/>
        <v>1.8758595213267445E-2</v>
      </c>
      <c r="Y130" s="15">
        <f t="shared" si="42"/>
        <v>1.5829580132951336E-3</v>
      </c>
      <c r="Z130" s="15">
        <f t="shared" si="42"/>
        <v>0</v>
      </c>
      <c r="AA130" s="15">
        <f t="shared" si="42"/>
        <v>0</v>
      </c>
      <c r="AB130" s="15"/>
      <c r="AC130" s="90">
        <f t="shared" si="42"/>
        <v>0</v>
      </c>
      <c r="AD130" s="90">
        <f t="shared" si="42"/>
        <v>0</v>
      </c>
      <c r="AE130" s="90">
        <f t="shared" si="42"/>
        <v>4.4751763326332579E-2</v>
      </c>
      <c r="AF130" s="90">
        <f t="shared" si="42"/>
        <v>1.6193675442629476E-2</v>
      </c>
    </row>
    <row r="131" spans="1:32" ht="14.4" x14ac:dyDescent="0.3">
      <c r="A131" s="5" t="s">
        <v>197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65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21"/>
      <c r="AD131" s="21"/>
      <c r="AE131" s="21"/>
      <c r="AF131" s="21"/>
    </row>
    <row r="132" spans="1:32" x14ac:dyDescent="0.25">
      <c r="A132" s="71">
        <v>1</v>
      </c>
      <c r="B132" s="11">
        <v>2.0434999999999998E-2</v>
      </c>
      <c r="C132" s="11">
        <v>9.5477000000000007</v>
      </c>
      <c r="D132" s="11">
        <v>1.5174700000000001</v>
      </c>
      <c r="E132" s="11">
        <v>0.11132</v>
      </c>
      <c r="F132" s="11">
        <v>44.432623765883172</v>
      </c>
      <c r="G132" s="11">
        <v>35.125935868587838</v>
      </c>
      <c r="H132" s="11">
        <f>SUM(F132:G132)</f>
        <v>79.55855963447101</v>
      </c>
      <c r="I132" s="11">
        <v>0.242422</v>
      </c>
      <c r="J132" s="11">
        <v>1.7757700000000001</v>
      </c>
      <c r="K132" s="11">
        <v>0.609402</v>
      </c>
      <c r="L132" s="11">
        <v>4.4469000000000002E-2</v>
      </c>
      <c r="M132" s="48" t="s">
        <v>32</v>
      </c>
      <c r="N132" s="68">
        <f t="shared" ref="N132:N158" si="43">SUM(B132:G132,I132:M132)</f>
        <v>93.427547634471011</v>
      </c>
      <c r="O132" s="32">
        <f t="shared" ref="O132:O158" si="44">K132/(149.884/101.884)*10000</f>
        <v>4142.4243660430739</v>
      </c>
      <c r="P132" s="13"/>
      <c r="Q132" s="11">
        <v>0</v>
      </c>
      <c r="R132" s="11">
        <v>0.28632892857106618</v>
      </c>
      <c r="S132" s="11">
        <v>7.1303880732847366E-2</v>
      </c>
      <c r="T132" s="11">
        <v>3.5090180521742988E-3</v>
      </c>
      <c r="U132" s="11">
        <v>1.3330494086023732</v>
      </c>
      <c r="V132" s="11">
        <v>1.1711725580783794</v>
      </c>
      <c r="W132" s="11">
        <v>8.1864338865943222E-3</v>
      </c>
      <c r="X132" s="11">
        <v>0.1055436842059105</v>
      </c>
      <c r="Y132" s="11">
        <v>1.9479835470471212E-2</v>
      </c>
      <c r="Z132" s="11">
        <v>1.4262524001838379E-3</v>
      </c>
      <c r="AA132" s="11">
        <v>0</v>
      </c>
      <c r="AB132" s="8"/>
      <c r="AC132" s="92">
        <v>4.6903917762331666E-2</v>
      </c>
      <c r="AD132" s="92">
        <v>2.4924440648503975E-3</v>
      </c>
      <c r="AE132" s="92">
        <v>0.94686064227129285</v>
      </c>
      <c r="AF132" s="92">
        <v>8.266808293836117E-2</v>
      </c>
    </row>
    <row r="133" spans="1:32" x14ac:dyDescent="0.25">
      <c r="A133" s="71">
        <v>2</v>
      </c>
      <c r="B133" s="11">
        <v>4.385E-3</v>
      </c>
      <c r="C133" s="11">
        <v>9.3001299999999993</v>
      </c>
      <c r="D133" s="11">
        <v>1.20441</v>
      </c>
      <c r="E133" s="11">
        <v>0.12882299999999999</v>
      </c>
      <c r="F133" s="11">
        <v>44.438601747923812</v>
      </c>
      <c r="G133" s="11">
        <v>34.90335681452153</v>
      </c>
      <c r="H133" s="11">
        <f t="shared" ref="H133:H179" si="45">SUM(F133:G133)</f>
        <v>79.341958562445342</v>
      </c>
      <c r="I133" s="11">
        <v>0.246922</v>
      </c>
      <c r="J133" s="11">
        <v>1.5386899999999999</v>
      </c>
      <c r="K133" s="11">
        <v>0.64760899999999999</v>
      </c>
      <c r="L133" s="11">
        <v>4.8597000000000001E-2</v>
      </c>
      <c r="M133" s="48" t="s">
        <v>32</v>
      </c>
      <c r="N133" s="68">
        <f t="shared" si="43"/>
        <v>92.461524562445348</v>
      </c>
      <c r="O133" s="32">
        <f t="shared" si="44"/>
        <v>4402.1373432788032</v>
      </c>
      <c r="P133" s="13"/>
      <c r="Q133" s="11">
        <v>0</v>
      </c>
      <c r="R133" s="11">
        <v>0.28280818895155962</v>
      </c>
      <c r="S133" s="11">
        <v>5.7385729068686164E-2</v>
      </c>
      <c r="T133" s="11">
        <v>4.1175825164250493E-3</v>
      </c>
      <c r="U133" s="11">
        <v>1.3518894239038026</v>
      </c>
      <c r="V133" s="11">
        <v>1.1800398630457498</v>
      </c>
      <c r="W133" s="11">
        <v>8.4551051436790002E-3</v>
      </c>
      <c r="X133" s="11">
        <v>9.273275539769156E-2</v>
      </c>
      <c r="Y133" s="11">
        <v>2.0990886607965976E-2</v>
      </c>
      <c r="Z133" s="11">
        <v>1.5804653644400997E-3</v>
      </c>
      <c r="AA133" s="11">
        <v>0</v>
      </c>
      <c r="AB133" s="8"/>
      <c r="AC133" s="92">
        <v>6.6948956248102875E-2</v>
      </c>
      <c r="AD133" s="92">
        <v>2.9132614120877844E-3</v>
      </c>
      <c r="AE133" s="92">
        <v>0.95648533486778098</v>
      </c>
      <c r="AF133" s="92">
        <v>7.2858854797725484E-2</v>
      </c>
    </row>
    <row r="134" spans="1:32" x14ac:dyDescent="0.25">
      <c r="A134" s="71">
        <v>3</v>
      </c>
      <c r="B134" s="48" t="s">
        <v>32</v>
      </c>
      <c r="C134" s="11">
        <v>8.9613800000000001</v>
      </c>
      <c r="D134" s="11">
        <v>2.6484700000000001</v>
      </c>
      <c r="E134" s="11">
        <v>0.117522</v>
      </c>
      <c r="F134" s="11">
        <v>44.109908263467524</v>
      </c>
      <c r="G134" s="11">
        <v>33.496918831221649</v>
      </c>
      <c r="H134" s="11">
        <f t="shared" si="45"/>
        <v>77.60682709468918</v>
      </c>
      <c r="I134" s="11">
        <v>0.255525</v>
      </c>
      <c r="J134" s="11">
        <v>2.4755099999999999</v>
      </c>
      <c r="K134" s="11">
        <v>0.62156800000000001</v>
      </c>
      <c r="L134" s="11">
        <v>1.7644E-2</v>
      </c>
      <c r="M134" s="48" t="s">
        <v>32</v>
      </c>
      <c r="N134" s="68">
        <f t="shared" si="43"/>
        <v>92.704446094689175</v>
      </c>
      <c r="O134" s="32">
        <f t="shared" si="44"/>
        <v>4225.1230359478004</v>
      </c>
      <c r="P134" s="13"/>
      <c r="Q134" s="11">
        <v>0</v>
      </c>
      <c r="R134" s="11">
        <v>0.26755765114162672</v>
      </c>
      <c r="S134" s="11">
        <v>0.12389795222933836</v>
      </c>
      <c r="T134" s="11">
        <v>3.6881416780485264E-3</v>
      </c>
      <c r="U134" s="11">
        <v>1.3175177025829354</v>
      </c>
      <c r="V134" s="11">
        <v>1.1119208195629602</v>
      </c>
      <c r="W134" s="11">
        <v>8.5907710177842104E-3</v>
      </c>
      <c r="X134" s="11">
        <v>0.14648266672445295</v>
      </c>
      <c r="Y134" s="11">
        <v>1.9780901226424234E-2</v>
      </c>
      <c r="Z134" s="11">
        <v>5.6339383642978961E-4</v>
      </c>
      <c r="AA134" s="11">
        <v>0</v>
      </c>
      <c r="AB134" s="8"/>
      <c r="AC134" s="92">
        <v>2.8907081995359941E-2</v>
      </c>
      <c r="AD134" s="92">
        <v>2.552163856330458E-3</v>
      </c>
      <c r="AE134" s="92">
        <v>0.91171146721968954</v>
      </c>
      <c r="AF134" s="92">
        <v>0.1164035766911385</v>
      </c>
    </row>
    <row r="135" spans="1:32" x14ac:dyDescent="0.25">
      <c r="A135" s="71">
        <v>4</v>
      </c>
      <c r="B135" s="48" t="s">
        <v>32</v>
      </c>
      <c r="C135" s="11">
        <v>9.4216899999999999</v>
      </c>
      <c r="D135" s="11">
        <v>2.93527</v>
      </c>
      <c r="E135" s="11">
        <v>0.15731300000000001</v>
      </c>
      <c r="F135" s="11">
        <v>44.033421510567194</v>
      </c>
      <c r="G135" s="11">
        <v>34.060142453710142</v>
      </c>
      <c r="H135" s="11">
        <f t="shared" si="45"/>
        <v>78.093563964277337</v>
      </c>
      <c r="I135" s="11">
        <v>0.31259199999999998</v>
      </c>
      <c r="J135" s="11">
        <v>2.6529600000000002</v>
      </c>
      <c r="K135" s="11">
        <v>0.58708499999999997</v>
      </c>
      <c r="L135" s="11">
        <v>8.0706E-2</v>
      </c>
      <c r="M135" s="48" t="s">
        <v>32</v>
      </c>
      <c r="N135" s="68">
        <f t="shared" si="43"/>
        <v>94.24117996427735</v>
      </c>
      <c r="O135" s="32">
        <f t="shared" si="44"/>
        <v>3990.7240359211128</v>
      </c>
      <c r="P135" s="13"/>
      <c r="Q135" s="11">
        <v>0</v>
      </c>
      <c r="R135" s="11">
        <v>0.27595165088137313</v>
      </c>
      <c r="S135" s="11">
        <v>0.13470348485635075</v>
      </c>
      <c r="T135" s="11">
        <v>4.843003025132739E-3</v>
      </c>
      <c r="U135" s="11">
        <v>1.2902219976719858</v>
      </c>
      <c r="V135" s="11">
        <v>1.1091164995969063</v>
      </c>
      <c r="W135" s="11">
        <v>1.0309516793424718E-2</v>
      </c>
      <c r="X135" s="11">
        <v>0.15399760247158553</v>
      </c>
      <c r="Y135" s="11">
        <v>1.8328212683783859E-2</v>
      </c>
      <c r="Z135" s="11">
        <v>2.5280320194573931E-3</v>
      </c>
      <c r="AA135" s="11">
        <v>0</v>
      </c>
      <c r="AB135" s="8"/>
      <c r="AC135" s="92">
        <v>3.4705302144514664E-2</v>
      </c>
      <c r="AD135" s="92">
        <v>3.3872637941505567E-3</v>
      </c>
      <c r="AE135" s="92">
        <v>0.90239924205109023</v>
      </c>
      <c r="AF135" s="92">
        <v>0.12191899545686102</v>
      </c>
    </row>
    <row r="136" spans="1:32" x14ac:dyDescent="0.25">
      <c r="A136" s="71">
        <v>5</v>
      </c>
      <c r="B136" s="48" t="s">
        <v>32</v>
      </c>
      <c r="C136" s="11">
        <v>9.5538399999999992</v>
      </c>
      <c r="D136" s="11">
        <v>2.4098700000000002</v>
      </c>
      <c r="E136" s="11">
        <v>0.121143</v>
      </c>
      <c r="F136" s="11">
        <v>43.129601754074081</v>
      </c>
      <c r="G136" s="11">
        <v>34.679509422953558</v>
      </c>
      <c r="H136" s="11">
        <f t="shared" si="45"/>
        <v>77.809111177027631</v>
      </c>
      <c r="I136" s="11">
        <v>0.31121300000000002</v>
      </c>
      <c r="J136" s="11">
        <v>2.0253100000000002</v>
      </c>
      <c r="K136" s="11">
        <v>0.58381000000000005</v>
      </c>
      <c r="L136" s="11">
        <v>2.1530000000000001E-2</v>
      </c>
      <c r="M136" s="48" t="s">
        <v>32</v>
      </c>
      <c r="N136" s="68">
        <f t="shared" si="43"/>
        <v>92.835827177027639</v>
      </c>
      <c r="O136" s="32">
        <f t="shared" si="44"/>
        <v>3968.4621467268034</v>
      </c>
      <c r="P136" s="13"/>
      <c r="Q136" s="11">
        <v>0</v>
      </c>
      <c r="R136" s="11">
        <v>0.28612682127884442</v>
      </c>
      <c r="S136" s="11">
        <v>0.11308390864128456</v>
      </c>
      <c r="T136" s="11">
        <v>3.813509844247488E-3</v>
      </c>
      <c r="U136" s="11">
        <v>1.2922123218954304</v>
      </c>
      <c r="V136" s="11">
        <v>1.1547289968586001</v>
      </c>
      <c r="W136" s="11">
        <v>1.0495293827766993E-2</v>
      </c>
      <c r="X136" s="11">
        <v>0.12021293068042975</v>
      </c>
      <c r="Y136" s="11">
        <v>1.8636617061349146E-2</v>
      </c>
      <c r="Z136" s="11">
        <v>6.8959991204703159E-4</v>
      </c>
      <c r="AA136" s="11">
        <v>0</v>
      </c>
      <c r="AB136" s="8"/>
      <c r="AC136" s="92">
        <v>3.2622703680316702E-2</v>
      </c>
      <c r="AD136" s="92">
        <v>2.7063256572312667E-3</v>
      </c>
      <c r="AE136" s="92">
        <v>0.91704165038705354</v>
      </c>
      <c r="AF136" s="92">
        <v>9.428894609535042E-2</v>
      </c>
    </row>
    <row r="137" spans="1:32" x14ac:dyDescent="0.25">
      <c r="A137" s="71">
        <v>6</v>
      </c>
      <c r="B137" s="11">
        <v>0.23819199999999999</v>
      </c>
      <c r="C137" s="11">
        <v>10.202400000000001</v>
      </c>
      <c r="D137" s="11">
        <v>1.5159400000000001</v>
      </c>
      <c r="E137" s="11">
        <v>0.17263100000000001</v>
      </c>
      <c r="F137" s="11">
        <v>40.383523369410902</v>
      </c>
      <c r="G137" s="11">
        <v>35.263660991732309</v>
      </c>
      <c r="H137" s="11">
        <f t="shared" si="45"/>
        <v>75.647184361143218</v>
      </c>
      <c r="I137" s="11">
        <v>0.27087600000000001</v>
      </c>
      <c r="J137" s="11">
        <v>1.3484700000000001</v>
      </c>
      <c r="K137" s="11">
        <v>0.62676299999999996</v>
      </c>
      <c r="L137" s="11">
        <v>3.1372999999999998E-2</v>
      </c>
      <c r="M137" s="48" t="s">
        <v>32</v>
      </c>
      <c r="N137" s="68">
        <f t="shared" si="43"/>
        <v>90.053829361143215</v>
      </c>
      <c r="O137" s="32">
        <f t="shared" si="44"/>
        <v>4260.436170104882</v>
      </c>
      <c r="P137" s="13"/>
      <c r="Q137" s="11">
        <v>0</v>
      </c>
      <c r="R137" s="11">
        <v>0.3186774843139108</v>
      </c>
      <c r="S137" s="11">
        <v>7.4192095138001096E-2</v>
      </c>
      <c r="T137" s="11">
        <v>5.6677901336178943E-3</v>
      </c>
      <c r="U137" s="11">
        <v>1.2619177946924331</v>
      </c>
      <c r="V137" s="11">
        <v>1.2246245212517994</v>
      </c>
      <c r="W137" s="11">
        <v>9.5274313110469324E-3</v>
      </c>
      <c r="X137" s="11">
        <v>8.3477492268012973E-2</v>
      </c>
      <c r="Y137" s="11">
        <v>2.0867351408127628E-2</v>
      </c>
      <c r="Z137" s="11">
        <v>1.0480394830493639E-3</v>
      </c>
      <c r="AA137" s="11">
        <v>0</v>
      </c>
      <c r="AB137" s="8"/>
      <c r="AC137" s="92">
        <v>7.0971678889102302E-2</v>
      </c>
      <c r="AD137" s="92">
        <v>4.2240903379535582E-3</v>
      </c>
      <c r="AE137" s="92">
        <v>0.94048202883076837</v>
      </c>
      <c r="AF137" s="92">
        <v>6.3815735627065925E-2</v>
      </c>
    </row>
    <row r="138" spans="1:32" x14ac:dyDescent="0.25">
      <c r="A138" s="71">
        <v>7</v>
      </c>
      <c r="B138" s="48" t="s">
        <v>32</v>
      </c>
      <c r="C138" s="11">
        <v>9.87012</v>
      </c>
      <c r="D138" s="11">
        <v>2.3520699999999999</v>
      </c>
      <c r="E138" s="11">
        <v>0.124416</v>
      </c>
      <c r="F138" s="11">
        <v>42.959046773485788</v>
      </c>
      <c r="G138" s="11">
        <v>34.566076672541698</v>
      </c>
      <c r="H138" s="11">
        <f t="shared" si="45"/>
        <v>77.525123446027493</v>
      </c>
      <c r="I138" s="11">
        <v>0.31074000000000002</v>
      </c>
      <c r="J138" s="11">
        <v>2.3324600000000002</v>
      </c>
      <c r="K138" s="11">
        <v>0.583565</v>
      </c>
      <c r="L138" s="11">
        <v>4.1600999999999999E-2</v>
      </c>
      <c r="M138" s="48" t="s">
        <v>32</v>
      </c>
      <c r="N138" s="68">
        <f t="shared" si="43"/>
        <v>93.140095446027473</v>
      </c>
      <c r="O138" s="32">
        <f t="shared" si="44"/>
        <v>3966.7967534893655</v>
      </c>
      <c r="P138" s="13"/>
      <c r="Q138" s="11">
        <v>0</v>
      </c>
      <c r="R138" s="11">
        <v>0.29395037848070543</v>
      </c>
      <c r="S138" s="11">
        <v>0.10975603841723662</v>
      </c>
      <c r="T138" s="11">
        <v>3.8946978121496912E-3</v>
      </c>
      <c r="U138" s="11">
        <v>1.2799236110371366</v>
      </c>
      <c r="V138" s="11">
        <v>1.1445326859414715</v>
      </c>
      <c r="W138" s="11">
        <v>1.0420894942039851E-2</v>
      </c>
      <c r="X138" s="11">
        <v>0.13767176085075566</v>
      </c>
      <c r="Y138" s="11">
        <v>1.8524895772065522E-2</v>
      </c>
      <c r="Z138" s="11">
        <v>1.3250367464393864E-3</v>
      </c>
      <c r="AA138" s="11">
        <v>0</v>
      </c>
      <c r="AB138" s="8"/>
      <c r="AC138" s="92">
        <v>3.4269006443467732E-2</v>
      </c>
      <c r="AD138" s="92">
        <v>2.7947542373961518E-3</v>
      </c>
      <c r="AE138" s="92">
        <v>0.91844659278329088</v>
      </c>
      <c r="AF138" s="92">
        <v>0.10737114599405571</v>
      </c>
    </row>
    <row r="139" spans="1:32" x14ac:dyDescent="0.25">
      <c r="A139" s="71">
        <v>8</v>
      </c>
      <c r="B139" s="11">
        <v>6.5500000000000003E-3</v>
      </c>
      <c r="C139" s="11">
        <v>9.9607399999999995</v>
      </c>
      <c r="D139" s="11">
        <v>2.4940199999999999</v>
      </c>
      <c r="E139" s="11">
        <v>0.12697</v>
      </c>
      <c r="F139" s="11">
        <v>44.650581795652755</v>
      </c>
      <c r="G139" s="11">
        <v>35.467214833370875</v>
      </c>
      <c r="H139" s="11">
        <f t="shared" si="45"/>
        <v>80.11779662902363</v>
      </c>
      <c r="I139" s="11">
        <v>0.36027799999999999</v>
      </c>
      <c r="J139" s="11">
        <v>2.3945699999999999</v>
      </c>
      <c r="K139" s="11">
        <v>0.62765199999999999</v>
      </c>
      <c r="L139" s="11">
        <v>2.5366E-2</v>
      </c>
      <c r="M139" s="48" t="s">
        <v>32</v>
      </c>
      <c r="N139" s="68">
        <f t="shared" si="43"/>
        <v>96.113942629023626</v>
      </c>
      <c r="O139" s="32">
        <f t="shared" si="44"/>
        <v>4266.4791684235815</v>
      </c>
      <c r="P139" s="13"/>
      <c r="Q139" s="11">
        <v>0</v>
      </c>
      <c r="R139" s="11">
        <v>0.28746489466727526</v>
      </c>
      <c r="S139" s="11">
        <v>0.11277679112141287</v>
      </c>
      <c r="T139" s="11">
        <v>3.8515919707487493E-3</v>
      </c>
      <c r="U139" s="11">
        <v>1.2891342817351061</v>
      </c>
      <c r="V139" s="11">
        <v>1.1380119371461701</v>
      </c>
      <c r="W139" s="11">
        <v>1.1708121494777452E-2</v>
      </c>
      <c r="X139" s="11">
        <v>0.13696191535221072</v>
      </c>
      <c r="Y139" s="11">
        <v>1.9307545838180475E-2</v>
      </c>
      <c r="Z139" s="11">
        <v>7.8292067411830414E-4</v>
      </c>
      <c r="AA139" s="11">
        <v>0</v>
      </c>
      <c r="AB139" s="8"/>
      <c r="AC139" s="92">
        <v>3.3024482279799421E-2</v>
      </c>
      <c r="AD139" s="92">
        <v>2.7398593426309352E-3</v>
      </c>
      <c r="AE139" s="92">
        <v>0.91703550961321612</v>
      </c>
      <c r="AF139" s="92">
        <v>0.10742331310075603</v>
      </c>
    </row>
    <row r="140" spans="1:32" x14ac:dyDescent="0.25">
      <c r="A140" s="71">
        <v>9</v>
      </c>
      <c r="B140" s="48" t="s">
        <v>32</v>
      </c>
      <c r="C140" s="11">
        <v>9.4949100000000008</v>
      </c>
      <c r="D140" s="11">
        <v>2.7214700000000001</v>
      </c>
      <c r="E140" s="11">
        <v>8.7680999999999995E-2</v>
      </c>
      <c r="F140" s="11">
        <v>47.131373568353233</v>
      </c>
      <c r="G140" s="11">
        <v>35.516971079221975</v>
      </c>
      <c r="H140" s="11">
        <f t="shared" si="45"/>
        <v>82.648344647575215</v>
      </c>
      <c r="I140" s="11">
        <v>0.31217299999999998</v>
      </c>
      <c r="J140" s="11">
        <v>2.6122100000000001</v>
      </c>
      <c r="K140" s="11">
        <v>0.58760500000000004</v>
      </c>
      <c r="L140" s="11">
        <v>2.5499000000000001E-2</v>
      </c>
      <c r="M140" s="48" t="s">
        <v>32</v>
      </c>
      <c r="N140" s="11">
        <f t="shared" si="43"/>
        <v>98.489892647575203</v>
      </c>
      <c r="O140" s="32">
        <f t="shared" si="44"/>
        <v>3994.2587480985303</v>
      </c>
      <c r="P140" s="13"/>
      <c r="Q140" s="11">
        <v>0</v>
      </c>
      <c r="R140" s="11">
        <v>0.26699928942097578</v>
      </c>
      <c r="S140" s="11">
        <v>0.11990834085445617</v>
      </c>
      <c r="T140" s="11">
        <v>2.5916162145294169E-3</v>
      </c>
      <c r="U140" s="11">
        <v>1.3258890178193363</v>
      </c>
      <c r="V140" s="11">
        <v>1.1104057314397959</v>
      </c>
      <c r="W140" s="11">
        <v>9.8848675926623084E-3</v>
      </c>
      <c r="X140" s="11">
        <v>0.14558157459117871</v>
      </c>
      <c r="Y140" s="11">
        <v>1.7612446269727484E-2</v>
      </c>
      <c r="Z140" s="11">
        <v>7.668580189051429E-4</v>
      </c>
      <c r="AA140" s="11">
        <v>3.6025777843288494E-4</v>
      </c>
      <c r="AB140" s="8"/>
      <c r="AC140" s="92">
        <v>2.1156058145146563E-2</v>
      </c>
      <c r="AD140" s="92">
        <v>1.7893095428520808E-3</v>
      </c>
      <c r="AE140" s="92">
        <v>0.91542330189414012</v>
      </c>
      <c r="AF140" s="92">
        <v>0.11591006843152638</v>
      </c>
    </row>
    <row r="141" spans="1:32" x14ac:dyDescent="0.25">
      <c r="A141" s="71">
        <v>10</v>
      </c>
      <c r="B141" s="11">
        <v>9.5440000000000004E-3</v>
      </c>
      <c r="C141" s="11">
        <v>9.7326800000000002</v>
      </c>
      <c r="D141" s="11">
        <v>1.5449299999999999</v>
      </c>
      <c r="E141" s="11">
        <v>0.14584900000000001</v>
      </c>
      <c r="F141" s="11">
        <v>44.910592793394414</v>
      </c>
      <c r="G141" s="11">
        <v>35.608254074509183</v>
      </c>
      <c r="H141" s="11">
        <f t="shared" si="45"/>
        <v>80.518846867903591</v>
      </c>
      <c r="I141" s="11">
        <v>0.31252099999999999</v>
      </c>
      <c r="J141" s="11">
        <v>1.78071</v>
      </c>
      <c r="K141" s="11">
        <v>0.587642</v>
      </c>
      <c r="L141" s="11">
        <v>5.5819000000000001E-2</v>
      </c>
      <c r="M141" s="48" t="s">
        <v>32</v>
      </c>
      <c r="N141" s="68">
        <f t="shared" si="43"/>
        <v>94.688541867903609</v>
      </c>
      <c r="O141" s="32">
        <f t="shared" si="44"/>
        <v>3994.5102564650006</v>
      </c>
      <c r="P141" s="13"/>
      <c r="Q141" s="11">
        <v>0</v>
      </c>
      <c r="R141" s="11">
        <v>0.2879717655445857</v>
      </c>
      <c r="S141" s="11">
        <v>7.1623058165633552E-2</v>
      </c>
      <c r="T141" s="11">
        <v>4.5359354071925796E-3</v>
      </c>
      <c r="U141" s="11">
        <v>1.3293644961383588</v>
      </c>
      <c r="V141" s="11">
        <v>1.171371531026554</v>
      </c>
      <c r="W141" s="11">
        <v>1.0412450148426122E-2</v>
      </c>
      <c r="X141" s="11">
        <v>0.10442145342413055</v>
      </c>
      <c r="Y141" s="11">
        <v>1.8532979199643602E-2</v>
      </c>
      <c r="Z141" s="11">
        <v>1.7663309454753484E-3</v>
      </c>
      <c r="AA141" s="11">
        <v>0</v>
      </c>
      <c r="AB141" s="8"/>
      <c r="AC141" s="92">
        <v>5.9558762457320891E-2</v>
      </c>
      <c r="AD141" s="92">
        <v>3.2272213452118467E-3</v>
      </c>
      <c r="AE141" s="92">
        <v>0.94581449962926212</v>
      </c>
      <c r="AF141" s="92">
        <v>8.1848273737836139E-2</v>
      </c>
    </row>
    <row r="142" spans="1:32" x14ac:dyDescent="0.25">
      <c r="A142" s="71">
        <v>11</v>
      </c>
      <c r="B142" s="11">
        <v>0.20147799999999999</v>
      </c>
      <c r="C142" s="11">
        <v>9.7421799999999994</v>
      </c>
      <c r="D142" s="11">
        <v>1.68296</v>
      </c>
      <c r="E142" s="11">
        <v>0.145396</v>
      </c>
      <c r="F142" s="11">
        <v>44.356667416808875</v>
      </c>
      <c r="G142" s="11">
        <v>35.909182227873153</v>
      </c>
      <c r="H142" s="11">
        <f t="shared" si="45"/>
        <v>80.265849644682021</v>
      </c>
      <c r="I142" s="11">
        <v>0.17832700000000001</v>
      </c>
      <c r="J142" s="11">
        <v>1.6225499999999999</v>
      </c>
      <c r="K142" s="11">
        <v>0.63115299999999996</v>
      </c>
      <c r="L142" s="11">
        <v>5.8626999999999999E-2</v>
      </c>
      <c r="M142" s="48" t="s">
        <v>32</v>
      </c>
      <c r="N142" s="68">
        <f t="shared" si="43"/>
        <v>94.528520644682033</v>
      </c>
      <c r="O142" s="32">
        <f t="shared" si="44"/>
        <v>4290.2772979103838</v>
      </c>
      <c r="P142" s="13"/>
      <c r="Q142" s="11">
        <v>0</v>
      </c>
      <c r="R142" s="11">
        <v>0.28942166996497987</v>
      </c>
      <c r="S142" s="11">
        <v>7.833850495236884E-2</v>
      </c>
      <c r="T142" s="11">
        <v>4.5401823444414366E-3</v>
      </c>
      <c r="U142" s="11">
        <v>1.3182920367889217</v>
      </c>
      <c r="V142" s="11">
        <v>1.1860607402120014</v>
      </c>
      <c r="W142" s="11">
        <v>5.9655194272867518E-3</v>
      </c>
      <c r="X142" s="11">
        <v>9.5532700830603334E-2</v>
      </c>
      <c r="Y142" s="11">
        <v>1.998593598430929E-2</v>
      </c>
      <c r="Z142" s="11">
        <v>1.8627094950872845E-3</v>
      </c>
      <c r="AA142" s="11">
        <v>0</v>
      </c>
      <c r="AB142" s="8"/>
      <c r="AC142" s="92">
        <v>5.478106003515542E-2</v>
      </c>
      <c r="AD142" s="92">
        <v>3.2402777665825975E-3</v>
      </c>
      <c r="AE142" s="92">
        <v>0.94085040040292811</v>
      </c>
      <c r="AF142" s="92">
        <v>7.4542126833050393E-2</v>
      </c>
    </row>
    <row r="143" spans="1:32" x14ac:dyDescent="0.25">
      <c r="A143" s="71">
        <v>12</v>
      </c>
      <c r="B143" s="11">
        <v>0.122832</v>
      </c>
      <c r="C143" s="11">
        <v>9.8330599999999997</v>
      </c>
      <c r="D143" s="11">
        <v>2.8713299999999999</v>
      </c>
      <c r="E143" s="11">
        <v>0.15101800000000001</v>
      </c>
      <c r="F143" s="11">
        <v>41.556383231079344</v>
      </c>
      <c r="G143" s="11">
        <v>34.614208773334965</v>
      </c>
      <c r="H143" s="11">
        <f t="shared" si="45"/>
        <v>76.170592004414317</v>
      </c>
      <c r="I143" s="11">
        <v>0.248367</v>
      </c>
      <c r="J143" s="11">
        <v>2.16594</v>
      </c>
      <c r="K143" s="11">
        <v>0.57630999999999999</v>
      </c>
      <c r="L143" s="11">
        <v>3.0307000000000001E-2</v>
      </c>
      <c r="M143" s="48" t="s">
        <v>32</v>
      </c>
      <c r="N143" s="68">
        <f t="shared" si="43"/>
        <v>92.169756004414324</v>
      </c>
      <c r="O143" s="32">
        <f t="shared" si="44"/>
        <v>3917.4807210909771</v>
      </c>
      <c r="P143" s="13"/>
      <c r="Q143" s="11">
        <v>0</v>
      </c>
      <c r="R143" s="11">
        <v>0.29568008707917542</v>
      </c>
      <c r="S143" s="11">
        <v>0.13528295663755985</v>
      </c>
      <c r="T143" s="11">
        <v>4.7731825452381757E-3</v>
      </c>
      <c r="U143" s="11">
        <v>1.2501120877709893</v>
      </c>
      <c r="V143" s="11">
        <v>1.1572157000076388</v>
      </c>
      <c r="W143" s="11">
        <v>8.4097588990178166E-3</v>
      </c>
      <c r="X143" s="11">
        <v>0.12907997769807114</v>
      </c>
      <c r="Y143" s="11">
        <v>1.8471598887860839E-2</v>
      </c>
      <c r="Z143" s="11">
        <v>9.7465047444884672E-4</v>
      </c>
      <c r="AA143" s="11">
        <v>0</v>
      </c>
      <c r="AB143" s="8"/>
      <c r="AC143" s="92">
        <v>3.4080494957870633E-2</v>
      </c>
      <c r="AD143" s="92">
        <v>3.4335287288916349E-3</v>
      </c>
      <c r="AE143" s="92">
        <v>0.89925238077862213</v>
      </c>
      <c r="AF143" s="92">
        <v>0.1003501604921067</v>
      </c>
    </row>
    <row r="144" spans="1:32" x14ac:dyDescent="0.25">
      <c r="A144" s="71">
        <v>13</v>
      </c>
      <c r="B144" s="11">
        <v>0</v>
      </c>
      <c r="C144" s="11">
        <v>6.7287600000000003</v>
      </c>
      <c r="D144" s="11">
        <v>2.2760699999999998</v>
      </c>
      <c r="E144" s="11">
        <v>0.11117299999999999</v>
      </c>
      <c r="F144" s="11">
        <v>52.436112749177759</v>
      </c>
      <c r="G144" s="11">
        <v>33.991908351534704</v>
      </c>
      <c r="H144" s="11">
        <f t="shared" si="45"/>
        <v>86.428021100712471</v>
      </c>
      <c r="I144" s="11">
        <v>0.188579</v>
      </c>
      <c r="J144" s="11">
        <v>1.90296</v>
      </c>
      <c r="K144" s="11">
        <v>0.55310400000000004</v>
      </c>
      <c r="L144" s="11">
        <v>4.3619999999999999E-2</v>
      </c>
      <c r="M144" s="48" t="s">
        <v>32</v>
      </c>
      <c r="N144" s="11">
        <f t="shared" si="43"/>
        <v>98.232287100712469</v>
      </c>
      <c r="O144" s="32">
        <f t="shared" si="44"/>
        <v>3759.7373926503169</v>
      </c>
      <c r="P144" s="13"/>
      <c r="Q144" s="11">
        <v>0</v>
      </c>
      <c r="R144" s="11">
        <v>0.19173597665454101</v>
      </c>
      <c r="S144" s="11">
        <v>0.10162037092137163</v>
      </c>
      <c r="T144" s="11">
        <v>3.3297669481798155E-3</v>
      </c>
      <c r="U144" s="11">
        <v>1.4947786424422089</v>
      </c>
      <c r="V144" s="11">
        <v>1.0768882514612725</v>
      </c>
      <c r="W144" s="11">
        <v>6.0508747792827715E-3</v>
      </c>
      <c r="X144" s="11">
        <v>0.10746753881485471</v>
      </c>
      <c r="Y144" s="11">
        <v>1.6799266379158087E-2</v>
      </c>
      <c r="Z144" s="11">
        <v>1.3293115991309769E-3</v>
      </c>
      <c r="AA144" s="11">
        <v>0</v>
      </c>
      <c r="AB144" s="8"/>
      <c r="AC144" s="92">
        <v>3.1727132672456075E-2</v>
      </c>
      <c r="AD144" s="92">
        <v>2.0814571752162262E-3</v>
      </c>
      <c r="AE144" s="92">
        <v>0.93439504298403731</v>
      </c>
      <c r="AF144" s="92">
        <v>9.0739235369296539E-2</v>
      </c>
    </row>
    <row r="145" spans="1:32" x14ac:dyDescent="0.25">
      <c r="A145" s="71">
        <v>14</v>
      </c>
      <c r="B145" s="11">
        <v>0.13966200000000001</v>
      </c>
      <c r="C145" s="11">
        <v>8.5890000000000004</v>
      </c>
      <c r="D145" s="11">
        <v>2.3566099999999999</v>
      </c>
      <c r="E145" s="11">
        <v>0.118155</v>
      </c>
      <c r="F145" s="11">
        <v>47.426252632615515</v>
      </c>
      <c r="G145" s="11">
        <v>34.42193565015765</v>
      </c>
      <c r="H145" s="11">
        <f t="shared" si="45"/>
        <v>81.848188282773165</v>
      </c>
      <c r="I145" s="11">
        <v>0.24332400000000001</v>
      </c>
      <c r="J145" s="11">
        <v>2.2795999999999998</v>
      </c>
      <c r="K145" s="11">
        <v>0.56835500000000005</v>
      </c>
      <c r="L145" s="11">
        <v>4.6621999999999997E-2</v>
      </c>
      <c r="M145" s="48" t="s">
        <v>32</v>
      </c>
      <c r="N145" s="68">
        <f t="shared" si="43"/>
        <v>96.189516282773155</v>
      </c>
      <c r="O145" s="32">
        <f t="shared" si="44"/>
        <v>3863.4064222999132</v>
      </c>
      <c r="P145" s="13"/>
      <c r="Q145" s="11">
        <v>0</v>
      </c>
      <c r="R145" s="11">
        <v>0.24879021621301789</v>
      </c>
      <c r="S145" s="11">
        <v>0.10695596255033231</v>
      </c>
      <c r="T145" s="11">
        <v>3.5974000838624766E-3</v>
      </c>
      <c r="U145" s="11">
        <v>1.3743182978884292</v>
      </c>
      <c r="V145" s="11">
        <v>1.1085428962002948</v>
      </c>
      <c r="W145" s="11">
        <v>7.9365527531779483E-3</v>
      </c>
      <c r="X145" s="11">
        <v>0.13086647808482801</v>
      </c>
      <c r="Y145" s="11">
        <v>1.7547907051339615E-2</v>
      </c>
      <c r="Z145" s="11">
        <v>1.444289174718089E-3</v>
      </c>
      <c r="AA145" s="11">
        <v>0</v>
      </c>
      <c r="AB145" s="8"/>
      <c r="AC145" s="92">
        <v>3.2539942686010896E-2</v>
      </c>
      <c r="AD145" s="92">
        <v>2.422701018212116E-3</v>
      </c>
      <c r="AE145" s="92">
        <v>0.92554685662511482</v>
      </c>
      <c r="AF145" s="92">
        <v>0.10558777495152503</v>
      </c>
    </row>
    <row r="146" spans="1:32" x14ac:dyDescent="0.25">
      <c r="A146" s="71">
        <v>15</v>
      </c>
      <c r="B146" s="48" t="s">
        <v>32</v>
      </c>
      <c r="C146" s="11">
        <v>9.6274099999999994</v>
      </c>
      <c r="D146" s="11">
        <v>3.1599400000000002</v>
      </c>
      <c r="E146" s="11">
        <v>0.13286400000000001</v>
      </c>
      <c r="F146" s="11">
        <v>45.666239791111458</v>
      </c>
      <c r="G146" s="11">
        <v>35.116114585206915</v>
      </c>
      <c r="H146" s="11">
        <f t="shared" si="45"/>
        <v>80.782354376318381</v>
      </c>
      <c r="I146" s="11">
        <v>0.26246900000000001</v>
      </c>
      <c r="J146" s="11">
        <v>2.81671</v>
      </c>
      <c r="K146" s="11">
        <v>0.59636800000000001</v>
      </c>
      <c r="L146" s="11">
        <v>3.7853999999999999E-2</v>
      </c>
      <c r="M146" s="48" t="s">
        <v>32</v>
      </c>
      <c r="N146" s="68">
        <f t="shared" si="43"/>
        <v>97.415969376318358</v>
      </c>
      <c r="O146" s="32">
        <f t="shared" si="44"/>
        <v>4053.8254458114279</v>
      </c>
      <c r="P146" s="13"/>
      <c r="Q146" s="11">
        <v>0</v>
      </c>
      <c r="R146" s="11">
        <v>0.27247557190784505</v>
      </c>
      <c r="S146" s="11">
        <v>0.14012755081017117</v>
      </c>
      <c r="T146" s="11">
        <v>3.9524953685627709E-3</v>
      </c>
      <c r="U146" s="11">
        <v>1.2929781381193619</v>
      </c>
      <c r="V146" s="11">
        <v>1.1049715161618168</v>
      </c>
      <c r="W146" s="11">
        <v>8.3647388620336459E-3</v>
      </c>
      <c r="X146" s="11">
        <v>0.15799353369885621</v>
      </c>
      <c r="Y146" s="11">
        <v>1.7990671886212256E-2</v>
      </c>
      <c r="Z146" s="11">
        <v>1.1457831851400706E-3</v>
      </c>
      <c r="AA146" s="11">
        <v>0</v>
      </c>
      <c r="AB146" s="8"/>
      <c r="AC146" s="92">
        <v>2.74326353536813E-2</v>
      </c>
      <c r="AD146" s="92">
        <v>2.7504073333629794E-3</v>
      </c>
      <c r="AE146" s="92">
        <v>0.89973958761516182</v>
      </c>
      <c r="AF146" s="92">
        <v>0.12509731264240895</v>
      </c>
    </row>
    <row r="147" spans="1:32" x14ac:dyDescent="0.25">
      <c r="A147" s="71">
        <v>16</v>
      </c>
      <c r="B147" s="48" t="s">
        <v>32</v>
      </c>
      <c r="C147" s="11">
        <v>9.5777000000000001</v>
      </c>
      <c r="D147" s="11">
        <v>3.42306</v>
      </c>
      <c r="E147" s="11">
        <v>0.124016</v>
      </c>
      <c r="F147" s="11">
        <v>44.999955959435994</v>
      </c>
      <c r="G147" s="11">
        <v>34.283444113688439</v>
      </c>
      <c r="H147" s="11">
        <f t="shared" si="45"/>
        <v>79.283400073124426</v>
      </c>
      <c r="I147" s="11">
        <v>0.34065000000000001</v>
      </c>
      <c r="J147" s="11">
        <v>3.1227299999999998</v>
      </c>
      <c r="K147" s="11">
        <v>0.610626</v>
      </c>
      <c r="L147" s="11">
        <v>4.4974E-2</v>
      </c>
      <c r="M147" s="48" t="s">
        <v>32</v>
      </c>
      <c r="N147" s="68">
        <f t="shared" si="43"/>
        <v>96.527156073124416</v>
      </c>
      <c r="O147" s="32">
        <f t="shared" si="44"/>
        <v>4150.7445347068406</v>
      </c>
      <c r="P147" s="13"/>
      <c r="Q147" s="11">
        <v>0</v>
      </c>
      <c r="R147" s="11">
        <v>0.27240944238141551</v>
      </c>
      <c r="S147" s="11">
        <v>0.1525464230650749</v>
      </c>
      <c r="T147" s="11">
        <v>3.7075292693072416E-3</v>
      </c>
      <c r="U147" s="11">
        <v>1.2804152556612394</v>
      </c>
      <c r="V147" s="11">
        <v>1.0841063601918033</v>
      </c>
      <c r="W147" s="11">
        <v>1.0910020990814413E-2</v>
      </c>
      <c r="X147" s="11">
        <v>0.17602503314180473</v>
      </c>
      <c r="Y147" s="11">
        <v>1.8511907241549795E-2</v>
      </c>
      <c r="Z147" s="11">
        <v>1.3680280569905339E-3</v>
      </c>
      <c r="AA147" s="11">
        <v>0</v>
      </c>
      <c r="AB147" s="8"/>
      <c r="AC147" s="92">
        <v>2.3727587135672322E-2</v>
      </c>
      <c r="AD147" s="92">
        <v>2.5806422582689203E-3</v>
      </c>
      <c r="AE147" s="92">
        <v>0.89123874064762565</v>
      </c>
      <c r="AF147" s="92">
        <v>0.13968784054823064</v>
      </c>
    </row>
    <row r="148" spans="1:32" x14ac:dyDescent="0.25">
      <c r="A148" s="71">
        <v>17</v>
      </c>
      <c r="B148" s="48" t="s">
        <v>32</v>
      </c>
      <c r="C148" s="11">
        <v>9.3688300000000009</v>
      </c>
      <c r="D148" s="11">
        <v>2.6516899999999999</v>
      </c>
      <c r="E148" s="11">
        <v>0.11773699999999999</v>
      </c>
      <c r="F148" s="11">
        <v>47.403648670227646</v>
      </c>
      <c r="G148" s="11">
        <v>35.587674944416285</v>
      </c>
      <c r="H148" s="11">
        <f t="shared" si="45"/>
        <v>82.991323614643932</v>
      </c>
      <c r="I148" s="11">
        <v>0.35889599999999999</v>
      </c>
      <c r="J148" s="11">
        <v>2.4624899999999998</v>
      </c>
      <c r="K148" s="11">
        <v>0.55945599999999995</v>
      </c>
      <c r="L148" s="11">
        <v>3.3426999999999998E-2</v>
      </c>
      <c r="M148" s="48" t="s">
        <v>32</v>
      </c>
      <c r="N148" s="11">
        <f t="shared" si="43"/>
        <v>98.543849614643946</v>
      </c>
      <c r="O148" s="32">
        <f t="shared" si="44"/>
        <v>3802.9152614021509</v>
      </c>
      <c r="P148" s="13"/>
      <c r="Q148" s="11">
        <v>0</v>
      </c>
      <c r="R148" s="11">
        <v>0.26377847786011444</v>
      </c>
      <c r="S148" s="11">
        <v>0.11697777041740239</v>
      </c>
      <c r="T148" s="11">
        <v>3.4842788595176124E-3</v>
      </c>
      <c r="U148" s="11">
        <v>1.3351916064242548</v>
      </c>
      <c r="V148" s="11">
        <v>1.1139870298268661</v>
      </c>
      <c r="W148" s="11">
        <v>1.1378339360346006E-2</v>
      </c>
      <c r="X148" s="11">
        <v>0.13740658507385248</v>
      </c>
      <c r="Y148" s="11">
        <v>1.6789388578596711E-2</v>
      </c>
      <c r="Z148" s="11">
        <v>1.0065235990494731E-3</v>
      </c>
      <c r="AA148" s="11">
        <v>0</v>
      </c>
      <c r="AB148" s="8"/>
      <c r="AC148" s="92">
        <v>2.8924286781041711E-2</v>
      </c>
      <c r="AD148" s="92">
        <v>2.3936180463472044E-3</v>
      </c>
      <c r="AE148" s="92">
        <v>0.91724539089011903</v>
      </c>
      <c r="AF148" s="92">
        <v>0.10980284974904068</v>
      </c>
    </row>
    <row r="149" spans="1:32" x14ac:dyDescent="0.25">
      <c r="A149" s="71">
        <v>18</v>
      </c>
      <c r="B149" s="48" t="s">
        <v>32</v>
      </c>
      <c r="C149" s="11">
        <v>8.5770599999999995</v>
      </c>
      <c r="D149" s="11">
        <v>2.7512099999999999</v>
      </c>
      <c r="E149" s="11">
        <v>0.110444</v>
      </c>
      <c r="F149" s="11">
        <v>44.602146876403893</v>
      </c>
      <c r="G149" s="11">
        <v>32.951297107048887</v>
      </c>
      <c r="H149" s="11">
        <f t="shared" si="45"/>
        <v>77.55344398345278</v>
      </c>
      <c r="I149" s="11">
        <v>0.27951700000000002</v>
      </c>
      <c r="J149" s="11">
        <v>2.51179</v>
      </c>
      <c r="K149" s="11">
        <v>0.56213100000000005</v>
      </c>
      <c r="L149" s="11">
        <v>4.6045999999999997E-2</v>
      </c>
      <c r="M149" s="48" t="s">
        <v>32</v>
      </c>
      <c r="N149" s="68">
        <f t="shared" si="43"/>
        <v>92.391641983452786</v>
      </c>
      <c r="O149" s="32">
        <f t="shared" si="44"/>
        <v>3821.098636545596</v>
      </c>
      <c r="P149" s="13"/>
      <c r="Q149" s="11">
        <v>0</v>
      </c>
      <c r="R149" s="11">
        <v>0.25679620532016867</v>
      </c>
      <c r="S149" s="11">
        <v>0.12906262221343165</v>
      </c>
      <c r="T149" s="11">
        <v>3.4756674935365948E-3</v>
      </c>
      <c r="U149" s="11">
        <v>1.3359301176758658</v>
      </c>
      <c r="V149" s="11">
        <v>1.0968549229108988</v>
      </c>
      <c r="W149" s="11">
        <v>9.4235523060732813E-3</v>
      </c>
      <c r="X149" s="11">
        <v>0.14904333247297596</v>
      </c>
      <c r="Y149" s="11">
        <v>1.7939181976829751E-2</v>
      </c>
      <c r="Z149" s="11">
        <v>1.4743976302193905E-3</v>
      </c>
      <c r="AA149" s="11">
        <v>0</v>
      </c>
      <c r="AB149" s="8"/>
      <c r="AC149" s="92">
        <v>2.6223874634424688E-2</v>
      </c>
      <c r="AD149" s="92">
        <v>2.3668656922153845E-3</v>
      </c>
      <c r="AE149" s="92">
        <v>0.90974386031008758</v>
      </c>
      <c r="AF149" s="92">
        <v>0.11962721019065403</v>
      </c>
    </row>
    <row r="150" spans="1:32" x14ac:dyDescent="0.25">
      <c r="A150" s="71">
        <v>19</v>
      </c>
      <c r="B150" s="48" t="s">
        <v>32</v>
      </c>
      <c r="C150" s="11">
        <v>8.9485899999999994</v>
      </c>
      <c r="D150" s="11">
        <v>2.8983300000000001</v>
      </c>
      <c r="E150" s="11">
        <v>0.15624499999999999</v>
      </c>
      <c r="F150" s="11">
        <v>44.955913787677865</v>
      </c>
      <c r="G150" s="11">
        <v>33.949373744803836</v>
      </c>
      <c r="H150" s="11">
        <f t="shared" si="45"/>
        <v>78.905287532481708</v>
      </c>
      <c r="I150" s="11">
        <v>0.27016099999999998</v>
      </c>
      <c r="J150" s="11">
        <v>2.47505</v>
      </c>
      <c r="K150" s="11">
        <v>0.59293899999999999</v>
      </c>
      <c r="L150" s="11">
        <v>9.2285000000000006E-2</v>
      </c>
      <c r="M150" s="48" t="s">
        <v>32</v>
      </c>
      <c r="N150" s="68">
        <f t="shared" si="43"/>
        <v>94.338887532481706</v>
      </c>
      <c r="O150" s="32">
        <f t="shared" si="44"/>
        <v>4030.5167380107287</v>
      </c>
      <c r="P150" s="13"/>
      <c r="Q150" s="11">
        <v>0</v>
      </c>
      <c r="R150" s="11">
        <v>0.26238742245771984</v>
      </c>
      <c r="S150" s="11">
        <v>0.13315663898858499</v>
      </c>
      <c r="T150" s="11">
        <v>4.8154898572141539E-3</v>
      </c>
      <c r="U150" s="11">
        <v>1.3187214071381979</v>
      </c>
      <c r="V150" s="11">
        <v>1.1067427619651036</v>
      </c>
      <c r="W150" s="11">
        <v>8.9200507117933817E-3</v>
      </c>
      <c r="X150" s="11">
        <v>0.14383065273448287</v>
      </c>
      <c r="Y150" s="11">
        <v>1.8531619100565576E-2</v>
      </c>
      <c r="Z150" s="11">
        <v>2.8939570463378415E-3</v>
      </c>
      <c r="AA150" s="11">
        <v>0</v>
      </c>
      <c r="AB150" s="8"/>
      <c r="AC150" s="92">
        <v>3.4901902996626634E-2</v>
      </c>
      <c r="AD150" s="92">
        <v>3.3057672998880227E-3</v>
      </c>
      <c r="AE150" s="92">
        <v>0.90528403851768391</v>
      </c>
      <c r="AF150" s="92">
        <v>0.11501176263932811</v>
      </c>
    </row>
    <row r="151" spans="1:32" x14ac:dyDescent="0.25">
      <c r="A151" s="71">
        <v>20</v>
      </c>
      <c r="B151" s="48" t="s">
        <v>32</v>
      </c>
      <c r="C151" s="11">
        <v>8.9502900000000007</v>
      </c>
      <c r="D151" s="11">
        <v>2.0249199999999998</v>
      </c>
      <c r="E151" s="11">
        <v>0.127329</v>
      </c>
      <c r="F151" s="11">
        <v>44.378880820193672</v>
      </c>
      <c r="G151" s="11">
        <v>34.011794362906123</v>
      </c>
      <c r="H151" s="11">
        <f t="shared" si="45"/>
        <v>78.390675183099802</v>
      </c>
      <c r="I151" s="11">
        <v>0.30073699999999998</v>
      </c>
      <c r="J151" s="11">
        <v>1.95024</v>
      </c>
      <c r="K151" s="11">
        <v>0.66186699999999998</v>
      </c>
      <c r="L151" s="11">
        <v>6.3625000000000001E-2</v>
      </c>
      <c r="M151" s="11">
        <v>1.9347E-2</v>
      </c>
      <c r="N151" s="68">
        <f t="shared" si="43"/>
        <v>92.489030183099786</v>
      </c>
      <c r="O151" s="32">
        <f t="shared" si="44"/>
        <v>4499.0564321742158</v>
      </c>
      <c r="P151" s="13"/>
      <c r="Q151" s="11">
        <v>0</v>
      </c>
      <c r="R151" s="11">
        <v>0.26995419751781613</v>
      </c>
      <c r="S151" s="11">
        <v>9.5694601201958468E-2</v>
      </c>
      <c r="T151" s="11">
        <v>4.0366978832705718E-3</v>
      </c>
      <c r="U151" s="11">
        <v>1.3390819214316974</v>
      </c>
      <c r="V151" s="11">
        <v>1.1405361162937284</v>
      </c>
      <c r="W151" s="11">
        <v>1.0214005935861669E-2</v>
      </c>
      <c r="X151" s="11">
        <v>0.11657894179222136</v>
      </c>
      <c r="Y151" s="11">
        <v>2.1278384447441304E-2</v>
      </c>
      <c r="Z151" s="11">
        <v>2.0523590188243441E-3</v>
      </c>
      <c r="AA151" s="11">
        <v>5.7277447718038078E-4</v>
      </c>
      <c r="AB151" s="8"/>
      <c r="AC151" s="92">
        <v>4.0475737509654448E-2</v>
      </c>
      <c r="AD151" s="92">
        <v>2.8055746400636327E-3</v>
      </c>
      <c r="AE151" s="92">
        <v>0.93068502731063429</v>
      </c>
      <c r="AF151" s="92">
        <v>9.2735299798032314E-2</v>
      </c>
    </row>
    <row r="152" spans="1:32" x14ac:dyDescent="0.25">
      <c r="A152" s="71">
        <v>21</v>
      </c>
      <c r="B152" s="11">
        <v>0.11901100000000001</v>
      </c>
      <c r="C152" s="11">
        <v>8.7733000000000008</v>
      </c>
      <c r="D152" s="11">
        <v>1.3312200000000001</v>
      </c>
      <c r="E152" s="11">
        <v>0.12590199999999999</v>
      </c>
      <c r="F152" s="11">
        <v>45.407051991463149</v>
      </c>
      <c r="G152" s="11">
        <v>34.193934621359617</v>
      </c>
      <c r="H152" s="11">
        <f t="shared" si="45"/>
        <v>79.600986612822766</v>
      </c>
      <c r="I152" s="11">
        <v>0.237397</v>
      </c>
      <c r="J152" s="11">
        <v>1.68502</v>
      </c>
      <c r="K152" s="11">
        <v>0.58202900000000002</v>
      </c>
      <c r="L152" s="11">
        <v>5.1471999999999997E-2</v>
      </c>
      <c r="M152" s="48" t="s">
        <v>32</v>
      </c>
      <c r="N152" s="68">
        <f t="shared" si="43"/>
        <v>92.506337612822776</v>
      </c>
      <c r="O152" s="32">
        <f t="shared" si="44"/>
        <v>3956.3557575191489</v>
      </c>
      <c r="P152" s="13"/>
      <c r="Q152" s="11">
        <v>0</v>
      </c>
      <c r="R152" s="11">
        <v>0.26662195393795968</v>
      </c>
      <c r="S152" s="11">
        <v>6.3388335795627068E-2</v>
      </c>
      <c r="T152" s="11">
        <v>4.0217169070593832E-3</v>
      </c>
      <c r="U152" s="11">
        <v>1.3804925172306595</v>
      </c>
      <c r="V152" s="11">
        <v>1.1553365790322663</v>
      </c>
      <c r="W152" s="11">
        <v>8.1238971851946614E-3</v>
      </c>
      <c r="X152" s="11">
        <v>0.10148855248838355</v>
      </c>
      <c r="Y152" s="11">
        <v>1.8853522190733357E-2</v>
      </c>
      <c r="Z152" s="11">
        <v>1.672925232116805E-3</v>
      </c>
      <c r="AA152" s="11">
        <v>0</v>
      </c>
      <c r="AB152" s="8"/>
      <c r="AC152" s="92">
        <v>5.9660491956552174E-2</v>
      </c>
      <c r="AD152" s="92">
        <v>2.7776156977499687E-3</v>
      </c>
      <c r="AE152" s="92">
        <v>0.95344296356502112</v>
      </c>
      <c r="AF152" s="92">
        <v>8.0749938828475823E-2</v>
      </c>
    </row>
    <row r="153" spans="1:32" x14ac:dyDescent="0.25">
      <c r="A153" s="71">
        <v>22</v>
      </c>
      <c r="B153" s="11">
        <v>2.7914999999999999E-2</v>
      </c>
      <c r="C153" s="11">
        <v>9.6638500000000001</v>
      </c>
      <c r="D153" s="11">
        <v>3.3955000000000002</v>
      </c>
      <c r="E153" s="11">
        <v>0.12684000000000001</v>
      </c>
      <c r="F153" s="11">
        <v>45.959552969430163</v>
      </c>
      <c r="G153" s="11">
        <v>35.528688157557262</v>
      </c>
      <c r="H153" s="11">
        <f t="shared" si="45"/>
        <v>81.488241126987418</v>
      </c>
      <c r="I153" s="11">
        <v>0.290047</v>
      </c>
      <c r="J153" s="11">
        <v>2.7419199999999999</v>
      </c>
      <c r="K153" s="11">
        <v>0.57427399999999995</v>
      </c>
      <c r="L153" s="11">
        <v>7.7685000000000004E-2</v>
      </c>
      <c r="M153" s="11">
        <v>5.1679999999999999E-3</v>
      </c>
      <c r="N153" s="11">
        <f t="shared" si="43"/>
        <v>98.391440126987433</v>
      </c>
      <c r="O153" s="32">
        <f t="shared" si="44"/>
        <v>3903.6409634117053</v>
      </c>
      <c r="P153" s="13"/>
      <c r="Q153" s="11">
        <v>0</v>
      </c>
      <c r="R153" s="11">
        <v>0.27080325146938317</v>
      </c>
      <c r="S153" s="11">
        <v>0.14908502363071915</v>
      </c>
      <c r="T153" s="11">
        <v>3.7359914072815723E-3</v>
      </c>
      <c r="U153" s="11">
        <v>1.2884195726113523</v>
      </c>
      <c r="V153" s="11">
        <v>1.1069025460821313</v>
      </c>
      <c r="W153" s="11">
        <v>9.1522597505606894E-3</v>
      </c>
      <c r="X153" s="11">
        <v>0.15227813359211048</v>
      </c>
      <c r="Y153" s="11">
        <v>1.7152909411880128E-2</v>
      </c>
      <c r="Z153" s="11">
        <v>2.3281632282767979E-3</v>
      </c>
      <c r="AA153" s="11">
        <v>1.4214881630441968E-4</v>
      </c>
      <c r="AB153" s="8"/>
      <c r="AC153" s="92">
        <v>2.4446843298041011E-2</v>
      </c>
      <c r="AD153" s="92">
        <v>2.5922052426895163E-3</v>
      </c>
      <c r="AE153" s="92">
        <v>0.89396564574464976</v>
      </c>
      <c r="AF153" s="92">
        <v>0.12093429962053248</v>
      </c>
    </row>
    <row r="154" spans="1:32" x14ac:dyDescent="0.25">
      <c r="A154" s="71">
        <v>23</v>
      </c>
      <c r="B154" s="11">
        <v>3.9719999999999998E-2</v>
      </c>
      <c r="C154" s="11">
        <v>9.5699500000000004</v>
      </c>
      <c r="D154" s="11">
        <v>3.3050199999999998</v>
      </c>
      <c r="E154" s="11">
        <v>0.121049</v>
      </c>
      <c r="F154" s="11">
        <v>45.4933733091843</v>
      </c>
      <c r="G154" s="11">
        <v>35.227461749152695</v>
      </c>
      <c r="H154" s="11">
        <f t="shared" si="45"/>
        <v>80.720835058337002</v>
      </c>
      <c r="I154" s="11">
        <v>0.22925300000000001</v>
      </c>
      <c r="J154" s="11">
        <v>2.7279200000000001</v>
      </c>
      <c r="K154" s="11">
        <v>0.60689899999999997</v>
      </c>
      <c r="L154" s="11">
        <v>3.9024999999999997E-2</v>
      </c>
      <c r="M154" s="48" t="s">
        <v>32</v>
      </c>
      <c r="N154" s="68">
        <f t="shared" si="43"/>
        <v>97.359671058336986</v>
      </c>
      <c r="O154" s="32">
        <f t="shared" si="44"/>
        <v>4125.4101649275444</v>
      </c>
      <c r="P154" s="13"/>
      <c r="Q154" s="11">
        <v>0</v>
      </c>
      <c r="R154" s="11">
        <v>0.27108615215099718</v>
      </c>
      <c r="S154" s="11">
        <v>0.14668926950145977</v>
      </c>
      <c r="T154" s="11">
        <v>3.6041662171920844E-3</v>
      </c>
      <c r="U154" s="11">
        <v>1.2892098908413407</v>
      </c>
      <c r="V154" s="11">
        <v>1.1094443850323898</v>
      </c>
      <c r="W154" s="11">
        <v>7.3125518294531759E-3</v>
      </c>
      <c r="X154" s="11">
        <v>0.15314695490442556</v>
      </c>
      <c r="Y154" s="11">
        <v>1.8324369138013139E-2</v>
      </c>
      <c r="Z154" s="11">
        <v>1.1822603847284245E-3</v>
      </c>
      <c r="AA154" s="11">
        <v>0</v>
      </c>
      <c r="AB154" s="8"/>
      <c r="AC154" s="92">
        <v>2.3980862503795945E-2</v>
      </c>
      <c r="AD154" s="92">
        <v>2.5037567824209386E-3</v>
      </c>
      <c r="AE154" s="92">
        <v>0.89559354747876074</v>
      </c>
      <c r="AF154" s="92">
        <v>0.12129574317537263</v>
      </c>
    </row>
    <row r="155" spans="1:32" x14ac:dyDescent="0.25">
      <c r="A155" s="71">
        <v>24</v>
      </c>
      <c r="B155" s="11">
        <v>2.5991E-2</v>
      </c>
      <c r="C155" s="11">
        <v>9.2973800000000004</v>
      </c>
      <c r="D155" s="11">
        <v>3.3669600000000002</v>
      </c>
      <c r="E155" s="11">
        <v>0.122542</v>
      </c>
      <c r="F155" s="11">
        <v>45.908645028513469</v>
      </c>
      <c r="G155" s="11">
        <v>35.089095683363503</v>
      </c>
      <c r="H155" s="11">
        <f t="shared" si="45"/>
        <v>80.997740711876972</v>
      </c>
      <c r="I155" s="11">
        <v>0.29797800000000002</v>
      </c>
      <c r="J155" s="11">
        <v>2.5784600000000002</v>
      </c>
      <c r="K155" s="11">
        <v>0.53710500000000005</v>
      </c>
      <c r="L155" s="11">
        <v>7.8877000000000003E-2</v>
      </c>
      <c r="M155" s="48" t="s">
        <v>32</v>
      </c>
      <c r="N155" s="68">
        <f t="shared" si="43"/>
        <v>97.303033711876992</v>
      </c>
      <c r="O155" s="32">
        <f t="shared" si="44"/>
        <v>3650.9838154839754</v>
      </c>
      <c r="P155" s="13"/>
      <c r="Q155" s="11">
        <v>0</v>
      </c>
      <c r="R155" s="11">
        <v>0.2637591266772964</v>
      </c>
      <c r="S155" s="11">
        <v>0.14966197115703311</v>
      </c>
      <c r="T155" s="11">
        <v>3.654078052005369E-3</v>
      </c>
      <c r="U155" s="11">
        <v>1.3029243874549357</v>
      </c>
      <c r="V155" s="11">
        <v>1.1067400093974378</v>
      </c>
      <c r="W155" s="11">
        <v>9.5189135070688161E-3</v>
      </c>
      <c r="X155" s="11">
        <v>0.14497275249415409</v>
      </c>
      <c r="Y155" s="11">
        <v>1.6241309981433041E-2</v>
      </c>
      <c r="Z155" s="11">
        <v>2.3931496668378976E-3</v>
      </c>
      <c r="AA155" s="11">
        <v>1.3430161179770313E-4</v>
      </c>
      <c r="AB155" s="8"/>
      <c r="AC155" s="92">
        <v>2.3833630405015349E-2</v>
      </c>
      <c r="AD155" s="92">
        <v>2.5092546258201065E-3</v>
      </c>
      <c r="AE155" s="92">
        <v>0.89471790142000029</v>
      </c>
      <c r="AF155" s="92">
        <v>0.11581950500773903</v>
      </c>
    </row>
    <row r="156" spans="1:32" x14ac:dyDescent="0.25">
      <c r="A156" s="71">
        <v>25</v>
      </c>
      <c r="B156" s="11">
        <v>1.3608E-2</v>
      </c>
      <c r="C156" s="11">
        <v>9.9664300000000008</v>
      </c>
      <c r="D156" s="11">
        <v>3.3857900000000001</v>
      </c>
      <c r="E156" s="11">
        <v>0.11504300000000001</v>
      </c>
      <c r="F156" s="11">
        <v>44.636282084030057</v>
      </c>
      <c r="G156" s="11">
        <v>36.186081871349302</v>
      </c>
      <c r="H156" s="11">
        <f t="shared" si="45"/>
        <v>80.822363955379359</v>
      </c>
      <c r="I156" s="11">
        <v>0.27845199999999998</v>
      </c>
      <c r="J156" s="11">
        <v>2.3754599999999999</v>
      </c>
      <c r="K156" s="11">
        <v>0.57306299999999999</v>
      </c>
      <c r="L156" s="11">
        <v>2.3754999999999998E-2</v>
      </c>
      <c r="M156" s="48" t="s">
        <v>32</v>
      </c>
      <c r="N156" s="68">
        <f t="shared" si="43"/>
        <v>97.553964955379371</v>
      </c>
      <c r="O156" s="32">
        <f t="shared" si="44"/>
        <v>3895.4091625523747</v>
      </c>
      <c r="P156" s="13"/>
      <c r="Q156" s="11">
        <v>0</v>
      </c>
      <c r="R156" s="11">
        <v>0.28223844214204935</v>
      </c>
      <c r="S156" s="11">
        <v>0.15023224353446502</v>
      </c>
      <c r="T156" s="11">
        <v>3.4243857804902838E-3</v>
      </c>
      <c r="U156" s="11">
        <v>1.26456856736307</v>
      </c>
      <c r="V156" s="11">
        <v>1.1393171295893523</v>
      </c>
      <c r="W156" s="11">
        <v>8.8793904276970835E-3</v>
      </c>
      <c r="X156" s="11">
        <v>0.13332246628609723</v>
      </c>
      <c r="Y156" s="11">
        <v>1.729791903787704E-2</v>
      </c>
      <c r="Z156" s="11">
        <v>7.1945583890161801E-4</v>
      </c>
      <c r="AA156" s="11">
        <v>0</v>
      </c>
      <c r="AB156" s="8"/>
      <c r="AC156" s="92">
        <v>2.2285961860267038E-2</v>
      </c>
      <c r="AD156" s="92">
        <v>2.4145571440356453E-3</v>
      </c>
      <c r="AE156" s="92">
        <v>0.89165569073594775</v>
      </c>
      <c r="AF156" s="92">
        <v>0.1047605832147511</v>
      </c>
    </row>
    <row r="157" spans="1:32" x14ac:dyDescent="0.25">
      <c r="A157" s="71">
        <v>26</v>
      </c>
      <c r="B157" s="48" t="s">
        <v>32</v>
      </c>
      <c r="C157" s="11">
        <v>8.8924699999999994</v>
      </c>
      <c r="D157" s="11">
        <v>2.8534199999999998</v>
      </c>
      <c r="E157" s="11">
        <v>0.12453599999999999</v>
      </c>
      <c r="F157" s="11">
        <v>49.589287734722632</v>
      </c>
      <c r="G157" s="11">
        <v>35.596612847165041</v>
      </c>
      <c r="H157" s="11">
        <f t="shared" si="45"/>
        <v>85.185900581887665</v>
      </c>
      <c r="I157" s="11">
        <v>0.30098799999999998</v>
      </c>
      <c r="J157" s="11">
        <v>2.6410200000000001</v>
      </c>
      <c r="K157" s="11">
        <v>0.58357400000000004</v>
      </c>
      <c r="L157" s="11">
        <v>4.7344999999999998E-2</v>
      </c>
      <c r="M157" s="48" t="s">
        <v>32</v>
      </c>
      <c r="N157" s="11">
        <f t="shared" si="43"/>
        <v>100.62925358188768</v>
      </c>
      <c r="O157" s="32">
        <f t="shared" si="44"/>
        <v>3966.8579312001289</v>
      </c>
      <c r="P157" s="13"/>
      <c r="Q157" s="11">
        <v>0</v>
      </c>
      <c r="R157" s="11">
        <v>0.24490976133962497</v>
      </c>
      <c r="S157" s="11">
        <v>0.12313342985633044</v>
      </c>
      <c r="T157" s="11">
        <v>3.6051599675711609E-3</v>
      </c>
      <c r="U157" s="11">
        <v>1.3663104200052381</v>
      </c>
      <c r="V157" s="11">
        <v>1.0899808846314119</v>
      </c>
      <c r="W157" s="11">
        <v>9.3344585783864016E-3</v>
      </c>
      <c r="X157" s="11">
        <v>0.14415657256637507</v>
      </c>
      <c r="Y157" s="11">
        <v>1.7131467491609435E-2</v>
      </c>
      <c r="Z157" s="11">
        <v>1.3945380502407344E-3</v>
      </c>
      <c r="AA157" s="11">
        <v>4.3307513212188395E-5</v>
      </c>
      <c r="AB157" s="8"/>
      <c r="AC157" s="92">
        <v>2.8445637375170359E-2</v>
      </c>
      <c r="AD157" s="92">
        <v>2.4146293549893081E-3</v>
      </c>
      <c r="AE157" s="92">
        <v>0.91511424675978637</v>
      </c>
      <c r="AF157" s="92">
        <v>0.11680754986052745</v>
      </c>
    </row>
    <row r="158" spans="1:32" x14ac:dyDescent="0.25">
      <c r="A158" s="71">
        <v>27</v>
      </c>
      <c r="B158" s="48" t="s">
        <v>32</v>
      </c>
      <c r="C158" s="11">
        <v>9.8278400000000001</v>
      </c>
      <c r="D158" s="11">
        <v>2.7012100000000001</v>
      </c>
      <c r="E158" s="11">
        <v>0.134071</v>
      </c>
      <c r="F158" s="11">
        <v>43.655949859740396</v>
      </c>
      <c r="G158" s="11">
        <v>35.226995601627983</v>
      </c>
      <c r="H158" s="11">
        <f t="shared" si="45"/>
        <v>78.882945461368379</v>
      </c>
      <c r="I158" s="11">
        <v>0.27085599999999999</v>
      </c>
      <c r="J158" s="11">
        <v>2.27671</v>
      </c>
      <c r="K158" s="11">
        <v>0.62900299999999998</v>
      </c>
      <c r="L158" s="11">
        <v>2.9857999999999999E-2</v>
      </c>
      <c r="M158" s="48" t="s">
        <v>32</v>
      </c>
      <c r="N158" s="68">
        <f t="shared" si="43"/>
        <v>94.752493461368374</v>
      </c>
      <c r="O158" s="32">
        <f t="shared" si="44"/>
        <v>4275.6626225614482</v>
      </c>
      <c r="P158" s="13"/>
      <c r="Q158" s="11">
        <v>0</v>
      </c>
      <c r="R158" s="11">
        <v>0.287476102127322</v>
      </c>
      <c r="S158" s="11">
        <v>0.12380227019804918</v>
      </c>
      <c r="T158" s="11">
        <v>4.1221563485280043E-3</v>
      </c>
      <c r="U158" s="11">
        <v>1.2775118457021524</v>
      </c>
      <c r="V158" s="11">
        <v>1.1456337398116183</v>
      </c>
      <c r="W158" s="11">
        <v>8.9215106043226567E-3</v>
      </c>
      <c r="X158" s="11">
        <v>0.13198678704233677</v>
      </c>
      <c r="Y158" s="11">
        <v>1.9611523496627148E-2</v>
      </c>
      <c r="Z158" s="11">
        <v>9.340646690434841E-4</v>
      </c>
      <c r="AA158" s="11">
        <v>0</v>
      </c>
      <c r="AB158" s="8"/>
      <c r="AC158" s="92">
        <v>3.2223371718825965E-2</v>
      </c>
      <c r="AD158" s="92">
        <v>2.9330083689475734E-3</v>
      </c>
      <c r="AE158" s="92">
        <v>0.90897884943449248</v>
      </c>
      <c r="AF158" s="92">
        <v>0.10330672078926624</v>
      </c>
    </row>
    <row r="159" spans="1:32" ht="14.4" x14ac:dyDescent="0.3">
      <c r="A159" s="67" t="s">
        <v>124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68"/>
      <c r="O159" s="32"/>
      <c r="P159" s="13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8"/>
      <c r="AC159" s="92"/>
      <c r="AD159" s="92"/>
      <c r="AE159" s="92"/>
      <c r="AF159" s="92"/>
    </row>
    <row r="160" spans="1:32" x14ac:dyDescent="0.25">
      <c r="A160" s="4" t="s">
        <v>89</v>
      </c>
      <c r="B160" s="48" t="s">
        <v>32</v>
      </c>
      <c r="C160" s="6">
        <v>9.8679500000000004</v>
      </c>
      <c r="D160" s="6">
        <v>2.5139800000000001</v>
      </c>
      <c r="E160" s="6">
        <v>8.2831000000000002E-2</v>
      </c>
      <c r="F160" s="6">
        <v>47.317627616746016</v>
      </c>
      <c r="G160" s="6">
        <v>35.792777635554124</v>
      </c>
      <c r="H160" s="11">
        <f t="shared" si="45"/>
        <v>83.11040525230014</v>
      </c>
      <c r="I160" s="6">
        <v>0.21670200000000001</v>
      </c>
      <c r="J160" s="6">
        <v>2.87365</v>
      </c>
      <c r="K160" s="6">
        <v>0.59333899999999995</v>
      </c>
      <c r="L160" s="48" t="s">
        <v>32</v>
      </c>
      <c r="M160" s="48" t="s">
        <v>32</v>
      </c>
      <c r="N160" s="11">
        <v>99.258857252300132</v>
      </c>
      <c r="O160" s="69">
        <v>4033.235747377973</v>
      </c>
      <c r="P160" s="69"/>
      <c r="Q160" s="6">
        <v>0</v>
      </c>
      <c r="R160" s="6">
        <v>0.27513601829413648</v>
      </c>
      <c r="S160" s="6">
        <v>0.10982694810627268</v>
      </c>
      <c r="T160" s="6">
        <v>2.4275006414991723E-3</v>
      </c>
      <c r="U160" s="6">
        <v>1.1095386370871383</v>
      </c>
      <c r="V160" s="6">
        <v>1.3198400217111512</v>
      </c>
      <c r="W160" s="6">
        <v>6.8036144135822773E-3</v>
      </c>
      <c r="X160" s="6">
        <v>0.15879376679341473</v>
      </c>
      <c r="Y160" s="6">
        <v>1.7633492952805276E-2</v>
      </c>
      <c r="Z160" s="6">
        <v>0</v>
      </c>
      <c r="AA160" s="6">
        <v>0</v>
      </c>
      <c r="AB160" s="6"/>
      <c r="AC160" s="44">
        <v>2.1624983852119768E-2</v>
      </c>
      <c r="AD160" s="44">
        <v>1.6950701867602812E-3</v>
      </c>
      <c r="AE160" s="44">
        <v>0.92161519294757199</v>
      </c>
      <c r="AF160" s="44">
        <v>0.12519885663062297</v>
      </c>
    </row>
    <row r="161" spans="1:32" x14ac:dyDescent="0.25">
      <c r="A161" s="4" t="s">
        <v>97</v>
      </c>
      <c r="B161" s="6">
        <v>0.25224299999999999</v>
      </c>
      <c r="C161" s="6">
        <v>8.9538899999999995</v>
      </c>
      <c r="D161" s="6">
        <v>1.26993</v>
      </c>
      <c r="E161" s="6">
        <v>0.13434299999999999</v>
      </c>
      <c r="F161" s="6">
        <v>35.535210346353118</v>
      </c>
      <c r="G161" s="6">
        <v>31.713726436754904</v>
      </c>
      <c r="H161" s="11">
        <f t="shared" si="45"/>
        <v>67.248936783108022</v>
      </c>
      <c r="I161" s="6">
        <v>0.18154799999999999</v>
      </c>
      <c r="J161" s="6">
        <v>1.11307</v>
      </c>
      <c r="K161" s="6">
        <v>0.47072999999999998</v>
      </c>
      <c r="L161" s="48" t="s">
        <v>32</v>
      </c>
      <c r="M161" s="48" t="s">
        <v>32</v>
      </c>
      <c r="N161" s="68">
        <v>79.624690783108022</v>
      </c>
      <c r="O161" s="69">
        <v>3199.7981986069231</v>
      </c>
      <c r="P161" s="69"/>
      <c r="Q161" s="6">
        <v>1.1815981608335727E-2</v>
      </c>
      <c r="R161" s="6">
        <v>0.31549458672454644</v>
      </c>
      <c r="S161" s="6">
        <v>7.0111059416337856E-2</v>
      </c>
      <c r="T161" s="6">
        <v>4.9755505246958688E-3</v>
      </c>
      <c r="U161" s="6">
        <v>1.2423785741288005</v>
      </c>
      <c r="V161" s="6">
        <v>1.2526128754541714</v>
      </c>
      <c r="W161" s="6">
        <v>7.2032401081942371E-3</v>
      </c>
      <c r="X161" s="6">
        <v>7.7728754095887656E-2</v>
      </c>
      <c r="Y161" s="6">
        <v>1.7679377939030346E-2</v>
      </c>
      <c r="Z161" s="6">
        <v>0</v>
      </c>
      <c r="AA161" s="6">
        <v>0</v>
      </c>
      <c r="AB161" s="6"/>
      <c r="AC161" s="44">
        <v>6.6264151872127655E-2</v>
      </c>
      <c r="AD161" s="44">
        <v>3.7474975168909088E-3</v>
      </c>
      <c r="AE161" s="44">
        <v>0.94344608040675459</v>
      </c>
      <c r="AF161" s="44">
        <v>5.8880632228910608E-2</v>
      </c>
    </row>
    <row r="162" spans="1:32" x14ac:dyDescent="0.25">
      <c r="A162" s="4" t="s">
        <v>98</v>
      </c>
      <c r="B162" s="48" t="s">
        <v>32</v>
      </c>
      <c r="C162" s="6">
        <v>8.4884400000000007</v>
      </c>
      <c r="D162" s="6">
        <v>1.93001</v>
      </c>
      <c r="E162" s="6">
        <v>0.13422899999999999</v>
      </c>
      <c r="F162" s="6">
        <v>37.489709053834609</v>
      </c>
      <c r="G162" s="6">
        <v>30.595746977931022</v>
      </c>
      <c r="H162" s="11">
        <f t="shared" si="45"/>
        <v>68.085456031765631</v>
      </c>
      <c r="I162" s="6">
        <v>0.17876</v>
      </c>
      <c r="J162" s="6">
        <v>1.68214</v>
      </c>
      <c r="K162" s="6">
        <v>0.44997599999999999</v>
      </c>
      <c r="L162" s="48" t="s">
        <v>32</v>
      </c>
      <c r="M162" s="48" t="s">
        <v>32</v>
      </c>
      <c r="N162" s="68">
        <v>80.949011031765636</v>
      </c>
      <c r="O162" s="69">
        <v>3058.7223975874676</v>
      </c>
      <c r="P162" s="69"/>
      <c r="Q162" s="6">
        <v>0</v>
      </c>
      <c r="R162" s="6">
        <v>0.29206686620745914</v>
      </c>
      <c r="S162" s="6">
        <v>0.10404963386630568</v>
      </c>
      <c r="T162" s="6">
        <v>4.8545245696428206E-3</v>
      </c>
      <c r="U162" s="6">
        <v>1.1704206846809302</v>
      </c>
      <c r="V162" s="6">
        <v>1.290459268582592</v>
      </c>
      <c r="W162" s="6">
        <v>6.9259765837750668E-3</v>
      </c>
      <c r="X162" s="6">
        <v>0.11470850440504263</v>
      </c>
      <c r="Y162" s="6">
        <v>1.6502840566541926E-2</v>
      </c>
      <c r="Z162" s="6">
        <v>0</v>
      </c>
      <c r="AA162" s="6">
        <v>0</v>
      </c>
      <c r="AB162" s="6"/>
      <c r="AC162" s="44">
        <v>4.4576117563940296E-2</v>
      </c>
      <c r="AD162" s="44">
        <v>3.4690949298180436E-3</v>
      </c>
      <c r="AE162" s="44">
        <v>0.92217592918804669</v>
      </c>
      <c r="AF162" s="44">
        <v>8.9258344903540149E-2</v>
      </c>
    </row>
    <row r="163" spans="1:32" x14ac:dyDescent="0.25">
      <c r="A163" s="4" t="s">
        <v>99</v>
      </c>
      <c r="B163" s="48" t="s">
        <v>32</v>
      </c>
      <c r="C163" s="6">
        <v>8.7772900000000007</v>
      </c>
      <c r="D163" s="6">
        <v>2.4113099999999998</v>
      </c>
      <c r="E163" s="6">
        <v>0.112815</v>
      </c>
      <c r="F163" s="6">
        <v>36.763119922528546</v>
      </c>
      <c r="G163" s="6">
        <v>30.505839879067921</v>
      </c>
      <c r="H163" s="11">
        <f t="shared" si="45"/>
        <v>67.268959801596466</v>
      </c>
      <c r="I163" s="6">
        <v>0.24508099999999999</v>
      </c>
      <c r="J163" s="6">
        <v>1.9844200000000001</v>
      </c>
      <c r="K163" s="6">
        <v>0.43759700000000001</v>
      </c>
      <c r="L163" s="48" t="s">
        <v>32</v>
      </c>
      <c r="M163" s="48" t="s">
        <v>32</v>
      </c>
      <c r="N163" s="68">
        <v>81.237472801596468</v>
      </c>
      <c r="O163" s="69">
        <v>2974.5758551946842</v>
      </c>
      <c r="P163" s="69"/>
      <c r="Q163" s="6">
        <v>0</v>
      </c>
      <c r="R163" s="6">
        <v>0.29907664954923679</v>
      </c>
      <c r="S163" s="6">
        <v>0.12873649947088903</v>
      </c>
      <c r="T163" s="6">
        <v>4.0404975523837998E-3</v>
      </c>
      <c r="U163" s="6">
        <v>1.1556639488968536</v>
      </c>
      <c r="V163" s="6">
        <v>1.2531765041664533</v>
      </c>
      <c r="W163" s="6">
        <v>9.4034662063645462E-3</v>
      </c>
      <c r="X163" s="6">
        <v>0.13400923444601867</v>
      </c>
      <c r="Y163" s="6">
        <v>1.5893199711800452E-2</v>
      </c>
      <c r="Z163" s="6">
        <v>0</v>
      </c>
      <c r="AA163" s="6">
        <v>0</v>
      </c>
      <c r="AB163" s="6"/>
      <c r="AC163" s="44">
        <v>3.043070443651916E-2</v>
      </c>
      <c r="AD163" s="44">
        <v>2.9153197051094196E-3</v>
      </c>
      <c r="AE163" s="44">
        <v>0.90419808679779312</v>
      </c>
      <c r="AF163" s="44">
        <v>0.10390945254724351</v>
      </c>
    </row>
    <row r="164" spans="1:32" x14ac:dyDescent="0.25">
      <c r="A164" s="4" t="s">
        <v>100</v>
      </c>
      <c r="B164" s="48" t="s">
        <v>32</v>
      </c>
      <c r="C164" s="6">
        <v>8.6065199999999997</v>
      </c>
      <c r="D164" s="6">
        <v>3.9417900000000001</v>
      </c>
      <c r="E164" s="6">
        <v>0.13259099999999999</v>
      </c>
      <c r="F164" s="6">
        <v>38.921706729104976</v>
      </c>
      <c r="G164" s="6">
        <v>29.472119701375917</v>
      </c>
      <c r="H164" s="11">
        <f t="shared" si="45"/>
        <v>68.393826430480885</v>
      </c>
      <c r="I164" s="6">
        <v>0.32101499999999999</v>
      </c>
      <c r="J164" s="6">
        <v>3.5142600000000002</v>
      </c>
      <c r="K164" s="6">
        <v>0.47621999999999998</v>
      </c>
      <c r="L164" s="48" t="s">
        <v>32</v>
      </c>
      <c r="M164" s="48" t="s">
        <v>32</v>
      </c>
      <c r="N164" s="68">
        <v>85.386222430480885</v>
      </c>
      <c r="O164" s="69">
        <v>3237.116602172347</v>
      </c>
      <c r="P164" s="69"/>
      <c r="Q164" s="6">
        <v>0</v>
      </c>
      <c r="R164" s="6">
        <v>0.27333637156398816</v>
      </c>
      <c r="S164" s="6">
        <v>0.19615072406180556</v>
      </c>
      <c r="T164" s="6">
        <v>4.4261877299657864E-3</v>
      </c>
      <c r="U164" s="6">
        <v>1.0406573003510049</v>
      </c>
      <c r="V164" s="6">
        <v>1.2366293287099666</v>
      </c>
      <c r="W164" s="6">
        <v>1.1480252339019011E-2</v>
      </c>
      <c r="X164" s="6">
        <v>0.22119881887396411</v>
      </c>
      <c r="Y164" s="6">
        <v>1.6121016370286366E-2</v>
      </c>
      <c r="Z164" s="6">
        <v>0</v>
      </c>
      <c r="AA164" s="6">
        <v>0</v>
      </c>
      <c r="AB164" s="6"/>
      <c r="AC164" s="44">
        <v>2.2067284267298062E-2</v>
      </c>
      <c r="AD164" s="44">
        <v>3.0797164702127764E-3</v>
      </c>
      <c r="AE164" s="44">
        <v>0.86043971551240372</v>
      </c>
      <c r="AF164" s="44">
        <v>0.17529638720603441</v>
      </c>
    </row>
    <row r="165" spans="1:32" x14ac:dyDescent="0.25">
      <c r="A165" s="4" t="s">
        <v>101</v>
      </c>
      <c r="B165" s="48" t="s">
        <v>32</v>
      </c>
      <c r="C165" s="6">
        <v>8.2985299999999995</v>
      </c>
      <c r="D165" s="6">
        <v>3.01458</v>
      </c>
      <c r="E165" s="6">
        <v>0.124002</v>
      </c>
      <c r="F165" s="6">
        <v>39.019605642154545</v>
      </c>
      <c r="G165" s="6">
        <v>29.787029181406577</v>
      </c>
      <c r="H165" s="11">
        <f t="shared" si="45"/>
        <v>68.806634823561126</v>
      </c>
      <c r="I165" s="6">
        <v>0.24132300000000001</v>
      </c>
      <c r="J165" s="6">
        <v>2.7224599999999999</v>
      </c>
      <c r="K165" s="6">
        <v>0.46487000000000001</v>
      </c>
      <c r="L165" s="48" t="s">
        <v>32</v>
      </c>
      <c r="M165" s="48" t="s">
        <v>32</v>
      </c>
      <c r="N165" s="68">
        <v>83.672399823561122</v>
      </c>
      <c r="O165" s="69">
        <v>3159.9647113767987</v>
      </c>
      <c r="P165" s="69"/>
      <c r="Q165" s="6">
        <v>0</v>
      </c>
      <c r="R165" s="6">
        <v>0.27216382566857977</v>
      </c>
      <c r="S165" s="6">
        <v>0.15491113489503033</v>
      </c>
      <c r="T165" s="6">
        <v>4.2746825035587781E-3</v>
      </c>
      <c r="U165" s="6">
        <v>1.0861328362019682</v>
      </c>
      <c r="V165" s="6">
        <v>1.2802356956034417</v>
      </c>
      <c r="W165" s="6">
        <v>8.9121854198944694E-3</v>
      </c>
      <c r="X165" s="6">
        <v>0.17695784133587455</v>
      </c>
      <c r="Y165" s="6">
        <v>1.625083566080928E-2</v>
      </c>
      <c r="Z165" s="6">
        <v>0</v>
      </c>
      <c r="AA165" s="6">
        <v>0</v>
      </c>
      <c r="AB165" s="6"/>
      <c r="AC165" s="44">
        <v>2.6853413032740851E-2</v>
      </c>
      <c r="AD165" s="44">
        <v>2.9697225343280997E-3</v>
      </c>
      <c r="AE165" s="44">
        <v>0.88940986642155018</v>
      </c>
      <c r="AF165" s="44">
        <v>0.14009907956950526</v>
      </c>
    </row>
    <row r="166" spans="1:32" x14ac:dyDescent="0.25">
      <c r="A166" s="4" t="s">
        <v>102</v>
      </c>
      <c r="B166" s="48" t="s">
        <v>32</v>
      </c>
      <c r="C166" s="6">
        <v>7.1260300000000001</v>
      </c>
      <c r="D166" s="6">
        <v>3.3257500000000002</v>
      </c>
      <c r="E166" s="6">
        <v>0.122847</v>
      </c>
      <c r="F166" s="6">
        <v>40.844728592481239</v>
      </c>
      <c r="G166" s="6">
        <v>28.326763453483096</v>
      </c>
      <c r="H166" s="11">
        <f t="shared" si="45"/>
        <v>69.171492045964328</v>
      </c>
      <c r="I166" s="6">
        <v>0.16933799999999999</v>
      </c>
      <c r="J166" s="6">
        <v>2.9718900000000001</v>
      </c>
      <c r="K166" s="6">
        <v>0.41560999999999998</v>
      </c>
      <c r="L166" s="48" t="s">
        <v>32</v>
      </c>
      <c r="M166" s="48" t="s">
        <v>32</v>
      </c>
      <c r="N166" s="68">
        <v>83.302957045964334</v>
      </c>
      <c r="O166" s="69">
        <v>2825.1187078006997</v>
      </c>
      <c r="P166" s="69"/>
      <c r="Q166" s="6">
        <v>0</v>
      </c>
      <c r="R166" s="6">
        <v>0.23403711802780316</v>
      </c>
      <c r="S166" s="6">
        <v>0.17114069226464723</v>
      </c>
      <c r="T166" s="6">
        <v>4.2407980495158043E-3</v>
      </c>
      <c r="U166" s="6">
        <v>1.0343334530837756</v>
      </c>
      <c r="V166" s="6">
        <v>1.3419951099663026</v>
      </c>
      <c r="W166" s="6">
        <v>6.262500687803838E-3</v>
      </c>
      <c r="X166" s="6">
        <v>0.19344116425622437</v>
      </c>
      <c r="Y166" s="6">
        <v>1.454916366392754E-2</v>
      </c>
      <c r="Z166" s="6">
        <v>0</v>
      </c>
      <c r="AA166" s="6">
        <v>0</v>
      </c>
      <c r="AB166" s="6"/>
      <c r="AC166" s="44">
        <v>2.4180419734826122E-2</v>
      </c>
      <c r="AD166" s="44">
        <v>2.7948223590188175E-3</v>
      </c>
      <c r="AE166" s="44">
        <v>0.8844179551195489</v>
      </c>
      <c r="AF166" s="44">
        <v>0.15755429500189441</v>
      </c>
    </row>
    <row r="167" spans="1:32" x14ac:dyDescent="0.25">
      <c r="A167" s="4" t="s">
        <v>103</v>
      </c>
      <c r="B167" s="48" t="s">
        <v>32</v>
      </c>
      <c r="C167" s="6">
        <v>7.9380199999999999</v>
      </c>
      <c r="D167" s="6">
        <v>3.23882</v>
      </c>
      <c r="E167" s="6">
        <v>0.10366400000000001</v>
      </c>
      <c r="F167" s="6">
        <v>39.956355759471563</v>
      </c>
      <c r="G167" s="6">
        <v>28.953631110883354</v>
      </c>
      <c r="H167" s="11">
        <f t="shared" si="45"/>
        <v>68.909986870354913</v>
      </c>
      <c r="I167" s="6">
        <v>0.224221</v>
      </c>
      <c r="J167" s="6">
        <v>3.1596000000000002</v>
      </c>
      <c r="K167" s="6">
        <v>0.47067199999999998</v>
      </c>
      <c r="L167" s="48" t="s">
        <v>32</v>
      </c>
      <c r="M167" s="48" t="s">
        <v>32</v>
      </c>
      <c r="N167" s="68">
        <v>84.044983870354912</v>
      </c>
      <c r="O167" s="69">
        <v>3199.4039422486726</v>
      </c>
      <c r="P167" s="69"/>
      <c r="Q167" s="6">
        <v>0</v>
      </c>
      <c r="R167" s="6">
        <v>0.25800375141540316</v>
      </c>
      <c r="S167" s="6">
        <v>0.16494047231209885</v>
      </c>
      <c r="T167" s="6">
        <v>3.5415039919560942E-3</v>
      </c>
      <c r="U167" s="6">
        <v>1.0462690750277894</v>
      </c>
      <c r="V167" s="6">
        <v>1.2992045320282566</v>
      </c>
      <c r="W167" s="6">
        <v>8.2062809687175366E-3</v>
      </c>
      <c r="X167" s="6">
        <v>0.20352839541889695</v>
      </c>
      <c r="Y167" s="6">
        <v>1.6305988836881315E-2</v>
      </c>
      <c r="Z167" s="6">
        <v>0</v>
      </c>
      <c r="AA167" s="6">
        <v>0</v>
      </c>
      <c r="AB167" s="6"/>
      <c r="AC167" s="44">
        <v>2.1020076269552036E-2</v>
      </c>
      <c r="AD167" s="44">
        <v>2.4129839525337052E-3</v>
      </c>
      <c r="AE167" s="44">
        <v>0.88520574703960719</v>
      </c>
      <c r="AF167" s="44">
        <v>0.16284910173978387</v>
      </c>
    </row>
    <row r="168" spans="1:32" x14ac:dyDescent="0.25">
      <c r="A168" s="4" t="s">
        <v>90</v>
      </c>
      <c r="B168" s="48" t="s">
        <v>32</v>
      </c>
      <c r="C168" s="6">
        <v>7.59023</v>
      </c>
      <c r="D168" s="6">
        <v>2.12066</v>
      </c>
      <c r="E168" s="6">
        <v>0.107224</v>
      </c>
      <c r="F168" s="6">
        <v>41.82019682256761</v>
      </c>
      <c r="G168" s="6">
        <v>29.480926398748082</v>
      </c>
      <c r="H168" s="11">
        <f t="shared" si="45"/>
        <v>71.301123221315692</v>
      </c>
      <c r="I168" s="6">
        <v>0.24418400000000001</v>
      </c>
      <c r="J168" s="6">
        <v>2.5278800000000001</v>
      </c>
      <c r="K168" s="6">
        <v>0.45965299999999998</v>
      </c>
      <c r="L168" s="48" t="s">
        <v>32</v>
      </c>
      <c r="M168" s="48" t="s">
        <v>32</v>
      </c>
      <c r="N168" s="68">
        <v>84.350954221315703</v>
      </c>
      <c r="O168" s="69">
        <v>3124.5020317045187</v>
      </c>
      <c r="P168" s="69"/>
      <c r="Q168" s="6">
        <v>0</v>
      </c>
      <c r="R168" s="6">
        <v>0.24909202476789574</v>
      </c>
      <c r="S168" s="6">
        <v>0.10904418753167056</v>
      </c>
      <c r="T168" s="6">
        <v>3.6986465600932434E-3</v>
      </c>
      <c r="U168" s="6">
        <v>1.0756538433994929</v>
      </c>
      <c r="V168" s="6">
        <v>1.3729944534266734</v>
      </c>
      <c r="W168" s="6">
        <v>9.0235692517596552E-3</v>
      </c>
      <c r="X168" s="6">
        <v>0.16441461211664299</v>
      </c>
      <c r="Y168" s="6">
        <v>1.607866294577126E-2</v>
      </c>
      <c r="Z168" s="6">
        <v>0</v>
      </c>
      <c r="AA168" s="6">
        <v>0</v>
      </c>
      <c r="AB168" s="6"/>
      <c r="AC168" s="44">
        <v>3.2806045633754742E-2</v>
      </c>
      <c r="AD168" s="44">
        <v>2.4894351048232307E-3</v>
      </c>
      <c r="AE168" s="44">
        <v>0.92411657495648292</v>
      </c>
      <c r="AF168" s="44">
        <v>0.13258510962462233</v>
      </c>
    </row>
    <row r="169" spans="1:32" x14ac:dyDescent="0.25">
      <c r="A169" s="4" t="s">
        <v>118</v>
      </c>
      <c r="B169" s="48" t="s">
        <v>32</v>
      </c>
      <c r="C169" s="6">
        <v>8.6357099999999996</v>
      </c>
      <c r="D169" s="6">
        <v>2.0704699999999998</v>
      </c>
      <c r="E169" s="6">
        <v>0.106692</v>
      </c>
      <c r="F169" s="6">
        <v>39.297717398645638</v>
      </c>
      <c r="G169" s="6">
        <v>30.669881160506854</v>
      </c>
      <c r="H169" s="11">
        <f t="shared" si="45"/>
        <v>69.967598559152492</v>
      </c>
      <c r="I169" s="6">
        <v>0.31603599999999998</v>
      </c>
      <c r="J169" s="6">
        <v>2.23502</v>
      </c>
      <c r="K169" s="6">
        <v>0.52113799999999999</v>
      </c>
      <c r="L169" s="48" t="s">
        <v>32</v>
      </c>
      <c r="M169" s="48" t="s">
        <v>32</v>
      </c>
      <c r="N169" s="68">
        <v>83.852664559152487</v>
      </c>
      <c r="O169" s="69">
        <v>3542.4477590670122</v>
      </c>
      <c r="P169" s="69"/>
      <c r="Q169" s="6">
        <v>0</v>
      </c>
      <c r="R169" s="6">
        <v>0.28549234064685891</v>
      </c>
      <c r="S169" s="6">
        <v>0.10724867693884908</v>
      </c>
      <c r="T169" s="6">
        <v>3.7074406635839827E-3</v>
      </c>
      <c r="U169" s="6">
        <v>1.1272883657104149</v>
      </c>
      <c r="V169" s="6">
        <v>1.2996953357802257</v>
      </c>
      <c r="W169" s="6">
        <v>1.1764926904952224E-2</v>
      </c>
      <c r="X169" s="6">
        <v>0.14643904803149241</v>
      </c>
      <c r="Y169" s="6">
        <v>1.8363865323622702E-2</v>
      </c>
      <c r="Z169" s="6">
        <v>0</v>
      </c>
      <c r="AA169" s="6">
        <v>0</v>
      </c>
      <c r="AB169" s="6"/>
      <c r="AC169" s="44">
        <v>3.3413575958633625E-2</v>
      </c>
      <c r="AD169" s="44">
        <v>2.6281762618921632E-3</v>
      </c>
      <c r="AE169" s="44">
        <v>0.92134405891946825</v>
      </c>
      <c r="AF169" s="44">
        <v>0.11496890657420132</v>
      </c>
    </row>
    <row r="170" spans="1:32" x14ac:dyDescent="0.25">
      <c r="A170" s="4" t="s">
        <v>91</v>
      </c>
      <c r="B170" s="6">
        <v>8.8564000000000004E-2</v>
      </c>
      <c r="C170" s="6">
        <v>10.035500000000001</v>
      </c>
      <c r="D170" s="6">
        <v>2.6812499999999999</v>
      </c>
      <c r="E170" s="6">
        <v>0.118802</v>
      </c>
      <c r="F170" s="6">
        <v>43.361940201921414</v>
      </c>
      <c r="G170" s="6">
        <v>36.11804872920122</v>
      </c>
      <c r="H170" s="11">
        <f t="shared" si="45"/>
        <v>79.479988931122634</v>
      </c>
      <c r="I170" s="6">
        <v>0.19323299999999999</v>
      </c>
      <c r="J170" s="6">
        <v>2.0648900000000001</v>
      </c>
      <c r="K170" s="6">
        <v>0.57544099999999998</v>
      </c>
      <c r="L170" s="48" t="s">
        <v>32</v>
      </c>
      <c r="M170" s="48" t="s">
        <v>32</v>
      </c>
      <c r="N170" s="68">
        <v>95.237668931122641</v>
      </c>
      <c r="O170" s="69">
        <v>3911.5736732406399</v>
      </c>
      <c r="P170" s="69"/>
      <c r="Q170" s="6">
        <v>3.4314057824577694E-3</v>
      </c>
      <c r="R170" s="6">
        <v>0.29247136009084901</v>
      </c>
      <c r="S170" s="6">
        <v>0.12243574508303469</v>
      </c>
      <c r="T170" s="6">
        <v>3.639267864312522E-3</v>
      </c>
      <c r="U170" s="6">
        <v>1.1702944060633809</v>
      </c>
      <c r="V170" s="6">
        <v>1.2642438779808582</v>
      </c>
      <c r="W170" s="6">
        <v>6.3413524419719657E-3</v>
      </c>
      <c r="X170" s="6">
        <v>0.11926700736795312</v>
      </c>
      <c r="Y170" s="6">
        <v>1.7875577325182E-2</v>
      </c>
      <c r="Z170" s="6">
        <v>0</v>
      </c>
      <c r="AA170" s="6">
        <v>0</v>
      </c>
      <c r="AB170" s="6"/>
      <c r="AC170" s="44">
        <v>2.8865893242718856E-2</v>
      </c>
      <c r="AD170" s="44">
        <v>2.6175778003583567E-3</v>
      </c>
      <c r="AE170" s="44">
        <v>0.90931935560252886</v>
      </c>
      <c r="AF170" s="44">
        <v>9.2486488914553577E-2</v>
      </c>
    </row>
    <row r="171" spans="1:32" x14ac:dyDescent="0.25">
      <c r="A171" s="4" t="s">
        <v>93</v>
      </c>
      <c r="B171" s="6">
        <v>5.1942000000000002E-2</v>
      </c>
      <c r="C171" s="6">
        <v>10.1008</v>
      </c>
      <c r="D171" s="6">
        <v>2.5408400000000002</v>
      </c>
      <c r="E171" s="6">
        <v>7.3487999999999998E-2</v>
      </c>
      <c r="F171" s="6">
        <v>43.336400882317342</v>
      </c>
      <c r="G171" s="6">
        <v>36.138029290205473</v>
      </c>
      <c r="H171" s="11">
        <f t="shared" si="45"/>
        <v>79.474430172522815</v>
      </c>
      <c r="I171" s="6">
        <v>0.20202600000000001</v>
      </c>
      <c r="J171" s="6">
        <v>1.9819599999999999</v>
      </c>
      <c r="K171" s="6">
        <v>0.54001900000000003</v>
      </c>
      <c r="L171" s="48" t="s">
        <v>32</v>
      </c>
      <c r="M171" s="48" t="s">
        <v>32</v>
      </c>
      <c r="N171" s="68">
        <v>94.965505172522825</v>
      </c>
      <c r="O171" s="69">
        <v>3670.7917987243477</v>
      </c>
      <c r="P171" s="69"/>
      <c r="Q171" s="6">
        <v>2.0212576388871197E-3</v>
      </c>
      <c r="R171" s="6">
        <v>0.2956570588189697</v>
      </c>
      <c r="S171" s="6">
        <v>0.116529635387389</v>
      </c>
      <c r="T171" s="6">
        <v>2.2609702581562197E-3</v>
      </c>
      <c r="U171" s="6">
        <v>1.1760437166123991</v>
      </c>
      <c r="V171" s="6">
        <v>1.2690044467278421</v>
      </c>
      <c r="W171" s="6">
        <v>6.6588006108182643E-3</v>
      </c>
      <c r="X171" s="6">
        <v>0.11497579923463802</v>
      </c>
      <c r="Y171" s="6">
        <v>1.6848314710900168E-2</v>
      </c>
      <c r="Z171" s="6">
        <v>0</v>
      </c>
      <c r="AA171" s="6">
        <v>0</v>
      </c>
      <c r="AB171" s="6"/>
      <c r="AC171" s="44">
        <v>1.9033241272484482E-2</v>
      </c>
      <c r="AD171" s="44">
        <v>1.6291816679195827E-3</v>
      </c>
      <c r="AE171" s="44">
        <v>0.91440335124239613</v>
      </c>
      <c r="AF171" s="44">
        <v>8.9058141897415441E-2</v>
      </c>
    </row>
    <row r="172" spans="1:32" x14ac:dyDescent="0.25">
      <c r="A172" s="4" t="s">
        <v>107</v>
      </c>
      <c r="B172" s="48" t="s">
        <v>32</v>
      </c>
      <c r="C172" s="6">
        <v>9.3873999999999995</v>
      </c>
      <c r="D172" s="6">
        <v>2.3883999999999999</v>
      </c>
      <c r="E172" s="6">
        <v>0.11972099999999999</v>
      </c>
      <c r="F172" s="6">
        <v>46.580972010911118</v>
      </c>
      <c r="G172" s="6">
        <v>35.029228461318411</v>
      </c>
      <c r="H172" s="11">
        <f t="shared" si="45"/>
        <v>81.610200472229536</v>
      </c>
      <c r="I172" s="6">
        <v>0.16470599999999999</v>
      </c>
      <c r="J172" s="6">
        <v>2.6116600000000001</v>
      </c>
      <c r="K172" s="6">
        <v>0.55932999999999999</v>
      </c>
      <c r="L172" s="48" t="s">
        <v>32</v>
      </c>
      <c r="M172" s="48" t="s">
        <v>32</v>
      </c>
      <c r="N172" s="68">
        <v>96.841417472229537</v>
      </c>
      <c r="O172" s="69">
        <v>3802.0587734514697</v>
      </c>
      <c r="P172" s="69"/>
      <c r="Q172" s="6">
        <v>0</v>
      </c>
      <c r="R172" s="6">
        <v>0.26882922459387498</v>
      </c>
      <c r="S172" s="6">
        <v>0.10716792148835787</v>
      </c>
      <c r="T172" s="6">
        <v>3.6036900658621405E-3</v>
      </c>
      <c r="U172" s="6">
        <v>1.1152911283975584</v>
      </c>
      <c r="V172" s="6">
        <v>1.3344967672848584</v>
      </c>
      <c r="W172" s="6">
        <v>5.3112511870530843E-3</v>
      </c>
      <c r="X172" s="6">
        <v>0.14822684500926317</v>
      </c>
      <c r="Y172" s="6">
        <v>1.7073171973172055E-2</v>
      </c>
      <c r="Z172" s="6">
        <v>0</v>
      </c>
      <c r="AA172" s="6">
        <v>0</v>
      </c>
      <c r="AB172" s="6"/>
      <c r="AC172" s="44">
        <v>3.2532613864683389E-2</v>
      </c>
      <c r="AD172" s="44">
        <v>2.4934400548892025E-3</v>
      </c>
      <c r="AE172" s="44">
        <v>0.92335568038705862</v>
      </c>
      <c r="AF172" s="44">
        <v>0.11731281084162132</v>
      </c>
    </row>
    <row r="173" spans="1:32" x14ac:dyDescent="0.25">
      <c r="A173" s="4" t="s">
        <v>108</v>
      </c>
      <c r="B173" s="48" t="s">
        <v>32</v>
      </c>
      <c r="C173" s="6">
        <v>9.2601099999999992</v>
      </c>
      <c r="D173" s="6">
        <v>3.1206100000000001</v>
      </c>
      <c r="E173" s="6">
        <v>9.6197000000000005E-2</v>
      </c>
      <c r="F173" s="6">
        <v>46.106034919523701</v>
      </c>
      <c r="G173" s="6">
        <v>35.669482085886884</v>
      </c>
      <c r="H173" s="11">
        <f t="shared" si="45"/>
        <v>81.775517005410592</v>
      </c>
      <c r="I173" s="6">
        <v>0.24377299999999999</v>
      </c>
      <c r="J173" s="6">
        <v>2.2409400000000002</v>
      </c>
      <c r="K173" s="6">
        <v>0.55373799999999995</v>
      </c>
      <c r="L173" s="48" t="s">
        <v>32</v>
      </c>
      <c r="M173" s="48" t="s">
        <v>32</v>
      </c>
      <c r="N173" s="68">
        <v>97.290885005410573</v>
      </c>
      <c r="O173" s="69">
        <v>3764.0470224973983</v>
      </c>
      <c r="P173" s="69"/>
      <c r="Q173" s="6">
        <v>0</v>
      </c>
      <c r="R173" s="6">
        <v>0.26372313797917474</v>
      </c>
      <c r="S173" s="6">
        <v>0.13925095245476943</v>
      </c>
      <c r="T173" s="6">
        <v>2.8796490238171611E-3</v>
      </c>
      <c r="U173" s="6">
        <v>1.1294198402135351</v>
      </c>
      <c r="V173" s="6">
        <v>1.3136137554428027</v>
      </c>
      <c r="W173" s="6">
        <v>7.81760919895301E-3</v>
      </c>
      <c r="X173" s="6">
        <v>0.1264856885666876</v>
      </c>
      <c r="Y173" s="6">
        <v>1.6809367120260366E-2</v>
      </c>
      <c r="Z173" s="6">
        <v>0</v>
      </c>
      <c r="AA173" s="6">
        <v>0</v>
      </c>
      <c r="AB173" s="6"/>
      <c r="AC173" s="44">
        <v>2.0260584236330058E-2</v>
      </c>
      <c r="AD173" s="44">
        <v>1.9781282408039332E-3</v>
      </c>
      <c r="AE173" s="44">
        <v>0.90236568611595747</v>
      </c>
      <c r="AF173" s="44">
        <v>0.10071274125971458</v>
      </c>
    </row>
    <row r="174" spans="1:32" x14ac:dyDescent="0.25">
      <c r="A174" s="4" t="s">
        <v>104</v>
      </c>
      <c r="B174" s="48" t="s">
        <v>32</v>
      </c>
      <c r="C174" s="6">
        <v>10.1053</v>
      </c>
      <c r="D174" s="6">
        <v>3.6858599999999999</v>
      </c>
      <c r="E174" s="6">
        <v>0.12571399999999999</v>
      </c>
      <c r="F174" s="6">
        <v>45.48103079716509</v>
      </c>
      <c r="G174" s="6">
        <v>35.962567677376327</v>
      </c>
      <c r="H174" s="11">
        <f t="shared" si="45"/>
        <v>81.443598474541417</v>
      </c>
      <c r="I174" s="6">
        <v>0.29176099999999999</v>
      </c>
      <c r="J174" s="6">
        <v>2.9855999999999998</v>
      </c>
      <c r="K174" s="6">
        <v>0.59180500000000003</v>
      </c>
      <c r="L174" s="48" t="s">
        <v>32</v>
      </c>
      <c r="M174" s="48" t="s">
        <v>32</v>
      </c>
      <c r="N174" s="11">
        <v>99.230254474541397</v>
      </c>
      <c r="O174" s="69">
        <v>4022.8083464545921</v>
      </c>
      <c r="P174" s="69"/>
      <c r="Q174" s="6">
        <v>0</v>
      </c>
      <c r="R174" s="6">
        <v>0.27973777188922294</v>
      </c>
      <c r="S174" s="6">
        <v>0.15987012891851099</v>
      </c>
      <c r="T174" s="6">
        <v>3.6578971195037743E-3</v>
      </c>
      <c r="U174" s="6">
        <v>1.106825388692489</v>
      </c>
      <c r="V174" s="6">
        <v>1.259534370190809</v>
      </c>
      <c r="W174" s="6">
        <v>9.0946377318258179E-3</v>
      </c>
      <c r="X174" s="6">
        <v>0.16379950839034518</v>
      </c>
      <c r="Y174" s="6">
        <v>1.7462059992729508E-2</v>
      </c>
      <c r="Z174" s="6">
        <v>1.8237074563618197E-5</v>
      </c>
      <c r="AA174" s="6">
        <v>0</v>
      </c>
      <c r="AB174" s="6"/>
      <c r="AC174" s="44">
        <v>2.236862517164756E-2</v>
      </c>
      <c r="AD174" s="44">
        <v>2.5704404312821127E-3</v>
      </c>
      <c r="AE174" s="44">
        <v>0.88508724109963766</v>
      </c>
      <c r="AF174" s="44">
        <v>0.12891256008473034</v>
      </c>
    </row>
    <row r="175" spans="1:32" x14ac:dyDescent="0.25">
      <c r="A175" s="4" t="s">
        <v>109</v>
      </c>
      <c r="B175" s="6">
        <v>2.9579000000000001E-2</v>
      </c>
      <c r="C175" s="6">
        <v>9.5273000000000003</v>
      </c>
      <c r="D175" s="6">
        <v>2.0124499999999999</v>
      </c>
      <c r="E175" s="6">
        <v>9.8950999999999997E-2</v>
      </c>
      <c r="F175" s="6">
        <v>46.809751573843023</v>
      </c>
      <c r="G175" s="6">
        <v>36.082570091401394</v>
      </c>
      <c r="H175" s="11">
        <f t="shared" si="45"/>
        <v>82.892321665244424</v>
      </c>
      <c r="I175" s="6">
        <v>0.217941</v>
      </c>
      <c r="J175" s="6">
        <v>2.0803199999999999</v>
      </c>
      <c r="K175" s="6">
        <v>0.57913199999999998</v>
      </c>
      <c r="L175" s="48" t="s">
        <v>32</v>
      </c>
      <c r="M175" s="48" t="s">
        <v>32</v>
      </c>
      <c r="N175" s="68">
        <v>97.437994665244403</v>
      </c>
      <c r="O175" s="69">
        <v>3936.6633321768841</v>
      </c>
      <c r="P175" s="69"/>
      <c r="Q175" s="6">
        <v>1.1261609592969327E-3</v>
      </c>
      <c r="R175" s="6">
        <v>0.27284518547983766</v>
      </c>
      <c r="S175" s="6">
        <v>9.030216081960328E-2</v>
      </c>
      <c r="T175" s="6">
        <v>2.9786027270101299E-3</v>
      </c>
      <c r="U175" s="6">
        <v>1.1488688071472639</v>
      </c>
      <c r="V175" s="6">
        <v>1.3410983061527988</v>
      </c>
      <c r="W175" s="6">
        <v>7.0281603039327126E-3</v>
      </c>
      <c r="X175" s="6">
        <v>0.11807437898793793</v>
      </c>
      <c r="Y175" s="6">
        <v>1.7678237422318666E-2</v>
      </c>
      <c r="Z175" s="6">
        <v>0</v>
      </c>
      <c r="AA175" s="6">
        <v>0</v>
      </c>
      <c r="AB175" s="6"/>
      <c r="AC175" s="44">
        <v>3.1931586039405539E-2</v>
      </c>
      <c r="AD175" s="44">
        <v>2.076579887375465E-3</v>
      </c>
      <c r="AE175" s="44">
        <v>0.93496784391439747</v>
      </c>
      <c r="AF175" s="44">
        <v>9.3196269793377792E-2</v>
      </c>
    </row>
    <row r="176" spans="1:32" x14ac:dyDescent="0.25">
      <c r="A176" s="4" t="s">
        <v>110</v>
      </c>
      <c r="B176" s="6">
        <v>0.37398100000000001</v>
      </c>
      <c r="C176" s="6">
        <v>9.6672799999999999</v>
      </c>
      <c r="D176" s="6">
        <v>1.64446</v>
      </c>
      <c r="E176" s="6">
        <v>0.109554</v>
      </c>
      <c r="F176" s="6">
        <v>46.240871741570245</v>
      </c>
      <c r="G176" s="6">
        <v>37.273254428662732</v>
      </c>
      <c r="H176" s="11">
        <f t="shared" si="45"/>
        <v>83.51412617023297</v>
      </c>
      <c r="I176" s="6">
        <v>0.308282</v>
      </c>
      <c r="J176" s="6">
        <v>1.67255</v>
      </c>
      <c r="K176" s="6">
        <v>0.55842599999999998</v>
      </c>
      <c r="L176" s="48" t="s">
        <v>32</v>
      </c>
      <c r="M176" s="48" t="s">
        <v>32</v>
      </c>
      <c r="N176" s="68">
        <v>97.848659170232978</v>
      </c>
      <c r="O176" s="69">
        <v>3795.9138122814984</v>
      </c>
      <c r="P176" s="69"/>
      <c r="Q176" s="6">
        <v>1.4230614464285869E-2</v>
      </c>
      <c r="R176" s="6">
        <v>0.27669918874249311</v>
      </c>
      <c r="S176" s="6">
        <v>7.3748551020984848E-2</v>
      </c>
      <c r="T176" s="6">
        <v>3.2959283985889778E-3</v>
      </c>
      <c r="U176" s="6">
        <v>1.1861167043107512</v>
      </c>
      <c r="V176" s="6">
        <v>1.3240592656147285</v>
      </c>
      <c r="W176" s="6">
        <v>9.9359185206264848E-3</v>
      </c>
      <c r="X176" s="6">
        <v>9.4877180375402048E-2</v>
      </c>
      <c r="Y176" s="6">
        <v>1.7036648552138899E-2</v>
      </c>
      <c r="Z176" s="6">
        <v>0</v>
      </c>
      <c r="AA176" s="6">
        <v>0</v>
      </c>
      <c r="AB176" s="6"/>
      <c r="AC176" s="44">
        <v>4.277955310256297E-2</v>
      </c>
      <c r="AD176" s="44">
        <v>2.3523799791915381E-3</v>
      </c>
      <c r="AE176" s="44">
        <v>0.94501158126753315</v>
      </c>
      <c r="AF176" s="44">
        <v>7.4065287515909725E-2</v>
      </c>
    </row>
    <row r="177" spans="1:32" x14ac:dyDescent="0.25">
      <c r="A177" s="4" t="s">
        <v>105</v>
      </c>
      <c r="B177" s="48" t="s">
        <v>32</v>
      </c>
      <c r="C177" s="6">
        <v>9.8199000000000005</v>
      </c>
      <c r="D177" s="6">
        <v>3.5488200000000001</v>
      </c>
      <c r="E177" s="6">
        <v>8.7452000000000002E-2</v>
      </c>
      <c r="F177" s="6">
        <v>45.620547395087243</v>
      </c>
      <c r="G177" s="6">
        <v>35.263829106288263</v>
      </c>
      <c r="H177" s="11">
        <f t="shared" si="45"/>
        <v>80.884376501375499</v>
      </c>
      <c r="I177" s="6">
        <v>0.27778000000000003</v>
      </c>
      <c r="J177" s="6">
        <v>3.0555300000000001</v>
      </c>
      <c r="K177" s="6">
        <v>0.54267500000000002</v>
      </c>
      <c r="L177" s="48" t="s">
        <v>32</v>
      </c>
      <c r="M177" s="48" t="s">
        <v>32</v>
      </c>
      <c r="N177" s="68">
        <v>98.216533501375523</v>
      </c>
      <c r="O177" s="69">
        <v>3688.8460209228479</v>
      </c>
      <c r="P177" s="69"/>
      <c r="Q177" s="6">
        <v>0</v>
      </c>
      <c r="R177" s="6">
        <v>0.27464470041429845</v>
      </c>
      <c r="S177" s="6">
        <v>0.15551587187950502</v>
      </c>
      <c r="T177" s="6">
        <v>2.5708683947383241E-3</v>
      </c>
      <c r="U177" s="6">
        <v>1.0965290613199827</v>
      </c>
      <c r="V177" s="6">
        <v>1.2764460791457717</v>
      </c>
      <c r="W177" s="6">
        <v>8.7482542592202846E-3</v>
      </c>
      <c r="X177" s="6">
        <v>0.16936738483509653</v>
      </c>
      <c r="Y177" s="6">
        <v>1.6177779751387102E-2</v>
      </c>
      <c r="Z177" s="6">
        <v>0</v>
      </c>
      <c r="AA177" s="6">
        <v>0</v>
      </c>
      <c r="AB177" s="6"/>
      <c r="AC177" s="44">
        <v>1.6262391078963812E-2</v>
      </c>
      <c r="AD177" s="44">
        <v>1.7921293677879966E-3</v>
      </c>
      <c r="AE177" s="44">
        <v>0.88979914705739649</v>
      </c>
      <c r="AF177" s="44">
        <v>0.13379244830769366</v>
      </c>
    </row>
    <row r="178" spans="1:32" x14ac:dyDescent="0.25">
      <c r="A178" s="4" t="s">
        <v>92</v>
      </c>
      <c r="B178" s="48" t="s">
        <v>32</v>
      </c>
      <c r="C178" s="6">
        <v>9.4877699999999994</v>
      </c>
      <c r="D178" s="6">
        <v>3.3672</v>
      </c>
      <c r="E178" s="6">
        <v>0.108024</v>
      </c>
      <c r="F178" s="6">
        <v>46.364047079697272</v>
      </c>
      <c r="G178" s="6">
        <v>35.036419903079029</v>
      </c>
      <c r="H178" s="11">
        <f t="shared" si="45"/>
        <v>81.400466982776294</v>
      </c>
      <c r="I178" s="6">
        <v>0.254666</v>
      </c>
      <c r="J178" s="6">
        <v>2.9810300000000001</v>
      </c>
      <c r="K178" s="6">
        <v>0.53898299999999999</v>
      </c>
      <c r="L178" s="48" t="s">
        <v>32</v>
      </c>
      <c r="M178" s="48" t="s">
        <v>32</v>
      </c>
      <c r="N178" s="11">
        <v>98.138805982776304</v>
      </c>
      <c r="O178" s="69">
        <v>3663.7495644631849</v>
      </c>
      <c r="P178" s="69"/>
      <c r="Q178" s="6">
        <v>0</v>
      </c>
      <c r="R178" s="6">
        <v>0.2660526234993506</v>
      </c>
      <c r="S178" s="6">
        <v>0.14794452571956643</v>
      </c>
      <c r="T178" s="6">
        <v>3.1839745923440436E-3</v>
      </c>
      <c r="U178" s="6">
        <v>1.0923193834759495</v>
      </c>
      <c r="V178" s="6">
        <v>1.3006563316924691</v>
      </c>
      <c r="W178" s="6">
        <v>8.041380824091943E-3</v>
      </c>
      <c r="X178" s="6">
        <v>0.16567188588261705</v>
      </c>
      <c r="Y178" s="6">
        <v>1.6109920996918062E-2</v>
      </c>
      <c r="Z178" s="6">
        <v>1.9973316693365559E-5</v>
      </c>
      <c r="AA178" s="6">
        <v>0</v>
      </c>
      <c r="AB178" s="6"/>
      <c r="AC178" s="44">
        <v>2.1067995684286651E-2</v>
      </c>
      <c r="AD178" s="44">
        <v>2.1931449634641441E-3</v>
      </c>
      <c r="AE178" s="44">
        <v>0.89590158473879511</v>
      </c>
      <c r="AF178" s="44">
        <v>0.13169557684378128</v>
      </c>
    </row>
    <row r="179" spans="1:32" x14ac:dyDescent="0.25">
      <c r="A179" s="4" t="s">
        <v>111</v>
      </c>
      <c r="B179" s="6">
        <v>0.24138899999999999</v>
      </c>
      <c r="C179" s="6">
        <v>9.2337799999999994</v>
      </c>
      <c r="D179" s="6">
        <v>1.7154199999999999</v>
      </c>
      <c r="E179" s="6">
        <v>0.11373800000000001</v>
      </c>
      <c r="F179" s="6">
        <v>47.546612228449732</v>
      </c>
      <c r="G179" s="6">
        <v>36.321334760494366</v>
      </c>
      <c r="H179" s="11">
        <f t="shared" si="45"/>
        <v>83.867946988944098</v>
      </c>
      <c r="I179" s="6">
        <v>0.112857</v>
      </c>
      <c r="J179" s="6">
        <v>2.05592</v>
      </c>
      <c r="K179" s="6">
        <v>0.55517300000000003</v>
      </c>
      <c r="L179" s="48" t="s">
        <v>32</v>
      </c>
      <c r="M179" s="48" t="s">
        <v>32</v>
      </c>
      <c r="N179" s="68">
        <v>97.903939988944103</v>
      </c>
      <c r="O179" s="69">
        <v>3773.8014686023866</v>
      </c>
      <c r="P179" s="69"/>
      <c r="Q179" s="6">
        <v>9.1591990515115067E-3</v>
      </c>
      <c r="R179" s="6">
        <v>0.26354150320292452</v>
      </c>
      <c r="S179" s="6">
        <v>7.6712573856048571E-2</v>
      </c>
      <c r="T179" s="6">
        <v>3.41209429093317E-3</v>
      </c>
      <c r="U179" s="6">
        <v>1.1525448001586276</v>
      </c>
      <c r="V179" s="6">
        <v>1.3575845834771405</v>
      </c>
      <c r="W179" s="6">
        <v>3.627056013646694E-3</v>
      </c>
      <c r="X179" s="6">
        <v>0.11629332256618594</v>
      </c>
      <c r="Y179" s="6">
        <v>1.6889343867005475E-2</v>
      </c>
      <c r="Z179" s="6">
        <v>2.3552351597588532E-4</v>
      </c>
      <c r="AA179" s="6">
        <v>0</v>
      </c>
      <c r="AB179" s="6"/>
      <c r="AC179" s="44">
        <v>4.2584816509616978E-2</v>
      </c>
      <c r="AD179" s="44">
        <v>2.3732853406060123E-3</v>
      </c>
      <c r="AE179" s="44">
        <v>0.94426921294658972</v>
      </c>
      <c r="AF179" s="44">
        <v>9.1653395719579672E-2</v>
      </c>
    </row>
    <row r="180" spans="1:32" ht="14.4" x14ac:dyDescent="0.3">
      <c r="A180" s="14" t="s">
        <v>71</v>
      </c>
      <c r="B180" s="15">
        <f t="shared" ref="B180:O180" si="46">MIN(B132:B179)</f>
        <v>0</v>
      </c>
      <c r="C180" s="15">
        <f t="shared" si="46"/>
        <v>6.7287600000000003</v>
      </c>
      <c r="D180" s="15">
        <f t="shared" si="46"/>
        <v>1.20441</v>
      </c>
      <c r="E180" s="15">
        <f t="shared" si="46"/>
        <v>7.3487999999999998E-2</v>
      </c>
      <c r="F180" s="15">
        <f t="shared" si="46"/>
        <v>35.535210346353118</v>
      </c>
      <c r="G180" s="15">
        <f t="shared" si="46"/>
        <v>28.326763453483096</v>
      </c>
      <c r="H180" s="15">
        <f t="shared" si="46"/>
        <v>67.248936783108022</v>
      </c>
      <c r="I180" s="15">
        <f t="shared" si="46"/>
        <v>0.112857</v>
      </c>
      <c r="J180" s="15">
        <f t="shared" si="46"/>
        <v>1.11307</v>
      </c>
      <c r="K180" s="15">
        <f t="shared" si="46"/>
        <v>0.41560999999999998</v>
      </c>
      <c r="L180" s="15">
        <f t="shared" si="46"/>
        <v>1.7644E-2</v>
      </c>
      <c r="M180" s="15"/>
      <c r="N180" s="15">
        <f t="shared" si="46"/>
        <v>79.624690783108022</v>
      </c>
      <c r="O180" s="62">
        <f t="shared" si="46"/>
        <v>2825.1187078006997</v>
      </c>
      <c r="P180" s="15"/>
      <c r="Q180" s="15">
        <f t="shared" ref="Q180:AA180" si="47">MIN(Q132:Q179)</f>
        <v>0</v>
      </c>
      <c r="R180" s="15">
        <f t="shared" si="47"/>
        <v>0.19173597665454101</v>
      </c>
      <c r="S180" s="15">
        <f t="shared" si="47"/>
        <v>5.7385729068686164E-2</v>
      </c>
      <c r="T180" s="15">
        <f t="shared" si="47"/>
        <v>2.2609702581562197E-3</v>
      </c>
      <c r="U180" s="15">
        <f t="shared" si="47"/>
        <v>1.0343334530837756</v>
      </c>
      <c r="V180" s="15">
        <f t="shared" si="47"/>
        <v>1.0768882514612725</v>
      </c>
      <c r="W180" s="15">
        <f t="shared" si="47"/>
        <v>3.627056013646694E-3</v>
      </c>
      <c r="X180" s="15">
        <f t="shared" si="47"/>
        <v>7.7728754095887656E-2</v>
      </c>
      <c r="Y180" s="15">
        <f t="shared" si="47"/>
        <v>1.454916366392754E-2</v>
      </c>
      <c r="Z180" s="15">
        <f t="shared" si="47"/>
        <v>0</v>
      </c>
      <c r="AA180" s="15">
        <f t="shared" si="47"/>
        <v>0</v>
      </c>
      <c r="AB180" s="15"/>
      <c r="AC180" s="90">
        <f>MIN(AC132:AC179)</f>
        <v>1.6262391078963812E-2</v>
      </c>
      <c r="AD180" s="90">
        <f>MIN(AD132:AD179)</f>
        <v>1.6291816679195827E-3</v>
      </c>
      <c r="AE180" s="90">
        <f>MIN(AE132:AE179)</f>
        <v>0.86043971551240372</v>
      </c>
      <c r="AF180" s="90">
        <f>MIN(AF132:AF179)</f>
        <v>5.8880632228910608E-2</v>
      </c>
    </row>
    <row r="181" spans="1:32" ht="14.4" x14ac:dyDescent="0.3">
      <c r="A181" s="14" t="s">
        <v>72</v>
      </c>
      <c r="B181" s="15">
        <f t="shared" ref="B181:O181" si="48">MAX(B132:B179)</f>
        <v>0.37398100000000001</v>
      </c>
      <c r="C181" s="15">
        <f t="shared" si="48"/>
        <v>10.202400000000001</v>
      </c>
      <c r="D181" s="15">
        <f t="shared" si="48"/>
        <v>3.9417900000000001</v>
      </c>
      <c r="E181" s="15">
        <f t="shared" si="48"/>
        <v>0.17263100000000001</v>
      </c>
      <c r="F181" s="15">
        <f t="shared" si="48"/>
        <v>52.436112749177759</v>
      </c>
      <c r="G181" s="15">
        <f t="shared" si="48"/>
        <v>37.273254428662732</v>
      </c>
      <c r="H181" s="15">
        <f t="shared" si="48"/>
        <v>86.428021100712471</v>
      </c>
      <c r="I181" s="15">
        <f t="shared" si="48"/>
        <v>0.36027799999999999</v>
      </c>
      <c r="J181" s="15">
        <f t="shared" si="48"/>
        <v>3.5142600000000002</v>
      </c>
      <c r="K181" s="15">
        <f t="shared" si="48"/>
        <v>0.66186699999999998</v>
      </c>
      <c r="L181" s="15">
        <f t="shared" si="48"/>
        <v>9.2285000000000006E-2</v>
      </c>
      <c r="M181" s="15"/>
      <c r="N181" s="15">
        <f t="shared" si="48"/>
        <v>100.62925358188768</v>
      </c>
      <c r="O181" s="62">
        <f t="shared" si="48"/>
        <v>4499.0564321742158</v>
      </c>
      <c r="P181" s="15"/>
      <c r="Q181" s="15">
        <f t="shared" ref="Q181:AA181" si="49">MAX(Q132:Q179)</f>
        <v>1.4230614464285869E-2</v>
      </c>
      <c r="R181" s="15">
        <f t="shared" si="49"/>
        <v>0.3186774843139108</v>
      </c>
      <c r="S181" s="15">
        <f t="shared" si="49"/>
        <v>0.19615072406180556</v>
      </c>
      <c r="T181" s="15">
        <f t="shared" si="49"/>
        <v>5.6677901336178943E-3</v>
      </c>
      <c r="U181" s="15">
        <f t="shared" si="49"/>
        <v>1.4947786424422089</v>
      </c>
      <c r="V181" s="15">
        <f t="shared" si="49"/>
        <v>1.3729944534266734</v>
      </c>
      <c r="W181" s="15">
        <f t="shared" si="49"/>
        <v>1.1764926904952224E-2</v>
      </c>
      <c r="X181" s="15">
        <f t="shared" si="49"/>
        <v>0.22119881887396411</v>
      </c>
      <c r="Y181" s="15">
        <f t="shared" si="49"/>
        <v>2.1278384447441304E-2</v>
      </c>
      <c r="Z181" s="15">
        <f t="shared" si="49"/>
        <v>2.8939570463378415E-3</v>
      </c>
      <c r="AA181" s="15">
        <f t="shared" si="49"/>
        <v>5.7277447718038078E-4</v>
      </c>
      <c r="AB181" s="15"/>
      <c r="AC181" s="90">
        <f>MAX(AC132:AC179)</f>
        <v>7.0971678889102302E-2</v>
      </c>
      <c r="AD181" s="90">
        <f>MAX(AD132:AD179)</f>
        <v>4.2240903379535582E-3</v>
      </c>
      <c r="AE181" s="90">
        <f>MAX(AE132:AE179)</f>
        <v>0.95648533486778098</v>
      </c>
      <c r="AF181" s="90">
        <f>MAX(AF132:AF179)</f>
        <v>0.17529638720603441</v>
      </c>
    </row>
    <row r="182" spans="1:32" ht="14.4" x14ac:dyDescent="0.3">
      <c r="A182" s="14" t="s">
        <v>73</v>
      </c>
      <c r="B182" s="15">
        <f t="shared" ref="B182:O182" si="50">AVERAGE(B132:B179)</f>
        <v>0.10035104999999997</v>
      </c>
      <c r="C182" s="15">
        <f t="shared" si="50"/>
        <v>9.2103710638297898</v>
      </c>
      <c r="D182" s="15">
        <f t="shared" si="50"/>
        <v>2.5600376595744687</v>
      </c>
      <c r="E182" s="15">
        <f t="shared" si="50"/>
        <v>0.12065759574468088</v>
      </c>
      <c r="F182" s="15">
        <f t="shared" si="50"/>
        <v>44.106932063157508</v>
      </c>
      <c r="G182" s="15">
        <f t="shared" si="50"/>
        <v>34.143979827756226</v>
      </c>
      <c r="H182" s="15">
        <f t="shared" si="50"/>
        <v>78.250911890913727</v>
      </c>
      <c r="I182" s="15">
        <f t="shared" si="50"/>
        <v>0.25779772340425527</v>
      </c>
      <c r="J182" s="15">
        <f t="shared" si="50"/>
        <v>2.3359153191489361</v>
      </c>
      <c r="K182" s="15">
        <f t="shared" si="50"/>
        <v>0.56203157446808527</v>
      </c>
      <c r="L182" s="15">
        <f t="shared" si="50"/>
        <v>4.5852148148148149E-2</v>
      </c>
      <c r="M182" s="15"/>
      <c r="N182" s="15">
        <f t="shared" si="50"/>
        <v>93.367479039849911</v>
      </c>
      <c r="O182" s="62">
        <f t="shared" si="50"/>
        <v>3820.4227891640453</v>
      </c>
      <c r="P182" s="15"/>
      <c r="Q182" s="15">
        <f t="shared" ref="Q182:AA182" si="51">AVERAGE(Q132:Q179)</f>
        <v>8.8903445754840262E-4</v>
      </c>
      <c r="R182" s="15">
        <f t="shared" si="51"/>
        <v>0.27387792378787773</v>
      </c>
      <c r="S182" s="15">
        <f t="shared" si="51"/>
        <v>0.11893670893933754</v>
      </c>
      <c r="T182" s="15">
        <f t="shared" si="51"/>
        <v>3.7885852661635514E-3</v>
      </c>
      <c r="U182" s="15">
        <f t="shared" si="51"/>
        <v>1.2349567387997644</v>
      </c>
      <c r="V182" s="15">
        <f t="shared" si="51"/>
        <v>1.2028248430190585</v>
      </c>
      <c r="W182" s="15">
        <f t="shared" si="51"/>
        <v>8.625483320059071E-3</v>
      </c>
      <c r="X182" s="15">
        <f t="shared" si="51"/>
        <v>0.13745787171643356</v>
      </c>
      <c r="Y182" s="15">
        <f t="shared" si="51"/>
        <v>1.7784242968154562E-2</v>
      </c>
      <c r="Z182" s="15">
        <f t="shared" si="51"/>
        <v>8.2823892889087624E-4</v>
      </c>
      <c r="AA182" s="15">
        <f t="shared" si="51"/>
        <v>2.6655110572927165E-5</v>
      </c>
      <c r="AB182" s="15"/>
      <c r="AC182" s="90">
        <f>AVERAGE(AC132:AC179)</f>
        <v>3.3610286739360375E-2</v>
      </c>
      <c r="AD182" s="90">
        <f>AVERAGE(AD132:AD179)</f>
        <v>2.6517167557758002E-3</v>
      </c>
      <c r="AE182" s="90">
        <f>AVERAGE(AE132:AE179)</f>
        <v>0.91446809217978264</v>
      </c>
      <c r="AF182" s="90">
        <f>AVERAGE(AF132:AF179)</f>
        <v>0.1088265700805479</v>
      </c>
    </row>
    <row r="183" spans="1:32" ht="14.4" x14ac:dyDescent="0.3">
      <c r="A183" s="14" t="s">
        <v>76</v>
      </c>
      <c r="B183" s="15">
        <f t="shared" ref="B183:O183" si="52">STDEV(B132:B179)*2</f>
        <v>0.21601209707984317</v>
      </c>
      <c r="C183" s="15">
        <f t="shared" si="52"/>
        <v>1.5249967131838227</v>
      </c>
      <c r="D183" s="15">
        <f t="shared" si="52"/>
        <v>1.4086330845444599</v>
      </c>
      <c r="E183" s="15">
        <f t="shared" si="52"/>
        <v>3.8379155473997791E-2</v>
      </c>
      <c r="F183" s="15">
        <f t="shared" si="52"/>
        <v>6.6207987372917509</v>
      </c>
      <c r="G183" s="15">
        <f t="shared" si="52"/>
        <v>4.5046454242669922</v>
      </c>
      <c r="H183" s="15">
        <f t="shared" si="52"/>
        <v>10.278934481886626</v>
      </c>
      <c r="I183" s="15">
        <f t="shared" si="52"/>
        <v>0.10895955081924165</v>
      </c>
      <c r="J183" s="15">
        <f t="shared" si="52"/>
        <v>1.0404342304504686</v>
      </c>
      <c r="K183" s="15">
        <f t="shared" si="52"/>
        <v>0.11469999712500553</v>
      </c>
      <c r="L183" s="15">
        <f t="shared" si="52"/>
        <v>3.8833875361611037E-2</v>
      </c>
      <c r="M183" s="15"/>
      <c r="N183" s="15">
        <f t="shared" si="52"/>
        <v>11.354959686504214</v>
      </c>
      <c r="O183" s="62">
        <f t="shared" si="52"/>
        <v>779.6759165144191</v>
      </c>
      <c r="P183" s="15"/>
      <c r="Q183" s="15">
        <f t="shared" ref="Q183:AA183" si="53">STDEV(Q132:Q179)*2</f>
        <v>5.9417391446296144E-3</v>
      </c>
      <c r="R183" s="15">
        <f t="shared" si="53"/>
        <v>4.1311660587052726E-2</v>
      </c>
      <c r="S183" s="15">
        <f t="shared" si="53"/>
        <v>6.3540671929242676E-2</v>
      </c>
      <c r="T183" s="15">
        <f t="shared" si="53"/>
        <v>1.3787660872780552E-3</v>
      </c>
      <c r="U183" s="15">
        <f t="shared" si="53"/>
        <v>0.21930223053211387</v>
      </c>
      <c r="V183" s="15">
        <f t="shared" si="53"/>
        <v>0.1830187105651335</v>
      </c>
      <c r="W183" s="15">
        <f t="shared" si="53"/>
        <v>3.5177835397743138E-3</v>
      </c>
      <c r="X183" s="15">
        <f t="shared" si="53"/>
        <v>6.0856821524646783E-2</v>
      </c>
      <c r="Y183" s="15">
        <f t="shared" si="53"/>
        <v>2.8818954606829035E-3</v>
      </c>
      <c r="Z183" s="15">
        <f t="shared" si="53"/>
        <v>1.684095695685334E-3</v>
      </c>
      <c r="AA183" s="15">
        <f t="shared" si="53"/>
        <v>2.0099356619936751E-4</v>
      </c>
      <c r="AB183" s="15"/>
      <c r="AC183" s="90">
        <f>STDEV(AC132:AC179)*2</f>
        <v>2.6854360823042465E-2</v>
      </c>
      <c r="AD183" s="90">
        <f>STDEV(AD132:AD179)*2</f>
        <v>1.0486869228855473E-3</v>
      </c>
      <c r="AE183" s="90">
        <f>STDEV(AE132:AE179)*2</f>
        <v>4.3024012941806404E-2</v>
      </c>
      <c r="AF183" s="90">
        <f>STDEV(AF132:AF179)*2</f>
        <v>4.9560611646140992E-2</v>
      </c>
    </row>
    <row r="184" spans="1:32" ht="14.4" x14ac:dyDescent="0.3">
      <c r="A184" s="23" t="s">
        <v>4</v>
      </c>
      <c r="B184" s="50"/>
      <c r="C184" s="50"/>
      <c r="D184" s="50"/>
      <c r="E184" s="50"/>
      <c r="F184" s="48"/>
      <c r="G184" s="48"/>
      <c r="H184" s="48"/>
      <c r="I184" s="50"/>
      <c r="J184" s="50"/>
      <c r="K184" s="50"/>
      <c r="L184" s="50"/>
      <c r="M184" s="50"/>
      <c r="N184" s="48"/>
      <c r="P184" s="48"/>
      <c r="Q184" s="48"/>
      <c r="R184" s="48"/>
      <c r="S184" s="48"/>
      <c r="T184" s="48"/>
      <c r="U184" s="48"/>
      <c r="V184" s="48"/>
      <c r="W184" s="48"/>
      <c r="X184" s="48"/>
      <c r="Y184" s="50"/>
      <c r="Z184" s="48"/>
      <c r="AA184" s="48"/>
      <c r="AB184" s="48"/>
      <c r="AC184" s="46"/>
      <c r="AD184" s="46"/>
      <c r="AE184" s="46"/>
      <c r="AF184" s="46"/>
    </row>
    <row r="185" spans="1:32" x14ac:dyDescent="0.25">
      <c r="A185" s="28">
        <v>1</v>
      </c>
      <c r="B185" s="48" t="s">
        <v>32</v>
      </c>
      <c r="C185" s="48">
        <v>2.55071</v>
      </c>
      <c r="D185" s="48">
        <v>1.35897</v>
      </c>
      <c r="E185" s="48" t="s">
        <v>32</v>
      </c>
      <c r="F185" s="48">
        <v>33.281147656387212</v>
      </c>
      <c r="G185" s="48">
        <v>62.763459911051093</v>
      </c>
      <c r="H185" s="48">
        <f>SUM(F185:G185)</f>
        <v>96.044607567438305</v>
      </c>
      <c r="I185" s="48">
        <v>6.0465999999999999E-2</v>
      </c>
      <c r="J185" s="48">
        <v>0.30886999999999998</v>
      </c>
      <c r="K185" s="48">
        <v>0.22106999999999999</v>
      </c>
      <c r="L185" s="48" t="s">
        <v>32</v>
      </c>
      <c r="M185" s="48" t="s">
        <v>32</v>
      </c>
      <c r="N185" s="48">
        <v>100.5446935674383</v>
      </c>
      <c r="O185" s="49">
        <f t="shared" ref="O185:O205" si="54">K185/(149.884/101.884)*10000</f>
        <v>1502.7285020415791</v>
      </c>
      <c r="P185" s="48"/>
      <c r="Q185" s="48">
        <v>0</v>
      </c>
      <c r="R185" s="48">
        <v>7.2609802595888145E-2</v>
      </c>
      <c r="S185" s="48">
        <v>6.0613676987960052E-2</v>
      </c>
      <c r="T185" s="48">
        <v>0</v>
      </c>
      <c r="U185" s="48">
        <v>1.0532459394563571</v>
      </c>
      <c r="V185" s="48">
        <v>1.7874589360013422</v>
      </c>
      <c r="W185" s="48">
        <v>1.9382137770095121E-3</v>
      </c>
      <c r="X185" s="48">
        <v>1.7425649362521896E-2</v>
      </c>
      <c r="Y185" s="50">
        <v>6.7077818189210112E-3</v>
      </c>
      <c r="Z185" s="48">
        <v>0</v>
      </c>
      <c r="AA185" s="48">
        <v>0</v>
      </c>
      <c r="AB185" s="48"/>
      <c r="AC185" s="46">
        <v>0</v>
      </c>
      <c r="AD185" s="46">
        <v>0</v>
      </c>
      <c r="AE185" s="46">
        <v>0.96720167997624518</v>
      </c>
      <c r="AF185" s="46">
        <v>1.6275438280514341E-2</v>
      </c>
    </row>
    <row r="186" spans="1:32" x14ac:dyDescent="0.25">
      <c r="A186" s="28">
        <v>2</v>
      </c>
      <c r="B186" s="48" t="s">
        <v>32</v>
      </c>
      <c r="C186" s="48">
        <v>3.0472700000000001</v>
      </c>
      <c r="D186" s="48">
        <v>3.5150000000000001</v>
      </c>
      <c r="E186" s="48" t="s">
        <v>32</v>
      </c>
      <c r="F186" s="48">
        <v>33.17912849530142</v>
      </c>
      <c r="G186" s="48">
        <v>59.513798813598356</v>
      </c>
      <c r="H186" s="48">
        <f t="shared" ref="H186:H240" si="55">SUM(F186:G186)</f>
        <v>92.692927308899783</v>
      </c>
      <c r="I186" s="48">
        <v>0.107623</v>
      </c>
      <c r="J186" s="48">
        <v>0.75504700000000002</v>
      </c>
      <c r="K186" s="48">
        <v>0.22564799999999999</v>
      </c>
      <c r="L186" s="48" t="s">
        <v>32</v>
      </c>
      <c r="M186" s="48" t="s">
        <v>32</v>
      </c>
      <c r="N186" s="48">
        <v>100.3435153088998</v>
      </c>
      <c r="O186" s="49">
        <f t="shared" si="54"/>
        <v>1533.8475642496865</v>
      </c>
      <c r="P186" s="48"/>
      <c r="Q186" s="48">
        <v>0</v>
      </c>
      <c r="R186" s="48">
        <v>8.5565764647193315E-2</v>
      </c>
      <c r="S186" s="48">
        <v>0.15464682869350527</v>
      </c>
      <c r="T186" s="48">
        <v>0</v>
      </c>
      <c r="U186" s="48">
        <v>1.040144198629148</v>
      </c>
      <c r="V186" s="48">
        <v>1.66746803891838</v>
      </c>
      <c r="W186" s="48">
        <v>3.4029099665223799E-3</v>
      </c>
      <c r="X186" s="48">
        <v>4.2018656051522912E-2</v>
      </c>
      <c r="Y186" s="50">
        <v>6.7536030937286147E-3</v>
      </c>
      <c r="Z186" s="48">
        <v>0</v>
      </c>
      <c r="AA186" s="48">
        <v>0</v>
      </c>
      <c r="AB186" s="48"/>
      <c r="AC186" s="46">
        <v>0</v>
      </c>
      <c r="AD186" s="46">
        <v>0</v>
      </c>
      <c r="AE186" s="46">
        <v>0.91512783774373696</v>
      </c>
      <c r="AF186" s="46">
        <v>3.8828403571403262E-2</v>
      </c>
    </row>
    <row r="187" spans="1:32" x14ac:dyDescent="0.25">
      <c r="A187" s="28">
        <v>3</v>
      </c>
      <c r="B187" s="48" t="s">
        <v>32</v>
      </c>
      <c r="C187" s="48">
        <v>3.1815500000000001</v>
      </c>
      <c r="D187" s="48">
        <v>1.6485300000000001</v>
      </c>
      <c r="E187" s="48" t="s">
        <v>32</v>
      </c>
      <c r="F187" s="48">
        <v>33.621618385160296</v>
      </c>
      <c r="G187" s="48">
        <v>61.194607439992161</v>
      </c>
      <c r="H187" s="48">
        <f t="shared" si="55"/>
        <v>94.816225825152458</v>
      </c>
      <c r="I187" s="48">
        <v>0.114633</v>
      </c>
      <c r="J187" s="48">
        <v>0.391069</v>
      </c>
      <c r="K187" s="48">
        <v>0.23371600000000001</v>
      </c>
      <c r="L187" s="48" t="s">
        <v>32</v>
      </c>
      <c r="M187" s="48" t="s">
        <v>32</v>
      </c>
      <c r="N187" s="48">
        <v>100.38572382515245</v>
      </c>
      <c r="O187" s="49">
        <f t="shared" si="54"/>
        <v>1588.6899831869982</v>
      </c>
      <c r="P187" s="48"/>
      <c r="Q187" s="48">
        <v>0</v>
      </c>
      <c r="R187" s="48">
        <v>9.0455209021297445E-2</v>
      </c>
      <c r="S187" s="48">
        <v>7.3437565793517706E-2</v>
      </c>
      <c r="T187" s="48">
        <v>0</v>
      </c>
      <c r="U187" s="48">
        <v>1.0647495315839883</v>
      </c>
      <c r="V187" s="48">
        <v>1.7385693264019402</v>
      </c>
      <c r="W187" s="48">
        <v>3.6699551111676943E-3</v>
      </c>
      <c r="X187" s="48">
        <v>2.2035722326141139E-2</v>
      </c>
      <c r="Y187" s="50">
        <v>7.0826897619474484E-3</v>
      </c>
      <c r="Z187" s="48">
        <v>0</v>
      </c>
      <c r="AA187" s="48">
        <v>0</v>
      </c>
      <c r="AB187" s="48"/>
      <c r="AC187" s="46">
        <v>0</v>
      </c>
      <c r="AD187" s="46">
        <v>0</v>
      </c>
      <c r="AE187" s="46">
        <v>0.95947169621162998</v>
      </c>
      <c r="AF187" s="46">
        <v>2.0276059365784659E-2</v>
      </c>
    </row>
    <row r="188" spans="1:32" x14ac:dyDescent="0.25">
      <c r="A188" s="28">
        <v>4</v>
      </c>
      <c r="B188" s="48">
        <v>3.5241000000000001E-2</v>
      </c>
      <c r="C188" s="48">
        <v>3.2233800000000001</v>
      </c>
      <c r="D188" s="48">
        <v>1.5688</v>
      </c>
      <c r="E188" s="48" t="s">
        <v>32</v>
      </c>
      <c r="F188" s="48">
        <v>33.038901750377612</v>
      </c>
      <c r="G188" s="48">
        <v>59.887351415925842</v>
      </c>
      <c r="H188" s="48">
        <f t="shared" si="55"/>
        <v>92.926253166303454</v>
      </c>
      <c r="I188" s="48">
        <v>8.9431999999999998E-2</v>
      </c>
      <c r="J188" s="48">
        <v>0.34986800000000001</v>
      </c>
      <c r="K188" s="48">
        <v>0.192414</v>
      </c>
      <c r="L188" s="48" t="s">
        <v>32</v>
      </c>
      <c r="M188" s="48" t="s">
        <v>32</v>
      </c>
      <c r="N188" s="48">
        <v>98.385388166303443</v>
      </c>
      <c r="O188" s="49">
        <f t="shared" si="54"/>
        <v>1307.9386709722187</v>
      </c>
      <c r="P188" s="48"/>
      <c r="Q188" s="48">
        <v>0</v>
      </c>
      <c r="R188" s="48">
        <v>9.3589400348213475E-2</v>
      </c>
      <c r="S188" s="48">
        <v>7.1368953372857175E-2</v>
      </c>
      <c r="T188" s="48">
        <v>0</v>
      </c>
      <c r="U188" s="48">
        <v>1.0705329533989807</v>
      </c>
      <c r="V188" s="48">
        <v>1.7354974515301489</v>
      </c>
      <c r="W188" s="48">
        <v>2.9239124610942308E-3</v>
      </c>
      <c r="X188" s="48">
        <v>2.0132534488138214E-2</v>
      </c>
      <c r="Y188" s="50">
        <v>5.9547944005671552E-3</v>
      </c>
      <c r="Z188" s="48">
        <v>0</v>
      </c>
      <c r="AA188" s="48">
        <v>0</v>
      </c>
      <c r="AB188" s="48"/>
      <c r="AC188" s="46">
        <v>0</v>
      </c>
      <c r="AD188" s="46">
        <v>0</v>
      </c>
      <c r="AE188" s="46">
        <v>0.96050125610881099</v>
      </c>
      <c r="AF188" s="46">
        <v>1.8458945214393618E-2</v>
      </c>
    </row>
    <row r="189" spans="1:32" x14ac:dyDescent="0.25">
      <c r="A189" s="28">
        <v>5</v>
      </c>
      <c r="B189" s="48" t="s">
        <v>32</v>
      </c>
      <c r="C189" s="48">
        <v>3.3933200000000001</v>
      </c>
      <c r="D189" s="48">
        <v>2.8028900000000001</v>
      </c>
      <c r="E189" s="48" t="s">
        <v>32</v>
      </c>
      <c r="F189" s="48">
        <v>33.68338711210734</v>
      </c>
      <c r="G189" s="48">
        <v>59.408933885733539</v>
      </c>
      <c r="H189" s="48">
        <f t="shared" si="55"/>
        <v>93.092320997840886</v>
      </c>
      <c r="I189" s="48">
        <v>9.3039999999999998E-2</v>
      </c>
      <c r="J189" s="48">
        <v>0.58151299999999995</v>
      </c>
      <c r="K189" s="48">
        <v>0.28214099999999998</v>
      </c>
      <c r="L189" s="48" t="s">
        <v>32</v>
      </c>
      <c r="M189" s="48" t="s">
        <v>32</v>
      </c>
      <c r="N189" s="48">
        <v>100.30387499784088</v>
      </c>
      <c r="O189" s="49">
        <f t="shared" si="54"/>
        <v>1917.860054708975</v>
      </c>
      <c r="P189" s="48"/>
      <c r="Q189" s="48">
        <v>0</v>
      </c>
      <c r="R189" s="48">
        <v>9.5833527183649556E-2</v>
      </c>
      <c r="S189" s="48">
        <v>0.12402958757594573</v>
      </c>
      <c r="T189" s="48">
        <v>0</v>
      </c>
      <c r="U189" s="48">
        <v>1.0603261934092001</v>
      </c>
      <c r="V189" s="48">
        <v>1.6758101101090634</v>
      </c>
      <c r="W189" s="48">
        <v>2.9588205270251232E-3</v>
      </c>
      <c r="X189" s="48">
        <v>3.254851324742504E-2</v>
      </c>
      <c r="Y189" s="50">
        <v>8.4932479476911397E-3</v>
      </c>
      <c r="Z189" s="48">
        <v>0</v>
      </c>
      <c r="AA189" s="48">
        <v>0</v>
      </c>
      <c r="AB189" s="48"/>
      <c r="AC189" s="46">
        <v>0</v>
      </c>
      <c r="AD189" s="46">
        <v>0</v>
      </c>
      <c r="AE189" s="46">
        <v>0.93108853653162826</v>
      </c>
      <c r="AF189" s="46">
        <v>2.9782474650730108E-2</v>
      </c>
    </row>
    <row r="190" spans="1:32" x14ac:dyDescent="0.25">
      <c r="A190" s="28">
        <v>6</v>
      </c>
      <c r="B190" s="48">
        <v>2.5611999999999999E-2</v>
      </c>
      <c r="C190" s="48">
        <v>3.4470200000000002</v>
      </c>
      <c r="D190" s="48">
        <v>2.2928899999999999</v>
      </c>
      <c r="E190" s="48" t="s">
        <v>32</v>
      </c>
      <c r="F190" s="48">
        <v>33.48977321391456</v>
      </c>
      <c r="G190" s="48">
        <v>59.710679357552465</v>
      </c>
      <c r="H190" s="48">
        <f t="shared" si="55"/>
        <v>93.200452571467025</v>
      </c>
      <c r="I190" s="48">
        <v>4.0325E-2</v>
      </c>
      <c r="J190" s="48">
        <v>0.62555099999999997</v>
      </c>
      <c r="K190" s="48">
        <v>0.23483200000000001</v>
      </c>
      <c r="L190" s="48" t="s">
        <v>32</v>
      </c>
      <c r="M190" s="48" t="s">
        <v>32</v>
      </c>
      <c r="N190" s="48">
        <v>99.866682571467024</v>
      </c>
      <c r="O190" s="49">
        <f t="shared" si="54"/>
        <v>1596.2760193216091</v>
      </c>
      <c r="P190" s="48"/>
      <c r="Q190" s="48">
        <v>0</v>
      </c>
      <c r="R190" s="48">
        <v>9.7978510430438384E-2</v>
      </c>
      <c r="S190" s="48">
        <v>0.10211671583296053</v>
      </c>
      <c r="T190" s="48">
        <v>0</v>
      </c>
      <c r="U190" s="48">
        <v>1.0614484073048631</v>
      </c>
      <c r="V190" s="48">
        <v>1.6948115197365539</v>
      </c>
      <c r="W190" s="48">
        <v>1.2906772964332448E-3</v>
      </c>
      <c r="X190" s="48">
        <v>3.5239425829142856E-2</v>
      </c>
      <c r="Y190" s="50">
        <v>7.1147435696080818E-3</v>
      </c>
      <c r="Z190" s="48">
        <v>0</v>
      </c>
      <c r="AA190" s="48">
        <v>0</v>
      </c>
      <c r="AB190" s="48"/>
      <c r="AC190" s="46">
        <v>0</v>
      </c>
      <c r="AD190" s="46">
        <v>0</v>
      </c>
      <c r="AE190" s="46">
        <v>0.94317151135387667</v>
      </c>
      <c r="AF190" s="46">
        <v>3.2132594859230916E-2</v>
      </c>
    </row>
    <row r="191" spans="1:32" x14ac:dyDescent="0.25">
      <c r="A191" s="28">
        <v>7</v>
      </c>
      <c r="B191" s="48" t="s">
        <v>32</v>
      </c>
      <c r="C191" s="48">
        <v>3.4607899999999998</v>
      </c>
      <c r="D191" s="48">
        <v>1.9651700000000001</v>
      </c>
      <c r="E191" s="48" t="s">
        <v>32</v>
      </c>
      <c r="F191" s="48">
        <v>33.454034058903822</v>
      </c>
      <c r="G191" s="48">
        <v>59.608812583502569</v>
      </c>
      <c r="H191" s="48">
        <f t="shared" si="55"/>
        <v>93.062846642406384</v>
      </c>
      <c r="I191" s="48">
        <v>9.0001999999999999E-2</v>
      </c>
      <c r="J191" s="48">
        <v>0.52259199999999995</v>
      </c>
      <c r="K191" s="48">
        <v>0.262681</v>
      </c>
      <c r="L191" s="48" t="s">
        <v>32</v>
      </c>
      <c r="M191" s="48" t="s">
        <v>32</v>
      </c>
      <c r="N191" s="48">
        <v>99.442566642406391</v>
      </c>
      <c r="O191" s="49">
        <f t="shared" si="54"/>
        <v>1785.5802489925545</v>
      </c>
      <c r="P191" s="48"/>
      <c r="Q191" s="48">
        <v>0</v>
      </c>
      <c r="R191" s="48">
        <v>9.9083190144109129E-2</v>
      </c>
      <c r="S191" s="48">
        <v>8.8155913255045557E-2</v>
      </c>
      <c r="T191" s="48">
        <v>0</v>
      </c>
      <c r="U191" s="48">
        <v>1.0665287611114866</v>
      </c>
      <c r="V191" s="48">
        <v>1.7056615102185422</v>
      </c>
      <c r="W191" s="48">
        <v>2.9015707151984179E-3</v>
      </c>
      <c r="X191" s="48">
        <v>2.9652858317425309E-2</v>
      </c>
      <c r="Y191" s="50">
        <v>8.0161962381931906E-3</v>
      </c>
      <c r="Z191" s="48">
        <v>0</v>
      </c>
      <c r="AA191" s="48">
        <v>0</v>
      </c>
      <c r="AB191" s="48"/>
      <c r="AC191" s="46">
        <v>0</v>
      </c>
      <c r="AD191" s="46">
        <v>0</v>
      </c>
      <c r="AE191" s="46">
        <v>0.950855693505118</v>
      </c>
      <c r="AF191" s="46">
        <v>2.7051045001898349E-2</v>
      </c>
    </row>
    <row r="192" spans="1:32" x14ac:dyDescent="0.25">
      <c r="A192" s="28">
        <v>8</v>
      </c>
      <c r="B192" s="48" t="s">
        <v>32</v>
      </c>
      <c r="C192" s="48">
        <v>3.5188999999999999</v>
      </c>
      <c r="D192" s="48">
        <v>2.6907100000000002</v>
      </c>
      <c r="E192" s="48" t="s">
        <v>32</v>
      </c>
      <c r="F192" s="48">
        <v>33.985417557163323</v>
      </c>
      <c r="G192" s="48">
        <v>59.427904041385261</v>
      </c>
      <c r="H192" s="48">
        <f t="shared" si="55"/>
        <v>93.413321598548578</v>
      </c>
      <c r="I192" s="48">
        <v>0.11947099999999999</v>
      </c>
      <c r="J192" s="48">
        <v>0.50241899999999995</v>
      </c>
      <c r="K192" s="48">
        <v>0.24589</v>
      </c>
      <c r="L192" s="48" t="s">
        <v>32</v>
      </c>
      <c r="M192" s="48" t="s">
        <v>32</v>
      </c>
      <c r="N192" s="48">
        <v>100.49071159854859</v>
      </c>
      <c r="O192" s="49">
        <f t="shared" si="54"/>
        <v>1671.4430332790694</v>
      </c>
      <c r="P192" s="48"/>
      <c r="Q192" s="48">
        <v>0</v>
      </c>
      <c r="R192" s="48">
        <v>9.9250305288550916E-2</v>
      </c>
      <c r="S192" s="48">
        <v>0.11891000800330108</v>
      </c>
      <c r="T192" s="48">
        <v>0</v>
      </c>
      <c r="U192" s="48">
        <v>1.0673711832038757</v>
      </c>
      <c r="V192" s="48">
        <v>1.6751970617572107</v>
      </c>
      <c r="W192" s="48">
        <v>3.7944050548909427E-3</v>
      </c>
      <c r="X192" s="48">
        <v>2.8084717029785058E-2</v>
      </c>
      <c r="Y192" s="50">
        <v>7.3923196623859426E-3</v>
      </c>
      <c r="Z192" s="48">
        <v>0</v>
      </c>
      <c r="AA192" s="48">
        <v>0</v>
      </c>
      <c r="AB192" s="48"/>
      <c r="AC192" s="46">
        <v>0</v>
      </c>
      <c r="AD192" s="46">
        <v>0</v>
      </c>
      <c r="AE192" s="46">
        <v>0.93372189987570042</v>
      </c>
      <c r="AF192" s="46">
        <v>2.5637469316468684E-2</v>
      </c>
    </row>
    <row r="193" spans="1:32" x14ac:dyDescent="0.25">
      <c r="A193" s="28">
        <v>9</v>
      </c>
      <c r="B193" s="48" t="s">
        <v>32</v>
      </c>
      <c r="C193" s="48">
        <v>3.73488</v>
      </c>
      <c r="D193" s="48">
        <v>2.4462899999999999</v>
      </c>
      <c r="E193" s="48" t="s">
        <v>32</v>
      </c>
      <c r="F193" s="48">
        <v>34.108734885081354</v>
      </c>
      <c r="G193" s="48">
        <v>59.314972184998915</v>
      </c>
      <c r="H193" s="48">
        <f t="shared" si="55"/>
        <v>93.423707070080269</v>
      </c>
      <c r="I193" s="48">
        <v>0.121714</v>
      </c>
      <c r="J193" s="48">
        <v>0.51108299999999995</v>
      </c>
      <c r="K193" s="48">
        <v>0.268038</v>
      </c>
      <c r="L193" s="48" t="s">
        <v>32</v>
      </c>
      <c r="M193" s="48" t="s">
        <v>32</v>
      </c>
      <c r="N193" s="48">
        <v>100.50571207008026</v>
      </c>
      <c r="O193" s="49">
        <f t="shared" si="54"/>
        <v>1821.9945819433697</v>
      </c>
      <c r="P193" s="48"/>
      <c r="Q193" s="48">
        <v>0</v>
      </c>
      <c r="R193" s="48">
        <v>0.10544069848343482</v>
      </c>
      <c r="S193" s="48">
        <v>0.10820968953638635</v>
      </c>
      <c r="T193" s="48">
        <v>0</v>
      </c>
      <c r="U193" s="48">
        <v>1.0729756420133731</v>
      </c>
      <c r="V193" s="48">
        <v>1.6728431973160163</v>
      </c>
      <c r="W193" s="48">
        <v>3.8692645295238274E-3</v>
      </c>
      <c r="X193" s="48">
        <v>2.8595791940538545E-2</v>
      </c>
      <c r="Y193" s="50">
        <v>8.0657161807273121E-3</v>
      </c>
      <c r="Z193" s="48">
        <v>0</v>
      </c>
      <c r="AA193" s="48">
        <v>0</v>
      </c>
      <c r="AB193" s="48"/>
      <c r="AC193" s="46">
        <v>0</v>
      </c>
      <c r="AD193" s="46">
        <v>0</v>
      </c>
      <c r="AE193" s="46">
        <v>0.93924397734891418</v>
      </c>
      <c r="AF193" s="46">
        <v>2.5959089950162009E-2</v>
      </c>
    </row>
    <row r="194" spans="1:32" x14ac:dyDescent="0.25">
      <c r="A194" s="28">
        <v>10</v>
      </c>
      <c r="B194" s="48" t="s">
        <v>32</v>
      </c>
      <c r="C194" s="48">
        <v>3.9090199999999999</v>
      </c>
      <c r="D194" s="48">
        <v>2.3184300000000002</v>
      </c>
      <c r="E194" s="48" t="s">
        <v>32</v>
      </c>
      <c r="F194" s="48">
        <v>34.546405270538173</v>
      </c>
      <c r="G194" s="48">
        <v>59.75287482181546</v>
      </c>
      <c r="H194" s="48">
        <f t="shared" si="55"/>
        <v>94.299280092353627</v>
      </c>
      <c r="I194" s="48">
        <v>0.11955300000000001</v>
      </c>
      <c r="J194" s="48">
        <v>0.54088700000000001</v>
      </c>
      <c r="K194" s="48">
        <v>0.25289400000000001</v>
      </c>
      <c r="L194" s="48" t="s">
        <v>32</v>
      </c>
      <c r="M194" s="48" t="s">
        <v>32</v>
      </c>
      <c r="N194" s="48">
        <v>101.48411909235362</v>
      </c>
      <c r="O194" s="49">
        <f t="shared" si="54"/>
        <v>1719.0528872995119</v>
      </c>
      <c r="P194" s="48"/>
      <c r="Q194" s="48">
        <v>0</v>
      </c>
      <c r="R194" s="48">
        <v>0.10939030870228596</v>
      </c>
      <c r="S194" s="48">
        <v>0.10165565261395305</v>
      </c>
      <c r="T194" s="48">
        <v>0</v>
      </c>
      <c r="U194" s="48">
        <v>1.0756247355147539</v>
      </c>
      <c r="V194" s="48">
        <v>1.6720203770644009</v>
      </c>
      <c r="W194" s="48">
        <v>3.7672782592947495E-3</v>
      </c>
      <c r="X194" s="48">
        <v>2.9998294928239071E-2</v>
      </c>
      <c r="Y194" s="50">
        <v>7.5433529170728436E-3</v>
      </c>
      <c r="Z194" s="48">
        <v>0</v>
      </c>
      <c r="AA194" s="48">
        <v>0</v>
      </c>
      <c r="AB194" s="48"/>
      <c r="AC194" s="46">
        <v>0</v>
      </c>
      <c r="AD194" s="46">
        <v>0</v>
      </c>
      <c r="AE194" s="46">
        <v>0.94268645969558051</v>
      </c>
      <c r="AF194" s="46">
        <v>2.7132480151231628E-2</v>
      </c>
    </row>
    <row r="195" spans="1:32" x14ac:dyDescent="0.25">
      <c r="A195" s="28">
        <v>11</v>
      </c>
      <c r="B195" s="48" t="s">
        <v>32</v>
      </c>
      <c r="C195" s="48">
        <v>3.9308100000000001</v>
      </c>
      <c r="D195" s="48">
        <v>2.50068</v>
      </c>
      <c r="E195" s="48" t="s">
        <v>32</v>
      </c>
      <c r="F195" s="48">
        <v>34.230913429089277</v>
      </c>
      <c r="G195" s="48">
        <v>58.403137884703966</v>
      </c>
      <c r="H195" s="48">
        <f t="shared" si="55"/>
        <v>92.634051313793236</v>
      </c>
      <c r="I195" s="48">
        <v>0.13489799999999999</v>
      </c>
      <c r="J195" s="48">
        <v>0.434838</v>
      </c>
      <c r="K195" s="48">
        <v>0.22684199999999999</v>
      </c>
      <c r="L195" s="48" t="s">
        <v>32</v>
      </c>
      <c r="M195" s="48" t="s">
        <v>32</v>
      </c>
      <c r="N195" s="48">
        <v>99.862119313793258</v>
      </c>
      <c r="O195" s="49">
        <f t="shared" si="54"/>
        <v>1541.9638072109099</v>
      </c>
      <c r="P195" s="48"/>
      <c r="Q195" s="48">
        <v>0</v>
      </c>
      <c r="R195" s="48">
        <v>0.11168188868582145</v>
      </c>
      <c r="S195" s="48">
        <v>0.11132312979176773</v>
      </c>
      <c r="T195" s="48">
        <v>0</v>
      </c>
      <c r="U195" s="48">
        <v>1.0828806739910997</v>
      </c>
      <c r="V195" s="48">
        <v>1.6584433716555633</v>
      </c>
      <c r="W195" s="48">
        <v>4.3158115580095927E-3</v>
      </c>
      <c r="X195" s="48">
        <v>2.4485403136711249E-2</v>
      </c>
      <c r="Y195" s="50">
        <v>6.8697211810265467E-3</v>
      </c>
      <c r="Z195" s="48">
        <v>0</v>
      </c>
      <c r="AA195" s="48">
        <v>0</v>
      </c>
      <c r="AB195" s="48"/>
      <c r="AC195" s="46">
        <v>0</v>
      </c>
      <c r="AD195" s="46">
        <v>0</v>
      </c>
      <c r="AE195" s="46">
        <v>0.93709727825635381</v>
      </c>
      <c r="AF195" s="46">
        <v>2.2111389939106083E-2</v>
      </c>
    </row>
    <row r="196" spans="1:32" x14ac:dyDescent="0.25">
      <c r="A196" s="28">
        <v>12</v>
      </c>
      <c r="B196" s="48" t="s">
        <v>32</v>
      </c>
      <c r="C196" s="48">
        <v>4.0040399999999998</v>
      </c>
      <c r="D196" s="48">
        <v>2.5946600000000002</v>
      </c>
      <c r="E196" s="48" t="s">
        <v>32</v>
      </c>
      <c r="F196" s="48">
        <v>34.44601667698403</v>
      </c>
      <c r="G196" s="48">
        <v>58.274551718915149</v>
      </c>
      <c r="H196" s="48">
        <f t="shared" si="55"/>
        <v>92.720568395899178</v>
      </c>
      <c r="I196" s="48">
        <v>0.126086</v>
      </c>
      <c r="J196" s="48">
        <v>0.45440199999999997</v>
      </c>
      <c r="K196" s="48">
        <v>0.233205</v>
      </c>
      <c r="L196" s="48" t="s">
        <v>32</v>
      </c>
      <c r="M196" s="48" t="s">
        <v>32</v>
      </c>
      <c r="N196" s="48">
        <v>100.16873439589918</v>
      </c>
      <c r="O196" s="49">
        <f t="shared" si="54"/>
        <v>1585.216448720344</v>
      </c>
      <c r="P196" s="48"/>
      <c r="Q196" s="48">
        <v>0</v>
      </c>
      <c r="R196" s="48">
        <v>0.11336885406969817</v>
      </c>
      <c r="S196" s="48">
        <v>0.11510717503946757</v>
      </c>
      <c r="T196" s="48">
        <v>0</v>
      </c>
      <c r="U196" s="48">
        <v>1.0838504228406585</v>
      </c>
      <c r="V196" s="48">
        <v>1.6511171348072313</v>
      </c>
      <c r="W196" s="48">
        <v>4.0199299191484182E-3</v>
      </c>
      <c r="X196" s="48">
        <v>2.5498501309891869E-2</v>
      </c>
      <c r="Y196" s="50">
        <v>7.0379820139039821E-3</v>
      </c>
      <c r="Z196" s="48">
        <v>0</v>
      </c>
      <c r="AA196" s="48">
        <v>0</v>
      </c>
      <c r="AB196" s="48"/>
      <c r="AC196" s="46">
        <v>0</v>
      </c>
      <c r="AD196" s="46">
        <v>0</v>
      </c>
      <c r="AE196" s="46">
        <v>0.93482867697056071</v>
      </c>
      <c r="AF196" s="46">
        <v>2.2985104825712577E-2</v>
      </c>
    </row>
    <row r="197" spans="1:32" x14ac:dyDescent="0.25">
      <c r="A197" s="28">
        <v>13</v>
      </c>
      <c r="B197" s="48" t="s">
        <v>32</v>
      </c>
      <c r="C197" s="48">
        <v>4.1727499999999997</v>
      </c>
      <c r="D197" s="48">
        <v>1.4431</v>
      </c>
      <c r="E197" s="48" t="s">
        <v>32</v>
      </c>
      <c r="F197" s="48">
        <v>34.81540012917155</v>
      </c>
      <c r="G197" s="48">
        <v>59.717539781202056</v>
      </c>
      <c r="H197" s="48">
        <f t="shared" si="55"/>
        <v>94.532939910373614</v>
      </c>
      <c r="I197" s="48">
        <v>0.114547</v>
      </c>
      <c r="J197" s="48">
        <v>0.34226400000000001</v>
      </c>
      <c r="K197" s="48">
        <v>0.28656100000000001</v>
      </c>
      <c r="L197" s="48" t="s">
        <v>32</v>
      </c>
      <c r="M197" s="48" t="s">
        <v>32</v>
      </c>
      <c r="N197" s="48">
        <v>100.89216191037362</v>
      </c>
      <c r="O197" s="49">
        <f t="shared" si="54"/>
        <v>1947.9051082170215</v>
      </c>
      <c r="P197" s="48"/>
      <c r="Q197" s="48">
        <v>0</v>
      </c>
      <c r="R197" s="48">
        <v>0.11810074229013368</v>
      </c>
      <c r="S197" s="48">
        <v>6.3996066000991572E-2</v>
      </c>
      <c r="T197" s="48">
        <v>0</v>
      </c>
      <c r="U197" s="48">
        <v>1.0952514479222453</v>
      </c>
      <c r="V197" s="48">
        <v>1.6911575032943169</v>
      </c>
      <c r="W197" s="48">
        <v>3.6506504077738564E-3</v>
      </c>
      <c r="X197" s="48">
        <v>1.9198643960115197E-2</v>
      </c>
      <c r="Y197" s="50">
        <v>8.6449461244236803E-3</v>
      </c>
      <c r="Z197" s="48">
        <v>0</v>
      </c>
      <c r="AA197" s="48">
        <v>0</v>
      </c>
      <c r="AB197" s="48"/>
      <c r="AC197" s="46">
        <v>0</v>
      </c>
      <c r="AD197" s="46">
        <v>0</v>
      </c>
      <c r="AE197" s="46">
        <v>0.96353819567669752</v>
      </c>
      <c r="AF197" s="46">
        <v>1.7227010971561544E-2</v>
      </c>
    </row>
    <row r="198" spans="1:32" x14ac:dyDescent="0.25">
      <c r="A198" s="28">
        <v>14</v>
      </c>
      <c r="B198" s="48" t="s">
        <v>32</v>
      </c>
      <c r="C198" s="48">
        <v>4.3311000000000002</v>
      </c>
      <c r="D198" s="48">
        <v>2.1509999999999998</v>
      </c>
      <c r="E198" s="48" t="s">
        <v>32</v>
      </c>
      <c r="F198" s="48">
        <v>34.011180249499965</v>
      </c>
      <c r="G198" s="48">
        <v>57.41907922220738</v>
      </c>
      <c r="H198" s="48">
        <f t="shared" si="55"/>
        <v>91.430259471707345</v>
      </c>
      <c r="I198" s="48">
        <v>0.12389</v>
      </c>
      <c r="J198" s="48">
        <v>0.577874</v>
      </c>
      <c r="K198" s="48">
        <v>0.22406000000000001</v>
      </c>
      <c r="L198" s="48" t="s">
        <v>32</v>
      </c>
      <c r="M198" s="48" t="s">
        <v>32</v>
      </c>
      <c r="N198" s="48">
        <v>99.27144647170735</v>
      </c>
      <c r="O198" s="49">
        <f t="shared" si="54"/>
        <v>1523.0530970617281</v>
      </c>
      <c r="P198" s="48"/>
      <c r="Q198" s="48">
        <v>0</v>
      </c>
      <c r="R198" s="48">
        <v>0.12436015813829168</v>
      </c>
      <c r="S198" s="48">
        <v>9.6772075214133474E-2</v>
      </c>
      <c r="T198" s="48">
        <v>0</v>
      </c>
      <c r="U198" s="48">
        <v>1.087469678644243</v>
      </c>
      <c r="V198" s="48">
        <v>1.6476501635311926</v>
      </c>
      <c r="W198" s="48">
        <v>4.0056737338199262E-3</v>
      </c>
      <c r="X198" s="48">
        <v>3.2884805760228474E-2</v>
      </c>
      <c r="Y198" s="50">
        <v>6.8574449780906179E-3</v>
      </c>
      <c r="Z198" s="48">
        <v>0</v>
      </c>
      <c r="AA198" s="48">
        <v>0</v>
      </c>
      <c r="AB198" s="48"/>
      <c r="AC198" s="46">
        <v>0</v>
      </c>
      <c r="AD198" s="46">
        <v>0</v>
      </c>
      <c r="AE198" s="46">
        <v>0.94452485581487622</v>
      </c>
      <c r="AF198" s="46">
        <v>2.9352143645596698E-2</v>
      </c>
    </row>
    <row r="199" spans="1:32" x14ac:dyDescent="0.25">
      <c r="A199" s="28">
        <v>15</v>
      </c>
      <c r="B199" s="48" t="s">
        <v>32</v>
      </c>
      <c r="C199" s="48">
        <v>4.4256599999999997</v>
      </c>
      <c r="D199" s="48">
        <v>2.54366</v>
      </c>
      <c r="E199" s="48" t="s">
        <v>32</v>
      </c>
      <c r="F199" s="48">
        <v>35.04725274273359</v>
      </c>
      <c r="G199" s="48">
        <v>57.894209556615486</v>
      </c>
      <c r="H199" s="48">
        <f t="shared" si="55"/>
        <v>92.94146229934907</v>
      </c>
      <c r="I199" s="48">
        <v>0.16530500000000001</v>
      </c>
      <c r="J199" s="48">
        <v>0.41781099999999999</v>
      </c>
      <c r="K199" s="48">
        <v>0.262928</v>
      </c>
      <c r="L199" s="48" t="s">
        <v>32</v>
      </c>
      <c r="M199" s="48" t="s">
        <v>32</v>
      </c>
      <c r="N199" s="48">
        <v>100.75682629934909</v>
      </c>
      <c r="O199" s="49">
        <f t="shared" si="54"/>
        <v>1787.2592372768277</v>
      </c>
      <c r="P199" s="48"/>
      <c r="Q199" s="48">
        <v>0</v>
      </c>
      <c r="R199" s="48">
        <v>0.12456229422370756</v>
      </c>
      <c r="S199" s="48">
        <v>0.1121745154819524</v>
      </c>
      <c r="T199" s="48">
        <v>0</v>
      </c>
      <c r="U199" s="48">
        <v>1.0960172784962965</v>
      </c>
      <c r="V199" s="48">
        <v>1.6308130153299087</v>
      </c>
      <c r="W199" s="48">
        <v>5.2390290608778063E-3</v>
      </c>
      <c r="X199" s="48">
        <v>2.3305986666533749E-2</v>
      </c>
      <c r="Y199" s="50">
        <v>7.8878807407236455E-3</v>
      </c>
      <c r="Z199" s="48">
        <v>0</v>
      </c>
      <c r="AA199" s="48">
        <v>0</v>
      </c>
      <c r="AB199" s="48"/>
      <c r="AC199" s="46">
        <v>0</v>
      </c>
      <c r="AD199" s="46">
        <v>0</v>
      </c>
      <c r="AE199" s="46">
        <v>0.93564238785477538</v>
      </c>
      <c r="AF199" s="46">
        <v>2.0821497588673261E-2</v>
      </c>
    </row>
    <row r="200" spans="1:32" x14ac:dyDescent="0.25">
      <c r="A200" s="28">
        <v>16</v>
      </c>
      <c r="B200" s="48" t="s">
        <v>32</v>
      </c>
      <c r="C200" s="48">
        <v>4.4399199999999999</v>
      </c>
      <c r="D200" s="48">
        <v>2.2092900000000002</v>
      </c>
      <c r="E200" s="48" t="s">
        <v>32</v>
      </c>
      <c r="F200" s="48">
        <v>34.563973227938206</v>
      </c>
      <c r="G200" s="48">
        <v>57.867069985200686</v>
      </c>
      <c r="H200" s="48">
        <f t="shared" si="55"/>
        <v>92.431043213138892</v>
      </c>
      <c r="I200" s="48">
        <v>0.13386400000000001</v>
      </c>
      <c r="J200" s="48">
        <v>0.52664999999999995</v>
      </c>
      <c r="K200" s="48">
        <v>0.23582900000000001</v>
      </c>
      <c r="L200" s="48" t="s">
        <v>32</v>
      </c>
      <c r="M200" s="48" t="s">
        <v>32</v>
      </c>
      <c r="N200" s="48">
        <v>99.97659621313889</v>
      </c>
      <c r="O200" s="49">
        <f t="shared" si="54"/>
        <v>1603.0531501694647</v>
      </c>
      <c r="P200" s="48"/>
      <c r="Q200" s="48">
        <v>0</v>
      </c>
      <c r="R200" s="48">
        <v>0.12605484361172803</v>
      </c>
      <c r="S200" s="48">
        <v>9.8279674471465947E-2</v>
      </c>
      <c r="T200" s="48">
        <v>0</v>
      </c>
      <c r="U200" s="48">
        <v>1.0921415533197054</v>
      </c>
      <c r="V200" s="48">
        <v>1.6424739529795271</v>
      </c>
      <c r="W200" s="48">
        <v>4.2796125888557917E-3</v>
      </c>
      <c r="X200" s="48">
        <v>2.9633677703166821E-2</v>
      </c>
      <c r="Y200" s="50">
        <v>7.1366853255510577E-3</v>
      </c>
      <c r="Z200" s="48">
        <v>0</v>
      </c>
      <c r="AA200" s="48">
        <v>0</v>
      </c>
      <c r="AB200" s="48"/>
      <c r="AC200" s="46">
        <v>0</v>
      </c>
      <c r="AD200" s="46">
        <v>0</v>
      </c>
      <c r="AE200" s="46">
        <v>0.94354188156116148</v>
      </c>
      <c r="AF200" s="46">
        <v>2.6416769495031408E-2</v>
      </c>
    </row>
    <row r="201" spans="1:32" x14ac:dyDescent="0.25">
      <c r="A201" s="28">
        <v>17</v>
      </c>
      <c r="B201" s="48" t="s">
        <v>32</v>
      </c>
      <c r="C201" s="48">
        <v>4.7611800000000004</v>
      </c>
      <c r="D201" s="48">
        <v>2.5383300000000002</v>
      </c>
      <c r="E201" s="48" t="s">
        <v>32</v>
      </c>
      <c r="F201" s="48">
        <v>34.580480262986335</v>
      </c>
      <c r="G201" s="48">
        <v>56.482993752276613</v>
      </c>
      <c r="H201" s="48">
        <f t="shared" si="55"/>
        <v>91.063474015262955</v>
      </c>
      <c r="I201" s="48">
        <v>9.4538999999999998E-2</v>
      </c>
      <c r="J201" s="48">
        <v>0.63492899999999997</v>
      </c>
      <c r="K201" s="48">
        <v>0.249915</v>
      </c>
      <c r="L201" s="48" t="s">
        <v>32</v>
      </c>
      <c r="M201" s="48" t="s">
        <v>32</v>
      </c>
      <c r="N201" s="48">
        <v>99.342367015262951</v>
      </c>
      <c r="O201" s="49">
        <f t="shared" si="54"/>
        <v>1698.8030650369622</v>
      </c>
      <c r="P201" s="48"/>
      <c r="Q201" s="48">
        <v>0</v>
      </c>
      <c r="R201" s="48">
        <v>0.13561750809557183</v>
      </c>
      <c r="S201" s="48">
        <v>0.11328589280618474</v>
      </c>
      <c r="T201" s="48">
        <v>0</v>
      </c>
      <c r="U201" s="48">
        <v>1.0967421481392456</v>
      </c>
      <c r="V201" s="48">
        <v>1.6078914211054576</v>
      </c>
      <c r="W201" s="48">
        <v>3.0322739086100724E-3</v>
      </c>
      <c r="X201" s="48">
        <v>3.5843086047716681E-2</v>
      </c>
      <c r="Y201" s="50">
        <v>7.5876698972138614E-3</v>
      </c>
      <c r="Z201" s="48">
        <v>0</v>
      </c>
      <c r="AA201" s="48">
        <v>0</v>
      </c>
      <c r="AB201" s="48"/>
      <c r="AC201" s="46">
        <v>0</v>
      </c>
      <c r="AD201" s="46">
        <v>0</v>
      </c>
      <c r="AE201" s="46">
        <v>0.93418116083070779</v>
      </c>
      <c r="AF201" s="46">
        <v>3.1647142277505501E-2</v>
      </c>
    </row>
    <row r="202" spans="1:32" x14ac:dyDescent="0.25">
      <c r="A202" s="28">
        <v>18</v>
      </c>
      <c r="B202" s="48" t="s">
        <v>32</v>
      </c>
      <c r="C202" s="48">
        <v>4.7876700000000003</v>
      </c>
      <c r="D202" s="48">
        <v>2.0533800000000002</v>
      </c>
      <c r="E202" s="48" t="s">
        <v>32</v>
      </c>
      <c r="F202" s="48">
        <v>35.02118185964391</v>
      </c>
      <c r="G202" s="48">
        <v>57.441748860161212</v>
      </c>
      <c r="H202" s="48">
        <f t="shared" si="55"/>
        <v>92.462930719805115</v>
      </c>
      <c r="I202" s="48">
        <v>0.19931099999999999</v>
      </c>
      <c r="J202" s="48">
        <v>0.486483</v>
      </c>
      <c r="K202" s="48">
        <v>0.22855900000000001</v>
      </c>
      <c r="L202" s="48" t="s">
        <v>32</v>
      </c>
      <c r="M202" s="48" t="s">
        <v>32</v>
      </c>
      <c r="N202" s="48">
        <v>100.21833371980513</v>
      </c>
      <c r="O202" s="49">
        <f t="shared" si="54"/>
        <v>1553.635154919805</v>
      </c>
      <c r="P202" s="48"/>
      <c r="Q202" s="48">
        <v>0</v>
      </c>
      <c r="R202" s="48">
        <v>0.13570618768722853</v>
      </c>
      <c r="S202" s="48">
        <v>9.1195069640904888E-2</v>
      </c>
      <c r="T202" s="48">
        <v>0</v>
      </c>
      <c r="U202" s="48">
        <v>1.1020157352960709</v>
      </c>
      <c r="V202" s="48">
        <v>1.6304871569794948</v>
      </c>
      <c r="W202" s="48">
        <v>6.3615504486641845E-3</v>
      </c>
      <c r="X202" s="48">
        <v>2.7328901942494009E-2</v>
      </c>
      <c r="Y202" s="50">
        <v>6.9053980051428489E-3</v>
      </c>
      <c r="Z202" s="48">
        <v>0</v>
      </c>
      <c r="AA202" s="48">
        <v>0</v>
      </c>
      <c r="AB202" s="48"/>
      <c r="AC202" s="46">
        <v>0</v>
      </c>
      <c r="AD202" s="46">
        <v>0</v>
      </c>
      <c r="AE202" s="46">
        <v>0.94703141600066487</v>
      </c>
      <c r="AF202" s="46">
        <v>2.4198903542250582E-2</v>
      </c>
    </row>
    <row r="203" spans="1:32" x14ac:dyDescent="0.25">
      <c r="A203" s="28">
        <v>19</v>
      </c>
      <c r="B203" s="48" t="s">
        <v>32</v>
      </c>
      <c r="C203" s="48">
        <v>5.0967700000000002</v>
      </c>
      <c r="D203" s="48">
        <v>3.75413</v>
      </c>
      <c r="E203" s="48" t="s">
        <v>32</v>
      </c>
      <c r="F203" s="48">
        <v>35.253980256635721</v>
      </c>
      <c r="G203" s="48">
        <v>55.473781837651416</v>
      </c>
      <c r="H203" s="48">
        <f t="shared" si="55"/>
        <v>90.727762094287129</v>
      </c>
      <c r="I203" s="48">
        <v>0.15845100000000001</v>
      </c>
      <c r="J203" s="48">
        <v>0.72390200000000005</v>
      </c>
      <c r="K203" s="48">
        <v>0.20494599999999999</v>
      </c>
      <c r="L203" s="48" t="s">
        <v>32</v>
      </c>
      <c r="M203" s="48" t="s">
        <v>32</v>
      </c>
      <c r="N203" s="48">
        <v>100.66596109428714</v>
      </c>
      <c r="O203" s="49">
        <f t="shared" si="54"/>
        <v>1393.1252344479733</v>
      </c>
      <c r="P203" s="48"/>
      <c r="Q203" s="48">
        <v>0</v>
      </c>
      <c r="R203" s="48">
        <v>0.14223233732313284</v>
      </c>
      <c r="S203" s="48">
        <v>0.16414936542053485</v>
      </c>
      <c r="T203" s="48">
        <v>0</v>
      </c>
      <c r="U203" s="48">
        <v>1.097216136573508</v>
      </c>
      <c r="V203" s="48">
        <v>1.545289781036832</v>
      </c>
      <c r="W203" s="48">
        <v>4.9791425589110839E-3</v>
      </c>
      <c r="X203" s="48">
        <v>4.0037058190713022E-2</v>
      </c>
      <c r="Y203" s="50">
        <v>6.0961788963681566E-3</v>
      </c>
      <c r="Z203" s="48">
        <v>0</v>
      </c>
      <c r="AA203" s="48">
        <v>0</v>
      </c>
      <c r="AB203" s="48"/>
      <c r="AC203" s="46">
        <v>0</v>
      </c>
      <c r="AD203" s="46">
        <v>0</v>
      </c>
      <c r="AE203" s="46">
        <v>0.90397472424758896</v>
      </c>
      <c r="AF203" s="46">
        <v>3.5205052291819354E-2</v>
      </c>
    </row>
    <row r="204" spans="1:32" x14ac:dyDescent="0.25">
      <c r="A204" s="28">
        <v>20</v>
      </c>
      <c r="B204" s="48" t="s">
        <v>32</v>
      </c>
      <c r="C204" s="48">
        <v>5.1301600000000001</v>
      </c>
      <c r="D204" s="48">
        <v>3.9463300000000001</v>
      </c>
      <c r="E204" s="48" t="s">
        <v>32</v>
      </c>
      <c r="F204" s="48">
        <v>35.323327761489914</v>
      </c>
      <c r="G204" s="48">
        <v>55.025968352670411</v>
      </c>
      <c r="H204" s="48">
        <f t="shared" si="55"/>
        <v>90.349296114160325</v>
      </c>
      <c r="I204" s="48">
        <v>0.194469</v>
      </c>
      <c r="J204" s="48">
        <v>0.72921599999999998</v>
      </c>
      <c r="K204" s="48">
        <v>0.26490200000000003</v>
      </c>
      <c r="L204" s="48" t="s">
        <v>32</v>
      </c>
      <c r="M204" s="48" t="s">
        <v>32</v>
      </c>
      <c r="N204" s="48">
        <v>100.61437311416032</v>
      </c>
      <c r="O204" s="49">
        <f t="shared" si="54"/>
        <v>1800.6775485041771</v>
      </c>
      <c r="P204" s="48"/>
      <c r="Q204" s="48">
        <v>0</v>
      </c>
      <c r="R204" s="48">
        <v>0.14305948260648715</v>
      </c>
      <c r="S204" s="48">
        <v>0.17242718114750494</v>
      </c>
      <c r="T204" s="48">
        <v>0</v>
      </c>
      <c r="U204" s="48">
        <v>1.0966515017498777</v>
      </c>
      <c r="V204" s="48">
        <v>1.5335800256562528</v>
      </c>
      <c r="W204" s="48">
        <v>6.1065003474816415E-3</v>
      </c>
      <c r="X204" s="48">
        <v>4.0301480509127671E-2</v>
      </c>
      <c r="Y204" s="50">
        <v>7.8738279832680051E-3</v>
      </c>
      <c r="Z204" s="48">
        <v>0</v>
      </c>
      <c r="AA204" s="48">
        <v>0</v>
      </c>
      <c r="AB204" s="48"/>
      <c r="AC204" s="46">
        <v>0</v>
      </c>
      <c r="AD204" s="46">
        <v>0</v>
      </c>
      <c r="AE204" s="46">
        <v>0.89892939463570554</v>
      </c>
      <c r="AF204" s="46">
        <v>3.5446919211252599E-2</v>
      </c>
    </row>
    <row r="205" spans="1:32" x14ac:dyDescent="0.25">
      <c r="A205" s="28">
        <v>21</v>
      </c>
      <c r="B205" s="48">
        <v>4.3417999999999998E-2</v>
      </c>
      <c r="C205" s="48">
        <v>6.9936600000000002</v>
      </c>
      <c r="D205" s="48">
        <v>8.3271099999999993</v>
      </c>
      <c r="E205" s="48" t="s">
        <v>32</v>
      </c>
      <c r="F205" s="48">
        <v>36.664241783554615</v>
      </c>
      <c r="G205" s="48">
        <v>46.904247314355636</v>
      </c>
      <c r="H205" s="48">
        <f t="shared" si="55"/>
        <v>83.568489097910259</v>
      </c>
      <c r="I205" s="48">
        <v>0.25904300000000002</v>
      </c>
      <c r="J205" s="48">
        <v>1.5071399999999999</v>
      </c>
      <c r="K205" s="48">
        <v>0.23175499999999999</v>
      </c>
      <c r="L205" s="48" t="s">
        <v>32</v>
      </c>
      <c r="M205" s="48" t="s">
        <v>32</v>
      </c>
      <c r="N205" s="48">
        <v>100.94776509791026</v>
      </c>
      <c r="O205" s="49">
        <f t="shared" si="54"/>
        <v>1575.3600397640844</v>
      </c>
      <c r="P205" s="48"/>
      <c r="Q205" s="48">
        <v>0</v>
      </c>
      <c r="R205" s="48">
        <v>0.18858728577676659</v>
      </c>
      <c r="S205" s="48">
        <v>0.35182669294792768</v>
      </c>
      <c r="T205" s="48">
        <v>0</v>
      </c>
      <c r="U205" s="48">
        <v>1.1001762436866316</v>
      </c>
      <c r="V205" s="48">
        <v>1.264337543477831</v>
      </c>
      <c r="W205" s="48">
        <v>7.8656754231196512E-3</v>
      </c>
      <c r="X205" s="48">
        <v>8.0545366667017032E-2</v>
      </c>
      <c r="Y205" s="50">
        <v>6.6611920207067521E-3</v>
      </c>
      <c r="Z205" s="48">
        <v>0</v>
      </c>
      <c r="AA205" s="48">
        <v>0</v>
      </c>
      <c r="AB205" s="48"/>
      <c r="AC205" s="46">
        <v>0</v>
      </c>
      <c r="AD205" s="46">
        <v>0</v>
      </c>
      <c r="AE205" s="46">
        <v>0.78230758668066258</v>
      </c>
      <c r="AF205" s="46">
        <v>6.8217068240914266E-2</v>
      </c>
    </row>
    <row r="206" spans="1:32" ht="14.4" x14ac:dyDescent="0.3">
      <c r="A206" s="66" t="s">
        <v>124</v>
      </c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P206" s="48"/>
      <c r="Q206" s="48"/>
      <c r="R206" s="48"/>
      <c r="S206" s="48"/>
      <c r="T206" s="48"/>
      <c r="U206" s="48"/>
      <c r="V206" s="48"/>
      <c r="W206" s="48"/>
      <c r="X206" s="48"/>
      <c r="Y206" s="50"/>
      <c r="Z206" s="48"/>
      <c r="AA206" s="48"/>
      <c r="AB206" s="48"/>
      <c r="AC206" s="46"/>
      <c r="AD206" s="46"/>
      <c r="AE206" s="46"/>
      <c r="AF206" s="46"/>
    </row>
    <row r="207" spans="1:32" x14ac:dyDescent="0.25">
      <c r="A207" s="4" t="s">
        <v>89</v>
      </c>
      <c r="B207" s="48" t="s">
        <v>32</v>
      </c>
      <c r="C207" s="6">
        <v>4.0541299999999998</v>
      </c>
      <c r="D207" s="6">
        <v>3.3353000000000002</v>
      </c>
      <c r="E207" s="48" t="s">
        <v>32</v>
      </c>
      <c r="F207" s="6">
        <v>32.419854500384368</v>
      </c>
      <c r="G207" s="6">
        <v>52.589982672296181</v>
      </c>
      <c r="H207" s="48">
        <f t="shared" si="55"/>
        <v>85.009837172680548</v>
      </c>
      <c r="I207" s="6">
        <v>0.103065</v>
      </c>
      <c r="J207" s="6">
        <v>0.49943399999999999</v>
      </c>
      <c r="K207" s="6">
        <v>0.23133100000000001</v>
      </c>
      <c r="L207" s="48" t="s">
        <v>32</v>
      </c>
      <c r="M207" s="48" t="s">
        <v>32</v>
      </c>
      <c r="N207" s="68">
        <v>93.23309717268053</v>
      </c>
      <c r="O207" s="69">
        <v>1572.4778898348061</v>
      </c>
      <c r="P207" s="69"/>
      <c r="Q207" s="6">
        <v>0</v>
      </c>
      <c r="R207" s="6">
        <v>0.12249559105823524</v>
      </c>
      <c r="S207" s="6">
        <v>0.15790078163055069</v>
      </c>
      <c r="T207" s="6">
        <v>0</v>
      </c>
      <c r="U207" s="6">
        <v>1.0890814687274055</v>
      </c>
      <c r="V207" s="6">
        <v>1.5896577738751656</v>
      </c>
      <c r="W207" s="6">
        <v>3.5066325498108119E-3</v>
      </c>
      <c r="X207" s="6">
        <v>2.9907489781020417E-2</v>
      </c>
      <c r="Y207" s="6">
        <v>7.4502623778123422E-3</v>
      </c>
      <c r="Z207" s="6">
        <v>0</v>
      </c>
      <c r="AA207" s="6">
        <v>0</v>
      </c>
      <c r="AB207" s="6"/>
      <c r="AC207" s="44">
        <v>0</v>
      </c>
      <c r="AD207" s="44">
        <v>0</v>
      </c>
      <c r="AE207" s="44">
        <v>0.90964492655591922</v>
      </c>
      <c r="AF207" s="44">
        <v>2.6727242975557224E-2</v>
      </c>
    </row>
    <row r="208" spans="1:32" x14ac:dyDescent="0.25">
      <c r="A208" s="4" t="s">
        <v>97</v>
      </c>
      <c r="B208" s="48" t="s">
        <v>32</v>
      </c>
      <c r="C208" s="6">
        <v>2.7383299999999999</v>
      </c>
      <c r="D208" s="6">
        <v>1.86616</v>
      </c>
      <c r="E208" s="48" t="s">
        <v>32</v>
      </c>
      <c r="F208" s="6">
        <v>33.68893878387366</v>
      </c>
      <c r="G208" s="6">
        <v>62.081771067846759</v>
      </c>
      <c r="H208" s="48">
        <f t="shared" si="55"/>
        <v>95.770709851720426</v>
      </c>
      <c r="I208" s="6">
        <v>3.9704000000000003E-2</v>
      </c>
      <c r="J208" s="6">
        <v>0.29416700000000001</v>
      </c>
      <c r="K208" s="6">
        <v>0.17039599999999999</v>
      </c>
      <c r="L208" s="48" t="s">
        <v>32</v>
      </c>
      <c r="M208" s="48" t="s">
        <v>32</v>
      </c>
      <c r="N208" s="6">
        <v>100.87946685172042</v>
      </c>
      <c r="O208" s="69">
        <v>1158.2708003522725</v>
      </c>
      <c r="P208" s="69"/>
      <c r="Q208" s="6">
        <v>0</v>
      </c>
      <c r="R208" s="6">
        <v>7.7474908063756051E-2</v>
      </c>
      <c r="S208" s="6">
        <v>8.2727662053312709E-2</v>
      </c>
      <c r="T208" s="6">
        <v>0</v>
      </c>
      <c r="U208" s="6">
        <v>1.0597151324103891</v>
      </c>
      <c r="V208" s="6">
        <v>1.7571838648617524</v>
      </c>
      <c r="W208" s="6">
        <v>1.2649280191491749E-3</v>
      </c>
      <c r="X208" s="6">
        <v>1.6494847634219482E-2</v>
      </c>
      <c r="Y208" s="6">
        <v>5.1386569574215371E-3</v>
      </c>
      <c r="Z208" s="6">
        <v>0</v>
      </c>
      <c r="AA208" s="6">
        <v>0</v>
      </c>
      <c r="AB208" s="6"/>
      <c r="AC208" s="44">
        <v>0</v>
      </c>
      <c r="AD208" s="44">
        <v>0</v>
      </c>
      <c r="AE208" s="44">
        <v>0.95503715214392937</v>
      </c>
      <c r="AF208" s="44">
        <v>1.5326793042316683E-2</v>
      </c>
    </row>
    <row r="209" spans="1:32" x14ac:dyDescent="0.25">
      <c r="A209" s="4" t="s">
        <v>98</v>
      </c>
      <c r="B209" s="48" t="s">
        <v>32</v>
      </c>
      <c r="C209" s="6">
        <v>4.98231</v>
      </c>
      <c r="D209" s="6">
        <v>4.4455600000000004</v>
      </c>
      <c r="E209" s="48" t="s">
        <v>32</v>
      </c>
      <c r="F209" s="6">
        <v>35.123369006699214</v>
      </c>
      <c r="G209" s="6">
        <v>54.998916844186958</v>
      </c>
      <c r="H209" s="48">
        <f t="shared" si="55"/>
        <v>90.122285850886172</v>
      </c>
      <c r="I209" s="6">
        <v>0.190304</v>
      </c>
      <c r="J209" s="6">
        <v>0.91036799999999996</v>
      </c>
      <c r="K209" s="6">
        <v>0.207506</v>
      </c>
      <c r="L209" s="48" t="s">
        <v>32</v>
      </c>
      <c r="M209" s="48" t="s">
        <v>32</v>
      </c>
      <c r="N209" s="6">
        <v>100.85833385088617</v>
      </c>
      <c r="O209" s="69">
        <v>1410.5268943983349</v>
      </c>
      <c r="P209" s="69"/>
      <c r="Q209" s="6">
        <v>0</v>
      </c>
      <c r="R209" s="6">
        <v>0.13806623080845115</v>
      </c>
      <c r="S209" s="6">
        <v>0.19302332325673949</v>
      </c>
      <c r="T209" s="6">
        <v>0</v>
      </c>
      <c r="U209" s="6">
        <v>1.0821299308136219</v>
      </c>
      <c r="V209" s="6">
        <v>1.5247150358106891</v>
      </c>
      <c r="W209" s="6">
        <v>5.9382831937039773E-3</v>
      </c>
      <c r="X209" s="6">
        <v>4.9998016801125408E-2</v>
      </c>
      <c r="Y209" s="6">
        <v>6.1291793156689409E-3</v>
      </c>
      <c r="Z209" s="6">
        <v>0</v>
      </c>
      <c r="AA209" s="6">
        <v>0</v>
      </c>
      <c r="AB209" s="6"/>
      <c r="AC209" s="44">
        <v>0</v>
      </c>
      <c r="AD209" s="44">
        <v>0</v>
      </c>
      <c r="AE209" s="44">
        <v>0.88762938066916475</v>
      </c>
      <c r="AF209" s="44">
        <v>4.4162867727508194E-2</v>
      </c>
    </row>
    <row r="210" spans="1:32" x14ac:dyDescent="0.25">
      <c r="A210" s="4" t="s">
        <v>99</v>
      </c>
      <c r="B210" s="48" t="s">
        <v>32</v>
      </c>
      <c r="C210" s="6">
        <v>3.7171500000000002</v>
      </c>
      <c r="D210" s="6">
        <v>3.1858599999999999</v>
      </c>
      <c r="E210" s="48" t="s">
        <v>32</v>
      </c>
      <c r="F210" s="6">
        <v>34.689450816271311</v>
      </c>
      <c r="G210" s="6">
        <v>59.210154695557733</v>
      </c>
      <c r="H210" s="48">
        <f t="shared" si="55"/>
        <v>93.899605511829037</v>
      </c>
      <c r="I210" s="6">
        <v>0.146926</v>
      </c>
      <c r="J210" s="6">
        <v>0.47045900000000002</v>
      </c>
      <c r="K210" s="6">
        <v>0.22175</v>
      </c>
      <c r="L210" s="48" t="s">
        <v>32</v>
      </c>
      <c r="M210" s="48" t="s">
        <v>32</v>
      </c>
      <c r="N210" s="6">
        <v>101.64175051182904</v>
      </c>
      <c r="O210" s="69">
        <v>1507.3508179658941</v>
      </c>
      <c r="P210" s="69"/>
      <c r="Q210" s="6">
        <v>0</v>
      </c>
      <c r="R210" s="6">
        <v>0.10340234629691768</v>
      </c>
      <c r="S210" s="6">
        <v>0.13885885611787449</v>
      </c>
      <c r="T210" s="6">
        <v>0</v>
      </c>
      <c r="U210" s="6">
        <v>1.0728629584415539</v>
      </c>
      <c r="V210" s="6">
        <v>1.6477614039984365</v>
      </c>
      <c r="W210" s="6">
        <v>4.6023032065095467E-3</v>
      </c>
      <c r="X210" s="6">
        <v>2.5937084648851864E-2</v>
      </c>
      <c r="Y210" s="6">
        <v>6.5750472898555828E-3</v>
      </c>
      <c r="Z210" s="6">
        <v>0</v>
      </c>
      <c r="AA210" s="6">
        <v>0</v>
      </c>
      <c r="AB210" s="6"/>
      <c r="AC210" s="44">
        <v>0</v>
      </c>
      <c r="AD210" s="44">
        <v>0</v>
      </c>
      <c r="AE210" s="44">
        <v>0.92227847225417969</v>
      </c>
      <c r="AF210" s="44">
        <v>2.3604917757286476E-2</v>
      </c>
    </row>
    <row r="211" spans="1:32" x14ac:dyDescent="0.25">
      <c r="A211" s="4" t="s">
        <v>100</v>
      </c>
      <c r="B211" s="48" t="s">
        <v>32</v>
      </c>
      <c r="C211" s="6">
        <v>4.7858999999999998</v>
      </c>
      <c r="D211" s="6">
        <v>2.1426799999999999</v>
      </c>
      <c r="E211" s="48" t="s">
        <v>32</v>
      </c>
      <c r="F211" s="6">
        <v>35.08994590501333</v>
      </c>
      <c r="G211" s="6">
        <v>57.82042388225041</v>
      </c>
      <c r="H211" s="48">
        <f t="shared" si="55"/>
        <v>92.910369787263733</v>
      </c>
      <c r="I211" s="6">
        <v>0.234625</v>
      </c>
      <c r="J211" s="6">
        <v>0.49715799999999999</v>
      </c>
      <c r="K211" s="6">
        <v>0.16891100000000001</v>
      </c>
      <c r="L211" s="48" t="s">
        <v>32</v>
      </c>
      <c r="M211" s="48" t="s">
        <v>32</v>
      </c>
      <c r="N211" s="6">
        <v>100.73964378726373</v>
      </c>
      <c r="O211" s="69">
        <v>1148.1764780763792</v>
      </c>
      <c r="P211" s="69"/>
      <c r="Q211" s="6">
        <v>0</v>
      </c>
      <c r="R211" s="6">
        <v>0.13490301245258138</v>
      </c>
      <c r="S211" s="6">
        <v>9.4632852959646088E-2</v>
      </c>
      <c r="T211" s="6">
        <v>0</v>
      </c>
      <c r="U211" s="6">
        <v>1.0996823297906402</v>
      </c>
      <c r="V211" s="6">
        <v>1.6304861821994532</v>
      </c>
      <c r="W211" s="6">
        <v>7.4471238899957827E-3</v>
      </c>
      <c r="X211" s="6">
        <v>2.7773558771946427E-2</v>
      </c>
      <c r="Y211" s="6">
        <v>5.0749399357372738E-3</v>
      </c>
      <c r="Z211" s="6">
        <v>0</v>
      </c>
      <c r="AA211" s="6">
        <v>0</v>
      </c>
      <c r="AB211" s="6"/>
      <c r="AC211" s="44">
        <v>0</v>
      </c>
      <c r="AD211" s="44">
        <v>0</v>
      </c>
      <c r="AE211" s="44">
        <v>0.94514416047184913</v>
      </c>
      <c r="AF211" s="44">
        <v>2.4633831845390801E-2</v>
      </c>
    </row>
    <row r="212" spans="1:32" x14ac:dyDescent="0.25">
      <c r="A212" s="4" t="s">
        <v>101</v>
      </c>
      <c r="B212" s="48" t="s">
        <v>32</v>
      </c>
      <c r="C212" s="6">
        <v>4.9868800000000002</v>
      </c>
      <c r="D212" s="6">
        <v>1.85738</v>
      </c>
      <c r="E212" s="48" t="s">
        <v>32</v>
      </c>
      <c r="F212" s="6">
        <v>35.342716345420548</v>
      </c>
      <c r="G212" s="6">
        <v>57.20166012704766</v>
      </c>
      <c r="H212" s="48">
        <f t="shared" si="55"/>
        <v>92.544376472468201</v>
      </c>
      <c r="I212" s="6">
        <v>0.194628</v>
      </c>
      <c r="J212" s="6">
        <v>0.31722299999999998</v>
      </c>
      <c r="K212" s="6">
        <v>0.1885</v>
      </c>
      <c r="L212" s="48" t="s">
        <v>32</v>
      </c>
      <c r="M212" s="48" t="s">
        <v>32</v>
      </c>
      <c r="N212" s="6">
        <v>100.0889874724682</v>
      </c>
      <c r="O212" s="69">
        <v>1281.3331643137362</v>
      </c>
      <c r="P212" s="69"/>
      <c r="Q212" s="6">
        <v>0</v>
      </c>
      <c r="R212" s="6">
        <v>0.14185407865509816</v>
      </c>
      <c r="S212" s="6">
        <v>8.2782829002557706E-2</v>
      </c>
      <c r="T212" s="6">
        <v>0</v>
      </c>
      <c r="U212" s="6">
        <v>1.1177362981044441</v>
      </c>
      <c r="V212" s="6">
        <v>1.6277937113463823</v>
      </c>
      <c r="W212" s="6">
        <v>6.2341104818610998E-3</v>
      </c>
      <c r="X212" s="6">
        <v>1.7883670068794669E-2</v>
      </c>
      <c r="Y212" s="6">
        <v>5.7153023408621486E-3</v>
      </c>
      <c r="Z212" s="6">
        <v>0</v>
      </c>
      <c r="AA212" s="6">
        <v>0</v>
      </c>
      <c r="AB212" s="6"/>
      <c r="AC212" s="44">
        <v>0</v>
      </c>
      <c r="AD212" s="44">
        <v>0</v>
      </c>
      <c r="AE212" s="44">
        <v>0.95160530555056555</v>
      </c>
      <c r="AF212" s="44">
        <v>1.5747935550624727E-2</v>
      </c>
    </row>
    <row r="213" spans="1:32" x14ac:dyDescent="0.25">
      <c r="A213" s="4" t="s">
        <v>102</v>
      </c>
      <c r="B213" s="48" t="s">
        <v>32</v>
      </c>
      <c r="C213" s="6">
        <v>6.2214400000000003</v>
      </c>
      <c r="D213" s="6">
        <v>1.81612</v>
      </c>
      <c r="E213" s="48" t="s">
        <v>32</v>
      </c>
      <c r="F213" s="6">
        <v>36.467090566390866</v>
      </c>
      <c r="G213" s="6">
        <v>54.789182180692393</v>
      </c>
      <c r="H213" s="48">
        <f t="shared" si="55"/>
        <v>91.256272747083258</v>
      </c>
      <c r="I213" s="6">
        <v>0.186805</v>
      </c>
      <c r="J213" s="6">
        <v>0.31299199999999999</v>
      </c>
      <c r="K213" s="6">
        <v>0.19379399999999999</v>
      </c>
      <c r="L213" s="48" t="s">
        <v>32</v>
      </c>
      <c r="M213" s="48" t="s">
        <v>32</v>
      </c>
      <c r="N213" s="6">
        <v>99.987423747083255</v>
      </c>
      <c r="O213" s="69">
        <v>1317.3192532892106</v>
      </c>
      <c r="P213" s="69"/>
      <c r="Q213" s="6">
        <v>0</v>
      </c>
      <c r="R213" s="6">
        <v>0.17698013700635101</v>
      </c>
      <c r="S213" s="6">
        <v>8.094774230615219E-2</v>
      </c>
      <c r="T213" s="6">
        <v>0</v>
      </c>
      <c r="U213" s="6">
        <v>1.1533503335386905</v>
      </c>
      <c r="V213" s="6">
        <v>1.5592158876826936</v>
      </c>
      <c r="W213" s="6">
        <v>5.9838179399191883E-3</v>
      </c>
      <c r="X213" s="6">
        <v>1.7645985527741433E-2</v>
      </c>
      <c r="Y213" s="6">
        <v>5.8760959984521244E-3</v>
      </c>
      <c r="Z213" s="6">
        <v>0</v>
      </c>
      <c r="AA213" s="6">
        <v>0</v>
      </c>
      <c r="AB213" s="6"/>
      <c r="AC213" s="44">
        <v>0</v>
      </c>
      <c r="AD213" s="44">
        <v>0</v>
      </c>
      <c r="AE213" s="44">
        <v>0.95064654475559696</v>
      </c>
      <c r="AF213" s="44">
        <v>1.5069206657976146E-2</v>
      </c>
    </row>
    <row r="214" spans="1:32" x14ac:dyDescent="0.25">
      <c r="A214" s="4" t="s">
        <v>103</v>
      </c>
      <c r="B214" s="48" t="s">
        <v>32</v>
      </c>
      <c r="C214" s="6">
        <v>2.4949300000000001</v>
      </c>
      <c r="D214" s="6">
        <v>1.2756799999999999</v>
      </c>
      <c r="E214" s="48" t="s">
        <v>32</v>
      </c>
      <c r="F214" s="6">
        <v>33.387455950862758</v>
      </c>
      <c r="G214" s="6">
        <v>62.889254888092054</v>
      </c>
      <c r="H214" s="48">
        <f t="shared" si="55"/>
        <v>96.276710838954813</v>
      </c>
      <c r="I214" s="6">
        <v>4.1223999999999997E-2</v>
      </c>
      <c r="J214" s="6">
        <v>0.19537499999999999</v>
      </c>
      <c r="K214" s="6">
        <v>0.200825</v>
      </c>
      <c r="L214" s="48" t="s">
        <v>32</v>
      </c>
      <c r="M214" s="48" t="s">
        <v>32</v>
      </c>
      <c r="N214" s="6">
        <v>100.48474483895481</v>
      </c>
      <c r="O214" s="69">
        <v>1365.1126404419419</v>
      </c>
      <c r="P214" s="69"/>
      <c r="Q214" s="6">
        <v>0</v>
      </c>
      <c r="R214" s="6">
        <v>7.1164032227719859E-2</v>
      </c>
      <c r="S214" s="6">
        <v>5.7012556908505145E-2</v>
      </c>
      <c r="T214" s="6">
        <v>0</v>
      </c>
      <c r="U214" s="6">
        <v>1.0587953630036413</v>
      </c>
      <c r="V214" s="6">
        <v>1.7945536864802438</v>
      </c>
      <c r="W214" s="6">
        <v>1.3240627791960343E-3</v>
      </c>
      <c r="X214" s="6">
        <v>1.1044606444882761E-2</v>
      </c>
      <c r="Y214" s="6">
        <v>6.1056921558110102E-3</v>
      </c>
      <c r="Z214" s="6">
        <v>0</v>
      </c>
      <c r="AA214" s="6">
        <v>0</v>
      </c>
      <c r="AB214" s="6"/>
      <c r="AC214" s="44">
        <v>0</v>
      </c>
      <c r="AD214" s="44">
        <v>0</v>
      </c>
      <c r="AE214" s="44">
        <v>0.9692084703358167</v>
      </c>
      <c r="AF214" s="44">
        <v>1.0323606109590372E-2</v>
      </c>
    </row>
    <row r="215" spans="1:32" x14ac:dyDescent="0.25">
      <c r="A215" s="4" t="s">
        <v>118</v>
      </c>
      <c r="B215" s="48" t="s">
        <v>32</v>
      </c>
      <c r="C215" s="6">
        <v>3.6668699999999999</v>
      </c>
      <c r="D215" s="6">
        <v>1.58216</v>
      </c>
      <c r="E215" s="48" t="s">
        <v>32</v>
      </c>
      <c r="F215" s="6">
        <v>34.448731753819096</v>
      </c>
      <c r="G215" s="6">
        <v>60.434988631182435</v>
      </c>
      <c r="H215" s="48">
        <f t="shared" si="55"/>
        <v>94.883720385001538</v>
      </c>
      <c r="I215" s="6">
        <v>0.14523</v>
      </c>
      <c r="J215" s="6">
        <v>0.22051499999999999</v>
      </c>
      <c r="K215" s="6">
        <v>0.183034</v>
      </c>
      <c r="L215" s="48" t="s">
        <v>32</v>
      </c>
      <c r="M215" s="48" t="s">
        <v>32</v>
      </c>
      <c r="N215" s="6">
        <v>100.68152938500154</v>
      </c>
      <c r="O215" s="69">
        <v>1244.1779013103469</v>
      </c>
      <c r="P215" s="69"/>
      <c r="Q215" s="6">
        <v>0</v>
      </c>
      <c r="R215" s="6">
        <v>0.1040725439616647</v>
      </c>
      <c r="S215" s="6">
        <v>7.0358674204428748E-2</v>
      </c>
      <c r="T215" s="6">
        <v>0</v>
      </c>
      <c r="U215" s="6">
        <v>1.0870272095734372</v>
      </c>
      <c r="V215" s="6">
        <v>1.7159590740377748</v>
      </c>
      <c r="W215" s="6">
        <v>4.641445549152131E-3</v>
      </c>
      <c r="X215" s="6">
        <v>1.2403888839074327E-2</v>
      </c>
      <c r="Y215" s="6">
        <v>5.5371638344679534E-3</v>
      </c>
      <c r="Z215" s="6">
        <v>0</v>
      </c>
      <c r="AA215" s="6">
        <v>0</v>
      </c>
      <c r="AB215" s="6"/>
      <c r="AC215" s="44">
        <v>0</v>
      </c>
      <c r="AD215" s="44">
        <v>0</v>
      </c>
      <c r="AE215" s="44">
        <v>0.96061245303436971</v>
      </c>
      <c r="AF215" s="44">
        <v>1.1282097492952971E-2</v>
      </c>
    </row>
    <row r="216" spans="1:32" x14ac:dyDescent="0.25">
      <c r="A216" s="4" t="s">
        <v>119</v>
      </c>
      <c r="B216" s="48" t="s">
        <v>32</v>
      </c>
      <c r="C216" s="6">
        <v>3.3681999999999999</v>
      </c>
      <c r="D216" s="6">
        <v>0.98544500000000002</v>
      </c>
      <c r="E216" s="48" t="s">
        <v>32</v>
      </c>
      <c r="F216" s="6">
        <v>34.217321409445105</v>
      </c>
      <c r="G216" s="6">
        <v>61.796730517872923</v>
      </c>
      <c r="H216" s="48">
        <f t="shared" si="55"/>
        <v>96.014051927318036</v>
      </c>
      <c r="I216" s="6">
        <v>0.108275</v>
      </c>
      <c r="J216" s="6">
        <v>0.178284</v>
      </c>
      <c r="K216" s="6">
        <v>0.185058</v>
      </c>
      <c r="L216" s="48" t="s">
        <v>32</v>
      </c>
      <c r="M216" s="48" t="s">
        <v>32</v>
      </c>
      <c r="N216" s="6">
        <v>100.83931392731805</v>
      </c>
      <c r="O216" s="69">
        <v>1257.9360887086016</v>
      </c>
      <c r="P216" s="69"/>
      <c r="Q216" s="6">
        <v>0</v>
      </c>
      <c r="R216" s="6">
        <v>9.5823977313361952E-2</v>
      </c>
      <c r="S216" s="6">
        <v>4.3927380016567145E-2</v>
      </c>
      <c r="T216" s="6">
        <v>0</v>
      </c>
      <c r="U216" s="6">
        <v>1.0823029711963832</v>
      </c>
      <c r="V216" s="6">
        <v>1.7588129048127401</v>
      </c>
      <c r="W216" s="6">
        <v>3.4686523881569029E-3</v>
      </c>
      <c r="X216" s="6">
        <v>1.0052353728821283E-2</v>
      </c>
      <c r="Y216" s="6">
        <v>5.6117605439695182E-3</v>
      </c>
      <c r="Z216" s="6">
        <v>0</v>
      </c>
      <c r="AA216" s="6">
        <v>0</v>
      </c>
      <c r="AB216" s="6"/>
      <c r="AC216" s="44">
        <v>0</v>
      </c>
      <c r="AD216" s="44">
        <v>0</v>
      </c>
      <c r="AE216" s="44">
        <v>0.97563299584181284</v>
      </c>
      <c r="AF216" s="44">
        <v>9.2024577529382073E-3</v>
      </c>
    </row>
    <row r="217" spans="1:32" x14ac:dyDescent="0.25">
      <c r="A217" s="4" t="s">
        <v>120</v>
      </c>
      <c r="B217" s="48" t="s">
        <v>32</v>
      </c>
      <c r="C217" s="6">
        <v>2.77576</v>
      </c>
      <c r="D217" s="6">
        <v>1.00915</v>
      </c>
      <c r="E217" s="48" t="s">
        <v>32</v>
      </c>
      <c r="F217" s="6">
        <v>33.951744936711336</v>
      </c>
      <c r="G217" s="6">
        <v>62.962949267588257</v>
      </c>
      <c r="H217" s="48">
        <f t="shared" si="55"/>
        <v>96.914694204299593</v>
      </c>
      <c r="I217" s="6">
        <v>2.6207000000000001E-2</v>
      </c>
      <c r="J217" s="6">
        <v>8.2493999999999998E-2</v>
      </c>
      <c r="K217" s="6">
        <v>0.19525700000000001</v>
      </c>
      <c r="L217" s="48" t="s">
        <v>32</v>
      </c>
      <c r="M217" s="48" t="s">
        <v>32</v>
      </c>
      <c r="N217" s="6">
        <v>101.00356220429958</v>
      </c>
      <c r="O217" s="69">
        <v>1327.2640300499056</v>
      </c>
      <c r="P217" s="69"/>
      <c r="Q217" s="6">
        <v>0</v>
      </c>
      <c r="R217" s="6">
        <v>7.8935796210271067E-2</v>
      </c>
      <c r="S217" s="6">
        <v>4.4964978999821312E-2</v>
      </c>
      <c r="T217" s="6">
        <v>0</v>
      </c>
      <c r="U217" s="6">
        <v>1.0734472322237223</v>
      </c>
      <c r="V217" s="6">
        <v>1.7912449015025773</v>
      </c>
      <c r="W217" s="6">
        <v>8.3920034722566273E-4</v>
      </c>
      <c r="X217" s="6">
        <v>4.6493636393209426E-3</v>
      </c>
      <c r="Y217" s="6">
        <v>5.9185270770610778E-3</v>
      </c>
      <c r="Z217" s="6">
        <v>0</v>
      </c>
      <c r="AA217" s="6">
        <v>0</v>
      </c>
      <c r="AB217" s="6"/>
      <c r="AC217" s="44">
        <v>0</v>
      </c>
      <c r="AD217" s="44">
        <v>0</v>
      </c>
      <c r="AE217" s="44">
        <v>0.97551207001047258</v>
      </c>
      <c r="AF217" s="44">
        <v>4.3125668489835184E-3</v>
      </c>
    </row>
    <row r="218" spans="1:32" x14ac:dyDescent="0.25">
      <c r="A218" s="4" t="s">
        <v>121</v>
      </c>
      <c r="B218" s="48" t="s">
        <v>32</v>
      </c>
      <c r="C218" s="6">
        <v>6.0016499999999997</v>
      </c>
      <c r="D218" s="6">
        <v>4.6975199999999999</v>
      </c>
      <c r="E218" s="48" t="s">
        <v>32</v>
      </c>
      <c r="F218" s="6">
        <v>36.400946932638206</v>
      </c>
      <c r="G218" s="6">
        <v>53.276468567553515</v>
      </c>
      <c r="H218" s="48">
        <f t="shared" si="55"/>
        <v>89.677415500191728</v>
      </c>
      <c r="I218" s="6">
        <v>0.25562099999999999</v>
      </c>
      <c r="J218" s="6">
        <v>0.84181499999999998</v>
      </c>
      <c r="K218" s="6">
        <v>0.17673700000000001</v>
      </c>
      <c r="L218" s="48" t="s">
        <v>32</v>
      </c>
      <c r="M218" s="48" t="s">
        <v>32</v>
      </c>
      <c r="N218" s="6">
        <v>101.65075850019171</v>
      </c>
      <c r="O218" s="69">
        <v>1201.3738963465082</v>
      </c>
      <c r="P218" s="69"/>
      <c r="Q218" s="6">
        <v>0</v>
      </c>
      <c r="R218" s="6">
        <v>0.16476672916216237</v>
      </c>
      <c r="S218" s="6">
        <v>0.2020663900668514</v>
      </c>
      <c r="T218" s="6">
        <v>0</v>
      </c>
      <c r="U218" s="6">
        <v>1.1110613931477338</v>
      </c>
      <c r="V218" s="6">
        <v>1.4632283568708768</v>
      </c>
      <c r="W218" s="6">
        <v>7.9022661060581135E-3</v>
      </c>
      <c r="X218" s="6">
        <v>4.5803069908371137E-2</v>
      </c>
      <c r="Y218" s="6">
        <v>5.1717947379464344E-3</v>
      </c>
      <c r="Z218" s="6">
        <v>0</v>
      </c>
      <c r="AA218" s="6">
        <v>0</v>
      </c>
      <c r="AB218" s="6"/>
      <c r="AC218" s="44">
        <v>0</v>
      </c>
      <c r="AD218" s="44">
        <v>0</v>
      </c>
      <c r="AE218" s="44">
        <v>0.87866028495050108</v>
      </c>
      <c r="AF218" s="44">
        <v>3.9592425362753848E-2</v>
      </c>
    </row>
    <row r="219" spans="1:32" x14ac:dyDescent="0.25">
      <c r="A219" s="4" t="s">
        <v>122</v>
      </c>
      <c r="B219" s="48" t="s">
        <v>32</v>
      </c>
      <c r="C219" s="6">
        <v>4.2265199999999998</v>
      </c>
      <c r="D219" s="6">
        <v>1.9970000000000001</v>
      </c>
      <c r="E219" s="48" t="s">
        <v>32</v>
      </c>
      <c r="F219" s="6">
        <v>34.929493474416773</v>
      </c>
      <c r="G219" s="6">
        <v>59.070633555506909</v>
      </c>
      <c r="H219" s="48">
        <f t="shared" si="55"/>
        <v>94.000127029923675</v>
      </c>
      <c r="I219" s="6">
        <v>0.13877100000000001</v>
      </c>
      <c r="J219" s="6">
        <v>0.338945</v>
      </c>
      <c r="K219" s="6">
        <v>0.18324799999999999</v>
      </c>
      <c r="L219" s="48" t="s">
        <v>32</v>
      </c>
      <c r="M219" s="48" t="s">
        <v>32</v>
      </c>
      <c r="N219" s="6">
        <v>100.88461102992369</v>
      </c>
      <c r="O219" s="69">
        <v>1245.6325713218223</v>
      </c>
      <c r="P219" s="69"/>
      <c r="Q219" s="6">
        <v>0</v>
      </c>
      <c r="R219" s="6">
        <v>0.11927162051421827</v>
      </c>
      <c r="S219" s="6">
        <v>8.8299622300965205E-2</v>
      </c>
      <c r="T219" s="6">
        <v>0</v>
      </c>
      <c r="U219" s="6">
        <v>1.0959052297695941</v>
      </c>
      <c r="V219" s="6">
        <v>1.6676451471845679</v>
      </c>
      <c r="W219" s="6">
        <v>4.4097013208866933E-3</v>
      </c>
      <c r="X219" s="6">
        <v>1.8956689423737055E-2</v>
      </c>
      <c r="Y219" s="6">
        <v>5.5119894860307089E-3</v>
      </c>
      <c r="Z219" s="6">
        <v>0</v>
      </c>
      <c r="AA219" s="6">
        <v>0</v>
      </c>
      <c r="AB219" s="6"/>
      <c r="AC219" s="44">
        <v>0</v>
      </c>
      <c r="AD219" s="44">
        <v>0</v>
      </c>
      <c r="AE219" s="44">
        <v>0.9497138954280232</v>
      </c>
      <c r="AF219" s="44">
        <v>1.7003620894552884E-2</v>
      </c>
    </row>
    <row r="220" spans="1:32" x14ac:dyDescent="0.25">
      <c r="A220" s="4" t="s">
        <v>91</v>
      </c>
      <c r="B220" s="48" t="s">
        <v>32</v>
      </c>
      <c r="C220" s="6">
        <v>3.0224199999999999</v>
      </c>
      <c r="D220" s="6">
        <v>1.2870200000000001</v>
      </c>
      <c r="E220" s="48" t="s">
        <v>32</v>
      </c>
      <c r="F220" s="6">
        <v>31.056321011072022</v>
      </c>
      <c r="G220" s="6">
        <v>55.640327082885747</v>
      </c>
      <c r="H220" s="48">
        <f t="shared" si="55"/>
        <v>86.696648093957776</v>
      </c>
      <c r="I220" s="6">
        <v>6.404E-2</v>
      </c>
      <c r="J220" s="6">
        <v>0.197911</v>
      </c>
      <c r="K220" s="6">
        <v>0.20279</v>
      </c>
      <c r="L220" s="48" t="s">
        <v>32</v>
      </c>
      <c r="M220" s="48" t="s">
        <v>32</v>
      </c>
      <c r="N220" s="68">
        <v>91.470829093957775</v>
      </c>
      <c r="O220" s="69">
        <v>1378.4697739585281</v>
      </c>
      <c r="P220" s="69"/>
      <c r="Q220" s="6">
        <v>0</v>
      </c>
      <c r="R220" s="6">
        <v>9.4538264289285856E-2</v>
      </c>
      <c r="S220" s="6">
        <v>6.3076080000856793E-2</v>
      </c>
      <c r="T220" s="6">
        <v>0</v>
      </c>
      <c r="U220" s="6">
        <v>1.0800138807366784</v>
      </c>
      <c r="V220" s="6">
        <v>1.7410863391919351</v>
      </c>
      <c r="W220" s="6">
        <v>2.255591236494449E-3</v>
      </c>
      <c r="X220" s="6">
        <v>1.2268792316113998E-2</v>
      </c>
      <c r="Y220" s="6">
        <v>6.7610522286355576E-3</v>
      </c>
      <c r="Z220" s="6">
        <v>0</v>
      </c>
      <c r="AA220" s="6">
        <v>0</v>
      </c>
      <c r="AB220" s="6"/>
      <c r="AC220" s="44">
        <v>0</v>
      </c>
      <c r="AD220" s="44">
        <v>0</v>
      </c>
      <c r="AE220" s="44">
        <v>0.9650385800469794</v>
      </c>
      <c r="AF220" s="44">
        <v>1.1232250239605349E-2</v>
      </c>
    </row>
    <row r="221" spans="1:32" x14ac:dyDescent="0.25">
      <c r="A221" s="4" t="s">
        <v>93</v>
      </c>
      <c r="B221" s="48" t="s">
        <v>32</v>
      </c>
      <c r="C221" s="6">
        <v>2.7214399999999999</v>
      </c>
      <c r="D221" s="6">
        <v>0.8337</v>
      </c>
      <c r="E221" s="48" t="s">
        <v>32</v>
      </c>
      <c r="F221" s="6">
        <v>33.409446847269052</v>
      </c>
      <c r="G221" s="6">
        <v>62.251242139735197</v>
      </c>
      <c r="H221" s="48">
        <f t="shared" si="55"/>
        <v>95.660688987004249</v>
      </c>
      <c r="I221" s="6">
        <v>4.1668999999999998E-2</v>
      </c>
      <c r="J221" s="6">
        <v>6.8655999999999995E-2</v>
      </c>
      <c r="K221" s="6">
        <v>0.174898</v>
      </c>
      <c r="L221" s="48" t="s">
        <v>32</v>
      </c>
      <c r="M221" s="48" t="s">
        <v>32</v>
      </c>
      <c r="N221" s="6">
        <v>99.501051987004246</v>
      </c>
      <c r="O221" s="69">
        <v>1188.8732507806037</v>
      </c>
      <c r="P221" s="69"/>
      <c r="Q221" s="6">
        <v>0</v>
      </c>
      <c r="R221" s="6">
        <v>7.8640334726050212E-2</v>
      </c>
      <c r="S221" s="6">
        <v>3.774704688475447E-2</v>
      </c>
      <c r="T221" s="6">
        <v>0</v>
      </c>
      <c r="U221" s="6">
        <v>1.0733525559994184</v>
      </c>
      <c r="V221" s="6">
        <v>1.7995852910702235</v>
      </c>
      <c r="W221" s="6">
        <v>1.3558633854956544E-3</v>
      </c>
      <c r="X221" s="6">
        <v>3.9319153411376227E-3</v>
      </c>
      <c r="Y221" s="6">
        <v>5.3869925929205939E-3</v>
      </c>
      <c r="Z221" s="6">
        <v>0</v>
      </c>
      <c r="AA221" s="6">
        <v>0</v>
      </c>
      <c r="AB221" s="6"/>
      <c r="AC221" s="44">
        <v>0</v>
      </c>
      <c r="AD221" s="44">
        <v>0</v>
      </c>
      <c r="AE221" s="44">
        <v>0.97945551487611193</v>
      </c>
      <c r="AF221" s="44">
        <v>3.6498394302897624E-3</v>
      </c>
    </row>
    <row r="222" spans="1:32" x14ac:dyDescent="0.25">
      <c r="A222" s="4" t="s">
        <v>107</v>
      </c>
      <c r="B222" s="48" t="s">
        <v>32</v>
      </c>
      <c r="C222" s="6">
        <v>7.1758800000000003</v>
      </c>
      <c r="D222" s="6">
        <v>6.1173099999999998</v>
      </c>
      <c r="E222" s="48" t="s">
        <v>32</v>
      </c>
      <c r="F222" s="6">
        <v>36.914720406454379</v>
      </c>
      <c r="G222" s="6">
        <v>48.215213019499977</v>
      </c>
      <c r="H222" s="48">
        <f t="shared" si="55"/>
        <v>85.129933425954363</v>
      </c>
      <c r="I222" s="6">
        <v>0.26469999999999999</v>
      </c>
      <c r="J222" s="6">
        <v>1.0242100000000001</v>
      </c>
      <c r="K222" s="6">
        <v>0.22640199999999999</v>
      </c>
      <c r="L222" s="48" t="s">
        <v>32</v>
      </c>
      <c r="M222" s="48" t="s">
        <v>32</v>
      </c>
      <c r="N222" s="6">
        <v>99.938435425954339</v>
      </c>
      <c r="O222" s="69">
        <v>1538.9728969069415</v>
      </c>
      <c r="P222" s="69"/>
      <c r="Q222" s="6">
        <v>0</v>
      </c>
      <c r="R222" s="6">
        <v>0.19819333692152999</v>
      </c>
      <c r="S222" s="6">
        <v>0.26472865983945271</v>
      </c>
      <c r="T222" s="6">
        <v>0</v>
      </c>
      <c r="U222" s="6">
        <v>1.1335481846768478</v>
      </c>
      <c r="V222" s="6">
        <v>1.3322195292215513</v>
      </c>
      <c r="W222" s="6">
        <v>8.2323549781222749E-3</v>
      </c>
      <c r="X222" s="6">
        <v>5.6063727043980112E-2</v>
      </c>
      <c r="Y222" s="6">
        <v>6.6651370959350505E-3</v>
      </c>
      <c r="Z222" s="6">
        <v>0</v>
      </c>
      <c r="AA222" s="6">
        <v>0</v>
      </c>
      <c r="AB222" s="6"/>
      <c r="AC222" s="44">
        <v>0</v>
      </c>
      <c r="AD222" s="44">
        <v>0</v>
      </c>
      <c r="AE222" s="44">
        <v>0.83422839785734593</v>
      </c>
      <c r="AF222" s="44">
        <v>4.7127745184462194E-2</v>
      </c>
    </row>
    <row r="223" spans="1:32" x14ac:dyDescent="0.25">
      <c r="A223" s="4" t="s">
        <v>108</v>
      </c>
      <c r="B223" s="48" t="s">
        <v>32</v>
      </c>
      <c r="C223" s="6">
        <v>3.8466300000000002</v>
      </c>
      <c r="D223" s="6">
        <v>5.0917500000000002</v>
      </c>
      <c r="E223" s="48" t="s">
        <v>32</v>
      </c>
      <c r="F223" s="6">
        <v>33.89719091594295</v>
      </c>
      <c r="G223" s="6">
        <v>55.93197732031846</v>
      </c>
      <c r="H223" s="48">
        <f t="shared" si="55"/>
        <v>89.82916823626141</v>
      </c>
      <c r="I223" s="6">
        <v>3.6613E-2</v>
      </c>
      <c r="J223" s="6">
        <v>1.0238700000000001</v>
      </c>
      <c r="K223" s="6">
        <v>0.18314900000000001</v>
      </c>
      <c r="L223" s="48" t="s">
        <v>32</v>
      </c>
      <c r="M223" s="48" t="s">
        <v>32</v>
      </c>
      <c r="N223" s="6">
        <v>100.01118023626141</v>
      </c>
      <c r="O223" s="69">
        <v>1244.9596165034295</v>
      </c>
      <c r="P223" s="69"/>
      <c r="Q223" s="6">
        <v>0</v>
      </c>
      <c r="R223" s="6">
        <v>0.10711660955523231</v>
      </c>
      <c r="S223" s="6">
        <v>0.22216214768548195</v>
      </c>
      <c r="T223" s="6">
        <v>0</v>
      </c>
      <c r="U223" s="6">
        <v>1.0494617952702199</v>
      </c>
      <c r="V223" s="6">
        <v>1.5581684272618501</v>
      </c>
      <c r="W223" s="6">
        <v>1.1480689846023967E-3</v>
      </c>
      <c r="X223" s="6">
        <v>5.6506745300410645E-2</v>
      </c>
      <c r="Y223" s="6">
        <v>5.4362059422027589E-3</v>
      </c>
      <c r="Z223" s="6">
        <v>0</v>
      </c>
      <c r="AA223" s="6">
        <v>0</v>
      </c>
      <c r="AB223" s="6"/>
      <c r="AC223" s="44">
        <v>0</v>
      </c>
      <c r="AD223" s="44">
        <v>0</v>
      </c>
      <c r="AE223" s="44">
        <v>0.87521297965011113</v>
      </c>
      <c r="AF223" s="44">
        <v>5.1092543076546898E-2</v>
      </c>
    </row>
    <row r="224" spans="1:32" x14ac:dyDescent="0.25">
      <c r="A224" s="4" t="s">
        <v>104</v>
      </c>
      <c r="B224" s="48" t="s">
        <v>32</v>
      </c>
      <c r="C224" s="6">
        <v>5.0648600000000004</v>
      </c>
      <c r="D224" s="6">
        <v>1.7223599999999999</v>
      </c>
      <c r="E224" s="48" t="s">
        <v>32</v>
      </c>
      <c r="F224" s="6">
        <v>35.665446059865992</v>
      </c>
      <c r="G224" s="6">
        <v>57.415560916334485</v>
      </c>
      <c r="H224" s="48">
        <f t="shared" si="55"/>
        <v>93.081006976200484</v>
      </c>
      <c r="I224" s="6">
        <v>9.9826999999999999E-2</v>
      </c>
      <c r="J224" s="6">
        <v>0.27343400000000001</v>
      </c>
      <c r="K224" s="6">
        <v>0.20369699999999999</v>
      </c>
      <c r="L224" s="48" t="s">
        <v>32</v>
      </c>
      <c r="M224" s="48" t="s">
        <v>32</v>
      </c>
      <c r="N224" s="6">
        <v>100.44518497620048</v>
      </c>
      <c r="O224" s="69">
        <v>1384.6351276987539</v>
      </c>
      <c r="P224" s="69"/>
      <c r="Q224" s="6">
        <v>0</v>
      </c>
      <c r="R224" s="6">
        <v>0.1437153867364982</v>
      </c>
      <c r="S224" s="6">
        <v>7.6574883183953529E-2</v>
      </c>
      <c r="T224" s="6">
        <v>0</v>
      </c>
      <c r="U224" s="6">
        <v>1.125148907069442</v>
      </c>
      <c r="V224" s="6">
        <v>1.6298335675917386</v>
      </c>
      <c r="W224" s="6">
        <v>3.1896285335769668E-3</v>
      </c>
      <c r="X224" s="6">
        <v>1.537685113347813E-2</v>
      </c>
      <c r="Y224" s="6">
        <v>6.160775751312699E-3</v>
      </c>
      <c r="Z224" s="6">
        <v>0</v>
      </c>
      <c r="AA224" s="6">
        <v>0</v>
      </c>
      <c r="AB224" s="6"/>
      <c r="AC224" s="44">
        <v>0</v>
      </c>
      <c r="AD224" s="44">
        <v>0</v>
      </c>
      <c r="AE224" s="44">
        <v>0.95512511488726848</v>
      </c>
      <c r="AF224" s="44">
        <v>1.3482248009643207E-2</v>
      </c>
    </row>
    <row r="225" spans="1:32" x14ac:dyDescent="0.25">
      <c r="A225" s="4" t="s">
        <v>109</v>
      </c>
      <c r="B225" s="48" t="s">
        <v>32</v>
      </c>
      <c r="C225" s="6">
        <v>5.38504</v>
      </c>
      <c r="D225" s="6">
        <v>1.9322900000000001</v>
      </c>
      <c r="E225" s="48" t="s">
        <v>32</v>
      </c>
      <c r="F225" s="6">
        <v>36.090595608126989</v>
      </c>
      <c r="G225" s="6">
        <v>56.912289070905878</v>
      </c>
      <c r="H225" s="48">
        <f t="shared" si="55"/>
        <v>93.00288467903286</v>
      </c>
      <c r="I225" s="6">
        <v>0.16625000000000001</v>
      </c>
      <c r="J225" s="6">
        <v>0.26907599999999998</v>
      </c>
      <c r="K225" s="6">
        <v>0.17696700000000001</v>
      </c>
      <c r="L225" s="48" t="s">
        <v>32</v>
      </c>
      <c r="M225" s="48" t="s">
        <v>32</v>
      </c>
      <c r="N225" s="6">
        <v>100.93250767903287</v>
      </c>
      <c r="O225" s="69">
        <v>1202.9373267326737</v>
      </c>
      <c r="P225" s="69"/>
      <c r="Q225" s="6">
        <v>0</v>
      </c>
      <c r="R225" s="6">
        <v>0.15185829449654129</v>
      </c>
      <c r="S225" s="6">
        <v>8.5378492096262332E-2</v>
      </c>
      <c r="T225" s="6">
        <v>0</v>
      </c>
      <c r="U225" s="6">
        <v>1.1315406331329982</v>
      </c>
      <c r="V225" s="6">
        <v>1.605585590321069</v>
      </c>
      <c r="W225" s="6">
        <v>5.2791925654315014E-3</v>
      </c>
      <c r="X225" s="6">
        <v>1.5038468798113486E-2</v>
      </c>
      <c r="Y225" s="6">
        <v>5.3193285895844792E-3</v>
      </c>
      <c r="Z225" s="6">
        <v>0</v>
      </c>
      <c r="AA225" s="6">
        <v>0</v>
      </c>
      <c r="AB225" s="6"/>
      <c r="AC225" s="44">
        <v>0</v>
      </c>
      <c r="AD225" s="44">
        <v>0</v>
      </c>
      <c r="AE225" s="44">
        <v>0.9495089854456229</v>
      </c>
      <c r="AF225" s="44">
        <v>1.311594531313638E-2</v>
      </c>
    </row>
    <row r="226" spans="1:32" x14ac:dyDescent="0.25">
      <c r="A226" s="4" t="s">
        <v>110</v>
      </c>
      <c r="B226" s="48" t="s">
        <v>32</v>
      </c>
      <c r="C226" s="6">
        <v>3.5941299999999998</v>
      </c>
      <c r="D226" s="6">
        <v>1.69146</v>
      </c>
      <c r="E226" s="48" t="s">
        <v>32</v>
      </c>
      <c r="F226" s="6">
        <v>34.586711638971849</v>
      </c>
      <c r="G226" s="6">
        <v>60.887439323243626</v>
      </c>
      <c r="H226" s="48">
        <f t="shared" si="55"/>
        <v>95.474150962215475</v>
      </c>
      <c r="I226" s="6">
        <v>0.158775</v>
      </c>
      <c r="J226" s="6">
        <v>0.22434100000000001</v>
      </c>
      <c r="K226" s="6">
        <v>0.201375</v>
      </c>
      <c r="L226" s="48" t="s">
        <v>32</v>
      </c>
      <c r="M226" s="48" t="s">
        <v>32</v>
      </c>
      <c r="N226" s="6">
        <v>101.34423196221547</v>
      </c>
      <c r="O226" s="69">
        <v>1368.8512783219026</v>
      </c>
      <c r="P226" s="69"/>
      <c r="Q226" s="6">
        <v>0</v>
      </c>
      <c r="R226" s="6">
        <v>0.10129226254866251</v>
      </c>
      <c r="S226" s="6">
        <v>7.4691436475887538E-2</v>
      </c>
      <c r="T226" s="6">
        <v>0</v>
      </c>
      <c r="U226" s="6">
        <v>1.0837229826863548</v>
      </c>
      <c r="V226" s="6">
        <v>1.7166747681416057</v>
      </c>
      <c r="W226" s="6">
        <v>5.0387275617696401E-3</v>
      </c>
      <c r="X226" s="6">
        <v>1.2530552300538554E-2</v>
      </c>
      <c r="Y226" s="6">
        <v>6.0492702851813731E-3</v>
      </c>
      <c r="Z226" s="6">
        <v>0</v>
      </c>
      <c r="AA226" s="6">
        <v>0</v>
      </c>
      <c r="AB226" s="6"/>
      <c r="AC226" s="44">
        <v>0</v>
      </c>
      <c r="AD226" s="44">
        <v>0</v>
      </c>
      <c r="AE226" s="44">
        <v>0.95830476410498311</v>
      </c>
      <c r="AF226" s="44">
        <v>1.1430341522856177E-2</v>
      </c>
    </row>
    <row r="227" spans="1:32" x14ac:dyDescent="0.25">
      <c r="A227" s="4" t="s">
        <v>105</v>
      </c>
      <c r="B227" s="6">
        <v>2.1166000000000001E-2</v>
      </c>
      <c r="C227" s="6">
        <v>4.7057799999999999</v>
      </c>
      <c r="D227" s="6">
        <v>2.8296999999999999</v>
      </c>
      <c r="E227" s="48" t="s">
        <v>32</v>
      </c>
      <c r="F227" s="6">
        <v>34.74791503825093</v>
      </c>
      <c r="G227" s="6">
        <v>56.576419175690262</v>
      </c>
      <c r="H227" s="48">
        <f t="shared" si="55"/>
        <v>91.324334213941199</v>
      </c>
      <c r="I227" s="6">
        <v>0.12884200000000001</v>
      </c>
      <c r="J227" s="6">
        <v>0.65874200000000005</v>
      </c>
      <c r="K227" s="6">
        <v>0.18551000000000001</v>
      </c>
      <c r="L227" s="48" t="s">
        <v>32</v>
      </c>
      <c r="M227" s="48" t="s">
        <v>32</v>
      </c>
      <c r="N227" s="6">
        <v>99.854074213941203</v>
      </c>
      <c r="O227" s="69">
        <v>1261.0085692935875</v>
      </c>
      <c r="P227" s="69"/>
      <c r="Q227" s="6">
        <v>7.9602525844112983E-4</v>
      </c>
      <c r="R227" s="6">
        <v>0.13312179046535919</v>
      </c>
      <c r="S227" s="6">
        <v>0.12542511701042092</v>
      </c>
      <c r="T227" s="6">
        <v>0</v>
      </c>
      <c r="U227" s="6">
        <v>1.0928808134955608</v>
      </c>
      <c r="V227" s="6">
        <v>1.6011455434161199</v>
      </c>
      <c r="W227" s="6">
        <v>4.1042258704741376E-3</v>
      </c>
      <c r="X227" s="6">
        <v>3.6932776357764659E-2</v>
      </c>
      <c r="Y227" s="6">
        <v>5.5937081258592165E-3</v>
      </c>
      <c r="Z227" s="6">
        <v>0</v>
      </c>
      <c r="AA227" s="6">
        <v>0</v>
      </c>
      <c r="AB227" s="6"/>
      <c r="AC227" s="44">
        <v>0</v>
      </c>
      <c r="AD227" s="44">
        <v>0</v>
      </c>
      <c r="AE227" s="44">
        <v>0.92735593168284514</v>
      </c>
      <c r="AF227" s="44">
        <v>3.2689265458879228E-2</v>
      </c>
    </row>
    <row r="228" spans="1:32" x14ac:dyDescent="0.25">
      <c r="A228" s="4" t="s">
        <v>92</v>
      </c>
      <c r="B228" s="48" t="s">
        <v>32</v>
      </c>
      <c r="C228" s="6">
        <v>3.1805099999999999</v>
      </c>
      <c r="D228" s="6">
        <v>1.54393</v>
      </c>
      <c r="E228" s="48" t="s">
        <v>32</v>
      </c>
      <c r="F228" s="6">
        <v>33.850637908195765</v>
      </c>
      <c r="G228" s="6">
        <v>61.459196863703831</v>
      </c>
      <c r="H228" s="48">
        <f t="shared" si="55"/>
        <v>95.309834771899602</v>
      </c>
      <c r="I228" s="6">
        <v>5.8382999999999997E-2</v>
      </c>
      <c r="J228" s="6">
        <v>0.221913</v>
      </c>
      <c r="K228" s="6">
        <v>0.19952800000000001</v>
      </c>
      <c r="L228" s="48" t="s">
        <v>32</v>
      </c>
      <c r="M228" s="48" t="s">
        <v>32</v>
      </c>
      <c r="N228" s="6">
        <v>100.5140987718996</v>
      </c>
      <c r="O228" s="69">
        <v>1356.2962525686535</v>
      </c>
      <c r="P228" s="69"/>
      <c r="Q228" s="6">
        <v>0</v>
      </c>
      <c r="R228" s="6">
        <v>9.0256468218779362E-2</v>
      </c>
      <c r="S228" s="6">
        <v>6.8649245035507303E-2</v>
      </c>
      <c r="T228" s="6">
        <v>0</v>
      </c>
      <c r="U228" s="6">
        <v>1.0680090857170499</v>
      </c>
      <c r="V228" s="6">
        <v>1.7448024976510439</v>
      </c>
      <c r="W228" s="6">
        <v>1.8656245266378982E-3</v>
      </c>
      <c r="X228" s="6">
        <v>2.0381757975091671E-2</v>
      </c>
      <c r="Y228" s="6">
        <v>6.0353208758900014E-3</v>
      </c>
      <c r="Z228" s="6">
        <v>0</v>
      </c>
      <c r="AA228" s="6">
        <v>0</v>
      </c>
      <c r="AB228" s="6"/>
      <c r="AC228" s="44">
        <v>0</v>
      </c>
      <c r="AD228" s="44">
        <v>0</v>
      </c>
      <c r="AE228" s="44">
        <v>0.96214443239950431</v>
      </c>
      <c r="AF228" s="44">
        <v>1.8726506285141799E-2</v>
      </c>
    </row>
    <row r="229" spans="1:32" ht="14.4" x14ac:dyDescent="0.3">
      <c r="A229" s="78" t="s">
        <v>111</v>
      </c>
      <c r="B229" s="73">
        <v>0</v>
      </c>
      <c r="C229" s="73">
        <v>4.2869799999999998</v>
      </c>
      <c r="D229" s="73">
        <v>3.8621099999999999</v>
      </c>
      <c r="E229" s="73">
        <v>0</v>
      </c>
      <c r="F229" s="73">
        <v>36.562155727199546</v>
      </c>
      <c r="G229" s="73">
        <v>59.099125924339319</v>
      </c>
      <c r="H229" s="74">
        <f t="shared" si="55"/>
        <v>95.661281651538872</v>
      </c>
      <c r="I229" s="73">
        <v>0.17594199999999999</v>
      </c>
      <c r="J229" s="73">
        <v>0.82244799999999996</v>
      </c>
      <c r="K229" s="73">
        <v>0.196656</v>
      </c>
      <c r="L229" s="73">
        <v>0</v>
      </c>
      <c r="M229" s="73">
        <v>0</v>
      </c>
      <c r="N229" s="73">
        <v>105.00541765153888</v>
      </c>
      <c r="O229" s="76">
        <v>1336.7737653118413</v>
      </c>
      <c r="P229" s="76"/>
      <c r="Q229" s="73">
        <v>0</v>
      </c>
      <c r="R229" s="73">
        <v>0.11592974691761912</v>
      </c>
      <c r="S229" s="73">
        <v>0.16364195488325731</v>
      </c>
      <c r="T229" s="73">
        <v>0</v>
      </c>
      <c r="U229" s="73">
        <v>1.0992633396709328</v>
      </c>
      <c r="V229" s="73">
        <v>1.5988300848737946</v>
      </c>
      <c r="W229" s="73">
        <v>5.3575868517887178E-3</v>
      </c>
      <c r="X229" s="73">
        <v>1.1308820394898162E-2</v>
      </c>
      <c r="Y229" s="73">
        <v>5.6684664077093095E-3</v>
      </c>
      <c r="Z229" s="73">
        <v>0</v>
      </c>
      <c r="AA229" s="73">
        <v>0</v>
      </c>
      <c r="AB229" s="73"/>
      <c r="AC229" s="75">
        <v>0</v>
      </c>
      <c r="AD229" s="75">
        <v>0</v>
      </c>
      <c r="AE229" s="75">
        <v>0.90715202783823201</v>
      </c>
      <c r="AF229" s="75">
        <v>1.0182877620692215E-2</v>
      </c>
    </row>
    <row r="230" spans="1:32" ht="14.4" x14ac:dyDescent="0.3">
      <c r="A230" s="78" t="s">
        <v>112</v>
      </c>
      <c r="B230" s="73">
        <v>0</v>
      </c>
      <c r="C230" s="73">
        <v>6.1844900000000003</v>
      </c>
      <c r="D230" s="73">
        <v>4.0948900000000004</v>
      </c>
      <c r="E230" s="73">
        <v>0</v>
      </c>
      <c r="F230" s="73">
        <v>38.81863775204954</v>
      </c>
      <c r="G230" s="73">
        <v>56.391355077026496</v>
      </c>
      <c r="H230" s="74">
        <f t="shared" si="55"/>
        <v>95.209992829076043</v>
      </c>
      <c r="I230" s="73">
        <v>0.26655699999999999</v>
      </c>
      <c r="J230" s="73">
        <v>0.61748899999999995</v>
      </c>
      <c r="K230" s="73">
        <v>0.21441299999999999</v>
      </c>
      <c r="L230" s="73">
        <v>0</v>
      </c>
      <c r="M230" s="73">
        <v>0</v>
      </c>
      <c r="N230" s="73">
        <v>106.58783182907605</v>
      </c>
      <c r="O230" s="76">
        <v>1457.4773886472206</v>
      </c>
      <c r="P230" s="76"/>
      <c r="Q230" s="73">
        <v>0</v>
      </c>
      <c r="R230" s="73">
        <v>0.16398384997809107</v>
      </c>
      <c r="S230" s="73">
        <v>0.17012416877000086</v>
      </c>
      <c r="T230" s="73">
        <v>0</v>
      </c>
      <c r="U230" s="73">
        <v>1.1443635009916235</v>
      </c>
      <c r="V230" s="73">
        <v>1.4958482621349374</v>
      </c>
      <c r="W230" s="73">
        <v>7.9587258320647017E-3</v>
      </c>
      <c r="X230" s="73">
        <v>1.1661623154402442E-2</v>
      </c>
      <c r="Y230" s="73">
        <v>6.0598691388801763E-3</v>
      </c>
      <c r="Z230" s="73">
        <v>0</v>
      </c>
      <c r="AA230" s="73">
        <v>0</v>
      </c>
      <c r="AB230" s="73"/>
      <c r="AC230" s="75">
        <v>0</v>
      </c>
      <c r="AD230" s="75">
        <v>0</v>
      </c>
      <c r="AE230" s="75">
        <v>0.89788296275851864</v>
      </c>
      <c r="AF230" s="75">
        <v>1.0087690060384341E-2</v>
      </c>
    </row>
    <row r="231" spans="1:32" x14ac:dyDescent="0.25">
      <c r="A231" s="4" t="s">
        <v>95</v>
      </c>
      <c r="B231" s="48" t="s">
        <v>32</v>
      </c>
      <c r="C231" s="6">
        <v>3.55945</v>
      </c>
      <c r="D231" s="6">
        <v>2.1670500000000001</v>
      </c>
      <c r="E231" s="48" t="s">
        <v>32</v>
      </c>
      <c r="F231" s="6">
        <v>33.182348452739987</v>
      </c>
      <c r="G231" s="6">
        <v>59.403308992763421</v>
      </c>
      <c r="H231" s="48">
        <f t="shared" si="55"/>
        <v>92.585657445503415</v>
      </c>
      <c r="I231" s="6">
        <v>9.9401000000000003E-2</v>
      </c>
      <c r="J231" s="6">
        <v>0.39786500000000002</v>
      </c>
      <c r="K231" s="6">
        <v>0.19442000000000001</v>
      </c>
      <c r="L231" s="48" t="s">
        <v>32</v>
      </c>
      <c r="M231" s="48" t="s">
        <v>32</v>
      </c>
      <c r="N231" s="6">
        <v>99.003843445503392</v>
      </c>
      <c r="O231" s="69">
        <v>1321.5745029489476</v>
      </c>
      <c r="P231" s="69"/>
      <c r="Q231" s="6">
        <v>0</v>
      </c>
      <c r="R231" s="6">
        <v>0.10148226309437591</v>
      </c>
      <c r="S231" s="6">
        <v>9.6806109812546809E-2</v>
      </c>
      <c r="T231" s="6">
        <v>0</v>
      </c>
      <c r="U231" s="6">
        <v>1.0518186970793106</v>
      </c>
      <c r="V231" s="6">
        <v>1.6943210559409225</v>
      </c>
      <c r="W231" s="6">
        <v>3.191201781096476E-3</v>
      </c>
      <c r="X231" s="6">
        <v>4.6472364233969894E-2</v>
      </c>
      <c r="Y231" s="6">
        <v>5.9083080577778261E-3</v>
      </c>
      <c r="Z231" s="6">
        <v>0</v>
      </c>
      <c r="AA231" s="6">
        <v>0</v>
      </c>
      <c r="AB231" s="6"/>
      <c r="AC231" s="44">
        <v>0</v>
      </c>
      <c r="AD231" s="44">
        <v>0</v>
      </c>
      <c r="AE231" s="44">
        <v>0.94595240825805715</v>
      </c>
      <c r="AF231" s="44">
        <v>4.2313341035845824E-2</v>
      </c>
    </row>
    <row r="232" spans="1:32" x14ac:dyDescent="0.25">
      <c r="A232" s="4" t="s">
        <v>96</v>
      </c>
      <c r="B232" s="48" t="s">
        <v>32</v>
      </c>
      <c r="C232" s="6">
        <v>4.6480699999999997</v>
      </c>
      <c r="D232" s="6">
        <v>2.6448100000000001</v>
      </c>
      <c r="E232" s="48" t="s">
        <v>32</v>
      </c>
      <c r="F232" s="6">
        <v>34.334527466114267</v>
      </c>
      <c r="G232" s="6">
        <v>55.989726613412692</v>
      </c>
      <c r="H232" s="48">
        <f t="shared" si="55"/>
        <v>90.324254079526952</v>
      </c>
      <c r="I232" s="6">
        <v>8.5059999999999997E-2</v>
      </c>
      <c r="J232" s="6">
        <v>0.50390999999999997</v>
      </c>
      <c r="K232" s="6">
        <v>0.22181400000000001</v>
      </c>
      <c r="L232" s="48" t="s">
        <v>32</v>
      </c>
      <c r="M232" s="48" t="s">
        <v>32</v>
      </c>
      <c r="N232" s="6">
        <v>98.427918079526947</v>
      </c>
      <c r="O232" s="69">
        <v>1507.785859464653</v>
      </c>
      <c r="P232" s="69"/>
      <c r="Q232" s="6">
        <v>0</v>
      </c>
      <c r="R232" s="6">
        <v>0.13339419428727928</v>
      </c>
      <c r="S232" s="6">
        <v>0.11892833425619474</v>
      </c>
      <c r="T232" s="6">
        <v>0</v>
      </c>
      <c r="U232" s="6">
        <v>1.0955239164232311</v>
      </c>
      <c r="V232" s="6">
        <v>1.6074979910200264</v>
      </c>
      <c r="W232" s="6">
        <v>2.7488175311487155E-3</v>
      </c>
      <c r="X232" s="6">
        <v>3.5121460332897737E-2</v>
      </c>
      <c r="Y232" s="6">
        <v>6.7852861492215481E-3</v>
      </c>
      <c r="Z232" s="6">
        <v>0</v>
      </c>
      <c r="AA232" s="6">
        <v>0</v>
      </c>
      <c r="AB232" s="6"/>
      <c r="AC232" s="44">
        <v>0</v>
      </c>
      <c r="AD232" s="44">
        <v>0</v>
      </c>
      <c r="AE232" s="44">
        <v>0.93111299769066802</v>
      </c>
      <c r="AF232" s="44">
        <v>3.1063197227819341E-2</v>
      </c>
    </row>
    <row r="233" spans="1:32" x14ac:dyDescent="0.25">
      <c r="A233" s="4" t="s">
        <v>114</v>
      </c>
      <c r="B233" s="48" t="s">
        <v>32</v>
      </c>
      <c r="C233" s="6">
        <v>2.8706700000000001</v>
      </c>
      <c r="D233" s="6">
        <v>2.2526700000000002</v>
      </c>
      <c r="E233" s="48" t="s">
        <v>32</v>
      </c>
      <c r="F233" s="6">
        <v>30.962244300276396</v>
      </c>
      <c r="G233" s="6">
        <v>55.285560042753723</v>
      </c>
      <c r="H233" s="48">
        <f t="shared" si="55"/>
        <v>86.247804343030111</v>
      </c>
      <c r="I233" s="6">
        <v>4.333E-2</v>
      </c>
      <c r="J233" s="6">
        <v>0.47084399999999998</v>
      </c>
      <c r="K233" s="6">
        <v>0.189308</v>
      </c>
      <c r="L233" s="48" t="s">
        <v>32</v>
      </c>
      <c r="M233" s="48" t="s">
        <v>32</v>
      </c>
      <c r="N233" s="68">
        <v>92.074626343030118</v>
      </c>
      <c r="O233" s="69">
        <v>1286.825563235569</v>
      </c>
      <c r="P233" s="69"/>
      <c r="Q233" s="6">
        <v>0</v>
      </c>
      <c r="R233" s="6">
        <v>8.8627030568267942E-2</v>
      </c>
      <c r="S233" s="6">
        <v>0.10897003558542009</v>
      </c>
      <c r="T233" s="6">
        <v>0</v>
      </c>
      <c r="U233" s="6">
        <v>1.0627763487562842</v>
      </c>
      <c r="V233" s="6">
        <v>1.7075462074718342</v>
      </c>
      <c r="W233" s="6">
        <v>1.5063569037560586E-3</v>
      </c>
      <c r="X233" s="6">
        <v>2.4344324908226547E-2</v>
      </c>
      <c r="Y233" s="6">
        <v>6.2296958062109204E-3</v>
      </c>
      <c r="Z233" s="6">
        <v>0</v>
      </c>
      <c r="AA233" s="6">
        <v>0</v>
      </c>
      <c r="AB233" s="6"/>
      <c r="AC233" s="44">
        <v>0</v>
      </c>
      <c r="AD233" s="44">
        <v>0</v>
      </c>
      <c r="AE233" s="44">
        <v>0.94001152700841251</v>
      </c>
      <c r="AF233" s="44">
        <v>2.2393397069863187E-2</v>
      </c>
    </row>
    <row r="234" spans="1:32" x14ac:dyDescent="0.25">
      <c r="A234" s="4" t="s">
        <v>116</v>
      </c>
      <c r="B234" s="48" t="s">
        <v>32</v>
      </c>
      <c r="C234" s="6">
        <v>4.0806699999999996</v>
      </c>
      <c r="D234" s="6">
        <v>1.9442600000000001</v>
      </c>
      <c r="E234" s="48" t="s">
        <v>32</v>
      </c>
      <c r="F234" s="6">
        <v>34.196218715994981</v>
      </c>
      <c r="G234" s="6">
        <v>58.629290610674907</v>
      </c>
      <c r="H234" s="48">
        <f t="shared" si="55"/>
        <v>92.825509326669888</v>
      </c>
      <c r="I234" s="6">
        <v>7.6273999999999995E-2</v>
      </c>
      <c r="J234" s="6">
        <v>0.36346899999999999</v>
      </c>
      <c r="K234" s="6">
        <v>0.17404</v>
      </c>
      <c r="L234" s="48" t="s">
        <v>32</v>
      </c>
      <c r="M234" s="48" t="s">
        <v>32</v>
      </c>
      <c r="N234" s="6">
        <v>99.464222326669884</v>
      </c>
      <c r="O234" s="69">
        <v>1183.0409756878655</v>
      </c>
      <c r="P234" s="69"/>
      <c r="Q234" s="6">
        <v>0</v>
      </c>
      <c r="R234" s="6">
        <v>0.11651315999488046</v>
      </c>
      <c r="S234" s="6">
        <v>8.6981008088190759E-2</v>
      </c>
      <c r="T234" s="6">
        <v>0</v>
      </c>
      <c r="U234" s="6">
        <v>1.0855457017367551</v>
      </c>
      <c r="V234" s="6">
        <v>1.6746959456946744</v>
      </c>
      <c r="W234" s="6">
        <v>2.4523152205889612E-3</v>
      </c>
      <c r="X234" s="6">
        <v>2.8515143037536505E-2</v>
      </c>
      <c r="Y234" s="6">
        <v>5.2967262273739954E-3</v>
      </c>
      <c r="Z234" s="6">
        <v>0</v>
      </c>
      <c r="AA234" s="6">
        <v>0</v>
      </c>
      <c r="AB234" s="6"/>
      <c r="AC234" s="44">
        <v>0</v>
      </c>
      <c r="AD234" s="44">
        <v>0</v>
      </c>
      <c r="AE234" s="44">
        <v>0.95062601693152904</v>
      </c>
      <c r="AF234" s="44">
        <v>2.5595678343146206E-2</v>
      </c>
    </row>
    <row r="235" spans="1:32" x14ac:dyDescent="0.25">
      <c r="A235" s="4" t="s">
        <v>117</v>
      </c>
      <c r="B235" s="6">
        <v>8.1901000000000002E-2</v>
      </c>
      <c r="C235" s="6">
        <v>3.8768500000000001</v>
      </c>
      <c r="D235" s="6">
        <v>2.9968400000000002</v>
      </c>
      <c r="E235" s="48" t="s">
        <v>32</v>
      </c>
      <c r="F235" s="6">
        <v>35.090016712695054</v>
      </c>
      <c r="G235" s="6">
        <v>59.188743647927801</v>
      </c>
      <c r="H235" s="48">
        <f t="shared" si="55"/>
        <v>94.278760360622854</v>
      </c>
      <c r="I235" s="6">
        <v>7.3100999999999999E-2</v>
      </c>
      <c r="J235" s="6">
        <v>0.62781200000000004</v>
      </c>
      <c r="K235" s="6">
        <v>0.19287000000000001</v>
      </c>
      <c r="L235" s="48" t="s">
        <v>32</v>
      </c>
      <c r="M235" s="48" t="s">
        <v>32</v>
      </c>
      <c r="N235" s="6">
        <v>102.12813436062285</v>
      </c>
      <c r="O235" s="69">
        <v>1311.0383416508769</v>
      </c>
      <c r="P235" s="69"/>
      <c r="Q235" s="6">
        <v>3.0209330189642464E-3</v>
      </c>
      <c r="R235" s="6">
        <v>0.10756237017505728</v>
      </c>
      <c r="S235" s="6">
        <v>0.13027812870400635</v>
      </c>
      <c r="T235" s="6">
        <v>0</v>
      </c>
      <c r="U235" s="6">
        <v>1.0824091645049645</v>
      </c>
      <c r="V235" s="6">
        <v>1.6428515082123107</v>
      </c>
      <c r="W235" s="6">
        <v>2.2838151461436222E-3</v>
      </c>
      <c r="X235" s="6">
        <v>2.5890323542914071E-2</v>
      </c>
      <c r="Y235" s="6">
        <v>5.7037566956394592E-3</v>
      </c>
      <c r="Z235" s="6">
        <v>0</v>
      </c>
      <c r="AA235" s="6">
        <v>0</v>
      </c>
      <c r="AB235" s="6"/>
      <c r="AC235" s="44">
        <v>0</v>
      </c>
      <c r="AD235" s="44">
        <v>0</v>
      </c>
      <c r="AE235" s="44">
        <v>0.92652645018636348</v>
      </c>
      <c r="AF235" s="44">
        <v>2.3360403773637409E-2</v>
      </c>
    </row>
    <row r="236" spans="1:32" x14ac:dyDescent="0.25">
      <c r="A236" s="4" t="s">
        <v>115</v>
      </c>
      <c r="B236" s="48" t="s">
        <v>32</v>
      </c>
      <c r="C236" s="6">
        <v>3.3891</v>
      </c>
      <c r="D236" s="6">
        <v>2.1943100000000002</v>
      </c>
      <c r="E236" s="48" t="s">
        <v>32</v>
      </c>
      <c r="F236" s="6">
        <v>33.926159278791033</v>
      </c>
      <c r="G236" s="6">
        <v>59.81216059523824</v>
      </c>
      <c r="H236" s="48">
        <f t="shared" si="55"/>
        <v>93.738319874029273</v>
      </c>
      <c r="I236" s="6">
        <v>7.2298000000000001E-2</v>
      </c>
      <c r="J236" s="6">
        <v>0.36239399999999999</v>
      </c>
      <c r="K236" s="6">
        <v>0.197495</v>
      </c>
      <c r="L236" s="48" t="s">
        <v>32</v>
      </c>
      <c r="M236" s="48" t="s">
        <v>32</v>
      </c>
      <c r="N236" s="6">
        <v>99.953916874029275</v>
      </c>
      <c r="O236" s="69">
        <v>1342.4768874596357</v>
      </c>
      <c r="P236" s="69"/>
      <c r="Q236" s="6">
        <v>0</v>
      </c>
      <c r="R236" s="6">
        <v>9.6468276284543644E-2</v>
      </c>
      <c r="S236" s="6">
        <v>9.7864393020704696E-2</v>
      </c>
      <c r="T236" s="6">
        <v>0</v>
      </c>
      <c r="U236" s="6">
        <v>1.0736465968206721</v>
      </c>
      <c r="V236" s="6">
        <v>1.7032070629509937</v>
      </c>
      <c r="W236" s="6">
        <v>2.3173022525828685E-3</v>
      </c>
      <c r="X236" s="6">
        <v>2.0504377211288546E-2</v>
      </c>
      <c r="Y236" s="6">
        <v>5.9919914592144081E-3</v>
      </c>
      <c r="Z236" s="6">
        <v>0</v>
      </c>
      <c r="AA236" s="6">
        <v>0</v>
      </c>
      <c r="AB236" s="6"/>
      <c r="AC236" s="44">
        <v>0</v>
      </c>
      <c r="AD236" s="44">
        <v>0</v>
      </c>
      <c r="AE236" s="44">
        <v>0.94566323690477583</v>
      </c>
      <c r="AF236" s="44">
        <v>1.8739988994141869E-2</v>
      </c>
    </row>
    <row r="237" spans="1:32" x14ac:dyDescent="0.25">
      <c r="A237" s="4" t="s">
        <v>106</v>
      </c>
      <c r="B237" s="48" t="s">
        <v>32</v>
      </c>
      <c r="C237" s="6">
        <v>2.4871099999999999</v>
      </c>
      <c r="D237" s="6">
        <v>1.01495</v>
      </c>
      <c r="E237" s="48" t="s">
        <v>32</v>
      </c>
      <c r="F237" s="6">
        <v>31.245286672686738</v>
      </c>
      <c r="G237" s="6">
        <v>60.232662902163327</v>
      </c>
      <c r="H237" s="48">
        <f t="shared" si="55"/>
        <v>91.477949574850072</v>
      </c>
      <c r="I237" s="6">
        <v>1.9029999999999998E-2</v>
      </c>
      <c r="J237" s="6">
        <v>0.211006</v>
      </c>
      <c r="K237" s="6">
        <v>0.19919100000000001</v>
      </c>
      <c r="L237" s="48" t="s">
        <v>32</v>
      </c>
      <c r="M237" s="48" t="s">
        <v>32</v>
      </c>
      <c r="N237" s="68">
        <v>95.40923657485007</v>
      </c>
      <c r="O237" s="69">
        <v>1354.0054871767504</v>
      </c>
      <c r="P237" s="69"/>
      <c r="Q237" s="6">
        <v>0</v>
      </c>
      <c r="R237" s="6">
        <v>7.4204279966271991E-2</v>
      </c>
      <c r="S237" s="6">
        <v>4.744661119449628E-2</v>
      </c>
      <c r="T237" s="6">
        <v>0</v>
      </c>
      <c r="U237" s="6">
        <v>1.0364419800426892</v>
      </c>
      <c r="V237" s="6">
        <v>1.7978102372939553</v>
      </c>
      <c r="W237" s="6">
        <v>6.3933578748777095E-4</v>
      </c>
      <c r="X237" s="6">
        <v>3.7122964136095636E-2</v>
      </c>
      <c r="Y237" s="6">
        <v>6.3345915790040596E-3</v>
      </c>
      <c r="Z237" s="6">
        <v>0</v>
      </c>
      <c r="AA237" s="6">
        <v>0</v>
      </c>
      <c r="AB237" s="6"/>
      <c r="AC237" s="44">
        <v>0</v>
      </c>
      <c r="AD237" s="44">
        <v>0</v>
      </c>
      <c r="AE237" s="44">
        <v>0.97428725912419056</v>
      </c>
      <c r="AF237" s="44">
        <v>3.4579150835157495E-2</v>
      </c>
    </row>
    <row r="238" spans="1:32" x14ac:dyDescent="0.25">
      <c r="A238" s="4" t="s">
        <v>113</v>
      </c>
      <c r="B238" s="48" t="s">
        <v>32</v>
      </c>
      <c r="C238" s="6">
        <v>3.8430599999999999</v>
      </c>
      <c r="D238" s="6">
        <v>2.4772699999999999</v>
      </c>
      <c r="E238" s="48" t="s">
        <v>32</v>
      </c>
      <c r="F238" s="6">
        <v>33.553504065956226</v>
      </c>
      <c r="G238" s="6">
        <v>57.667438245051272</v>
      </c>
      <c r="H238" s="48">
        <f t="shared" si="55"/>
        <v>91.220942311007491</v>
      </c>
      <c r="I238" s="6">
        <v>3.9419000000000003E-2</v>
      </c>
      <c r="J238" s="6">
        <v>0.424207</v>
      </c>
      <c r="K238" s="6">
        <v>0.22706599999999999</v>
      </c>
      <c r="L238" s="48" t="s">
        <v>32</v>
      </c>
      <c r="M238" s="48" t="s">
        <v>32</v>
      </c>
      <c r="N238" s="6">
        <v>98.231964311007488</v>
      </c>
      <c r="O238" s="69">
        <v>1543.4864524565667</v>
      </c>
      <c r="P238" s="69"/>
      <c r="Q238" s="6">
        <v>0</v>
      </c>
      <c r="R238" s="6">
        <v>0.11059052950538234</v>
      </c>
      <c r="S238" s="6">
        <v>0.11169679334403307</v>
      </c>
      <c r="T238" s="6">
        <v>0</v>
      </c>
      <c r="U238" s="6">
        <v>1.0735077244781994</v>
      </c>
      <c r="V238" s="6">
        <v>1.6601573608316951</v>
      </c>
      <c r="W238" s="6">
        <v>1.2773286121662004E-3</v>
      </c>
      <c r="X238" s="6">
        <v>3.5805476415016711E-2</v>
      </c>
      <c r="Y238" s="6">
        <v>6.9647868135069083E-3</v>
      </c>
      <c r="Z238" s="6">
        <v>0</v>
      </c>
      <c r="AA238" s="6">
        <v>0</v>
      </c>
      <c r="AB238" s="6"/>
      <c r="AC238" s="44">
        <v>0</v>
      </c>
      <c r="AD238" s="44">
        <v>0</v>
      </c>
      <c r="AE238" s="44">
        <v>0.93696050372949868</v>
      </c>
      <c r="AF238" s="44">
        <v>3.2277157060951078E-2</v>
      </c>
    </row>
    <row r="239" spans="1:32" x14ac:dyDescent="0.25">
      <c r="A239" s="4" t="s">
        <v>94</v>
      </c>
      <c r="B239" s="48" t="s">
        <v>32</v>
      </c>
      <c r="C239" s="6">
        <v>4.4361499999999996</v>
      </c>
      <c r="D239" s="6">
        <v>3.3991099999999999</v>
      </c>
      <c r="E239" s="48" t="s">
        <v>32</v>
      </c>
      <c r="F239" s="6">
        <v>34.785582721700827</v>
      </c>
      <c r="G239" s="6">
        <v>57.118568927528791</v>
      </c>
      <c r="H239" s="48">
        <f t="shared" si="55"/>
        <v>91.904151649229618</v>
      </c>
      <c r="I239" s="6">
        <v>3.8679999999999999E-2</v>
      </c>
      <c r="J239" s="6">
        <v>0.75930200000000003</v>
      </c>
      <c r="K239" s="6">
        <v>0.21912300000000001</v>
      </c>
      <c r="L239" s="48" t="s">
        <v>32</v>
      </c>
      <c r="M239" s="48" t="s">
        <v>32</v>
      </c>
      <c r="N239" s="6">
        <v>100.75651664922962</v>
      </c>
      <c r="O239" s="69">
        <v>1489.4937239465189</v>
      </c>
      <c r="P239" s="69"/>
      <c r="Q239" s="6">
        <v>0</v>
      </c>
      <c r="R239" s="6">
        <v>0.12396032209641841</v>
      </c>
      <c r="S239" s="6">
        <v>0.148822392527584</v>
      </c>
      <c r="T239" s="6">
        <v>0</v>
      </c>
      <c r="U239" s="6">
        <v>1.0806928459856366</v>
      </c>
      <c r="V239" s="6">
        <v>1.5967304776779585</v>
      </c>
      <c r="W239" s="6">
        <v>1.2170802195656178E-3</v>
      </c>
      <c r="X239" s="6">
        <v>4.2050395891217063E-2</v>
      </c>
      <c r="Y239" s="6">
        <v>6.5264856016199859E-3</v>
      </c>
      <c r="Z239" s="6">
        <v>0</v>
      </c>
      <c r="AA239" s="6">
        <v>0</v>
      </c>
      <c r="AB239" s="6"/>
      <c r="AC239" s="44">
        <v>0</v>
      </c>
      <c r="AD239" s="44">
        <v>0</v>
      </c>
      <c r="AE239" s="44">
        <v>0.91474197369337784</v>
      </c>
      <c r="AF239" s="44">
        <v>3.7453261193469999E-2</v>
      </c>
    </row>
    <row r="240" spans="1:32" x14ac:dyDescent="0.25">
      <c r="A240" s="4" t="s">
        <v>123</v>
      </c>
      <c r="B240" s="48" t="s">
        <v>32</v>
      </c>
      <c r="C240" s="6">
        <v>3.2556699999999998</v>
      </c>
      <c r="D240" s="6">
        <v>1.5693999999999999</v>
      </c>
      <c r="E240" s="48" t="s">
        <v>32</v>
      </c>
      <c r="F240" s="6">
        <v>33.749961249521235</v>
      </c>
      <c r="G240" s="6">
        <v>60.957510025479408</v>
      </c>
      <c r="H240" s="48">
        <f t="shared" si="55"/>
        <v>94.707471275000643</v>
      </c>
      <c r="I240" s="6">
        <v>0</v>
      </c>
      <c r="J240" s="6">
        <v>0.41026899999999999</v>
      </c>
      <c r="K240" s="6">
        <v>0.195552</v>
      </c>
      <c r="L240" s="48" t="s">
        <v>32</v>
      </c>
      <c r="M240" s="48" t="s">
        <v>32</v>
      </c>
      <c r="N240" s="6">
        <v>100.13836227500065</v>
      </c>
      <c r="O240" s="69">
        <v>1329.269299458248</v>
      </c>
      <c r="P240" s="69"/>
      <c r="Q240" s="6">
        <v>0</v>
      </c>
      <c r="R240" s="6">
        <v>9.2805342868683888E-2</v>
      </c>
      <c r="S240" s="6">
        <v>7.0095936061186886E-2</v>
      </c>
      <c r="T240" s="6">
        <v>0</v>
      </c>
      <c r="U240" s="6">
        <v>1.0696271070894627</v>
      </c>
      <c r="V240" s="6">
        <v>1.7383516906607772</v>
      </c>
      <c r="W240" s="6">
        <v>0</v>
      </c>
      <c r="X240" s="6">
        <v>2.3178235779220808E-2</v>
      </c>
      <c r="Y240" s="6">
        <v>5.9416875406684928E-3</v>
      </c>
      <c r="Z240" s="6">
        <v>0</v>
      </c>
      <c r="AA240" s="6">
        <v>0</v>
      </c>
      <c r="AB240" s="6"/>
      <c r="AC240" s="44">
        <v>0</v>
      </c>
      <c r="AD240" s="44">
        <v>0</v>
      </c>
      <c r="AE240" s="44">
        <v>0.96123972017467574</v>
      </c>
      <c r="AF240" s="44">
        <v>2.1209848515543004E-2</v>
      </c>
    </row>
    <row r="241" spans="1:32" ht="14.4" x14ac:dyDescent="0.3">
      <c r="A241" s="14" t="s">
        <v>71</v>
      </c>
      <c r="B241" s="15"/>
      <c r="C241" s="15">
        <f>MIN(C185:C228,C231:C240)</f>
        <v>2.4871099999999999</v>
      </c>
      <c r="D241" s="15">
        <f t="shared" ref="D241:AF241" si="56">MIN(D185:D228,D231:D240)</f>
        <v>0.8337</v>
      </c>
      <c r="E241" s="15"/>
      <c r="F241" s="15">
        <f t="shared" si="56"/>
        <v>30.962244300276396</v>
      </c>
      <c r="G241" s="15">
        <f t="shared" si="56"/>
        <v>46.904247314355636</v>
      </c>
      <c r="H241" s="15">
        <f t="shared" si="56"/>
        <v>83.568489097910259</v>
      </c>
      <c r="I241" s="15">
        <f t="shared" si="56"/>
        <v>0</v>
      </c>
      <c r="J241" s="15">
        <f t="shared" si="56"/>
        <v>6.8655999999999995E-2</v>
      </c>
      <c r="K241" s="15">
        <f t="shared" si="56"/>
        <v>0.16891100000000001</v>
      </c>
      <c r="L241" s="15"/>
      <c r="M241" s="15"/>
      <c r="N241" s="15">
        <f t="shared" si="56"/>
        <v>91.470829093957775</v>
      </c>
      <c r="O241" s="15">
        <f t="shared" si="56"/>
        <v>1148.1764780763792</v>
      </c>
      <c r="P241" s="15"/>
      <c r="Q241" s="15">
        <f t="shared" si="56"/>
        <v>0</v>
      </c>
      <c r="R241" s="15">
        <f t="shared" si="56"/>
        <v>7.1164032227719859E-2</v>
      </c>
      <c r="S241" s="15">
        <f t="shared" si="56"/>
        <v>3.774704688475447E-2</v>
      </c>
      <c r="T241" s="15">
        <f t="shared" si="56"/>
        <v>0</v>
      </c>
      <c r="U241" s="15">
        <f t="shared" si="56"/>
        <v>1.0364419800426892</v>
      </c>
      <c r="V241" s="15">
        <f t="shared" si="56"/>
        <v>1.264337543477831</v>
      </c>
      <c r="W241" s="15">
        <f t="shared" si="56"/>
        <v>0</v>
      </c>
      <c r="X241" s="15">
        <f t="shared" si="56"/>
        <v>3.9319153411376227E-3</v>
      </c>
      <c r="Y241" s="15">
        <f t="shared" si="56"/>
        <v>5.0749399357372738E-3</v>
      </c>
      <c r="Z241" s="15">
        <f t="shared" si="56"/>
        <v>0</v>
      </c>
      <c r="AA241" s="15">
        <f t="shared" si="56"/>
        <v>0</v>
      </c>
      <c r="AB241" s="15"/>
      <c r="AC241" s="90">
        <f t="shared" si="56"/>
        <v>0</v>
      </c>
      <c r="AD241" s="90">
        <f t="shared" si="56"/>
        <v>0</v>
      </c>
      <c r="AE241" s="90">
        <f t="shared" si="56"/>
        <v>0.78230758668066258</v>
      </c>
      <c r="AF241" s="90">
        <f t="shared" si="56"/>
        <v>3.6498394302897624E-3</v>
      </c>
    </row>
    <row r="242" spans="1:32" ht="14.4" x14ac:dyDescent="0.3">
      <c r="A242" s="14" t="s">
        <v>72</v>
      </c>
      <c r="B242" s="15"/>
      <c r="C242" s="15">
        <f>MAX(C185:C228,C231:C240)</f>
        <v>7.1758800000000003</v>
      </c>
      <c r="D242" s="15">
        <f t="shared" ref="D242:AF242" si="57">MAX(D185:D228,D231:D240)</f>
        <v>8.3271099999999993</v>
      </c>
      <c r="E242" s="15"/>
      <c r="F242" s="15">
        <f t="shared" si="57"/>
        <v>36.914720406454379</v>
      </c>
      <c r="G242" s="15">
        <f t="shared" si="57"/>
        <v>62.962949267588257</v>
      </c>
      <c r="H242" s="15">
        <f t="shared" si="57"/>
        <v>96.914694204299593</v>
      </c>
      <c r="I242" s="15">
        <f t="shared" si="57"/>
        <v>0.26469999999999999</v>
      </c>
      <c r="J242" s="15">
        <f t="shared" si="57"/>
        <v>1.5071399999999999</v>
      </c>
      <c r="K242" s="15">
        <f t="shared" si="57"/>
        <v>0.28656100000000001</v>
      </c>
      <c r="L242" s="15"/>
      <c r="M242" s="15"/>
      <c r="N242" s="15">
        <f t="shared" si="57"/>
        <v>102.12813436062285</v>
      </c>
      <c r="O242" s="15">
        <f t="shared" si="57"/>
        <v>1947.9051082170215</v>
      </c>
      <c r="P242" s="15"/>
      <c r="Q242" s="15">
        <f t="shared" si="57"/>
        <v>3.0209330189642464E-3</v>
      </c>
      <c r="R242" s="15">
        <f t="shared" si="57"/>
        <v>0.19819333692152999</v>
      </c>
      <c r="S242" s="15">
        <f t="shared" si="57"/>
        <v>0.35182669294792768</v>
      </c>
      <c r="T242" s="15">
        <f t="shared" si="57"/>
        <v>0</v>
      </c>
      <c r="U242" s="15">
        <f t="shared" si="57"/>
        <v>1.1533503335386905</v>
      </c>
      <c r="V242" s="15">
        <f t="shared" si="57"/>
        <v>1.7995852910702235</v>
      </c>
      <c r="W242" s="15">
        <f t="shared" si="57"/>
        <v>8.2323549781222749E-3</v>
      </c>
      <c r="X242" s="15">
        <f t="shared" si="57"/>
        <v>8.0545366667017032E-2</v>
      </c>
      <c r="Y242" s="15">
        <f t="shared" si="57"/>
        <v>8.6449461244236803E-3</v>
      </c>
      <c r="Z242" s="15">
        <f t="shared" si="57"/>
        <v>0</v>
      </c>
      <c r="AA242" s="15">
        <f t="shared" si="57"/>
        <v>0</v>
      </c>
      <c r="AB242" s="15"/>
      <c r="AC242" s="90">
        <f t="shared" si="57"/>
        <v>0</v>
      </c>
      <c r="AD242" s="90">
        <f t="shared" si="57"/>
        <v>0</v>
      </c>
      <c r="AE242" s="90">
        <f t="shared" si="57"/>
        <v>0.97945551487611193</v>
      </c>
      <c r="AF242" s="90">
        <f t="shared" si="57"/>
        <v>6.8217068240914266E-2</v>
      </c>
    </row>
    <row r="243" spans="1:32" ht="14.4" x14ac:dyDescent="0.3">
      <c r="A243" s="14" t="s">
        <v>73</v>
      </c>
      <c r="B243" s="15"/>
      <c r="C243" s="15">
        <f>AVERAGE(C185:C228,C231:C240)</f>
        <v>4.0510211320754728</v>
      </c>
      <c r="D243" s="15">
        <f t="shared" ref="D243:AF243" si="58">AVERAGE(D185:D228,D231:D240)</f>
        <v>2.5014255660377365</v>
      </c>
      <c r="E243" s="15"/>
      <c r="F243" s="15">
        <f t="shared" si="58"/>
        <v>34.259403626740287</v>
      </c>
      <c r="G243" s="15">
        <f t="shared" si="58"/>
        <v>58.116707078009448</v>
      </c>
      <c r="H243" s="15">
        <f t="shared" si="58"/>
        <v>92.376110704749735</v>
      </c>
      <c r="I243" s="15">
        <f t="shared" si="58"/>
        <v>0.11391960377358494</v>
      </c>
      <c r="J243" s="15">
        <f t="shared" si="58"/>
        <v>0.48258241509433958</v>
      </c>
      <c r="K243" s="15">
        <f t="shared" si="58"/>
        <v>0.2139692075471698</v>
      </c>
      <c r="L243" s="15"/>
      <c r="M243" s="15"/>
      <c r="N243" s="15">
        <f t="shared" si="58"/>
        <v>99.755532667013881</v>
      </c>
      <c r="O243" s="15">
        <f t="shared" si="58"/>
        <v>1454.4606990563268</v>
      </c>
      <c r="P243" s="15"/>
      <c r="Q243" s="15">
        <f t="shared" si="58"/>
        <v>7.2018080705761817E-5</v>
      </c>
      <c r="R243" s="15">
        <f t="shared" si="58"/>
        <v>0.11483169471478336</v>
      </c>
      <c r="S243" s="15">
        <f t="shared" si="58"/>
        <v>0.11070769679734305</v>
      </c>
      <c r="T243" s="15">
        <f t="shared" si="58"/>
        <v>0</v>
      </c>
      <c r="U243" s="15">
        <f t="shared" si="58"/>
        <v>1.0829457950703518</v>
      </c>
      <c r="V243" s="15">
        <f t="shared" si="58"/>
        <v>1.6530020305885447</v>
      </c>
      <c r="W243" s="15">
        <f t="shared" si="58"/>
        <v>3.6233625758905368E-3</v>
      </c>
      <c r="X243" s="15">
        <f t="shared" si="58"/>
        <v>2.8327968918632367E-2</v>
      </c>
      <c r="Y243" s="15">
        <f t="shared" si="58"/>
        <v>6.4828470231342982E-3</v>
      </c>
      <c r="Z243" s="15">
        <f t="shared" si="58"/>
        <v>0</v>
      </c>
      <c r="AA243" s="15">
        <f t="shared" si="58"/>
        <v>0</v>
      </c>
      <c r="AB243" s="15"/>
      <c r="AC243" s="90">
        <f t="shared" si="58"/>
        <v>0</v>
      </c>
      <c r="AD243" s="90">
        <f t="shared" si="58"/>
        <v>0</v>
      </c>
      <c r="AE243" s="90">
        <f t="shared" si="58"/>
        <v>0.9364809625195385</v>
      </c>
      <c r="AF243" s="90">
        <f t="shared" si="58"/>
        <v>2.5352541150562444E-2</v>
      </c>
    </row>
    <row r="244" spans="1:32" ht="14.4" x14ac:dyDescent="0.3">
      <c r="A244" s="14" t="s">
        <v>76</v>
      </c>
      <c r="B244" s="15"/>
      <c r="C244" s="15">
        <f>STDEV(C185:C228,C231:C240)*2</f>
        <v>2.1214240559465125</v>
      </c>
      <c r="D244" s="15">
        <f t="shared" ref="D244:AF244" si="59">STDEV(D185:D228,D231:D240)*2</f>
        <v>2.6782823753966292</v>
      </c>
      <c r="E244" s="15"/>
      <c r="F244" s="15">
        <f t="shared" si="59"/>
        <v>2.4768981216531238</v>
      </c>
      <c r="G244" s="15">
        <f t="shared" si="59"/>
        <v>6.4283042320458135</v>
      </c>
      <c r="H244" s="15">
        <f t="shared" si="59"/>
        <v>5.7983534349151888</v>
      </c>
      <c r="I244" s="15">
        <f t="shared" si="59"/>
        <v>0.12809658317267386</v>
      </c>
      <c r="J244" s="15">
        <f t="shared" si="59"/>
        <v>0.5215190301080449</v>
      </c>
      <c r="K244" s="15">
        <f t="shared" si="59"/>
        <v>5.9995859564010039E-2</v>
      </c>
      <c r="L244" s="15"/>
      <c r="M244" s="15"/>
      <c r="N244" s="15">
        <f t="shared" si="59"/>
        <v>4.2588010767167388</v>
      </c>
      <c r="O244" s="15">
        <f t="shared" si="59"/>
        <v>407.82326037600131</v>
      </c>
      <c r="P244" s="15"/>
      <c r="Q244" s="15">
        <f t="shared" si="59"/>
        <v>8.54166373087369E-4</v>
      </c>
      <c r="R244" s="15">
        <f t="shared" si="59"/>
        <v>5.7062919275478498E-2</v>
      </c>
      <c r="S244" s="15">
        <f t="shared" si="59"/>
        <v>0.11367461240977571</v>
      </c>
      <c r="T244" s="15">
        <f t="shared" si="59"/>
        <v>0</v>
      </c>
      <c r="U244" s="15">
        <f t="shared" si="59"/>
        <v>4.6071430830457769E-2</v>
      </c>
      <c r="V244" s="15">
        <f t="shared" si="59"/>
        <v>0.20616111165657056</v>
      </c>
      <c r="W244" s="15">
        <f t="shared" si="59"/>
        <v>3.9784386063054676E-3</v>
      </c>
      <c r="X244" s="15">
        <f t="shared" si="59"/>
        <v>2.8198722097319058E-2</v>
      </c>
      <c r="Y244" s="15">
        <f t="shared" si="59"/>
        <v>1.8001199717239747E-3</v>
      </c>
      <c r="Z244" s="15">
        <f t="shared" si="59"/>
        <v>0</v>
      </c>
      <c r="AA244" s="15">
        <f t="shared" si="59"/>
        <v>0</v>
      </c>
      <c r="AB244" s="15"/>
      <c r="AC244" s="90">
        <f t="shared" si="59"/>
        <v>0</v>
      </c>
      <c r="AD244" s="90">
        <f t="shared" si="59"/>
        <v>0</v>
      </c>
      <c r="AE244" s="90">
        <f t="shared" si="59"/>
        <v>7.0200148084435282E-2</v>
      </c>
      <c r="AF244" s="90">
        <f t="shared" si="59"/>
        <v>2.4379766650780781E-2</v>
      </c>
    </row>
    <row r="245" spans="1:32" ht="14.4" x14ac:dyDescent="0.3">
      <c r="A245" s="5" t="s">
        <v>59</v>
      </c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P245" s="48"/>
      <c r="Q245" s="48"/>
      <c r="R245" s="48"/>
      <c r="S245" s="48"/>
      <c r="T245" s="48"/>
      <c r="U245" s="48"/>
      <c r="V245" s="48"/>
      <c r="W245" s="48"/>
      <c r="X245" s="48"/>
      <c r="Y245" s="50"/>
      <c r="Z245" s="48"/>
      <c r="AA245" s="48"/>
      <c r="AB245" s="48"/>
      <c r="AC245" s="46"/>
    </row>
    <row r="246" spans="1:32" x14ac:dyDescent="0.25">
      <c r="A246" s="71">
        <v>1</v>
      </c>
      <c r="B246" s="48" t="s">
        <v>32</v>
      </c>
      <c r="C246" s="50">
        <v>0.980101</v>
      </c>
      <c r="D246" s="50">
        <v>0.665493</v>
      </c>
      <c r="E246" s="48" t="s">
        <v>32</v>
      </c>
      <c r="F246" s="48">
        <v>31.941024825312518</v>
      </c>
      <c r="G246" s="48">
        <v>65.36380909698488</v>
      </c>
      <c r="H246" s="50">
        <f>SUM(F246:G246)</f>
        <v>97.304833922297405</v>
      </c>
      <c r="I246" s="50">
        <v>5.0166000000000002E-2</v>
      </c>
      <c r="J246" s="50">
        <v>0.119922</v>
      </c>
      <c r="K246" s="50">
        <v>1.1808399999999999</v>
      </c>
      <c r="L246" s="48" t="s">
        <v>32</v>
      </c>
      <c r="M246" s="48" t="s">
        <v>32</v>
      </c>
      <c r="N246" s="48">
        <v>99.1205159222974</v>
      </c>
      <c r="O246" s="49">
        <f t="shared" ref="O246:O269" si="60">K246/(149.884/101.884)*10000</f>
        <v>8026.7875530410192</v>
      </c>
      <c r="P246" s="48"/>
      <c r="Q246" s="48">
        <v>0</v>
      </c>
      <c r="R246" s="48">
        <v>2.8142731482149838E-2</v>
      </c>
      <c r="S246" s="48">
        <v>2.9940944474438607E-2</v>
      </c>
      <c r="T246" s="48">
        <v>0</v>
      </c>
      <c r="U246" s="48">
        <v>1.0196961535401536</v>
      </c>
      <c r="V246" s="48">
        <v>1.8776324884314981</v>
      </c>
      <c r="W246" s="48">
        <v>1.6220384834014516E-3</v>
      </c>
      <c r="X246" s="48">
        <v>6.8245394585939798E-3</v>
      </c>
      <c r="Y246" s="50">
        <v>3.6141104129764283E-2</v>
      </c>
      <c r="Z246" s="48">
        <v>0</v>
      </c>
      <c r="AA246" s="48">
        <v>0</v>
      </c>
      <c r="AB246" s="48"/>
      <c r="AC246" s="46">
        <v>0</v>
      </c>
      <c r="AD246" s="46">
        <v>0</v>
      </c>
      <c r="AE246" s="46">
        <v>0.98430417201353693</v>
      </c>
      <c r="AF246" s="46">
        <v>6.6482239521715187E-3</v>
      </c>
    </row>
    <row r="247" spans="1:32" x14ac:dyDescent="0.25">
      <c r="A247" s="71">
        <v>2</v>
      </c>
      <c r="B247" s="48" t="s">
        <v>32</v>
      </c>
      <c r="C247" s="50">
        <v>1.31646</v>
      </c>
      <c r="D247" s="50">
        <v>0.77786900000000003</v>
      </c>
      <c r="E247" s="48" t="s">
        <v>32</v>
      </c>
      <c r="F247" s="48">
        <v>32.14165280563914</v>
      </c>
      <c r="G247" s="48">
        <v>64.448474688024135</v>
      </c>
      <c r="H247" s="50">
        <f t="shared" ref="H247:H301" si="61">SUM(F247:G247)</f>
        <v>96.590127493663275</v>
      </c>
      <c r="I247" s="50">
        <v>5.3720999999999998E-2</v>
      </c>
      <c r="J247" s="50">
        <v>0.13433400000000001</v>
      </c>
      <c r="K247" s="50">
        <v>1.11147</v>
      </c>
      <c r="L247" s="50">
        <v>9.6369999999999997E-3</v>
      </c>
      <c r="M247" s="48" t="s">
        <v>32</v>
      </c>
      <c r="N247" s="48">
        <v>98.898067493663262</v>
      </c>
      <c r="O247" s="49">
        <f t="shared" si="60"/>
        <v>7555.2433535267282</v>
      </c>
      <c r="P247" s="48"/>
      <c r="Q247" s="48">
        <v>0</v>
      </c>
      <c r="R247" s="48">
        <v>3.7877581284103019E-2</v>
      </c>
      <c r="S247" s="48">
        <v>3.5067727622768774E-2</v>
      </c>
      <c r="T247" s="48">
        <v>0</v>
      </c>
      <c r="U247" s="48">
        <v>1.0281803429524889</v>
      </c>
      <c r="V247" s="48">
        <v>1.8550902290297904</v>
      </c>
      <c r="W247" s="48">
        <v>1.740503595027648E-3</v>
      </c>
      <c r="X247" s="48">
        <v>7.6601908390255061E-3</v>
      </c>
      <c r="Y247" s="50">
        <v>3.4086880779234774E-2</v>
      </c>
      <c r="Z247" s="48">
        <v>2.9654389756070233E-4</v>
      </c>
      <c r="AA247" s="48">
        <v>0</v>
      </c>
      <c r="AB247" s="48"/>
      <c r="AC247" s="46">
        <v>0</v>
      </c>
      <c r="AD247" s="46">
        <v>0</v>
      </c>
      <c r="AE247" s="46">
        <v>0.9814471973099681</v>
      </c>
      <c r="AF247" s="46">
        <v>7.3951448984012121E-3</v>
      </c>
    </row>
    <row r="248" spans="1:32" x14ac:dyDescent="0.25">
      <c r="A248" s="71">
        <v>3</v>
      </c>
      <c r="B248" s="48" t="s">
        <v>32</v>
      </c>
      <c r="C248" s="50">
        <v>1.0163</v>
      </c>
      <c r="D248" s="50">
        <v>0.73947200000000002</v>
      </c>
      <c r="E248" s="48" t="s">
        <v>32</v>
      </c>
      <c r="F248" s="48">
        <v>31.371723837923621</v>
      </c>
      <c r="G248" s="48">
        <v>63.978741569720498</v>
      </c>
      <c r="H248" s="50">
        <f t="shared" si="61"/>
        <v>95.350465407644123</v>
      </c>
      <c r="I248" s="50">
        <v>5.5870000000000003E-2</v>
      </c>
      <c r="J248" s="50">
        <v>0.131082</v>
      </c>
      <c r="K248" s="50">
        <v>1.1469800000000001</v>
      </c>
      <c r="L248" s="50">
        <v>2.2346999999999999E-2</v>
      </c>
      <c r="M248" s="48" t="s">
        <v>32</v>
      </c>
      <c r="N248" s="48">
        <v>97.329829407644112</v>
      </c>
      <c r="O248" s="49">
        <f t="shared" si="60"/>
        <v>7796.6234101038153</v>
      </c>
      <c r="P248" s="48"/>
      <c r="Q248" s="48">
        <v>0</v>
      </c>
      <c r="R248" s="48">
        <v>2.9708232961934398E-2</v>
      </c>
      <c r="S248" s="48">
        <v>3.3869065886429676E-2</v>
      </c>
      <c r="T248" s="48">
        <v>0</v>
      </c>
      <c r="U248" s="48">
        <v>1.0195764570384118</v>
      </c>
      <c r="V248" s="48">
        <v>1.8709768433066785</v>
      </c>
      <c r="W248" s="48">
        <v>1.8390343107697422E-3</v>
      </c>
      <c r="X248" s="48">
        <v>7.5941124898866548E-3</v>
      </c>
      <c r="Y248" s="50">
        <v>3.5737624883025634E-2</v>
      </c>
      <c r="Z248" s="48">
        <v>6.9862912286321448E-4</v>
      </c>
      <c r="AA248" s="48">
        <v>0</v>
      </c>
      <c r="AB248" s="48"/>
      <c r="AC248" s="46">
        <v>0</v>
      </c>
      <c r="AD248" s="46">
        <v>0</v>
      </c>
      <c r="AE248" s="46">
        <v>0.98221952456995509</v>
      </c>
      <c r="AF248" s="46">
        <v>7.3932341085025978E-3</v>
      </c>
    </row>
    <row r="249" spans="1:32" x14ac:dyDescent="0.25">
      <c r="A249" s="71">
        <v>4</v>
      </c>
      <c r="B249" s="48" t="s">
        <v>32</v>
      </c>
      <c r="C249" s="50">
        <v>0.91825400000000001</v>
      </c>
      <c r="D249" s="50">
        <v>0.71662800000000004</v>
      </c>
      <c r="E249" s="48" t="s">
        <v>32</v>
      </c>
      <c r="F249" s="48">
        <v>32.592644731988685</v>
      </c>
      <c r="G249" s="48">
        <v>64.21465678217919</v>
      </c>
      <c r="H249" s="50">
        <f t="shared" si="61"/>
        <v>96.807301514167875</v>
      </c>
      <c r="I249" s="50">
        <v>3.6928000000000002E-2</v>
      </c>
      <c r="J249" s="50">
        <v>0.150533</v>
      </c>
      <c r="K249" s="50">
        <v>1.17536</v>
      </c>
      <c r="L249" s="48" t="s">
        <v>32</v>
      </c>
      <c r="M249" s="48" t="s">
        <v>32</v>
      </c>
      <c r="N249" s="48">
        <v>98.629644514167879</v>
      </c>
      <c r="O249" s="49">
        <f t="shared" si="60"/>
        <v>7989.5371247097764</v>
      </c>
      <c r="P249" s="48"/>
      <c r="Q249" s="48">
        <v>2.0485127761436916E-2</v>
      </c>
      <c r="R249" s="48">
        <v>2.6279106962197998E-2</v>
      </c>
      <c r="S249" s="48">
        <v>3.2134247631166866E-2</v>
      </c>
      <c r="T249" s="48">
        <v>0</v>
      </c>
      <c r="U249" s="48">
        <v>1.0370361520586502</v>
      </c>
      <c r="V249" s="48">
        <v>1.838483612169588</v>
      </c>
      <c r="W249" s="48">
        <v>1.1900352510175883E-3</v>
      </c>
      <c r="X249" s="48">
        <v>8.538047413967631E-3</v>
      </c>
      <c r="Y249" s="50">
        <v>3.5853670751975111E-2</v>
      </c>
      <c r="Z249" s="48">
        <v>0</v>
      </c>
      <c r="AA249" s="48">
        <v>0</v>
      </c>
      <c r="AB249" s="48"/>
      <c r="AC249" s="46">
        <v>0</v>
      </c>
      <c r="AD249" s="46">
        <v>0</v>
      </c>
      <c r="AE249" s="46">
        <v>0.98282158621398519</v>
      </c>
      <c r="AF249" s="46">
        <v>8.165893361058621E-3</v>
      </c>
    </row>
    <row r="250" spans="1:32" x14ac:dyDescent="0.25">
      <c r="A250" s="71">
        <v>5</v>
      </c>
      <c r="B250" s="48" t="s">
        <v>32</v>
      </c>
      <c r="C250" s="50">
        <v>1.2052499999999999</v>
      </c>
      <c r="D250" s="50">
        <v>0.89982300000000004</v>
      </c>
      <c r="E250" s="50">
        <v>5.287E-3</v>
      </c>
      <c r="F250" s="48">
        <v>32.931472653269161</v>
      </c>
      <c r="G250" s="48">
        <v>63.262314667677238</v>
      </c>
      <c r="H250" s="50">
        <f t="shared" si="61"/>
        <v>96.193787320946399</v>
      </c>
      <c r="I250" s="50">
        <v>2.5492999999999998E-2</v>
      </c>
      <c r="J250" s="50">
        <v>0.178867</v>
      </c>
      <c r="K250" s="50">
        <v>1.17228</v>
      </c>
      <c r="L250" s="50">
        <v>6.3639999999999999E-3</v>
      </c>
      <c r="M250" s="48" t="s">
        <v>32</v>
      </c>
      <c r="N250" s="48">
        <v>98.516308320946408</v>
      </c>
      <c r="O250" s="49">
        <f t="shared" si="60"/>
        <v>7968.6007525819978</v>
      </c>
      <c r="P250" s="48"/>
      <c r="Q250" s="48">
        <v>2.3093927278541555E-2</v>
      </c>
      <c r="R250" s="48">
        <v>3.4445653090135982E-2</v>
      </c>
      <c r="S250" s="48">
        <v>4.0294053852108672E-2</v>
      </c>
      <c r="T250" s="48">
        <v>1.5882268536730182E-4</v>
      </c>
      <c r="U250" s="48">
        <v>1.0463933128524103</v>
      </c>
      <c r="V250" s="48">
        <v>1.8087568334015893</v>
      </c>
      <c r="W250" s="48">
        <v>8.2041670460746821E-4</v>
      </c>
      <c r="X250" s="48">
        <v>1.0131332713152634E-2</v>
      </c>
      <c r="Y250" s="50">
        <v>3.5711129323579428E-2</v>
      </c>
      <c r="Z250" s="48">
        <v>1.9451809850733732E-4</v>
      </c>
      <c r="AA250" s="48">
        <v>0</v>
      </c>
      <c r="AB250" s="48"/>
      <c r="AC250" s="46">
        <v>3.9261159888139673E-3</v>
      </c>
      <c r="AD250" s="46">
        <v>8.5886789645148095E-5</v>
      </c>
      <c r="AE250" s="46">
        <v>0.97812423527734516</v>
      </c>
      <c r="AF250" s="46">
        <v>9.5893008797057269E-3</v>
      </c>
    </row>
    <row r="251" spans="1:32" x14ac:dyDescent="0.25">
      <c r="A251" s="71">
        <v>6</v>
      </c>
      <c r="B251" s="48" t="s">
        <v>32</v>
      </c>
      <c r="C251" s="50">
        <v>1.15503</v>
      </c>
      <c r="D251" s="50">
        <v>0.80697200000000002</v>
      </c>
      <c r="E251" s="48" t="s">
        <v>32</v>
      </c>
      <c r="F251" s="48">
        <v>31.837383559606995</v>
      </c>
      <c r="G251" s="48">
        <v>64.26517980512962</v>
      </c>
      <c r="H251" s="50">
        <f t="shared" si="61"/>
        <v>96.102563364736611</v>
      </c>
      <c r="I251" s="50">
        <v>5.3906999999999997E-2</v>
      </c>
      <c r="J251" s="50">
        <v>0.17047200000000001</v>
      </c>
      <c r="K251" s="50">
        <v>1.16757</v>
      </c>
      <c r="L251" s="48" t="s">
        <v>32</v>
      </c>
      <c r="M251" s="48" t="s">
        <v>32</v>
      </c>
      <c r="N251" s="48">
        <v>98.30225536473661</v>
      </c>
      <c r="O251" s="49">
        <f t="shared" si="60"/>
        <v>7936.5844172826992</v>
      </c>
      <c r="P251" s="48"/>
      <c r="Q251" s="48">
        <v>1.2296239466502239E-3</v>
      </c>
      <c r="R251" s="48">
        <v>3.3384515085544034E-2</v>
      </c>
      <c r="S251" s="48">
        <v>3.6545748693021289E-2</v>
      </c>
      <c r="T251" s="48">
        <v>0</v>
      </c>
      <c r="U251" s="48">
        <v>1.0230943767678347</v>
      </c>
      <c r="V251" s="48">
        <v>1.8582552076703731</v>
      </c>
      <c r="W251" s="48">
        <v>1.7544994510677629E-3</v>
      </c>
      <c r="X251" s="48">
        <v>9.7652628132922879E-3</v>
      </c>
      <c r="Y251" s="50">
        <v>3.5970765572216581E-2</v>
      </c>
      <c r="Z251" s="48">
        <v>0</v>
      </c>
      <c r="AA251" s="48">
        <v>0</v>
      </c>
      <c r="AB251" s="48"/>
      <c r="AC251" s="46">
        <v>0</v>
      </c>
      <c r="AD251" s="46">
        <v>0</v>
      </c>
      <c r="AE251" s="46">
        <v>0.9807126186155396</v>
      </c>
      <c r="AF251" s="46">
        <v>9.454588444614373E-3</v>
      </c>
    </row>
    <row r="252" spans="1:32" x14ac:dyDescent="0.25">
      <c r="A252" s="71">
        <v>7</v>
      </c>
      <c r="B252" s="48" t="s">
        <v>32</v>
      </c>
      <c r="C252" s="50">
        <v>1.24238</v>
      </c>
      <c r="D252" s="50">
        <v>0.93247999999999998</v>
      </c>
      <c r="E252" s="48" t="s">
        <v>32</v>
      </c>
      <c r="F252" s="48">
        <v>32.094144990775142</v>
      </c>
      <c r="G252" s="48">
        <v>64.115857970365511</v>
      </c>
      <c r="H252" s="50">
        <f t="shared" si="61"/>
        <v>96.210002961140646</v>
      </c>
      <c r="I252" s="50">
        <v>6.5892999999999993E-2</v>
      </c>
      <c r="J252" s="50">
        <v>0.11840199999999999</v>
      </c>
      <c r="K252" s="50">
        <v>1.13967</v>
      </c>
      <c r="L252" s="50">
        <v>3.8882E-2</v>
      </c>
      <c r="M252" s="48" t="s">
        <v>32</v>
      </c>
      <c r="N252" s="48">
        <v>98.635365961140636</v>
      </c>
      <c r="O252" s="49">
        <f t="shared" si="60"/>
        <v>7746.93351391743</v>
      </c>
      <c r="P252" s="48"/>
      <c r="Q252" s="48">
        <v>1.9641817363017684E-3</v>
      </c>
      <c r="R252" s="48">
        <v>3.5780650243523685E-2</v>
      </c>
      <c r="S252" s="48">
        <v>4.2078465383157078E-2</v>
      </c>
      <c r="T252" s="48">
        <v>1.4796906027209219E-4</v>
      </c>
      <c r="U252" s="48">
        <v>1.027652084902225</v>
      </c>
      <c r="V252" s="48">
        <v>1.8472984214028241</v>
      </c>
      <c r="W252" s="48">
        <v>2.1369252134993905E-3</v>
      </c>
      <c r="X252" s="48">
        <v>6.7582131854119374E-3</v>
      </c>
      <c r="Y252" s="50">
        <v>3.4985480194095649E-2</v>
      </c>
      <c r="Z252" s="48">
        <v>1.1976086786896661E-3</v>
      </c>
      <c r="AA252" s="48">
        <v>0</v>
      </c>
      <c r="AB252" s="48"/>
      <c r="AC252" s="46">
        <v>3.5041807868084768E-3</v>
      </c>
      <c r="AD252" s="46">
        <v>7.8310195187044479E-5</v>
      </c>
      <c r="AE252" s="46">
        <v>0.97765235301733167</v>
      </c>
      <c r="AF252" s="46">
        <v>6.5333970455496854E-3</v>
      </c>
    </row>
    <row r="253" spans="1:32" x14ac:dyDescent="0.25">
      <c r="A253" s="71">
        <v>8</v>
      </c>
      <c r="B253" s="48" t="s">
        <v>32</v>
      </c>
      <c r="C253" s="50">
        <v>1.8271900000000001</v>
      </c>
      <c r="D253" s="50">
        <v>0.683253</v>
      </c>
      <c r="E253" s="48" t="s">
        <v>32</v>
      </c>
      <c r="F253" s="48">
        <v>32.461052556912954</v>
      </c>
      <c r="G253" s="48">
        <v>63.348577333248059</v>
      </c>
      <c r="H253" s="50">
        <f t="shared" si="61"/>
        <v>95.809629890161006</v>
      </c>
      <c r="I253" s="50">
        <v>8.8426000000000005E-2</v>
      </c>
      <c r="J253" s="50">
        <v>0.14991299999999999</v>
      </c>
      <c r="K253" s="50">
        <v>1.238</v>
      </c>
      <c r="L253" s="50">
        <v>4.9584000000000003E-2</v>
      </c>
      <c r="M253" s="48" t="s">
        <v>32</v>
      </c>
      <c r="N253" s="48">
        <v>98.607995890161007</v>
      </c>
      <c r="O253" s="49">
        <f t="shared" si="60"/>
        <v>8415.3339916201876</v>
      </c>
      <c r="P253" s="48"/>
      <c r="Q253" s="48">
        <v>4.5960341219032108E-5</v>
      </c>
      <c r="R253" s="48">
        <v>5.2639915315204705E-2</v>
      </c>
      <c r="S253" s="48">
        <v>3.0841792357346666E-2</v>
      </c>
      <c r="T253" s="48">
        <v>0</v>
      </c>
      <c r="U253" s="48">
        <v>1.0397300358281667</v>
      </c>
      <c r="V253" s="48">
        <v>1.8257704000004011</v>
      </c>
      <c r="W253" s="48">
        <v>2.8685849621394961E-3</v>
      </c>
      <c r="X253" s="48">
        <v>8.5595284350075459E-3</v>
      </c>
      <c r="Y253" s="50">
        <v>3.8016056329404482E-2</v>
      </c>
      <c r="Z253" s="48">
        <v>1.5277264311099636E-3</v>
      </c>
      <c r="AA253" s="48">
        <v>0</v>
      </c>
      <c r="AB253" s="48"/>
      <c r="AC253" s="46">
        <v>0</v>
      </c>
      <c r="AD253" s="46">
        <v>0</v>
      </c>
      <c r="AE253" s="46">
        <v>0.98338813432105054</v>
      </c>
      <c r="AF253" s="46">
        <v>8.1652328963361387E-3</v>
      </c>
    </row>
    <row r="254" spans="1:32" x14ac:dyDescent="0.25">
      <c r="A254" s="71">
        <v>9</v>
      </c>
      <c r="B254" s="48" t="s">
        <v>32</v>
      </c>
      <c r="C254" s="50">
        <v>1.0158400000000001</v>
      </c>
      <c r="D254" s="50">
        <v>2.1185700000000001</v>
      </c>
      <c r="E254" s="48" t="s">
        <v>32</v>
      </c>
      <c r="F254" s="48">
        <v>32.058642386059823</v>
      </c>
      <c r="G254" s="48">
        <v>62.910274373920323</v>
      </c>
      <c r="H254" s="50">
        <f t="shared" si="61"/>
        <v>94.968916759980146</v>
      </c>
      <c r="I254" s="50">
        <v>2.1836999999999999E-2</v>
      </c>
      <c r="J254" s="50">
        <v>0.46129799999999999</v>
      </c>
      <c r="K254" s="50">
        <v>1.2346699999999999</v>
      </c>
      <c r="L254" s="50">
        <v>3.2569000000000001E-2</v>
      </c>
      <c r="M254" s="48" t="s">
        <v>32</v>
      </c>
      <c r="N254" s="48">
        <v>98.653396759980154</v>
      </c>
      <c r="O254" s="49">
        <f t="shared" si="60"/>
        <v>8392.6982386378804</v>
      </c>
      <c r="P254" s="48"/>
      <c r="Q254" s="48">
        <v>1.1349027317732494E-2</v>
      </c>
      <c r="R254" s="48">
        <v>2.8858180714580146E-2</v>
      </c>
      <c r="S254" s="48">
        <v>9.430029397721007E-2</v>
      </c>
      <c r="T254" s="48">
        <v>0</v>
      </c>
      <c r="U254" s="48">
        <v>1.0125472209608541</v>
      </c>
      <c r="V254" s="48">
        <v>1.7878992487484746</v>
      </c>
      <c r="W254" s="48">
        <v>6.9854257112895145E-4</v>
      </c>
      <c r="X254" s="48">
        <v>2.5971933504888581E-2</v>
      </c>
      <c r="Y254" s="50">
        <v>3.7386041209689518E-2</v>
      </c>
      <c r="Z254" s="48">
        <v>9.8951099544171222E-4</v>
      </c>
      <c r="AA254" s="48">
        <v>0</v>
      </c>
      <c r="AB254" s="48"/>
      <c r="AC254" s="46">
        <v>0</v>
      </c>
      <c r="AD254" s="46">
        <v>0</v>
      </c>
      <c r="AE254" s="46">
        <v>0.94989888593817728</v>
      </c>
      <c r="AF254" s="46">
        <v>2.5008622511396641E-2</v>
      </c>
    </row>
    <row r="255" spans="1:32" x14ac:dyDescent="0.25">
      <c r="A255" s="71">
        <v>10</v>
      </c>
      <c r="B255" s="48" t="s">
        <v>32</v>
      </c>
      <c r="C255" s="50">
        <v>1.1287799999999999</v>
      </c>
      <c r="D255" s="50">
        <v>1.83846</v>
      </c>
      <c r="E255" s="50">
        <v>7.7530000000000003E-3</v>
      </c>
      <c r="F255" s="48">
        <v>31.906072617834273</v>
      </c>
      <c r="G255" s="48">
        <v>63.683180861381267</v>
      </c>
      <c r="H255" s="50">
        <f t="shared" si="61"/>
        <v>95.589253479215543</v>
      </c>
      <c r="I255" s="50">
        <v>8.3863999999999994E-2</v>
      </c>
      <c r="J255" s="50">
        <v>0.39573199999999997</v>
      </c>
      <c r="K255" s="50">
        <v>1.15865</v>
      </c>
      <c r="L255" s="50">
        <v>3.4105000000000003E-2</v>
      </c>
      <c r="M255" s="48" t="s">
        <v>32</v>
      </c>
      <c r="N255" s="48">
        <v>99.078735479215538</v>
      </c>
      <c r="O255" s="49">
        <f t="shared" si="60"/>
        <v>7875.9505083931581</v>
      </c>
      <c r="P255" s="48"/>
      <c r="Q255" s="48">
        <v>3.0482472697974774E-3</v>
      </c>
      <c r="R255" s="48">
        <v>3.2111007462713365E-2</v>
      </c>
      <c r="S255" s="48">
        <v>8.1945554879165869E-2</v>
      </c>
      <c r="T255" s="48">
        <v>2.3182504391349552E-4</v>
      </c>
      <c r="U255" s="48">
        <v>1.0091239067818756</v>
      </c>
      <c r="V255" s="48">
        <v>1.81237138554045</v>
      </c>
      <c r="W255" s="48">
        <v>2.6864357837368181E-3</v>
      </c>
      <c r="X255" s="48">
        <v>2.2311299557521806E-2</v>
      </c>
      <c r="Y255" s="50">
        <v>3.5132725071449836E-2</v>
      </c>
      <c r="Z255" s="48">
        <v>1.037612609375621E-3</v>
      </c>
      <c r="AA255" s="48">
        <v>0</v>
      </c>
      <c r="AB255" s="48"/>
      <c r="AC255" s="46">
        <v>2.8210323099920093E-3</v>
      </c>
      <c r="AD255" s="46">
        <v>1.2236425271258515E-4</v>
      </c>
      <c r="AE255" s="46">
        <v>0.9566242994526597</v>
      </c>
      <c r="AF255" s="46">
        <v>2.1631314716030928E-2</v>
      </c>
    </row>
    <row r="256" spans="1:32" x14ac:dyDescent="0.25">
      <c r="A256" s="71">
        <v>11</v>
      </c>
      <c r="B256" s="48" t="s">
        <v>32</v>
      </c>
      <c r="C256" s="50">
        <v>1.24739</v>
      </c>
      <c r="D256" s="50">
        <v>0.93621100000000002</v>
      </c>
      <c r="E256" s="48" t="s">
        <v>32</v>
      </c>
      <c r="F256" s="48">
        <v>31.985113776723775</v>
      </c>
      <c r="G256" s="48">
        <v>63.969306323105066</v>
      </c>
      <c r="H256" s="50">
        <f t="shared" si="61"/>
        <v>95.954420099828837</v>
      </c>
      <c r="I256" s="50">
        <v>7.0054000000000005E-2</v>
      </c>
      <c r="J256" s="50">
        <v>0.169183</v>
      </c>
      <c r="K256" s="50">
        <v>1.19906</v>
      </c>
      <c r="L256" s="50">
        <v>1.8527999999999999E-2</v>
      </c>
      <c r="M256" s="48" t="s">
        <v>32</v>
      </c>
      <c r="N256" s="48">
        <v>98.395786099828854</v>
      </c>
      <c r="O256" s="49">
        <f t="shared" si="60"/>
        <v>8150.6384297189834</v>
      </c>
      <c r="P256" s="48"/>
      <c r="Q256" s="48">
        <v>1.8744214971929132E-3</v>
      </c>
      <c r="R256" s="48">
        <v>3.5965833491429115E-2</v>
      </c>
      <c r="S256" s="48">
        <v>4.2294919263348996E-2</v>
      </c>
      <c r="T256" s="48">
        <v>0</v>
      </c>
      <c r="U256" s="48">
        <v>1.0253267577507388</v>
      </c>
      <c r="V256" s="48">
        <v>1.845174041289952</v>
      </c>
      <c r="W256" s="48">
        <v>2.2744535639391498E-3</v>
      </c>
      <c r="X256" s="48">
        <v>9.6677111145493499E-3</v>
      </c>
      <c r="Y256" s="50">
        <v>3.6850529469451582E-2</v>
      </c>
      <c r="Z256" s="48">
        <v>5.7133255939879652E-4</v>
      </c>
      <c r="AA256" s="48">
        <v>0</v>
      </c>
      <c r="AB256" s="48"/>
      <c r="AC256" s="46">
        <v>0</v>
      </c>
      <c r="AD256" s="46">
        <v>0</v>
      </c>
      <c r="AE256" s="46">
        <v>0.9775917272562985</v>
      </c>
      <c r="AF256" s="46">
        <v>9.340833603824478E-3</v>
      </c>
    </row>
    <row r="257" spans="1:32" x14ac:dyDescent="0.25">
      <c r="A257" s="71">
        <v>12</v>
      </c>
      <c r="B257" s="48" t="s">
        <v>32</v>
      </c>
      <c r="C257" s="50">
        <v>0.99692700000000001</v>
      </c>
      <c r="D257" s="50">
        <v>1.4225399999999999</v>
      </c>
      <c r="E257" s="48" t="s">
        <v>32</v>
      </c>
      <c r="F257" s="48">
        <v>31.685244984983807</v>
      </c>
      <c r="G257" s="48">
        <v>63.890477316392811</v>
      </c>
      <c r="H257" s="50">
        <f t="shared" si="61"/>
        <v>95.575722301376615</v>
      </c>
      <c r="I257" s="50">
        <v>7.3214000000000001E-2</v>
      </c>
      <c r="J257" s="50">
        <v>0.27950599999999998</v>
      </c>
      <c r="K257" s="50">
        <v>1.12791</v>
      </c>
      <c r="L257" s="50">
        <v>5.4089999999999997E-3</v>
      </c>
      <c r="M257" s="48" t="s">
        <v>32</v>
      </c>
      <c r="N257" s="48">
        <v>98.355712301376613</v>
      </c>
      <c r="O257" s="49">
        <f t="shared" si="60"/>
        <v>7666.9946385204566</v>
      </c>
      <c r="P257" s="48"/>
      <c r="Q257" s="48">
        <v>2.9057366904081381E-3</v>
      </c>
      <c r="R257" s="48">
        <v>2.8670515197973975E-2</v>
      </c>
      <c r="S257" s="48">
        <v>6.4100765418301842E-2</v>
      </c>
      <c r="T257" s="48">
        <v>0</v>
      </c>
      <c r="U257" s="48">
        <v>1.013107961598656</v>
      </c>
      <c r="V257" s="48">
        <v>1.8381717831276632</v>
      </c>
      <c r="W257" s="48">
        <v>2.3709507842167572E-3</v>
      </c>
      <c r="X257" s="48">
        <v>1.5930974613818292E-2</v>
      </c>
      <c r="Y257" s="50">
        <v>3.4574947677272372E-2</v>
      </c>
      <c r="Z257" s="48">
        <v>1.6636489168964227E-4</v>
      </c>
      <c r="AA257" s="48">
        <v>0</v>
      </c>
      <c r="AB257" s="48"/>
      <c r="AC257" s="46">
        <v>0</v>
      </c>
      <c r="AD257" s="46">
        <v>0</v>
      </c>
      <c r="AE257" s="46">
        <v>0.96630305921867066</v>
      </c>
      <c r="AF257" s="46">
        <v>1.5481410909925851E-2</v>
      </c>
    </row>
    <row r="258" spans="1:32" x14ac:dyDescent="0.25">
      <c r="A258" s="71">
        <v>13</v>
      </c>
      <c r="B258" s="48" t="s">
        <v>32</v>
      </c>
      <c r="C258" s="50">
        <v>0.94670600000000005</v>
      </c>
      <c r="D258" s="50">
        <v>0.67987299999999995</v>
      </c>
      <c r="E258" s="48" t="s">
        <v>32</v>
      </c>
      <c r="F258" s="48">
        <v>31.703260466425476</v>
      </c>
      <c r="G258" s="48">
        <v>64.808875188899464</v>
      </c>
      <c r="H258" s="50">
        <f t="shared" si="61"/>
        <v>96.51213565532494</v>
      </c>
      <c r="I258" s="50">
        <v>5.6852E-2</v>
      </c>
      <c r="J258" s="50">
        <v>9.6215999999999996E-2</v>
      </c>
      <c r="K258" s="50">
        <v>1.2129700000000001</v>
      </c>
      <c r="L258" s="50">
        <v>3.0129E-2</v>
      </c>
      <c r="M258" s="48" t="s">
        <v>32</v>
      </c>
      <c r="N258" s="48">
        <v>98.326800655324945</v>
      </c>
      <c r="O258" s="49">
        <f t="shared" si="60"/>
        <v>8245.1919804648951</v>
      </c>
      <c r="P258" s="48"/>
      <c r="Q258" s="48">
        <v>6.4230559731948014E-4</v>
      </c>
      <c r="R258" s="48">
        <v>2.7388600357236968E-2</v>
      </c>
      <c r="S258" s="48">
        <v>3.0818329427995863E-2</v>
      </c>
      <c r="T258" s="48">
        <v>0</v>
      </c>
      <c r="U258" s="48">
        <v>1.019729910889835</v>
      </c>
      <c r="V258" s="48">
        <v>1.8757157151398687</v>
      </c>
      <c r="W258" s="48">
        <v>1.8520671216183122E-3</v>
      </c>
      <c r="X258" s="48">
        <v>5.5167217407469469E-3</v>
      </c>
      <c r="Y258" s="50">
        <v>3.7404143523023008E-2</v>
      </c>
      <c r="Z258" s="48">
        <v>9.3220620235557629E-4</v>
      </c>
      <c r="AA258" s="48">
        <v>0</v>
      </c>
      <c r="AB258" s="48"/>
      <c r="AC258" s="46">
        <v>0</v>
      </c>
      <c r="AD258" s="46">
        <v>0</v>
      </c>
      <c r="AE258" s="46">
        <v>0.98383541614910885</v>
      </c>
      <c r="AF258" s="46">
        <v>5.3808728213933458E-3</v>
      </c>
    </row>
    <row r="259" spans="1:32" x14ac:dyDescent="0.25">
      <c r="A259" s="71">
        <v>14</v>
      </c>
      <c r="B259" s="48" t="s">
        <v>32</v>
      </c>
      <c r="C259" s="50">
        <v>1.0076799999999999</v>
      </c>
      <c r="D259" s="50">
        <v>0.62445200000000001</v>
      </c>
      <c r="E259" s="48" t="s">
        <v>32</v>
      </c>
      <c r="F259" s="48">
        <v>31.680209357764959</v>
      </c>
      <c r="G259" s="48">
        <v>64.248925505090909</v>
      </c>
      <c r="H259" s="50">
        <f t="shared" si="61"/>
        <v>95.929134862855875</v>
      </c>
      <c r="I259" s="50">
        <v>7.0551000000000003E-2</v>
      </c>
      <c r="J259" s="50">
        <v>0.11613900000000001</v>
      </c>
      <c r="K259" s="50">
        <v>1.1983600000000001</v>
      </c>
      <c r="L259" s="50">
        <v>6.1440000000000002E-3</v>
      </c>
      <c r="M259" s="48" t="s">
        <v>32</v>
      </c>
      <c r="N259" s="48">
        <v>97.821768862855862</v>
      </c>
      <c r="O259" s="49">
        <f t="shared" si="60"/>
        <v>8145.8801633263074</v>
      </c>
      <c r="P259" s="48"/>
      <c r="Q259" s="48">
        <v>3.7407950675232768E-3</v>
      </c>
      <c r="R259" s="48">
        <v>2.9291436614695611E-2</v>
      </c>
      <c r="S259" s="48">
        <v>2.8440922823883288E-2</v>
      </c>
      <c r="T259" s="48">
        <v>0</v>
      </c>
      <c r="U259" s="48">
        <v>1.0238411873770064</v>
      </c>
      <c r="V259" s="48">
        <v>1.8683650127188249</v>
      </c>
      <c r="W259" s="48">
        <v>2.3092846705372234E-3</v>
      </c>
      <c r="X259" s="48">
        <v>6.6907559251846082E-3</v>
      </c>
      <c r="Y259" s="50">
        <v>3.7129601092853584E-2</v>
      </c>
      <c r="Z259" s="48">
        <v>1.9100370949122285E-4</v>
      </c>
      <c r="AA259" s="48">
        <v>0</v>
      </c>
      <c r="AB259" s="48"/>
      <c r="AC259" s="46">
        <v>0</v>
      </c>
      <c r="AD259" s="46">
        <v>0</v>
      </c>
      <c r="AE259" s="46">
        <v>0.98500588684854262</v>
      </c>
      <c r="AF259" s="46">
        <v>6.492526474963063E-3</v>
      </c>
    </row>
    <row r="260" spans="1:32" x14ac:dyDescent="0.25">
      <c r="A260" s="71">
        <v>15</v>
      </c>
      <c r="B260" s="48" t="s">
        <v>32</v>
      </c>
      <c r="C260" s="50">
        <v>0.980661</v>
      </c>
      <c r="D260" s="50">
        <v>1.94171</v>
      </c>
      <c r="E260" s="48" t="s">
        <v>32</v>
      </c>
      <c r="F260" s="48">
        <v>31.888875217886383</v>
      </c>
      <c r="G260" s="48">
        <v>63.956679848191726</v>
      </c>
      <c r="H260" s="50">
        <f t="shared" si="61"/>
        <v>95.845555066078106</v>
      </c>
      <c r="I260" s="50">
        <v>8.1992999999999996E-2</v>
      </c>
      <c r="J260" s="50">
        <v>0.33256000000000002</v>
      </c>
      <c r="K260" s="50">
        <v>1.1943999999999999</v>
      </c>
      <c r="L260" s="48" t="s">
        <v>32</v>
      </c>
      <c r="M260" s="48" t="s">
        <v>32</v>
      </c>
      <c r="N260" s="48">
        <v>99.189978066078112</v>
      </c>
      <c r="O260" s="49">
        <f t="shared" si="60"/>
        <v>8118.9619705905898</v>
      </c>
      <c r="P260" s="48"/>
      <c r="Q260" s="48">
        <v>1.4133567945991124E-3</v>
      </c>
      <c r="R260" s="48">
        <v>2.7875880042027689E-2</v>
      </c>
      <c r="S260" s="48">
        <v>8.6480987407051457E-2</v>
      </c>
      <c r="T260" s="48">
        <v>0</v>
      </c>
      <c r="U260" s="48">
        <v>1.0078024365295057</v>
      </c>
      <c r="V260" s="48">
        <v>1.8187517188607663</v>
      </c>
      <c r="W260" s="48">
        <v>2.6244767212507589E-3</v>
      </c>
      <c r="X260" s="48">
        <v>1.8735218651227886E-2</v>
      </c>
      <c r="Y260" s="50">
        <v>3.6188820058928324E-2</v>
      </c>
      <c r="Z260" s="48">
        <v>1.2710493464286414E-4</v>
      </c>
      <c r="AA260" s="48">
        <v>0</v>
      </c>
      <c r="AB260" s="48"/>
      <c r="AC260" s="46">
        <v>0</v>
      </c>
      <c r="AD260" s="46">
        <v>0</v>
      </c>
      <c r="AE260" s="46">
        <v>0.95460870101455475</v>
      </c>
      <c r="AF260" s="46">
        <v>1.8250883011134488E-2</v>
      </c>
    </row>
    <row r="261" spans="1:32" x14ac:dyDescent="0.25">
      <c r="A261" s="71">
        <v>16</v>
      </c>
      <c r="B261" s="48" t="s">
        <v>32</v>
      </c>
      <c r="C261" s="50">
        <v>2.2170200000000002</v>
      </c>
      <c r="D261" s="50">
        <v>1.04461</v>
      </c>
      <c r="E261" s="48" t="s">
        <v>32</v>
      </c>
      <c r="F261" s="48">
        <v>32.367154028576223</v>
      </c>
      <c r="G261" s="48">
        <v>61.161894300186241</v>
      </c>
      <c r="H261" s="50">
        <f t="shared" si="61"/>
        <v>93.529048328762457</v>
      </c>
      <c r="I261" s="50">
        <v>0.113755</v>
      </c>
      <c r="J261" s="50">
        <v>0.227747</v>
      </c>
      <c r="K261" s="50">
        <v>1.23638</v>
      </c>
      <c r="L261" s="50">
        <v>2.3290000000000002E-2</v>
      </c>
      <c r="M261" s="48" t="s">
        <v>32</v>
      </c>
      <c r="N261" s="48">
        <v>97.231968328762463</v>
      </c>
      <c r="O261" s="49">
        <f t="shared" si="60"/>
        <v>8404.3220036828498</v>
      </c>
      <c r="P261" s="48"/>
      <c r="Q261" s="48">
        <v>1.243070827536489E-3</v>
      </c>
      <c r="R261" s="48">
        <v>6.4578793499953102E-2</v>
      </c>
      <c r="S261" s="48">
        <v>4.7676139795966063E-2</v>
      </c>
      <c r="T261" s="48">
        <v>0</v>
      </c>
      <c r="U261" s="48">
        <v>1.048217366507235</v>
      </c>
      <c r="V261" s="48">
        <v>1.782292861065554</v>
      </c>
      <c r="W261" s="48">
        <v>3.731187519969344E-3</v>
      </c>
      <c r="X261" s="48">
        <v>1.3147768620966139E-2</v>
      </c>
      <c r="Y261" s="50">
        <v>3.8387270483499776E-2</v>
      </c>
      <c r="Z261" s="48">
        <v>7.2554167932011612E-4</v>
      </c>
      <c r="AA261" s="48">
        <v>0</v>
      </c>
      <c r="AB261" s="48"/>
      <c r="AC261" s="46">
        <v>0</v>
      </c>
      <c r="AD261" s="46">
        <v>0</v>
      </c>
      <c r="AE261" s="46">
        <v>0.973947023270055</v>
      </c>
      <c r="AF261" s="46">
        <v>1.2387601764757453E-2</v>
      </c>
    </row>
    <row r="262" spans="1:32" x14ac:dyDescent="0.25">
      <c r="A262" s="71">
        <v>17</v>
      </c>
      <c r="B262" s="48" t="s">
        <v>32</v>
      </c>
      <c r="C262" s="50">
        <v>0.76586600000000005</v>
      </c>
      <c r="D262" s="50">
        <v>0.90886199999999995</v>
      </c>
      <c r="E262" s="48" t="s">
        <v>32</v>
      </c>
      <c r="F262" s="48">
        <v>31.361610412065332</v>
      </c>
      <c r="G262" s="48">
        <v>64.656454353971682</v>
      </c>
      <c r="H262" s="50">
        <f t="shared" si="61"/>
        <v>96.018064766037014</v>
      </c>
      <c r="I262" s="50">
        <v>5.4192999999999998E-2</v>
      </c>
      <c r="J262" s="50">
        <v>0.16854</v>
      </c>
      <c r="K262" s="50">
        <v>1.1447700000000001</v>
      </c>
      <c r="L262" s="50">
        <v>3.678E-2</v>
      </c>
      <c r="M262" s="48" t="s">
        <v>32</v>
      </c>
      <c r="N262" s="48">
        <v>97.963735766037004</v>
      </c>
      <c r="O262" s="49">
        <f t="shared" si="60"/>
        <v>7781.6008833497917</v>
      </c>
      <c r="P262" s="48"/>
      <c r="Q262" s="48">
        <v>1.5498610126335802E-3</v>
      </c>
      <c r="R262" s="48">
        <v>2.2210020745364368E-2</v>
      </c>
      <c r="S262" s="48">
        <v>4.1297209761108698E-2</v>
      </c>
      <c r="T262" s="48">
        <v>0</v>
      </c>
      <c r="U262" s="48">
        <v>1.0111627212250407</v>
      </c>
      <c r="V262" s="48">
        <v>1.8757971989263256</v>
      </c>
      <c r="W262" s="48">
        <v>1.7696836273163449E-3</v>
      </c>
      <c r="X262" s="48">
        <v>9.6867532163162195E-3</v>
      </c>
      <c r="Y262" s="50">
        <v>3.5385827796569493E-2</v>
      </c>
      <c r="Z262" s="48">
        <v>1.1407236893246106E-3</v>
      </c>
      <c r="AA262" s="48">
        <v>0</v>
      </c>
      <c r="AB262" s="48"/>
      <c r="AC262" s="46">
        <v>0</v>
      </c>
      <c r="AD262" s="46">
        <v>0</v>
      </c>
      <c r="AE262" s="46">
        <v>0.97845843711505931</v>
      </c>
      <c r="AF262" s="46">
        <v>9.4889143393222936E-3</v>
      </c>
    </row>
    <row r="263" spans="1:32" x14ac:dyDescent="0.25">
      <c r="A263" s="71">
        <v>18</v>
      </c>
      <c r="B263" s="48" t="s">
        <v>32</v>
      </c>
      <c r="C263" s="50">
        <v>1.6401300000000001</v>
      </c>
      <c r="D263" s="50">
        <v>1.98977</v>
      </c>
      <c r="E263" s="48" t="s">
        <v>32</v>
      </c>
      <c r="F263" s="48">
        <v>32.109536721044954</v>
      </c>
      <c r="G263" s="48">
        <v>61.908848159375729</v>
      </c>
      <c r="H263" s="50">
        <f t="shared" si="61"/>
        <v>94.018384880420683</v>
      </c>
      <c r="I263" s="50">
        <v>8.7024000000000004E-2</v>
      </c>
      <c r="J263" s="50">
        <v>0.357985</v>
      </c>
      <c r="K263" s="50">
        <v>1.21451</v>
      </c>
      <c r="L263" s="50">
        <v>3.5358000000000001E-2</v>
      </c>
      <c r="M263" s="48" t="s">
        <v>32</v>
      </c>
      <c r="N263" s="48">
        <v>98.138644880420671</v>
      </c>
      <c r="O263" s="49">
        <f t="shared" si="60"/>
        <v>8255.6601665287835</v>
      </c>
      <c r="P263" s="48"/>
      <c r="Q263" s="48">
        <v>1.3081288924939884E-3</v>
      </c>
      <c r="R263" s="48">
        <v>4.7050491479357824E-2</v>
      </c>
      <c r="S263" s="48">
        <v>8.9436616311438177E-2</v>
      </c>
      <c r="T263" s="48">
        <v>0</v>
      </c>
      <c r="U263" s="48">
        <v>1.0241096336969862</v>
      </c>
      <c r="V263" s="48">
        <v>1.7767095606785182</v>
      </c>
      <c r="W263" s="48">
        <v>2.8111317394115122E-3</v>
      </c>
      <c r="X263" s="48">
        <v>2.0353063757499866E-2</v>
      </c>
      <c r="Y263" s="50">
        <v>3.7136582266340049E-2</v>
      </c>
      <c r="Z263" s="48">
        <v>1.0847911779545897E-3</v>
      </c>
      <c r="AA263" s="48">
        <v>0</v>
      </c>
      <c r="AB263" s="48"/>
      <c r="AC263" s="46">
        <v>0</v>
      </c>
      <c r="AD263" s="46">
        <v>0</v>
      </c>
      <c r="AE263" s="46">
        <v>0.9520741636350819</v>
      </c>
      <c r="AF263" s="46">
        <v>1.9486635384014548E-2</v>
      </c>
    </row>
    <row r="264" spans="1:32" x14ac:dyDescent="0.25">
      <c r="A264" s="71">
        <v>19</v>
      </c>
      <c r="B264" s="48" t="s">
        <v>32</v>
      </c>
      <c r="C264" s="50">
        <v>0.65919700000000003</v>
      </c>
      <c r="D264" s="50">
        <v>0.75051800000000002</v>
      </c>
      <c r="E264" s="48" t="s">
        <v>32</v>
      </c>
      <c r="F264" s="48">
        <v>31.337172864862897</v>
      </c>
      <c r="G264" s="48">
        <v>64.800748595265333</v>
      </c>
      <c r="H264" s="50">
        <f t="shared" si="61"/>
        <v>96.137921460128226</v>
      </c>
      <c r="I264" s="50">
        <v>3.2420999999999998E-2</v>
      </c>
      <c r="J264" s="50">
        <v>0.10705199999999999</v>
      </c>
      <c r="K264" s="50">
        <v>1.1957199999999999</v>
      </c>
      <c r="L264" s="50">
        <v>2.2454999999999999E-2</v>
      </c>
      <c r="M264" s="48" t="s">
        <v>32</v>
      </c>
      <c r="N264" s="48">
        <v>97.766629460128215</v>
      </c>
      <c r="O264" s="49">
        <f t="shared" si="60"/>
        <v>8127.934701502496</v>
      </c>
      <c r="P264" s="48"/>
      <c r="Q264" s="48">
        <v>2.270136169076111E-3</v>
      </c>
      <c r="R264" s="48">
        <v>1.9176021284439768E-2</v>
      </c>
      <c r="S264" s="48">
        <v>3.4208259883416477E-2</v>
      </c>
      <c r="T264" s="48">
        <v>0</v>
      </c>
      <c r="U264" s="48">
        <v>1.0135136781969543</v>
      </c>
      <c r="V264" s="48">
        <v>1.8858238651730543</v>
      </c>
      <c r="W264" s="48">
        <v>1.0620035105070316E-3</v>
      </c>
      <c r="X264" s="48">
        <v>6.1718752309168033E-3</v>
      </c>
      <c r="Y264" s="50">
        <v>3.7075560036496556E-2</v>
      </c>
      <c r="Z264" s="48">
        <v>6.9860051513855796E-4</v>
      </c>
      <c r="AA264" s="48">
        <v>0</v>
      </c>
      <c r="AB264" s="48"/>
      <c r="AC264" s="46">
        <v>0</v>
      </c>
      <c r="AD264" s="46">
        <v>0</v>
      </c>
      <c r="AE264" s="46">
        <v>0.98218349607957189</v>
      </c>
      <c r="AF264" s="46">
        <v>6.0527240090524435E-3</v>
      </c>
    </row>
    <row r="265" spans="1:32" x14ac:dyDescent="0.25">
      <c r="A265" s="71">
        <v>20</v>
      </c>
      <c r="B265" s="48" t="s">
        <v>32</v>
      </c>
      <c r="C265" s="50">
        <v>1.36107</v>
      </c>
      <c r="D265" s="50">
        <v>0.78759400000000002</v>
      </c>
      <c r="E265" s="48" t="s">
        <v>32</v>
      </c>
      <c r="F265" s="48">
        <v>31.996957943410727</v>
      </c>
      <c r="G265" s="48">
        <v>63.927470686278411</v>
      </c>
      <c r="H265" s="50">
        <f t="shared" si="61"/>
        <v>95.924428629689146</v>
      </c>
      <c r="I265" s="50">
        <v>4.8096E-2</v>
      </c>
      <c r="J265" s="50">
        <v>0.157418</v>
      </c>
      <c r="K265" s="50">
        <v>1.18482</v>
      </c>
      <c r="L265" s="50">
        <v>6.6239999999999997E-3</v>
      </c>
      <c r="M265" s="48" t="s">
        <v>32</v>
      </c>
      <c r="N265" s="48">
        <v>98.35437362968915</v>
      </c>
      <c r="O265" s="49">
        <f t="shared" si="60"/>
        <v>8053.8416962450974</v>
      </c>
      <c r="P265" s="48"/>
      <c r="Q265" s="48">
        <v>0</v>
      </c>
      <c r="R265" s="48">
        <v>3.9352793511390073E-2</v>
      </c>
      <c r="S265" s="48">
        <v>3.5679938212446388E-2</v>
      </c>
      <c r="T265" s="48">
        <v>0</v>
      </c>
      <c r="U265" s="48">
        <v>1.0285616219103839</v>
      </c>
      <c r="V265" s="48">
        <v>1.8491002211814997</v>
      </c>
      <c r="W265" s="48">
        <v>1.5658866782546066E-3</v>
      </c>
      <c r="X265" s="48">
        <v>9.0204575520022451E-3</v>
      </c>
      <c r="Y265" s="50">
        <v>3.6514253583273731E-2</v>
      </c>
      <c r="Z265" s="48">
        <v>2.0482737074943466E-4</v>
      </c>
      <c r="AA265" s="48">
        <v>0</v>
      </c>
      <c r="AB265" s="48"/>
      <c r="AC265" s="46">
        <v>0</v>
      </c>
      <c r="AD265" s="46">
        <v>0</v>
      </c>
      <c r="AE265" s="46">
        <v>0.98106944301455334</v>
      </c>
      <c r="AF265" s="46">
        <v>8.6937291329049499E-3</v>
      </c>
    </row>
    <row r="266" spans="1:32" x14ac:dyDescent="0.25">
      <c r="A266" s="71">
        <v>21</v>
      </c>
      <c r="B266" s="48" t="s">
        <v>32</v>
      </c>
      <c r="C266" s="50">
        <v>1.11951</v>
      </c>
      <c r="D266" s="50">
        <v>1.09572</v>
      </c>
      <c r="E266" s="48" t="s">
        <v>32</v>
      </c>
      <c r="F266" s="48">
        <v>31.529577077587966</v>
      </c>
      <c r="G266" s="48">
        <v>63.71496035716757</v>
      </c>
      <c r="H266" s="50">
        <f t="shared" si="61"/>
        <v>95.244537434755529</v>
      </c>
      <c r="I266" s="50">
        <v>6.6710000000000005E-2</v>
      </c>
      <c r="J266" s="50">
        <v>0.22771</v>
      </c>
      <c r="K266" s="50">
        <v>1.18465</v>
      </c>
      <c r="L266" s="50">
        <v>1.7139999999999999E-2</v>
      </c>
      <c r="M266" s="48" t="s">
        <v>32</v>
      </c>
      <c r="N266" s="48">
        <v>97.78861843475552</v>
      </c>
      <c r="O266" s="49">
        <f t="shared" si="60"/>
        <v>8052.6861172640183</v>
      </c>
      <c r="P266" s="48"/>
      <c r="Q266" s="48">
        <v>0</v>
      </c>
      <c r="R266" s="48">
        <v>3.2468569371466312E-2</v>
      </c>
      <c r="S266" s="48">
        <v>4.9792204453193122E-2</v>
      </c>
      <c r="T266" s="48">
        <v>0</v>
      </c>
      <c r="U266" s="48">
        <v>1.0166696086736149</v>
      </c>
      <c r="V266" s="48">
        <v>1.8486488151679694</v>
      </c>
      <c r="W266" s="48">
        <v>2.1786244931545126E-3</v>
      </c>
      <c r="X266" s="48">
        <v>1.3088695096257496E-2</v>
      </c>
      <c r="Y266" s="50">
        <v>3.6621841635904671E-2</v>
      </c>
      <c r="Z266" s="48">
        <v>5.3164110844000113E-4</v>
      </c>
      <c r="AA266" s="48">
        <v>0</v>
      </c>
      <c r="AB266" s="48"/>
      <c r="AC266" s="46">
        <v>0</v>
      </c>
      <c r="AD266" s="46">
        <v>0</v>
      </c>
      <c r="AE266" s="46">
        <v>0.9737720561563038</v>
      </c>
      <c r="AF266" s="46">
        <v>1.2710453558219155E-2</v>
      </c>
    </row>
    <row r="267" spans="1:32" x14ac:dyDescent="0.25">
      <c r="A267" s="71">
        <v>22</v>
      </c>
      <c r="B267" s="48" t="s">
        <v>32</v>
      </c>
      <c r="C267" s="50">
        <v>1.1422699999999999</v>
      </c>
      <c r="D267" s="50">
        <v>1.17</v>
      </c>
      <c r="E267" s="48" t="s">
        <v>32</v>
      </c>
      <c r="F267" s="48">
        <v>31.743938717744925</v>
      </c>
      <c r="G267" s="48">
        <v>63.880037643348409</v>
      </c>
      <c r="H267" s="50">
        <f t="shared" si="61"/>
        <v>95.623976361093327</v>
      </c>
      <c r="I267" s="50">
        <v>7.2414999999999993E-2</v>
      </c>
      <c r="J267" s="50">
        <v>0.22092100000000001</v>
      </c>
      <c r="K267" s="50">
        <v>1.2106399999999999</v>
      </c>
      <c r="L267" s="50">
        <v>2.7782999999999999E-2</v>
      </c>
      <c r="M267" s="48" t="s">
        <v>32</v>
      </c>
      <c r="N267" s="48">
        <v>98.328231361093344</v>
      </c>
      <c r="O267" s="49">
        <f t="shared" si="60"/>
        <v>8229.3537509006983</v>
      </c>
      <c r="P267" s="48"/>
      <c r="Q267" s="48">
        <v>6.1338164439324794E-4</v>
      </c>
      <c r="R267" s="48">
        <v>3.2938895893355663E-2</v>
      </c>
      <c r="S267" s="48">
        <v>5.286311101842437E-2</v>
      </c>
      <c r="T267" s="48">
        <v>0</v>
      </c>
      <c r="U267" s="48">
        <v>1.0177183353141817</v>
      </c>
      <c r="V267" s="48">
        <v>1.8428214290055793</v>
      </c>
      <c r="W267" s="48">
        <v>2.351392166546817E-3</v>
      </c>
      <c r="X267" s="48">
        <v>1.2625725377954774E-2</v>
      </c>
      <c r="Y267" s="50">
        <v>3.7210904900499421E-2</v>
      </c>
      <c r="Z267" s="48">
        <v>8.5682467906450185E-4</v>
      </c>
      <c r="AA267" s="48">
        <v>0</v>
      </c>
      <c r="AB267" s="48"/>
      <c r="AC267" s="46">
        <v>0</v>
      </c>
      <c r="AD267" s="46">
        <v>0</v>
      </c>
      <c r="AE267" s="46">
        <v>0.97211397260339794</v>
      </c>
      <c r="AF267" s="46">
        <v>1.2253892519624377E-2</v>
      </c>
    </row>
    <row r="268" spans="1:32" x14ac:dyDescent="0.25">
      <c r="A268" s="71">
        <v>23</v>
      </c>
      <c r="B268" s="48" t="s">
        <v>32</v>
      </c>
      <c r="C268" s="50">
        <v>0.95556600000000003</v>
      </c>
      <c r="D268" s="50">
        <v>1.7226900000000001</v>
      </c>
      <c r="E268" s="48" t="s">
        <v>32</v>
      </c>
      <c r="F268" s="48">
        <v>31.600711423240316</v>
      </c>
      <c r="G268" s="48">
        <v>64.008539398756398</v>
      </c>
      <c r="H268" s="50">
        <f t="shared" si="61"/>
        <v>95.60925082199671</v>
      </c>
      <c r="I268" s="50">
        <v>5.6959999999999997E-2</v>
      </c>
      <c r="J268" s="50">
        <v>0.32857500000000001</v>
      </c>
      <c r="K268" s="50">
        <v>1.171</v>
      </c>
      <c r="L268" s="50">
        <v>4.9734E-2</v>
      </c>
      <c r="M268" s="48" t="s">
        <v>32</v>
      </c>
      <c r="N268" s="48">
        <v>98.72277582199672</v>
      </c>
      <c r="O268" s="49">
        <f t="shared" si="60"/>
        <v>7959.8999226068181</v>
      </c>
      <c r="P268" s="48"/>
      <c r="Q268" s="48">
        <v>0</v>
      </c>
      <c r="R268" s="48">
        <v>2.734358800151045E-2</v>
      </c>
      <c r="S268" s="48">
        <v>7.7237558148586252E-2</v>
      </c>
      <c r="T268" s="48">
        <v>0</v>
      </c>
      <c r="U268" s="48">
        <v>1.0053521083266133</v>
      </c>
      <c r="V268" s="48">
        <v>1.8323589501017672</v>
      </c>
      <c r="W268" s="48">
        <v>1.835359139981195E-3</v>
      </c>
      <c r="X268" s="48">
        <v>1.8634099115488047E-2</v>
      </c>
      <c r="Y268" s="50">
        <v>3.5716315746626183E-2</v>
      </c>
      <c r="Z268" s="48">
        <v>1.5220214194272897E-3</v>
      </c>
      <c r="AA268" s="48">
        <v>0</v>
      </c>
      <c r="AB268" s="48"/>
      <c r="AC268" s="46">
        <v>0</v>
      </c>
      <c r="AD268" s="46">
        <v>0</v>
      </c>
      <c r="AE268" s="46">
        <v>0.95955294334961139</v>
      </c>
      <c r="AF268" s="46">
        <v>1.8197607526409643E-2</v>
      </c>
    </row>
    <row r="269" spans="1:32" x14ac:dyDescent="0.25">
      <c r="A269" s="71">
        <v>24</v>
      </c>
      <c r="B269" s="48" t="s">
        <v>32</v>
      </c>
      <c r="C269" s="50">
        <v>0.70633400000000002</v>
      </c>
      <c r="D269" s="50">
        <v>0.80338799999999999</v>
      </c>
      <c r="E269" s="48" t="s">
        <v>32</v>
      </c>
      <c r="F269" s="48">
        <v>31.428522480774888</v>
      </c>
      <c r="G269" s="48">
        <v>64.96083819436744</v>
      </c>
      <c r="H269" s="50">
        <f t="shared" si="61"/>
        <v>96.389360675142328</v>
      </c>
      <c r="I269" s="50">
        <v>7.2841000000000003E-2</v>
      </c>
      <c r="J269" s="50">
        <v>0.13047300000000001</v>
      </c>
      <c r="K269" s="50">
        <v>1.3386199999999999</v>
      </c>
      <c r="L269" s="50">
        <v>3.7921000000000003E-2</v>
      </c>
      <c r="M269" s="48" t="s">
        <v>32</v>
      </c>
      <c r="N269" s="48">
        <v>98.141878675142323</v>
      </c>
      <c r="O269" s="49">
        <f t="shared" si="60"/>
        <v>9099.3007979504164</v>
      </c>
      <c r="P269" s="48"/>
      <c r="Q269" s="48">
        <v>1.0726309148030636E-3</v>
      </c>
      <c r="R269" s="48">
        <v>2.0426111222839625E-2</v>
      </c>
      <c r="S269" s="48">
        <v>3.6402189861189239E-2</v>
      </c>
      <c r="T269" s="48">
        <v>0</v>
      </c>
      <c r="U269" s="48">
        <v>1.0104761442760553</v>
      </c>
      <c r="V269" s="48">
        <v>1.8793385576156147</v>
      </c>
      <c r="W269" s="48">
        <v>2.3719620984184882E-3</v>
      </c>
      <c r="X269" s="48">
        <v>7.4778250533148547E-3</v>
      </c>
      <c r="Y269" s="50">
        <v>4.1261768247910967E-2</v>
      </c>
      <c r="Z269" s="48">
        <v>1.1728107098532854E-3</v>
      </c>
      <c r="AA269" s="48">
        <v>0</v>
      </c>
      <c r="AB269" s="48"/>
      <c r="AC269" s="46">
        <v>0</v>
      </c>
      <c r="AD269" s="46">
        <v>0</v>
      </c>
      <c r="AE269" s="46">
        <v>0.98099837365304565</v>
      </c>
      <c r="AF269" s="46">
        <v>7.3459363376138301E-3</v>
      </c>
    </row>
    <row r="270" spans="1:32" ht="14.4" x14ac:dyDescent="0.3">
      <c r="A270" s="66" t="s">
        <v>124</v>
      </c>
      <c r="B270" s="50"/>
      <c r="C270" s="50"/>
      <c r="D270" s="50"/>
      <c r="E270" s="50"/>
      <c r="F270" s="48"/>
      <c r="G270" s="48"/>
      <c r="H270" s="50"/>
      <c r="I270" s="50"/>
      <c r="J270" s="50"/>
      <c r="K270" s="50"/>
      <c r="L270" s="50"/>
      <c r="M270" s="50"/>
      <c r="N270" s="48"/>
      <c r="P270" s="48"/>
      <c r="Q270" s="48"/>
      <c r="R270" s="48"/>
      <c r="S270" s="48"/>
      <c r="T270" s="48"/>
      <c r="U270" s="48"/>
      <c r="V270" s="48"/>
      <c r="W270" s="48"/>
      <c r="X270" s="48"/>
      <c r="Y270" s="50"/>
      <c r="Z270" s="48"/>
      <c r="AA270" s="48"/>
      <c r="AB270" s="48"/>
      <c r="AC270" s="46"/>
      <c r="AD270" s="46"/>
      <c r="AE270" s="46"/>
      <c r="AF270" s="46"/>
    </row>
    <row r="271" spans="1:32" x14ac:dyDescent="0.25">
      <c r="A271" s="4" t="s">
        <v>89</v>
      </c>
      <c r="B271" s="48" t="s">
        <v>32</v>
      </c>
      <c r="C271" s="6">
        <v>1.3006800000000001</v>
      </c>
      <c r="D271" s="6">
        <v>2.3334600000000001</v>
      </c>
      <c r="E271" s="48" t="s">
        <v>32</v>
      </c>
      <c r="F271" s="6">
        <v>31.831876390945489</v>
      </c>
      <c r="G271" s="6">
        <v>63.115946445903049</v>
      </c>
      <c r="H271" s="50">
        <f t="shared" si="61"/>
        <v>94.94782283684853</v>
      </c>
      <c r="I271" s="6">
        <v>6.053E-2</v>
      </c>
      <c r="J271" s="6">
        <v>0.56671800000000006</v>
      </c>
      <c r="K271" s="6">
        <v>1.0913900000000001</v>
      </c>
      <c r="L271" s="48" t="s">
        <v>32</v>
      </c>
      <c r="M271" s="48" t="s">
        <v>32</v>
      </c>
      <c r="N271" s="6">
        <v>100.30060083684853</v>
      </c>
      <c r="O271" s="69">
        <v>7418.7490832910798</v>
      </c>
      <c r="P271" s="69"/>
      <c r="Q271" s="6">
        <v>0</v>
      </c>
      <c r="R271" s="6">
        <v>3.6865968568347784E-2</v>
      </c>
      <c r="S271" s="6">
        <v>0.10362919780131895</v>
      </c>
      <c r="T271" s="6">
        <v>0</v>
      </c>
      <c r="U271" s="6">
        <v>1.003099342891085</v>
      </c>
      <c r="V271" s="6">
        <v>1.789666499824663</v>
      </c>
      <c r="W271" s="6">
        <v>1.931888802877564E-3</v>
      </c>
      <c r="X271" s="6">
        <v>3.1834736874384616E-2</v>
      </c>
      <c r="Y271" s="6">
        <v>3.2972365237323165E-2</v>
      </c>
      <c r="Z271" s="6">
        <v>0</v>
      </c>
      <c r="AA271" s="6">
        <v>0</v>
      </c>
      <c r="AB271" s="6"/>
      <c r="AC271" s="44">
        <v>0</v>
      </c>
      <c r="AD271" s="44">
        <v>0</v>
      </c>
      <c r="AE271" s="44">
        <v>0.9452651807473812</v>
      </c>
      <c r="AF271" s="44">
        <v>3.0760159025393006E-2</v>
      </c>
    </row>
    <row r="272" spans="1:32" x14ac:dyDescent="0.25">
      <c r="A272" s="4" t="s">
        <v>97</v>
      </c>
      <c r="B272" s="48" t="s">
        <v>32</v>
      </c>
      <c r="C272" s="6">
        <v>1.0004</v>
      </c>
      <c r="D272" s="6">
        <v>1.50369</v>
      </c>
      <c r="E272" s="48" t="s">
        <v>32</v>
      </c>
      <c r="F272" s="6">
        <v>31.108336708743515</v>
      </c>
      <c r="G272" s="6">
        <v>62.579100028533013</v>
      </c>
      <c r="H272" s="50">
        <f t="shared" si="61"/>
        <v>93.687436737276528</v>
      </c>
      <c r="I272" s="6">
        <v>2.351E-2</v>
      </c>
      <c r="J272" s="6">
        <v>0.23554900000000001</v>
      </c>
      <c r="K272" s="6">
        <v>1.1227199999999999</v>
      </c>
      <c r="L272" s="48" t="s">
        <v>32</v>
      </c>
      <c r="M272" s="48" t="s">
        <v>32</v>
      </c>
      <c r="N272" s="68">
        <v>97.573305737276527</v>
      </c>
      <c r="O272" s="69">
        <v>7631.7154919804652</v>
      </c>
      <c r="P272" s="69"/>
      <c r="Q272" s="6">
        <v>0</v>
      </c>
      <c r="R272" s="6">
        <v>2.9355199242007933E-2</v>
      </c>
      <c r="S272" s="6">
        <v>6.9134726704445551E-2</v>
      </c>
      <c r="T272" s="6">
        <v>0</v>
      </c>
      <c r="U272" s="6">
        <v>1.0148799214147002</v>
      </c>
      <c r="V272" s="6">
        <v>1.8370394639543681</v>
      </c>
      <c r="W272" s="6">
        <v>7.7681972342948037E-4</v>
      </c>
      <c r="X272" s="6">
        <v>1.3698458103879357E-2</v>
      </c>
      <c r="Y272" s="6">
        <v>3.5115410857169682E-2</v>
      </c>
      <c r="Z272" s="6">
        <v>0</v>
      </c>
      <c r="AA272" s="6">
        <v>0</v>
      </c>
      <c r="AB272" s="6"/>
      <c r="AC272" s="44">
        <v>0</v>
      </c>
      <c r="AD272" s="44">
        <v>0</v>
      </c>
      <c r="AE272" s="44">
        <v>0.96373116001505033</v>
      </c>
      <c r="AF272" s="44">
        <v>1.3317855378499057E-2</v>
      </c>
    </row>
    <row r="273" spans="1:32" x14ac:dyDescent="0.25">
      <c r="A273" s="4" t="s">
        <v>98</v>
      </c>
      <c r="B273" s="48" t="s">
        <v>32</v>
      </c>
      <c r="C273" s="6">
        <v>1.2265299999999999</v>
      </c>
      <c r="D273" s="6">
        <v>0.69892299999999996</v>
      </c>
      <c r="E273" s="48" t="s">
        <v>32</v>
      </c>
      <c r="F273" s="6">
        <v>30.871764591200563</v>
      </c>
      <c r="G273" s="6">
        <v>61.973052896937645</v>
      </c>
      <c r="H273" s="50">
        <f t="shared" si="61"/>
        <v>92.844817488138204</v>
      </c>
      <c r="I273" s="6">
        <v>6.1211000000000002E-2</v>
      </c>
      <c r="J273" s="6">
        <v>0.114553</v>
      </c>
      <c r="K273" s="6">
        <v>1.16211</v>
      </c>
      <c r="L273" s="48" t="s">
        <v>32</v>
      </c>
      <c r="M273" s="48" t="s">
        <v>32</v>
      </c>
      <c r="N273" s="68">
        <v>96.108144488138208</v>
      </c>
      <c r="O273" s="69">
        <v>7899.4699394198187</v>
      </c>
      <c r="P273" s="69"/>
      <c r="Q273" s="6">
        <v>0</v>
      </c>
      <c r="R273" s="6">
        <v>3.6730544973407643E-2</v>
      </c>
      <c r="S273" s="6">
        <v>3.279480997037329E-2</v>
      </c>
      <c r="T273" s="6">
        <v>0</v>
      </c>
      <c r="U273" s="6">
        <v>1.0278675863296005</v>
      </c>
      <c r="V273" s="6">
        <v>1.856649441281971</v>
      </c>
      <c r="W273" s="6">
        <v>2.0641199755260151E-3</v>
      </c>
      <c r="X273" s="6">
        <v>6.7988386682798834E-3</v>
      </c>
      <c r="Y273" s="6">
        <v>3.7094658800841632E-2</v>
      </c>
      <c r="Z273" s="6">
        <v>0</v>
      </c>
      <c r="AA273" s="6">
        <v>0</v>
      </c>
      <c r="AB273" s="6"/>
      <c r="AC273" s="44">
        <v>0</v>
      </c>
      <c r="AD273" s="44">
        <v>0</v>
      </c>
      <c r="AE273" s="44">
        <v>0.98264314496252725</v>
      </c>
      <c r="AF273" s="44">
        <v>6.5710440621418757E-3</v>
      </c>
    </row>
    <row r="274" spans="1:32" x14ac:dyDescent="0.25">
      <c r="A274" s="4" t="s">
        <v>99</v>
      </c>
      <c r="B274" s="48" t="s">
        <v>32</v>
      </c>
      <c r="C274" s="6">
        <v>1.2983199999999999</v>
      </c>
      <c r="D274" s="6">
        <v>2.34931</v>
      </c>
      <c r="E274" s="48" t="s">
        <v>32</v>
      </c>
      <c r="F274" s="6">
        <v>31.461542283432287</v>
      </c>
      <c r="G274" s="6">
        <v>61.636895983554332</v>
      </c>
      <c r="H274" s="50">
        <f t="shared" si="61"/>
        <v>93.098438266986619</v>
      </c>
      <c r="I274" s="48" t="s">
        <v>32</v>
      </c>
      <c r="J274" s="6">
        <v>0.44170999999999999</v>
      </c>
      <c r="K274" s="6">
        <v>1.0998000000000001</v>
      </c>
      <c r="L274" s="48" t="s">
        <v>32</v>
      </c>
      <c r="M274" s="48" t="s">
        <v>32</v>
      </c>
      <c r="N274" s="68">
        <v>98.287578266986614</v>
      </c>
      <c r="O274" s="69">
        <v>7475.9162552373855</v>
      </c>
      <c r="P274" s="69"/>
      <c r="Q274" s="6">
        <v>0</v>
      </c>
      <c r="R274" s="6">
        <v>3.7571445198578558E-2</v>
      </c>
      <c r="S274" s="6">
        <v>0.1065229218219631</v>
      </c>
      <c r="T274" s="6">
        <v>0</v>
      </c>
      <c r="U274" s="6">
        <v>1.0122381049249767</v>
      </c>
      <c r="V274" s="6">
        <v>1.7844103627675407</v>
      </c>
      <c r="W274" s="6">
        <v>0</v>
      </c>
      <c r="X274" s="6">
        <v>2.5333340273601655E-2</v>
      </c>
      <c r="Y274" s="6">
        <v>3.3923825013339556E-2</v>
      </c>
      <c r="Z274" s="6">
        <v>0</v>
      </c>
      <c r="AA274" s="6">
        <v>0</v>
      </c>
      <c r="AB274" s="6"/>
      <c r="AC274" s="44">
        <v>0</v>
      </c>
      <c r="AD274" s="44">
        <v>0</v>
      </c>
      <c r="AE274" s="44">
        <v>0.94366648327040903</v>
      </c>
      <c r="AF274" s="44">
        <v>2.4415996017270087E-2</v>
      </c>
    </row>
    <row r="275" spans="1:32" x14ac:dyDescent="0.25">
      <c r="A275" s="4" t="s">
        <v>100</v>
      </c>
      <c r="B275" s="48" t="s">
        <v>32</v>
      </c>
      <c r="C275" s="6">
        <v>1.25485</v>
      </c>
      <c r="D275" s="6">
        <v>0.79279500000000003</v>
      </c>
      <c r="E275" s="48" t="s">
        <v>32</v>
      </c>
      <c r="F275" s="6">
        <v>31.159127257234161</v>
      </c>
      <c r="G275" s="6">
        <v>62.43508028789411</v>
      </c>
      <c r="H275" s="50">
        <f t="shared" si="61"/>
        <v>93.59420754512827</v>
      </c>
      <c r="I275" s="48" t="s">
        <v>32</v>
      </c>
      <c r="J275" s="6">
        <v>0.15901299999999999</v>
      </c>
      <c r="K275" s="6">
        <v>1.1220000000000001</v>
      </c>
      <c r="L275" s="48" t="s">
        <v>32</v>
      </c>
      <c r="M275" s="48" t="s">
        <v>32</v>
      </c>
      <c r="N275" s="68">
        <v>96.923962545128276</v>
      </c>
      <c r="O275" s="69">
        <v>7626.8212751194278</v>
      </c>
      <c r="P275" s="69"/>
      <c r="Q275" s="6">
        <v>0</v>
      </c>
      <c r="R275" s="6">
        <v>3.7231224126934727E-2</v>
      </c>
      <c r="S275" s="6">
        <v>3.6855558145575548E-2</v>
      </c>
      <c r="T275" s="6">
        <v>0</v>
      </c>
      <c r="U275" s="6">
        <v>1.0278442380524524</v>
      </c>
      <c r="V275" s="6">
        <v>1.8531987507879171</v>
      </c>
      <c r="W275" s="6">
        <v>3.6650372542403993E-5</v>
      </c>
      <c r="X275" s="6">
        <v>9.3503357019381166E-3</v>
      </c>
      <c r="Y275" s="6">
        <v>3.548324281263928E-2</v>
      </c>
      <c r="Z275" s="6">
        <v>0</v>
      </c>
      <c r="AA275" s="6">
        <v>0</v>
      </c>
      <c r="AB275" s="6"/>
      <c r="AC275" s="44">
        <v>0</v>
      </c>
      <c r="AD275" s="44">
        <v>0</v>
      </c>
      <c r="AE275" s="44">
        <v>0.98050026500753185</v>
      </c>
      <c r="AF275" s="44">
        <v>9.0150256649455737E-3</v>
      </c>
    </row>
    <row r="276" spans="1:32" x14ac:dyDescent="0.25">
      <c r="A276" s="4" t="s">
        <v>101</v>
      </c>
      <c r="B276" s="6">
        <v>0.159021</v>
      </c>
      <c r="C276" s="6">
        <v>1.19469</v>
      </c>
      <c r="D276" s="6">
        <v>0.730514</v>
      </c>
      <c r="E276" s="48" t="s">
        <v>32</v>
      </c>
      <c r="F276" s="6">
        <v>30.645852005488717</v>
      </c>
      <c r="G276" s="6">
        <v>60.703133547464425</v>
      </c>
      <c r="H276" s="50">
        <f t="shared" si="61"/>
        <v>91.348985552953138</v>
      </c>
      <c r="I276" s="48" t="s">
        <v>32</v>
      </c>
      <c r="J276" s="6">
        <v>0.140266</v>
      </c>
      <c r="K276" s="6">
        <v>1.1378699999999999</v>
      </c>
      <c r="L276" s="48" t="s">
        <v>32</v>
      </c>
      <c r="M276" s="48" t="s">
        <v>32</v>
      </c>
      <c r="N276" s="68">
        <v>94.715685552953147</v>
      </c>
      <c r="O276" s="69">
        <v>7734.6979717648319</v>
      </c>
      <c r="P276" s="69"/>
      <c r="Q276" s="6">
        <v>6.4163062635062447E-3</v>
      </c>
      <c r="R276" s="6">
        <v>3.6258957038983484E-2</v>
      </c>
      <c r="S276" s="6">
        <v>3.4738831986979003E-2</v>
      </c>
      <c r="T276" s="6">
        <v>0</v>
      </c>
      <c r="U276" s="6">
        <v>1.034089907038696</v>
      </c>
      <c r="V276" s="6">
        <v>1.8431004841978673</v>
      </c>
      <c r="W276" s="6">
        <v>1.482879955409373E-4</v>
      </c>
      <c r="X276" s="6">
        <v>8.4370682682533976E-3</v>
      </c>
      <c r="Y276" s="6">
        <v>3.6810157210173777E-2</v>
      </c>
      <c r="Z276" s="6">
        <v>0</v>
      </c>
      <c r="AA276" s="6">
        <v>0</v>
      </c>
      <c r="AB276" s="6"/>
      <c r="AC276" s="44">
        <v>0</v>
      </c>
      <c r="AD276" s="44">
        <v>0</v>
      </c>
      <c r="AE276" s="44">
        <v>0.98150063656268682</v>
      </c>
      <c r="AF276" s="44">
        <v>8.0929016400456081E-3</v>
      </c>
    </row>
    <row r="277" spans="1:32" x14ac:dyDescent="0.25">
      <c r="A277" s="4" t="s">
        <v>102</v>
      </c>
      <c r="B277" s="48" t="s">
        <v>32</v>
      </c>
      <c r="C277" s="6">
        <v>1.2819400000000001</v>
      </c>
      <c r="D277" s="6">
        <v>0.69280900000000001</v>
      </c>
      <c r="E277" s="48" t="s">
        <v>32</v>
      </c>
      <c r="F277" s="6">
        <v>31.448970000849851</v>
      </c>
      <c r="G277" s="6">
        <v>62.896796416175938</v>
      </c>
      <c r="H277" s="50">
        <f t="shared" si="61"/>
        <v>94.345766417025786</v>
      </c>
      <c r="I277" s="6">
        <v>1.1081000000000001E-2</v>
      </c>
      <c r="J277" s="6">
        <v>9.5452999999999996E-2</v>
      </c>
      <c r="K277" s="6">
        <v>1.1233500000000001</v>
      </c>
      <c r="L277" s="48" t="s">
        <v>32</v>
      </c>
      <c r="M277" s="48" t="s">
        <v>32</v>
      </c>
      <c r="N277" s="68">
        <v>97.550399417025801</v>
      </c>
      <c r="O277" s="69">
        <v>7635.9979317338757</v>
      </c>
      <c r="P277" s="69"/>
      <c r="Q277" s="6">
        <v>0</v>
      </c>
      <c r="R277" s="6">
        <v>3.783245014751592E-2</v>
      </c>
      <c r="S277" s="6">
        <v>3.2035896348155624E-2</v>
      </c>
      <c r="T277" s="6">
        <v>0</v>
      </c>
      <c r="U277" s="6">
        <v>1.0318812376122621</v>
      </c>
      <c r="V277" s="6">
        <v>1.8569624370176685</v>
      </c>
      <c r="W277" s="6">
        <v>3.6824087151252717E-4</v>
      </c>
      <c r="X277" s="6">
        <v>5.5829716637423909E-3</v>
      </c>
      <c r="Y277" s="6">
        <v>3.533676633914281E-2</v>
      </c>
      <c r="Z277" s="6">
        <v>0</v>
      </c>
      <c r="AA277" s="6">
        <v>0</v>
      </c>
      <c r="AB277" s="6"/>
      <c r="AC277" s="44">
        <v>0</v>
      </c>
      <c r="AD277" s="44">
        <v>0</v>
      </c>
      <c r="AE277" s="44">
        <v>0.98304080221655143</v>
      </c>
      <c r="AF277" s="44">
        <v>5.3813631485547572E-3</v>
      </c>
    </row>
    <row r="278" spans="1:32" x14ac:dyDescent="0.25">
      <c r="A278" s="4" t="s">
        <v>103</v>
      </c>
      <c r="B278" s="48" t="s">
        <v>32</v>
      </c>
      <c r="C278" s="6">
        <v>1.3769499999999999</v>
      </c>
      <c r="D278" s="6">
        <v>1.1247199999999999</v>
      </c>
      <c r="E278" s="48" t="s">
        <v>32</v>
      </c>
      <c r="F278" s="6">
        <v>31.567434164659307</v>
      </c>
      <c r="G278" s="6">
        <v>62.559765461946547</v>
      </c>
      <c r="H278" s="50">
        <f t="shared" si="61"/>
        <v>94.127199626605858</v>
      </c>
      <c r="I278" s="6">
        <v>2.6235999999999999E-2</v>
      </c>
      <c r="J278" s="6">
        <v>0.19619700000000001</v>
      </c>
      <c r="K278" s="6">
        <v>1.10202</v>
      </c>
      <c r="L278" s="48" t="s">
        <v>32</v>
      </c>
      <c r="M278" s="48" t="s">
        <v>32</v>
      </c>
      <c r="N278" s="68">
        <v>97.953322626605839</v>
      </c>
      <c r="O278" s="69">
        <v>7491.0067572255894</v>
      </c>
      <c r="P278" s="69"/>
      <c r="Q278" s="6">
        <v>0</v>
      </c>
      <c r="R278" s="6">
        <v>4.0334705719640963E-2</v>
      </c>
      <c r="S278" s="6">
        <v>5.1621631908982911E-2</v>
      </c>
      <c r="T278" s="6">
        <v>0</v>
      </c>
      <c r="U278" s="6">
        <v>1.0280790891144287</v>
      </c>
      <c r="V278" s="6">
        <v>1.8333005038859858</v>
      </c>
      <c r="W278" s="6">
        <v>8.6539545471348738E-4</v>
      </c>
      <c r="X278" s="6">
        <v>1.1390221150499674E-2</v>
      </c>
      <c r="Y278" s="6">
        <v>3.4408452765748394E-2</v>
      </c>
      <c r="Z278" s="6">
        <v>0</v>
      </c>
      <c r="AA278" s="6">
        <v>0</v>
      </c>
      <c r="AB278" s="6"/>
      <c r="AC278" s="44">
        <v>0</v>
      </c>
      <c r="AD278" s="44">
        <v>0</v>
      </c>
      <c r="AE278" s="44">
        <v>0.97261338761496829</v>
      </c>
      <c r="AF278" s="44">
        <v>1.0957727215242807E-2</v>
      </c>
    </row>
    <row r="279" spans="1:32" x14ac:dyDescent="0.25">
      <c r="A279" s="4" t="s">
        <v>90</v>
      </c>
      <c r="B279" s="48" t="s">
        <v>32</v>
      </c>
      <c r="C279" s="6">
        <v>1.02512</v>
      </c>
      <c r="D279" s="6">
        <v>1.21627</v>
      </c>
      <c r="E279" s="48" t="s">
        <v>32</v>
      </c>
      <c r="F279" s="6">
        <v>31.177299042964854</v>
      </c>
      <c r="G279" s="6">
        <v>63.187158452831653</v>
      </c>
      <c r="H279" s="50">
        <f t="shared" si="61"/>
        <v>94.364457495796501</v>
      </c>
      <c r="I279" s="6">
        <v>5.9746E-2</v>
      </c>
      <c r="J279" s="6">
        <v>0.24004500000000001</v>
      </c>
      <c r="K279" s="6">
        <v>1.1189</v>
      </c>
      <c r="L279" s="48" t="s">
        <v>32</v>
      </c>
      <c r="M279" s="48" t="s">
        <v>32</v>
      </c>
      <c r="N279" s="68">
        <v>98.024538495796506</v>
      </c>
      <c r="O279" s="69">
        <v>7605.7489525232859</v>
      </c>
      <c r="P279" s="69"/>
      <c r="Q279" s="6">
        <v>0</v>
      </c>
      <c r="R279" s="6">
        <v>2.9991098954945575E-2</v>
      </c>
      <c r="S279" s="6">
        <v>5.5753772337555581E-2</v>
      </c>
      <c r="T279" s="6">
        <v>0</v>
      </c>
      <c r="U279" s="6">
        <v>1.0141044345043895</v>
      </c>
      <c r="V279" s="6">
        <v>1.849372188125546</v>
      </c>
      <c r="W279" s="6">
        <v>1.9682613884149077E-3</v>
      </c>
      <c r="X279" s="6">
        <v>1.3918403062141309E-2</v>
      </c>
      <c r="Y279" s="6">
        <v>3.4891841627007404E-2</v>
      </c>
      <c r="Z279" s="6">
        <v>0</v>
      </c>
      <c r="AA279" s="6">
        <v>0</v>
      </c>
      <c r="AB279" s="6"/>
      <c r="AC279" s="44">
        <v>0</v>
      </c>
      <c r="AD279" s="44">
        <v>0</v>
      </c>
      <c r="AE279" s="44">
        <v>0.97073486294627842</v>
      </c>
      <c r="AF279" s="44">
        <v>1.3539001813508398E-2</v>
      </c>
    </row>
    <row r="280" spans="1:32" x14ac:dyDescent="0.25">
      <c r="A280" s="4" t="s">
        <v>118</v>
      </c>
      <c r="B280" s="6">
        <v>1.0972000000000001E-2</v>
      </c>
      <c r="C280" s="6">
        <v>1.0151600000000001</v>
      </c>
      <c r="D280" s="6">
        <v>0.68798499999999996</v>
      </c>
      <c r="E280" s="48" t="s">
        <v>32</v>
      </c>
      <c r="F280" s="6">
        <v>30.346886003422593</v>
      </c>
      <c r="G280" s="6">
        <v>61.432137742491193</v>
      </c>
      <c r="H280" s="50">
        <f t="shared" si="61"/>
        <v>91.77902374591379</v>
      </c>
      <c r="I280" s="48" t="s">
        <v>32</v>
      </c>
      <c r="J280" s="6">
        <v>9.8113000000000006E-2</v>
      </c>
      <c r="K280" s="6">
        <v>1.1389100000000001</v>
      </c>
      <c r="L280" s="48" t="s">
        <v>32</v>
      </c>
      <c r="M280" s="48" t="s">
        <v>32</v>
      </c>
      <c r="N280" s="68">
        <v>94.730163745913785</v>
      </c>
      <c r="O280" s="69">
        <v>7741.7673961196679</v>
      </c>
      <c r="P280" s="69"/>
      <c r="Q280" s="6">
        <v>4.4330527231670837E-4</v>
      </c>
      <c r="R280" s="6">
        <v>3.0851839867485409E-2</v>
      </c>
      <c r="S280" s="6">
        <v>3.2760621373954954E-2</v>
      </c>
      <c r="T280" s="6">
        <v>0</v>
      </c>
      <c r="U280" s="6">
        <v>1.025385625253592</v>
      </c>
      <c r="V280" s="6">
        <v>1.8677554978236346</v>
      </c>
      <c r="W280" s="6">
        <v>0</v>
      </c>
      <c r="X280" s="6">
        <v>5.9095198862100613E-3</v>
      </c>
      <c r="Y280" s="6">
        <v>3.689359052280633E-2</v>
      </c>
      <c r="Z280" s="6">
        <v>0</v>
      </c>
      <c r="AA280" s="6">
        <v>0</v>
      </c>
      <c r="AB280" s="6"/>
      <c r="AC280" s="44">
        <v>0</v>
      </c>
      <c r="AD280" s="44">
        <v>0</v>
      </c>
      <c r="AE280" s="44">
        <v>0.9827622501892872</v>
      </c>
      <c r="AF280" s="44">
        <v>5.7301926747739792E-3</v>
      </c>
    </row>
    <row r="281" spans="1:32" x14ac:dyDescent="0.25">
      <c r="A281" s="4" t="s">
        <v>119</v>
      </c>
      <c r="B281" s="48" t="s">
        <v>32</v>
      </c>
      <c r="C281" s="6">
        <v>1.2499</v>
      </c>
      <c r="D281" s="6">
        <v>0.84439200000000003</v>
      </c>
      <c r="E281" s="48" t="s">
        <v>32</v>
      </c>
      <c r="F281" s="6">
        <v>30.923518306992339</v>
      </c>
      <c r="G281" s="6">
        <v>61.883529969602641</v>
      </c>
      <c r="H281" s="50">
        <f t="shared" si="61"/>
        <v>92.807048276594983</v>
      </c>
      <c r="I281" s="6">
        <v>2.9756999999999999E-2</v>
      </c>
      <c r="J281" s="6">
        <v>0.13609199999999999</v>
      </c>
      <c r="K281" s="6">
        <v>1.0662</v>
      </c>
      <c r="L281" s="48" t="s">
        <v>32</v>
      </c>
      <c r="M281" s="48" t="s">
        <v>32</v>
      </c>
      <c r="N281" s="68">
        <v>96.133389276594983</v>
      </c>
      <c r="O281" s="69">
        <v>7247.5194683888885</v>
      </c>
      <c r="P281" s="69"/>
      <c r="Q281" s="6">
        <v>0</v>
      </c>
      <c r="R281" s="6">
        <v>3.7384007604589327E-2</v>
      </c>
      <c r="S281" s="6">
        <v>3.9571388368285748E-2</v>
      </c>
      <c r="T281" s="6">
        <v>0</v>
      </c>
      <c r="U281" s="6">
        <v>1.0283146144549939</v>
      </c>
      <c r="V281" s="6">
        <v>1.8516695752471799</v>
      </c>
      <c r="W281" s="6">
        <v>1.002203692639334E-3</v>
      </c>
      <c r="X281" s="6">
        <v>8.067189456956364E-3</v>
      </c>
      <c r="Y281" s="6">
        <v>3.3991021175355261E-2</v>
      </c>
      <c r="Z281" s="6">
        <v>0</v>
      </c>
      <c r="AA281" s="6">
        <v>0</v>
      </c>
      <c r="AB281" s="6"/>
      <c r="AC281" s="44">
        <v>0</v>
      </c>
      <c r="AD281" s="44">
        <v>0</v>
      </c>
      <c r="AE281" s="44">
        <v>0.97907649573503441</v>
      </c>
      <c r="AF281" s="44">
        <v>7.7839937236506536E-3</v>
      </c>
    </row>
    <row r="282" spans="1:32" x14ac:dyDescent="0.25">
      <c r="A282" s="4" t="s">
        <v>91</v>
      </c>
      <c r="B282" s="48" t="s">
        <v>32</v>
      </c>
      <c r="C282" s="6">
        <v>1.0546599999999999</v>
      </c>
      <c r="D282" s="6">
        <v>0.78757200000000005</v>
      </c>
      <c r="E282" s="48" t="s">
        <v>32</v>
      </c>
      <c r="F282" s="6">
        <v>31.750958540896512</v>
      </c>
      <c r="G282" s="6">
        <v>64.623949607464311</v>
      </c>
      <c r="H282" s="50">
        <f t="shared" si="61"/>
        <v>96.374908148360817</v>
      </c>
      <c r="I282" s="48" t="s">
        <v>32</v>
      </c>
      <c r="J282" s="6">
        <v>0.17690800000000001</v>
      </c>
      <c r="K282" s="6">
        <v>1.12541</v>
      </c>
      <c r="L282" s="48" t="s">
        <v>32</v>
      </c>
      <c r="M282" s="48" t="s">
        <v>32</v>
      </c>
      <c r="N282" s="68">
        <v>99.519458148360826</v>
      </c>
      <c r="O282" s="69">
        <v>7650.0008299751817</v>
      </c>
      <c r="P282" s="69"/>
      <c r="Q282" s="6">
        <v>0</v>
      </c>
      <c r="R282" s="6">
        <v>3.0484449699665944E-2</v>
      </c>
      <c r="S282" s="6">
        <v>3.5668327188288454E-2</v>
      </c>
      <c r="T282" s="6">
        <v>0</v>
      </c>
      <c r="U282" s="6">
        <v>1.0203501806713864</v>
      </c>
      <c r="V282" s="6">
        <v>1.8686897589972125</v>
      </c>
      <c r="W282" s="6">
        <v>0</v>
      </c>
      <c r="X282" s="6">
        <v>1.0134269028278756E-2</v>
      </c>
      <c r="Y282" s="6">
        <v>3.4673014415167659E-2</v>
      </c>
      <c r="Z282" s="6">
        <v>0</v>
      </c>
      <c r="AA282" s="6">
        <v>0</v>
      </c>
      <c r="AB282" s="6"/>
      <c r="AC282" s="44">
        <v>0</v>
      </c>
      <c r="AD282" s="44">
        <v>0</v>
      </c>
      <c r="AE282" s="44">
        <v>0.98127015741050394</v>
      </c>
      <c r="AF282" s="44">
        <v>9.8344706038333615E-3</v>
      </c>
    </row>
    <row r="283" spans="1:32" x14ac:dyDescent="0.25">
      <c r="A283" s="4" t="s">
        <v>93</v>
      </c>
      <c r="B283" s="48" t="s">
        <v>32</v>
      </c>
      <c r="C283" s="6">
        <v>1.2632099999999999</v>
      </c>
      <c r="D283" s="6">
        <v>1.86697</v>
      </c>
      <c r="E283" s="48" t="s">
        <v>32</v>
      </c>
      <c r="F283" s="6">
        <v>31.05714698069017</v>
      </c>
      <c r="G283" s="6">
        <v>61.414955270759769</v>
      </c>
      <c r="H283" s="50">
        <f t="shared" si="61"/>
        <v>92.47210225144994</v>
      </c>
      <c r="I283" s="6">
        <v>5.0430000000000003E-2</v>
      </c>
      <c r="J283" s="6">
        <v>0.36064099999999999</v>
      </c>
      <c r="K283" s="6">
        <v>1.1103499999999999</v>
      </c>
      <c r="L283" s="48" t="s">
        <v>32</v>
      </c>
      <c r="M283" s="48" t="s">
        <v>32</v>
      </c>
      <c r="N283" s="68">
        <v>97.123703251449939</v>
      </c>
      <c r="O283" s="69">
        <v>7547.6301272984447</v>
      </c>
      <c r="P283" s="69"/>
      <c r="Q283" s="6">
        <v>0</v>
      </c>
      <c r="R283" s="6">
        <v>3.711213835517644E-2</v>
      </c>
      <c r="S283" s="6">
        <v>8.5941781587440411E-2</v>
      </c>
      <c r="T283" s="6">
        <v>0</v>
      </c>
      <c r="U283" s="6">
        <v>1.0144449885146747</v>
      </c>
      <c r="V283" s="6">
        <v>1.8050630950205715</v>
      </c>
      <c r="W283" s="6">
        <v>1.6683442043642991E-3</v>
      </c>
      <c r="X283" s="6">
        <v>2.0998805636137645E-2</v>
      </c>
      <c r="Y283" s="6">
        <v>3.4770846681634764E-2</v>
      </c>
      <c r="Z283" s="6">
        <v>0</v>
      </c>
      <c r="AA283" s="6">
        <v>0</v>
      </c>
      <c r="AB283" s="6"/>
      <c r="AC283" s="44">
        <v>0</v>
      </c>
      <c r="AD283" s="44">
        <v>0</v>
      </c>
      <c r="AE283" s="44">
        <v>0.95455232154578129</v>
      </c>
      <c r="AF283" s="44">
        <v>2.028000530280755E-2</v>
      </c>
    </row>
    <row r="284" spans="1:32" x14ac:dyDescent="0.25">
      <c r="A284" s="4" t="s">
        <v>107</v>
      </c>
      <c r="B284" s="6">
        <v>5.8278000000000003E-2</v>
      </c>
      <c r="C284" s="6">
        <v>1.17561</v>
      </c>
      <c r="D284" s="6">
        <v>0.85042099999999998</v>
      </c>
      <c r="E284" s="48" t="s">
        <v>32</v>
      </c>
      <c r="F284" s="6">
        <v>30.386536299731524</v>
      </c>
      <c r="G284" s="6">
        <v>60.360412364544459</v>
      </c>
      <c r="H284" s="50">
        <f t="shared" si="61"/>
        <v>90.746948664275976</v>
      </c>
      <c r="I284" s="6">
        <v>6.862E-3</v>
      </c>
      <c r="J284" s="6">
        <v>9.2118000000000005E-2</v>
      </c>
      <c r="K284" s="6">
        <v>1.1428</v>
      </c>
      <c r="L284" s="48" t="s">
        <v>32</v>
      </c>
      <c r="M284" s="48" t="s">
        <v>32</v>
      </c>
      <c r="N284" s="68">
        <v>94.073037664275972</v>
      </c>
      <c r="O284" s="69">
        <v>7768.2097622161155</v>
      </c>
      <c r="P284" s="69"/>
      <c r="Q284" s="6">
        <v>2.367823398174249E-3</v>
      </c>
      <c r="R284" s="6">
        <v>3.5928361702241396E-2</v>
      </c>
      <c r="S284" s="6">
        <v>4.0722525890825687E-2</v>
      </c>
      <c r="T284" s="6">
        <v>0</v>
      </c>
      <c r="U284" s="6">
        <v>1.0324805075603116</v>
      </c>
      <c r="V284" s="6">
        <v>1.8454579941331923</v>
      </c>
      <c r="W284" s="6">
        <v>2.3614628712420656E-4</v>
      </c>
      <c r="X284" s="6">
        <v>5.579531252980342E-3</v>
      </c>
      <c r="Y284" s="6">
        <v>3.722710977515014E-2</v>
      </c>
      <c r="Z284" s="6">
        <v>0</v>
      </c>
      <c r="AA284" s="6">
        <v>0</v>
      </c>
      <c r="AB284" s="6"/>
      <c r="AC284" s="44">
        <v>0</v>
      </c>
      <c r="AD284" s="44">
        <v>0</v>
      </c>
      <c r="AE284" s="44">
        <v>0.97841005913351964</v>
      </c>
      <c r="AF284" s="44">
        <v>5.374960064312706E-3</v>
      </c>
    </row>
    <row r="285" spans="1:32" x14ac:dyDescent="0.25">
      <c r="A285" s="4" t="s">
        <v>108</v>
      </c>
      <c r="B285" s="48" t="s">
        <v>32</v>
      </c>
      <c r="C285" s="6">
        <v>1.13391</v>
      </c>
      <c r="D285" s="6">
        <v>0.59165999999999996</v>
      </c>
      <c r="E285" s="48" t="s">
        <v>32</v>
      </c>
      <c r="F285" s="6">
        <v>31.020776114056908</v>
      </c>
      <c r="G285" s="6">
        <v>62.830442356880788</v>
      </c>
      <c r="H285" s="50">
        <f t="shared" si="61"/>
        <v>93.851218470937695</v>
      </c>
      <c r="I285" s="6">
        <v>3.8539999999999998E-2</v>
      </c>
      <c r="J285" s="6">
        <v>0.105901</v>
      </c>
      <c r="K285" s="6">
        <v>1.0934299999999999</v>
      </c>
      <c r="L285" s="48" t="s">
        <v>32</v>
      </c>
      <c r="M285" s="48" t="s">
        <v>32</v>
      </c>
      <c r="N285" s="68">
        <v>96.814659470937684</v>
      </c>
      <c r="O285" s="69">
        <v>7432.6160310640234</v>
      </c>
      <c r="P285" s="69"/>
      <c r="Q285" s="6">
        <v>0</v>
      </c>
      <c r="R285" s="6">
        <v>3.373902852494224E-2</v>
      </c>
      <c r="S285" s="6">
        <v>2.7583716891940686E-2</v>
      </c>
      <c r="T285" s="6">
        <v>0</v>
      </c>
      <c r="U285" s="6">
        <v>1.0262027341982618</v>
      </c>
      <c r="V285" s="6">
        <v>1.8702597568084656</v>
      </c>
      <c r="W285" s="6">
        <v>1.2912845764185008E-3</v>
      </c>
      <c r="X285" s="6">
        <v>6.2450097502619369E-3</v>
      </c>
      <c r="Y285" s="6">
        <v>3.4678469249709236E-2</v>
      </c>
      <c r="Z285" s="6">
        <v>0</v>
      </c>
      <c r="AA285" s="6">
        <v>0</v>
      </c>
      <c r="AB285" s="6"/>
      <c r="AC285" s="44">
        <v>0</v>
      </c>
      <c r="AD285" s="44">
        <v>0</v>
      </c>
      <c r="AE285" s="44">
        <v>0.98546575770120914</v>
      </c>
      <c r="AF285" s="44">
        <v>6.0487417274779796E-3</v>
      </c>
    </row>
    <row r="286" spans="1:32" ht="14.4" x14ac:dyDescent="0.3">
      <c r="A286" s="78" t="s">
        <v>104</v>
      </c>
      <c r="B286" s="73">
        <v>6.07538</v>
      </c>
      <c r="C286" s="73">
        <v>1.00065</v>
      </c>
      <c r="D286" s="73">
        <v>5.7470800000000004</v>
      </c>
      <c r="E286" s="73">
        <v>0</v>
      </c>
      <c r="F286" s="73">
        <v>36.246860862222498</v>
      </c>
      <c r="G286" s="73">
        <v>37.175849942640077</v>
      </c>
      <c r="H286" s="74">
        <v>73.422710804862575</v>
      </c>
      <c r="I286" s="73">
        <v>2.5588E-2</v>
      </c>
      <c r="J286" s="73">
        <v>0.64866599999999996</v>
      </c>
      <c r="K286" s="73">
        <v>0.941581</v>
      </c>
      <c r="L286" s="73">
        <v>0</v>
      </c>
      <c r="M286" s="73">
        <v>0</v>
      </c>
      <c r="N286" s="73">
        <v>87.861655804862579</v>
      </c>
      <c r="O286" s="76">
        <v>6400.4188975474372</v>
      </c>
      <c r="P286" s="76"/>
      <c r="Q286" s="73">
        <v>0.24717127916564541</v>
      </c>
      <c r="R286" s="73">
        <v>3.0622188929401238E-2</v>
      </c>
      <c r="S286" s="73">
        <v>0.27556741609754293</v>
      </c>
      <c r="T286" s="73">
        <v>0</v>
      </c>
      <c r="U286" s="73">
        <v>1.2332495132342269</v>
      </c>
      <c r="V286" s="73">
        <v>1.1381323348401082</v>
      </c>
      <c r="W286" s="73">
        <v>8.8175237732435576E-4</v>
      </c>
      <c r="X286" s="73">
        <v>3.9341801101246153E-2</v>
      </c>
      <c r="Y286" s="73">
        <v>3.0713312872254216E-2</v>
      </c>
      <c r="Z286" s="73">
        <v>0</v>
      </c>
      <c r="AA286" s="73">
        <v>0</v>
      </c>
      <c r="AB286" s="73"/>
      <c r="AC286" s="75">
        <v>0</v>
      </c>
      <c r="AD286" s="75">
        <v>0</v>
      </c>
      <c r="AE286" s="75">
        <v>0.80507359082805952</v>
      </c>
      <c r="AF286" s="75">
        <v>3.0914717598705142E-2</v>
      </c>
    </row>
    <row r="287" spans="1:32" ht="14.4" x14ac:dyDescent="0.3">
      <c r="A287" s="78" t="s">
        <v>109</v>
      </c>
      <c r="B287" s="73">
        <v>0</v>
      </c>
      <c r="C287" s="73">
        <v>1.0165299999999999</v>
      </c>
      <c r="D287" s="73">
        <v>15.0891</v>
      </c>
      <c r="E287" s="73">
        <v>0</v>
      </c>
      <c r="F287" s="73">
        <v>29.534090937584264</v>
      </c>
      <c r="G287" s="73">
        <v>51.692420376505339</v>
      </c>
      <c r="H287" s="74">
        <v>81.226511314089606</v>
      </c>
      <c r="I287" s="73">
        <v>3.8618E-2</v>
      </c>
      <c r="J287" s="73">
        <v>3.7023999999999999</v>
      </c>
      <c r="K287" s="73">
        <v>0.94982500000000003</v>
      </c>
      <c r="L287" s="73">
        <v>0</v>
      </c>
      <c r="M287" s="73">
        <v>0</v>
      </c>
      <c r="N287" s="73">
        <v>102.0229843140896</v>
      </c>
      <c r="O287" s="76">
        <v>6456.4576806063369</v>
      </c>
      <c r="P287" s="76"/>
      <c r="Q287" s="73">
        <v>0</v>
      </c>
      <c r="R287" s="73">
        <v>2.5931432523173675E-2</v>
      </c>
      <c r="S287" s="73">
        <v>0.60310959130865838</v>
      </c>
      <c r="T287" s="73">
        <v>0</v>
      </c>
      <c r="U287" s="73">
        <v>0.83763812650138947</v>
      </c>
      <c r="V287" s="73">
        <v>1.3192010855039884</v>
      </c>
      <c r="W287" s="73">
        <v>1.1093085297913582E-3</v>
      </c>
      <c r="X287" s="73">
        <v>0.18718399749199335</v>
      </c>
      <c r="Y287" s="73">
        <v>2.5826458141005683E-2</v>
      </c>
      <c r="Z287" s="73">
        <v>0</v>
      </c>
      <c r="AA287" s="73">
        <v>0</v>
      </c>
      <c r="AB287" s="73"/>
      <c r="AC287" s="75">
        <v>0</v>
      </c>
      <c r="AD287" s="75">
        <v>0</v>
      </c>
      <c r="AE287" s="75">
        <v>0.68625800263011338</v>
      </c>
      <c r="AF287" s="75">
        <v>0.18265023081527657</v>
      </c>
    </row>
    <row r="288" spans="1:32" x14ac:dyDescent="0.25">
      <c r="A288" s="4" t="s">
        <v>110</v>
      </c>
      <c r="B288" s="48" t="s">
        <v>32</v>
      </c>
      <c r="C288" s="6">
        <v>1.1009100000000001</v>
      </c>
      <c r="D288" s="6">
        <v>0.96415899999999999</v>
      </c>
      <c r="E288" s="48" t="s">
        <v>32</v>
      </c>
      <c r="F288" s="6">
        <v>30.684391185134128</v>
      </c>
      <c r="G288" s="6">
        <v>61.819880072664205</v>
      </c>
      <c r="H288" s="50">
        <f t="shared" si="61"/>
        <v>92.504271257798337</v>
      </c>
      <c r="I288" s="48" t="s">
        <v>32</v>
      </c>
      <c r="J288" s="6">
        <v>0.17854</v>
      </c>
      <c r="K288" s="6">
        <v>1.1051299999999999</v>
      </c>
      <c r="L288" s="48" t="s">
        <v>32</v>
      </c>
      <c r="M288" s="48" t="s">
        <v>32</v>
      </c>
      <c r="N288" s="68">
        <v>95.853010257798331</v>
      </c>
      <c r="O288" s="69">
        <v>7512.1470550559106</v>
      </c>
      <c r="P288" s="69"/>
      <c r="Q288" s="6">
        <v>0</v>
      </c>
      <c r="R288" s="6">
        <v>3.2993154770345937E-2</v>
      </c>
      <c r="S288" s="6">
        <v>4.5273834271427525E-2</v>
      </c>
      <c r="T288" s="6">
        <v>0</v>
      </c>
      <c r="U288" s="6">
        <v>1.0223887418602882</v>
      </c>
      <c r="V288" s="6">
        <v>1.8534377723694693</v>
      </c>
      <c r="W288" s="6">
        <v>0</v>
      </c>
      <c r="X288" s="6">
        <v>1.0604412910057603E-2</v>
      </c>
      <c r="Y288" s="6">
        <v>3.5302083818411011E-2</v>
      </c>
      <c r="Z288" s="6">
        <v>0</v>
      </c>
      <c r="AA288" s="6">
        <v>0</v>
      </c>
      <c r="AB288" s="6"/>
      <c r="AC288" s="44">
        <v>0</v>
      </c>
      <c r="AD288" s="44">
        <v>0</v>
      </c>
      <c r="AE288" s="44">
        <v>0.97615549717341021</v>
      </c>
      <c r="AF288" s="44">
        <v>1.0265714599449759E-2</v>
      </c>
    </row>
    <row r="289" spans="1:32" x14ac:dyDescent="0.25">
      <c r="A289" s="4" t="s">
        <v>105</v>
      </c>
      <c r="B289" s="48" t="s">
        <v>32</v>
      </c>
      <c r="C289" s="6">
        <v>1.1606000000000001</v>
      </c>
      <c r="D289" s="6">
        <v>0.710978</v>
      </c>
      <c r="E289" s="48" t="s">
        <v>32</v>
      </c>
      <c r="F289" s="6">
        <v>30.801088190922165</v>
      </c>
      <c r="G289" s="6">
        <v>62.266310477613494</v>
      </c>
      <c r="H289" s="50">
        <f t="shared" si="61"/>
        <v>93.06739866853566</v>
      </c>
      <c r="I289" s="6">
        <v>4.3262000000000002E-2</v>
      </c>
      <c r="J289" s="6">
        <v>0.16383300000000001</v>
      </c>
      <c r="K289" s="6">
        <v>1.11446</v>
      </c>
      <c r="L289" s="48" t="s">
        <v>32</v>
      </c>
      <c r="M289" s="48" t="s">
        <v>32</v>
      </c>
      <c r="N289" s="68">
        <v>96.260531668535648</v>
      </c>
      <c r="O289" s="69">
        <v>7575.5679485468772</v>
      </c>
      <c r="P289" s="69"/>
      <c r="Q289" s="6">
        <v>0</v>
      </c>
      <c r="R289" s="6">
        <v>3.4688834357120175E-2</v>
      </c>
      <c r="S289" s="6">
        <v>3.329583358709929E-2</v>
      </c>
      <c r="T289" s="6">
        <v>0</v>
      </c>
      <c r="U289" s="6">
        <v>1.0235279829635409</v>
      </c>
      <c r="V289" s="6">
        <v>1.8618217385094171</v>
      </c>
      <c r="W289" s="6">
        <v>1.4560289115664992E-3</v>
      </c>
      <c r="X289" s="6">
        <v>9.7048224820151484E-3</v>
      </c>
      <c r="Y289" s="6">
        <v>3.5504759189241362E-2</v>
      </c>
      <c r="Z289" s="6">
        <v>0</v>
      </c>
      <c r="AA289" s="6">
        <v>0</v>
      </c>
      <c r="AB289" s="6"/>
      <c r="AC289" s="44">
        <v>0</v>
      </c>
      <c r="AD289" s="44">
        <v>0</v>
      </c>
      <c r="AE289" s="44">
        <v>0.9824307293239517</v>
      </c>
      <c r="AF289" s="44">
        <v>9.39267745939424E-3</v>
      </c>
    </row>
    <row r="290" spans="1:32" x14ac:dyDescent="0.25">
      <c r="A290" s="4" t="s">
        <v>92</v>
      </c>
      <c r="B290" s="48" t="s">
        <v>32</v>
      </c>
      <c r="C290" s="6">
        <v>0.98828099999999997</v>
      </c>
      <c r="D290" s="6">
        <v>0.80522000000000005</v>
      </c>
      <c r="E290" s="48" t="s">
        <v>32</v>
      </c>
      <c r="F290" s="6">
        <v>30.707158987962977</v>
      </c>
      <c r="G290" s="6">
        <v>62.769781981299133</v>
      </c>
      <c r="H290" s="50">
        <f t="shared" si="61"/>
        <v>93.476940969262102</v>
      </c>
      <c r="I290" s="6">
        <v>3.4789E-2</v>
      </c>
      <c r="J290" s="6">
        <v>0.20066300000000001</v>
      </c>
      <c r="K290" s="6">
        <v>1.0731599999999999</v>
      </c>
      <c r="L290" s="48" t="s">
        <v>32</v>
      </c>
      <c r="M290" s="48" t="s">
        <v>32</v>
      </c>
      <c r="N290" s="68">
        <v>96.579053969262119</v>
      </c>
      <c r="O290" s="69">
        <v>7294.8302313789336</v>
      </c>
      <c r="P290" s="69"/>
      <c r="Q290" s="6">
        <v>0</v>
      </c>
      <c r="R290" s="6">
        <v>2.9422939489592268E-2</v>
      </c>
      <c r="S290" s="6">
        <v>3.7561831092906173E-2</v>
      </c>
      <c r="T290" s="6">
        <v>0</v>
      </c>
      <c r="U290" s="6">
        <v>1.0164166491103899</v>
      </c>
      <c r="V290" s="6">
        <v>1.8695369644765876</v>
      </c>
      <c r="W290" s="6">
        <v>1.1662826719995184E-3</v>
      </c>
      <c r="X290" s="6">
        <v>1.1840007707202336E-2</v>
      </c>
      <c r="Y290" s="6">
        <v>3.4055325451322074E-2</v>
      </c>
      <c r="Z290" s="6">
        <v>0</v>
      </c>
      <c r="AA290" s="6">
        <v>0</v>
      </c>
      <c r="AB290" s="6"/>
      <c r="AC290" s="44">
        <v>0</v>
      </c>
      <c r="AD290" s="44">
        <v>0</v>
      </c>
      <c r="AE290" s="44">
        <v>0.98030420281310615</v>
      </c>
      <c r="AF290" s="44">
        <v>1.1514642408293883E-2</v>
      </c>
    </row>
    <row r="291" spans="1:32" x14ac:dyDescent="0.25">
      <c r="A291" s="4" t="s">
        <v>111</v>
      </c>
      <c r="B291" s="48" t="s">
        <v>32</v>
      </c>
      <c r="C291" s="6">
        <v>0.96850800000000004</v>
      </c>
      <c r="D291" s="6">
        <v>0.63957799999999998</v>
      </c>
      <c r="E291" s="48" t="s">
        <v>32</v>
      </c>
      <c r="F291" s="6">
        <v>30.666090259590774</v>
      </c>
      <c r="G291" s="6">
        <v>62.769302689956483</v>
      </c>
      <c r="H291" s="50">
        <f t="shared" si="61"/>
        <v>93.435392949547264</v>
      </c>
      <c r="I291" s="48" t="s">
        <v>32</v>
      </c>
      <c r="J291" s="6">
        <v>0.16020999999999999</v>
      </c>
      <c r="K291" s="6">
        <v>1.08169</v>
      </c>
      <c r="L291" s="48" t="s">
        <v>32</v>
      </c>
      <c r="M291" s="48" t="s">
        <v>32</v>
      </c>
      <c r="N291" s="68">
        <v>96.285378949547251</v>
      </c>
      <c r="O291" s="69">
        <v>7352.8131061354134</v>
      </c>
      <c r="P291" s="69"/>
      <c r="Q291" s="6">
        <v>0</v>
      </c>
      <c r="R291" s="6">
        <v>2.8959478833464374E-2</v>
      </c>
      <c r="S291" s="6">
        <v>2.9964541416921644E-2</v>
      </c>
      <c r="T291" s="6">
        <v>0</v>
      </c>
      <c r="U291" s="6">
        <v>1.019465325935534</v>
      </c>
      <c r="V291" s="6">
        <v>1.8776414203471328</v>
      </c>
      <c r="W291" s="6">
        <v>0</v>
      </c>
      <c r="X291" s="6">
        <v>9.4941528979300728E-3</v>
      </c>
      <c r="Y291" s="6">
        <v>3.4475080569017214E-2</v>
      </c>
      <c r="Z291" s="6">
        <v>0</v>
      </c>
      <c r="AA291" s="6">
        <v>0</v>
      </c>
      <c r="AB291" s="6"/>
      <c r="AC291" s="44">
        <v>0</v>
      </c>
      <c r="AD291" s="44">
        <v>0</v>
      </c>
      <c r="AE291" s="44">
        <v>0.98429206973686956</v>
      </c>
      <c r="AF291" s="44">
        <v>9.2269453688240844E-3</v>
      </c>
    </row>
    <row r="292" spans="1:32" x14ac:dyDescent="0.25">
      <c r="A292" s="4" t="s">
        <v>95</v>
      </c>
      <c r="B292" s="48" t="s">
        <v>32</v>
      </c>
      <c r="C292" s="6">
        <v>1.55813</v>
      </c>
      <c r="D292" s="6">
        <v>0.77273599999999998</v>
      </c>
      <c r="E292" s="48" t="s">
        <v>32</v>
      </c>
      <c r="F292" s="6">
        <v>32.511005803602167</v>
      </c>
      <c r="G292" s="6">
        <v>64.228258447674506</v>
      </c>
      <c r="H292" s="50">
        <f t="shared" si="61"/>
        <v>96.739264251276666</v>
      </c>
      <c r="I292" s="48" t="s">
        <v>32</v>
      </c>
      <c r="J292" s="6">
        <v>0.141705</v>
      </c>
      <c r="K292" s="6">
        <v>1.0838699999999999</v>
      </c>
      <c r="L292" s="48" t="s">
        <v>32</v>
      </c>
      <c r="M292" s="48" t="s">
        <v>32</v>
      </c>
      <c r="N292" s="6">
        <v>100.29570525127669</v>
      </c>
      <c r="O292" s="69">
        <v>7367.6317071868916</v>
      </c>
      <c r="P292" s="69"/>
      <c r="Q292" s="6">
        <v>0</v>
      </c>
      <c r="R292" s="6">
        <v>4.468597173990415E-2</v>
      </c>
      <c r="S292" s="6">
        <v>3.4723640562957535E-2</v>
      </c>
      <c r="T292" s="6">
        <v>0</v>
      </c>
      <c r="U292" s="6">
        <v>1.0366315982752314</v>
      </c>
      <c r="V292" s="6">
        <v>1.8427715000365987</v>
      </c>
      <c r="W292" s="6">
        <v>0</v>
      </c>
      <c r="X292" s="6">
        <v>8.0543734646727275E-3</v>
      </c>
      <c r="Y292" s="6">
        <v>3.3132915920635303E-2</v>
      </c>
      <c r="Z292" s="6">
        <v>0</v>
      </c>
      <c r="AA292" s="6">
        <v>0</v>
      </c>
      <c r="AB292" s="6"/>
      <c r="AC292" s="44">
        <v>0</v>
      </c>
      <c r="AD292" s="44">
        <v>0</v>
      </c>
      <c r="AE292" s="44">
        <v>0.98150533665196649</v>
      </c>
      <c r="AF292" s="44">
        <v>7.7098512687581366E-3</v>
      </c>
    </row>
    <row r="293" spans="1:32" x14ac:dyDescent="0.25">
      <c r="A293" s="4" t="s">
        <v>96</v>
      </c>
      <c r="B293" s="48" t="s">
        <v>32</v>
      </c>
      <c r="C293" s="6">
        <v>1.2327699999999999</v>
      </c>
      <c r="D293" s="6">
        <v>0.79581400000000002</v>
      </c>
      <c r="E293" s="48" t="s">
        <v>32</v>
      </c>
      <c r="F293" s="6">
        <v>31.393333134107255</v>
      </c>
      <c r="G293" s="6">
        <v>62.883501254074801</v>
      </c>
      <c r="H293" s="50">
        <f t="shared" si="61"/>
        <v>94.276834388182053</v>
      </c>
      <c r="I293" s="6">
        <v>1.3192000000000001E-2</v>
      </c>
      <c r="J293" s="6">
        <v>0.106027</v>
      </c>
      <c r="K293" s="6">
        <v>1.0966499999999999</v>
      </c>
      <c r="L293" s="48" t="s">
        <v>32</v>
      </c>
      <c r="M293" s="48" t="s">
        <v>32</v>
      </c>
      <c r="N293" s="68">
        <v>97.52128738818206</v>
      </c>
      <c r="O293" s="69">
        <v>7454.5040564703377</v>
      </c>
      <c r="P293" s="69"/>
      <c r="Q293" s="6">
        <v>0</v>
      </c>
      <c r="R293" s="6">
        <v>3.6369923981645749E-2</v>
      </c>
      <c r="S293" s="6">
        <v>3.6787349698897839E-2</v>
      </c>
      <c r="T293" s="6">
        <v>0</v>
      </c>
      <c r="U293" s="6">
        <v>1.0297321797928101</v>
      </c>
      <c r="V293" s="6">
        <v>1.85598676256238</v>
      </c>
      <c r="W293" s="6">
        <v>4.3825536787287742E-4</v>
      </c>
      <c r="X293" s="6">
        <v>6.1994888209646794E-3</v>
      </c>
      <c r="Y293" s="6">
        <v>3.4486039775428856E-2</v>
      </c>
      <c r="Z293" s="6">
        <v>0</v>
      </c>
      <c r="AA293" s="6">
        <v>0</v>
      </c>
      <c r="AB293" s="6"/>
      <c r="AC293" s="44">
        <v>0</v>
      </c>
      <c r="AD293" s="44">
        <v>0</v>
      </c>
      <c r="AE293" s="44">
        <v>0.98056432119364301</v>
      </c>
      <c r="AF293" s="44">
        <v>5.984457284967922E-3</v>
      </c>
    </row>
    <row r="294" spans="1:32" x14ac:dyDescent="0.25">
      <c r="A294" s="4" t="s">
        <v>114</v>
      </c>
      <c r="B294" s="6">
        <v>1.1198999999999999</v>
      </c>
      <c r="C294" s="6">
        <v>1.2913300000000001</v>
      </c>
      <c r="D294" s="6">
        <v>1.87999</v>
      </c>
      <c r="E294" s="48" t="s">
        <v>32</v>
      </c>
      <c r="F294" s="6">
        <v>31.95466988669445</v>
      </c>
      <c r="G294" s="6">
        <v>56.963106098983481</v>
      </c>
      <c r="H294" s="50">
        <f t="shared" si="61"/>
        <v>88.917775985677935</v>
      </c>
      <c r="I294" s="6">
        <v>3.0006000000000001E-2</v>
      </c>
      <c r="J294" s="6">
        <v>0.25895299999999999</v>
      </c>
      <c r="K294" s="6">
        <v>1.02786</v>
      </c>
      <c r="L294" s="48" t="s">
        <v>32</v>
      </c>
      <c r="M294" s="48" t="s">
        <v>32</v>
      </c>
      <c r="N294" s="68">
        <v>94.52581498567794</v>
      </c>
      <c r="O294" s="69">
        <v>6986.9024205385513</v>
      </c>
      <c r="P294" s="69"/>
      <c r="Q294" s="6">
        <v>4.471812282368634E-2</v>
      </c>
      <c r="R294" s="6">
        <v>3.8785646451898664E-2</v>
      </c>
      <c r="S294" s="6">
        <v>8.8474052926656013E-2</v>
      </c>
      <c r="T294" s="6">
        <v>0</v>
      </c>
      <c r="U294" s="6">
        <v>1.0670742727964271</v>
      </c>
      <c r="V294" s="6">
        <v>1.7116118318080709</v>
      </c>
      <c r="W294" s="6">
        <v>1.0148413724477114E-3</v>
      </c>
      <c r="X294" s="6">
        <v>1.5414655106710974E-2</v>
      </c>
      <c r="Y294" s="6">
        <v>3.2906576714102034E-2</v>
      </c>
      <c r="Z294" s="6">
        <v>0</v>
      </c>
      <c r="AA294" s="6">
        <v>0</v>
      </c>
      <c r="AB294" s="6"/>
      <c r="AC294" s="44">
        <v>0</v>
      </c>
      <c r="AD294" s="44">
        <v>0</v>
      </c>
      <c r="AE294" s="44">
        <v>0.95085009350001415</v>
      </c>
      <c r="AF294" s="44">
        <v>1.4240011800000868E-2</v>
      </c>
    </row>
    <row r="295" spans="1:32" x14ac:dyDescent="0.25">
      <c r="A295" s="4" t="s">
        <v>116</v>
      </c>
      <c r="B295" s="48" t="s">
        <v>32</v>
      </c>
      <c r="C295" s="6">
        <v>1.4323999999999999</v>
      </c>
      <c r="D295" s="6">
        <v>0.96285799999999999</v>
      </c>
      <c r="E295" s="48" t="s">
        <v>32</v>
      </c>
      <c r="F295" s="6">
        <v>30.693918038209556</v>
      </c>
      <c r="G295" s="6">
        <v>60.608595881621291</v>
      </c>
      <c r="H295" s="50">
        <f t="shared" si="61"/>
        <v>91.302513919830844</v>
      </c>
      <c r="I295" s="6">
        <v>7.1357000000000004E-2</v>
      </c>
      <c r="J295" s="6">
        <v>0.161302</v>
      </c>
      <c r="K295" s="6">
        <v>1.10646</v>
      </c>
      <c r="L295" s="48" t="s">
        <v>32</v>
      </c>
      <c r="M295" s="48" t="s">
        <v>32</v>
      </c>
      <c r="N295" s="68">
        <v>95.036890919830853</v>
      </c>
      <c r="O295" s="69">
        <v>7521.1877612019971</v>
      </c>
      <c r="P295" s="69"/>
      <c r="Q295" s="6">
        <v>0</v>
      </c>
      <c r="R295" s="6">
        <v>4.3283921147708501E-2</v>
      </c>
      <c r="S295" s="6">
        <v>4.5588060659754397E-2</v>
      </c>
      <c r="T295" s="6">
        <v>0</v>
      </c>
      <c r="U295" s="6">
        <v>1.0311957965032725</v>
      </c>
      <c r="V295" s="6">
        <v>1.8322061278038131</v>
      </c>
      <c r="W295" s="6">
        <v>2.4280360647871086E-3</v>
      </c>
      <c r="X295" s="6">
        <v>9.6600885796487394E-3</v>
      </c>
      <c r="Y295" s="6">
        <v>3.5637969241015741E-2</v>
      </c>
      <c r="Z295" s="6">
        <v>0</v>
      </c>
      <c r="AA295" s="6">
        <v>0</v>
      </c>
      <c r="AB295" s="6"/>
      <c r="AC295" s="44">
        <v>0</v>
      </c>
      <c r="AD295" s="44">
        <v>0</v>
      </c>
      <c r="AE295" s="44">
        <v>0.97572254673071757</v>
      </c>
      <c r="AF295" s="44">
        <v>9.2809088348279403E-3</v>
      </c>
    </row>
    <row r="296" spans="1:32" x14ac:dyDescent="0.25">
      <c r="A296" s="4" t="s">
        <v>117</v>
      </c>
      <c r="B296" s="48" t="s">
        <v>32</v>
      </c>
      <c r="C296" s="6">
        <v>1.2687999999999999</v>
      </c>
      <c r="D296" s="6">
        <v>0.66372600000000004</v>
      </c>
      <c r="E296" s="48" t="s">
        <v>32</v>
      </c>
      <c r="F296" s="6">
        <v>31.248126136824901</v>
      </c>
      <c r="G296" s="6">
        <v>62.735811349162454</v>
      </c>
      <c r="H296" s="50">
        <f t="shared" si="61"/>
        <v>93.983937485987354</v>
      </c>
      <c r="I296" s="6">
        <v>1.7836000000000001E-2</v>
      </c>
      <c r="J296" s="6">
        <v>0.13509499999999999</v>
      </c>
      <c r="K296" s="6">
        <v>1.10921</v>
      </c>
      <c r="L296" s="48" t="s">
        <v>32</v>
      </c>
      <c r="M296" s="48" t="s">
        <v>32</v>
      </c>
      <c r="N296" s="68">
        <v>97.178604485987364</v>
      </c>
      <c r="O296" s="69">
        <v>7539.8809506018006</v>
      </c>
      <c r="P296" s="69"/>
      <c r="Q296" s="6">
        <v>0</v>
      </c>
      <c r="R296" s="6">
        <v>3.7582179209515461E-2</v>
      </c>
      <c r="S296" s="6">
        <v>3.0803793912768492E-2</v>
      </c>
      <c r="T296" s="6">
        <v>0</v>
      </c>
      <c r="U296" s="6">
        <v>1.0290566612785583</v>
      </c>
      <c r="V296" s="6">
        <v>1.8590117372544599</v>
      </c>
      <c r="W296" s="6">
        <v>5.9489801270399601E-4</v>
      </c>
      <c r="X296" s="6">
        <v>7.9306199182536188E-3</v>
      </c>
      <c r="Y296" s="6">
        <v>3.5020110413740459E-2</v>
      </c>
      <c r="Z296" s="6">
        <v>0</v>
      </c>
      <c r="AA296" s="6">
        <v>0</v>
      </c>
      <c r="AB296" s="6"/>
      <c r="AC296" s="44">
        <v>0</v>
      </c>
      <c r="AD296" s="44">
        <v>0</v>
      </c>
      <c r="AE296" s="44">
        <v>0.98370010543106134</v>
      </c>
      <c r="AF296" s="44">
        <v>7.6477504228409628E-3</v>
      </c>
    </row>
    <row r="297" spans="1:32" x14ac:dyDescent="0.25">
      <c r="A297" s="4" t="s">
        <v>115</v>
      </c>
      <c r="B297" s="48" t="s">
        <v>32</v>
      </c>
      <c r="C297" s="6">
        <v>1.29823</v>
      </c>
      <c r="D297" s="6">
        <v>1.8995299999999999</v>
      </c>
      <c r="E297" s="48" t="s">
        <v>32</v>
      </c>
      <c r="F297" s="6">
        <v>31.2622904109713</v>
      </c>
      <c r="G297" s="6">
        <v>61.542267082088252</v>
      </c>
      <c r="H297" s="50">
        <f t="shared" si="61"/>
        <v>92.804557493059548</v>
      </c>
      <c r="I297" s="6">
        <v>0</v>
      </c>
      <c r="J297" s="6">
        <v>0.35886299999999999</v>
      </c>
      <c r="K297" s="6">
        <v>1.1263700000000001</v>
      </c>
      <c r="L297" s="48" t="s">
        <v>32</v>
      </c>
      <c r="M297" s="48" t="s">
        <v>32</v>
      </c>
      <c r="N297" s="68">
        <v>97.487550493059544</v>
      </c>
      <c r="O297" s="69">
        <v>7656.5264524565682</v>
      </c>
      <c r="P297" s="69"/>
      <c r="Q297" s="6">
        <v>0</v>
      </c>
      <c r="R297" s="6">
        <v>3.7992825624293153E-2</v>
      </c>
      <c r="S297" s="6">
        <v>8.7100911529246663E-2</v>
      </c>
      <c r="T297" s="6">
        <v>0</v>
      </c>
      <c r="U297" s="6">
        <v>1.0171787221806396</v>
      </c>
      <c r="V297" s="6">
        <v>1.8017779505033351</v>
      </c>
      <c r="W297" s="6">
        <v>0</v>
      </c>
      <c r="X297" s="6">
        <v>2.0814103443654062E-2</v>
      </c>
      <c r="Y297" s="6">
        <v>3.5135486718831162E-2</v>
      </c>
      <c r="Z297" s="6">
        <v>0</v>
      </c>
      <c r="AA297" s="6">
        <v>0</v>
      </c>
      <c r="AB297" s="6"/>
      <c r="AC297" s="44">
        <v>0</v>
      </c>
      <c r="AD297" s="44">
        <v>0</v>
      </c>
      <c r="AE297" s="44">
        <v>0.95388750793922317</v>
      </c>
      <c r="AF297" s="44">
        <v>2.0052261373902622E-2</v>
      </c>
    </row>
    <row r="298" spans="1:32" x14ac:dyDescent="0.25">
      <c r="A298" s="4" t="s">
        <v>106</v>
      </c>
      <c r="B298" s="48" t="s">
        <v>32</v>
      </c>
      <c r="C298" s="6">
        <v>1.1309400000000001</v>
      </c>
      <c r="D298" s="6">
        <v>0.60640000000000005</v>
      </c>
      <c r="E298" s="48" t="s">
        <v>32</v>
      </c>
      <c r="F298" s="6">
        <v>31.194443392047205</v>
      </c>
      <c r="G298" s="6">
        <v>63.031298669721245</v>
      </c>
      <c r="H298" s="50">
        <f t="shared" si="61"/>
        <v>94.225742061768443</v>
      </c>
      <c r="I298" s="6">
        <v>1.5398E-2</v>
      </c>
      <c r="J298" s="6">
        <v>7.7923999999999993E-2</v>
      </c>
      <c r="K298" s="6">
        <v>1.10375</v>
      </c>
      <c r="L298" s="48" t="s">
        <v>32</v>
      </c>
      <c r="M298" s="48" t="s">
        <v>32</v>
      </c>
      <c r="N298" s="68">
        <v>97.160154061768466</v>
      </c>
      <c r="O298" s="69">
        <v>7502.7664727389201</v>
      </c>
      <c r="P298" s="69"/>
      <c r="Q298" s="6">
        <v>0</v>
      </c>
      <c r="R298" s="6">
        <v>3.3536355484040742E-2</v>
      </c>
      <c r="S298" s="6">
        <v>2.8174880439850749E-2</v>
      </c>
      <c r="T298" s="6">
        <v>0</v>
      </c>
      <c r="U298" s="6">
        <v>1.0284426070375106</v>
      </c>
      <c r="V298" s="6">
        <v>1.8698655422126258</v>
      </c>
      <c r="W298" s="6">
        <v>5.1415833468832861E-4</v>
      </c>
      <c r="X298" s="6">
        <v>4.5795901118405634E-3</v>
      </c>
      <c r="Y298" s="6">
        <v>3.4886866379443132E-2</v>
      </c>
      <c r="Z298" s="6">
        <v>0</v>
      </c>
      <c r="AA298" s="6">
        <v>0</v>
      </c>
      <c r="AB298" s="6"/>
      <c r="AC298" s="44">
        <v>0</v>
      </c>
      <c r="AD298" s="44">
        <v>0</v>
      </c>
      <c r="AE298" s="44">
        <v>0.98515580590192231</v>
      </c>
      <c r="AF298" s="44">
        <v>4.4331962318699914E-3</v>
      </c>
    </row>
    <row r="299" spans="1:32" x14ac:dyDescent="0.25">
      <c r="A299" s="4" t="s">
        <v>113</v>
      </c>
      <c r="B299" s="48" t="s">
        <v>32</v>
      </c>
      <c r="C299" s="6">
        <v>1.30884</v>
      </c>
      <c r="D299" s="6">
        <v>0.63630900000000001</v>
      </c>
      <c r="E299" s="48" t="s">
        <v>32</v>
      </c>
      <c r="F299" s="6">
        <v>31.127573655154745</v>
      </c>
      <c r="G299" s="6">
        <v>62.287886714757434</v>
      </c>
      <c r="H299" s="50">
        <f t="shared" si="61"/>
        <v>93.415460369912182</v>
      </c>
      <c r="I299" s="48" t="s">
        <v>32</v>
      </c>
      <c r="J299" s="6">
        <v>0.139431</v>
      </c>
      <c r="K299" s="6">
        <v>1.1466099999999999</v>
      </c>
      <c r="L299" s="48" t="s">
        <v>32</v>
      </c>
      <c r="M299" s="48" t="s">
        <v>32</v>
      </c>
      <c r="N299" s="68">
        <v>96.646650369912166</v>
      </c>
      <c r="O299" s="69">
        <v>7794.1083264391127</v>
      </c>
      <c r="P299" s="69"/>
      <c r="Q299" s="6">
        <v>0</v>
      </c>
      <c r="R299" s="6">
        <v>3.8982435753571035E-2</v>
      </c>
      <c r="S299" s="6">
        <v>2.9694571869676681E-2</v>
      </c>
      <c r="T299" s="6">
        <v>0</v>
      </c>
      <c r="U299" s="6">
        <v>1.0307520379553048</v>
      </c>
      <c r="V299" s="6">
        <v>1.8559395760140909</v>
      </c>
      <c r="W299" s="6">
        <v>0</v>
      </c>
      <c r="X299" s="6">
        <v>8.2303977982660839E-3</v>
      </c>
      <c r="Y299" s="6">
        <v>3.6400980609090396E-2</v>
      </c>
      <c r="Z299" s="6">
        <v>0</v>
      </c>
      <c r="AA299" s="6">
        <v>0</v>
      </c>
      <c r="AB299" s="6"/>
      <c r="AC299" s="44">
        <v>0</v>
      </c>
      <c r="AD299" s="44">
        <v>0</v>
      </c>
      <c r="AE299" s="44">
        <v>0.98425220931483315</v>
      </c>
      <c r="AF299" s="44">
        <v>7.9215947402388968E-3</v>
      </c>
    </row>
    <row r="300" spans="1:32" x14ac:dyDescent="0.25">
      <c r="A300" s="4" t="s">
        <v>94</v>
      </c>
      <c r="B300" s="48" t="s">
        <v>32</v>
      </c>
      <c r="C300" s="6">
        <v>1.29288</v>
      </c>
      <c r="D300" s="6">
        <v>1.7164600000000001</v>
      </c>
      <c r="E300" s="48" t="s">
        <v>32</v>
      </c>
      <c r="F300" s="6">
        <v>31.039706538286502</v>
      </c>
      <c r="G300" s="6">
        <v>61.171615775227743</v>
      </c>
      <c r="H300" s="50">
        <f t="shared" si="61"/>
        <v>92.211322313514245</v>
      </c>
      <c r="I300" s="6">
        <v>4.8448999999999999E-2</v>
      </c>
      <c r="J300" s="6">
        <v>0.28184399999999998</v>
      </c>
      <c r="K300" s="6">
        <v>1.1150500000000001</v>
      </c>
      <c r="L300" s="48" t="s">
        <v>32</v>
      </c>
      <c r="M300" s="48" t="s">
        <v>32</v>
      </c>
      <c r="N300" s="68">
        <v>96.666005313514262</v>
      </c>
      <c r="O300" s="69">
        <v>7579.578487363563</v>
      </c>
      <c r="P300" s="69"/>
      <c r="Q300" s="6">
        <v>0</v>
      </c>
      <c r="R300" s="6">
        <v>3.8216749327680988E-2</v>
      </c>
      <c r="S300" s="6">
        <v>7.9497926824748294E-2</v>
      </c>
      <c r="T300" s="6">
        <v>0</v>
      </c>
      <c r="U300" s="6">
        <v>1.0200927316316393</v>
      </c>
      <c r="V300" s="6">
        <v>1.8089364175853522</v>
      </c>
      <c r="W300" s="6">
        <v>1.6126369603903193E-3</v>
      </c>
      <c r="X300" s="6">
        <v>1.6511380735653145E-2</v>
      </c>
      <c r="Y300" s="6">
        <v>3.5132156934536155E-2</v>
      </c>
      <c r="Z300" s="6">
        <v>0</v>
      </c>
      <c r="AA300" s="6">
        <v>0</v>
      </c>
      <c r="AB300" s="6"/>
      <c r="AC300" s="44">
        <v>0</v>
      </c>
      <c r="AD300" s="44">
        <v>0</v>
      </c>
      <c r="AE300" s="44">
        <v>0.95790273193237152</v>
      </c>
      <c r="AF300" s="44">
        <v>1.5928338059499021E-2</v>
      </c>
    </row>
    <row r="301" spans="1:32" x14ac:dyDescent="0.25">
      <c r="A301" s="4" t="s">
        <v>123</v>
      </c>
      <c r="B301" s="6">
        <v>3.8876000000000001E-2</v>
      </c>
      <c r="C301" s="6">
        <v>1.2449600000000001</v>
      </c>
      <c r="D301" s="6">
        <v>1.0140800000000001</v>
      </c>
      <c r="E301" s="48" t="s">
        <v>32</v>
      </c>
      <c r="F301" s="6">
        <v>31.026911298370329</v>
      </c>
      <c r="G301" s="6">
        <v>61.865645112478745</v>
      </c>
      <c r="H301" s="50">
        <f t="shared" si="61"/>
        <v>92.892556410849068</v>
      </c>
      <c r="I301" s="6">
        <v>6.4620999999999998E-2</v>
      </c>
      <c r="J301" s="6">
        <v>0.17597199999999999</v>
      </c>
      <c r="K301" s="6">
        <v>1.09579</v>
      </c>
      <c r="L301" s="48" t="s">
        <v>32</v>
      </c>
      <c r="M301" s="48" t="s">
        <v>32</v>
      </c>
      <c r="N301" s="68">
        <v>96.52685541084908</v>
      </c>
      <c r="O301" s="69">
        <v>7448.6581863307647</v>
      </c>
      <c r="P301" s="69"/>
      <c r="Q301" s="6">
        <v>1.5372581360337482E-3</v>
      </c>
      <c r="R301" s="6">
        <v>3.702969191024922E-2</v>
      </c>
      <c r="S301" s="6">
        <v>4.72599771953056E-2</v>
      </c>
      <c r="T301" s="6">
        <v>0</v>
      </c>
      <c r="U301" s="6">
        <v>1.026029304602381</v>
      </c>
      <c r="V301" s="6">
        <v>1.8408655495645014</v>
      </c>
      <c r="W301" s="6">
        <v>2.164335786475791E-3</v>
      </c>
      <c r="X301" s="6">
        <v>1.0373309657426399E-2</v>
      </c>
      <c r="Y301" s="6">
        <v>3.4740573147626914E-2</v>
      </c>
      <c r="Z301" s="6">
        <v>0</v>
      </c>
      <c r="AA301" s="6">
        <v>0</v>
      </c>
      <c r="AB301" s="6"/>
      <c r="AC301" s="44">
        <v>0</v>
      </c>
      <c r="AD301" s="44">
        <v>0</v>
      </c>
      <c r="AE301" s="44">
        <v>0.97496989658499678</v>
      </c>
      <c r="AF301" s="44">
        <v>1.0008957440574343E-2</v>
      </c>
    </row>
    <row r="302" spans="1:32" ht="14.4" x14ac:dyDescent="0.3">
      <c r="A302" s="14" t="s">
        <v>71</v>
      </c>
      <c r="B302" s="15">
        <f>MIN(B246:B285,B288:B301)</f>
        <v>1.0972000000000001E-2</v>
      </c>
      <c r="C302" s="15">
        <f t="shared" ref="C302:AF302" si="62">MIN(C246:C285,C288:C301)</f>
        <v>0.65919700000000003</v>
      </c>
      <c r="D302" s="15">
        <f t="shared" si="62"/>
        <v>0.59165999999999996</v>
      </c>
      <c r="E302" s="15">
        <f t="shared" si="62"/>
        <v>5.287E-3</v>
      </c>
      <c r="F302" s="15">
        <f t="shared" si="62"/>
        <v>30.346886003422593</v>
      </c>
      <c r="G302" s="15">
        <f t="shared" si="62"/>
        <v>56.963106098983481</v>
      </c>
      <c r="H302" s="15">
        <f t="shared" si="62"/>
        <v>88.917775985677935</v>
      </c>
      <c r="I302" s="15">
        <f t="shared" si="62"/>
        <v>0</v>
      </c>
      <c r="J302" s="15">
        <f t="shared" si="62"/>
        <v>7.7923999999999993E-2</v>
      </c>
      <c r="K302" s="15">
        <f t="shared" si="62"/>
        <v>1.02786</v>
      </c>
      <c r="L302" s="15">
        <f t="shared" si="62"/>
        <v>5.4089999999999997E-3</v>
      </c>
      <c r="M302" s="15"/>
      <c r="N302" s="15">
        <f t="shared" si="62"/>
        <v>94.073037664275972</v>
      </c>
      <c r="O302" s="15">
        <f t="shared" si="62"/>
        <v>6986.9024205385513</v>
      </c>
      <c r="P302" s="15"/>
      <c r="Q302" s="15">
        <f t="shared" si="62"/>
        <v>0</v>
      </c>
      <c r="R302" s="15">
        <f t="shared" si="62"/>
        <v>1.9176021284439768E-2</v>
      </c>
      <c r="S302" s="15">
        <f t="shared" si="62"/>
        <v>2.7583716891940686E-2</v>
      </c>
      <c r="T302" s="15">
        <f t="shared" si="62"/>
        <v>0</v>
      </c>
      <c r="U302" s="15">
        <f t="shared" si="62"/>
        <v>1.003099342891085</v>
      </c>
      <c r="V302" s="15">
        <f t="shared" si="62"/>
        <v>1.7116118318080709</v>
      </c>
      <c r="W302" s="15">
        <f t="shared" si="62"/>
        <v>0</v>
      </c>
      <c r="X302" s="15">
        <f t="shared" si="62"/>
        <v>4.5795901118405634E-3</v>
      </c>
      <c r="Y302" s="15">
        <f t="shared" si="62"/>
        <v>3.2906576714102034E-2</v>
      </c>
      <c r="Z302" s="15">
        <f t="shared" si="62"/>
        <v>0</v>
      </c>
      <c r="AA302" s="15">
        <f t="shared" si="62"/>
        <v>0</v>
      </c>
      <c r="AB302" s="15"/>
      <c r="AC302" s="90">
        <f t="shared" si="62"/>
        <v>0</v>
      </c>
      <c r="AD302" s="90">
        <f t="shared" si="62"/>
        <v>0</v>
      </c>
      <c r="AE302" s="90">
        <f t="shared" si="62"/>
        <v>0.94366648327040903</v>
      </c>
      <c r="AF302" s="90">
        <f t="shared" si="62"/>
        <v>4.4331962318699914E-3</v>
      </c>
    </row>
    <row r="303" spans="1:32" ht="14.4" x14ac:dyDescent="0.3">
      <c r="A303" s="14" t="s">
        <v>72</v>
      </c>
      <c r="B303" s="15">
        <f>MAX(B246:B285,B288:B301)</f>
        <v>1.1198999999999999</v>
      </c>
      <c r="C303" s="15">
        <f t="shared" ref="C303:AF303" si="63">MAX(C246:C285,C288:C301)</f>
        <v>2.2170200000000002</v>
      </c>
      <c r="D303" s="15">
        <f t="shared" si="63"/>
        <v>2.34931</v>
      </c>
      <c r="E303" s="15">
        <f t="shared" si="63"/>
        <v>7.7530000000000003E-3</v>
      </c>
      <c r="F303" s="15">
        <f t="shared" si="63"/>
        <v>32.931472653269161</v>
      </c>
      <c r="G303" s="15">
        <f t="shared" si="63"/>
        <v>65.36380909698488</v>
      </c>
      <c r="H303" s="15">
        <f t="shared" si="63"/>
        <v>97.304833922297405</v>
      </c>
      <c r="I303" s="15">
        <f t="shared" si="63"/>
        <v>0.113755</v>
      </c>
      <c r="J303" s="15">
        <f t="shared" si="63"/>
        <v>0.56671800000000006</v>
      </c>
      <c r="K303" s="15">
        <f t="shared" si="63"/>
        <v>1.3386199999999999</v>
      </c>
      <c r="L303" s="15">
        <f t="shared" si="63"/>
        <v>4.9734E-2</v>
      </c>
      <c r="M303" s="15"/>
      <c r="N303" s="15">
        <f t="shared" si="63"/>
        <v>100.30060083684853</v>
      </c>
      <c r="O303" s="15">
        <f t="shared" si="63"/>
        <v>9099.3007979504164</v>
      </c>
      <c r="P303" s="15"/>
      <c r="Q303" s="15">
        <f t="shared" si="63"/>
        <v>4.471812282368634E-2</v>
      </c>
      <c r="R303" s="15">
        <f t="shared" si="63"/>
        <v>6.4578793499953102E-2</v>
      </c>
      <c r="S303" s="15">
        <f t="shared" si="63"/>
        <v>0.1065229218219631</v>
      </c>
      <c r="T303" s="15">
        <f t="shared" si="63"/>
        <v>2.3182504391349552E-4</v>
      </c>
      <c r="U303" s="15">
        <f t="shared" si="63"/>
        <v>1.0670742727964271</v>
      </c>
      <c r="V303" s="15">
        <f t="shared" si="63"/>
        <v>1.8858238651730543</v>
      </c>
      <c r="W303" s="15">
        <f t="shared" si="63"/>
        <v>3.731187519969344E-3</v>
      </c>
      <c r="X303" s="15">
        <f t="shared" si="63"/>
        <v>3.1834736874384616E-2</v>
      </c>
      <c r="Y303" s="15">
        <f t="shared" si="63"/>
        <v>4.1261768247910967E-2</v>
      </c>
      <c r="Z303" s="15">
        <f t="shared" si="63"/>
        <v>1.5277264311099636E-3</v>
      </c>
      <c r="AA303" s="15">
        <f t="shared" si="63"/>
        <v>0</v>
      </c>
      <c r="AB303" s="15"/>
      <c r="AC303" s="90">
        <f t="shared" si="63"/>
        <v>3.9261159888139673E-3</v>
      </c>
      <c r="AD303" s="90">
        <f t="shared" si="63"/>
        <v>1.2236425271258515E-4</v>
      </c>
      <c r="AE303" s="90">
        <f t="shared" si="63"/>
        <v>0.98546575770120914</v>
      </c>
      <c r="AF303" s="90">
        <f t="shared" si="63"/>
        <v>3.0760159025393006E-2</v>
      </c>
    </row>
    <row r="304" spans="1:32" ht="14.4" x14ac:dyDescent="0.3">
      <c r="A304" s="14" t="s">
        <v>73</v>
      </c>
      <c r="B304" s="15">
        <f>AVERAGE(B246:B285,B288:B301)</f>
        <v>0.27740939999999992</v>
      </c>
      <c r="C304" s="15">
        <f t="shared" ref="C304:AF304" si="64">AVERAGE(C246:C285,C288:C301)</f>
        <v>1.1826683207547168</v>
      </c>
      <c r="D304" s="15">
        <f t="shared" si="64"/>
        <v>1.0791752264150938</v>
      </c>
      <c r="E304" s="15">
        <f t="shared" si="64"/>
        <v>6.5199999999999998E-3</v>
      </c>
      <c r="F304" s="15">
        <f t="shared" si="64"/>
        <v>31.487215699011362</v>
      </c>
      <c r="G304" s="15">
        <f t="shared" si="64"/>
        <v>62.906806442628955</v>
      </c>
      <c r="H304" s="15">
        <f t="shared" si="64"/>
        <v>94.39402214164032</v>
      </c>
      <c r="I304" s="15">
        <f t="shared" si="64"/>
        <v>4.9999931818181791E-2</v>
      </c>
      <c r="J304" s="15">
        <f t="shared" si="64"/>
        <v>0.20057016981132067</v>
      </c>
      <c r="K304" s="15">
        <f t="shared" si="64"/>
        <v>1.1449550943396227</v>
      </c>
      <c r="L304" s="15">
        <f t="shared" si="64"/>
        <v>2.553915E-2</v>
      </c>
      <c r="M304" s="15"/>
      <c r="N304" s="15">
        <f t="shared" si="64"/>
        <v>97.550084160508248</v>
      </c>
      <c r="O304" s="15">
        <f t="shared" si="64"/>
        <v>7782.859066457936</v>
      </c>
      <c r="P304" s="15"/>
      <c r="Q304" s="15">
        <f t="shared" si="64"/>
        <v>2.553447861384455E-3</v>
      </c>
      <c r="R304" s="15">
        <f t="shared" si="64"/>
        <v>3.4606917983407953E-2</v>
      </c>
      <c r="S304" s="15">
        <f t="shared" si="64"/>
        <v>4.9307244544480489E-2</v>
      </c>
      <c r="T304" s="15">
        <f t="shared" si="64"/>
        <v>1.016258093496018E-5</v>
      </c>
      <c r="U304" s="15">
        <f t="shared" si="64"/>
        <v>1.0239220120833059</v>
      </c>
      <c r="V304" s="15">
        <f t="shared" si="64"/>
        <v>1.8406719075599296</v>
      </c>
      <c r="W304" s="15">
        <f t="shared" si="64"/>
        <v>1.3625018299915892E-3</v>
      </c>
      <c r="X304" s="15">
        <f t="shared" si="64"/>
        <v>1.1576456752619506E-2</v>
      </c>
      <c r="Y304" s="15">
        <f t="shared" si="64"/>
        <v>3.5689953625070499E-2</v>
      </c>
      <c r="Z304" s="15">
        <f t="shared" si="64"/>
        <v>2.9939517887544727E-4</v>
      </c>
      <c r="AA304" s="15">
        <f t="shared" si="64"/>
        <v>0</v>
      </c>
      <c r="AB304" s="15"/>
      <c r="AC304" s="90">
        <f t="shared" si="64"/>
        <v>1.9342130350215948E-4</v>
      </c>
      <c r="AD304" s="90">
        <f t="shared" si="64"/>
        <v>5.406815802731656E-6</v>
      </c>
      <c r="AE304" s="90">
        <f t="shared" si="64"/>
        <v>0.9738798816109473</v>
      </c>
      <c r="AF304" s="90">
        <f t="shared" si="64"/>
        <v>1.1174711689864666E-2</v>
      </c>
    </row>
    <row r="305" spans="1:32" ht="14.4" x14ac:dyDescent="0.3">
      <c r="A305" s="14" t="s">
        <v>76</v>
      </c>
      <c r="B305" s="15">
        <f>STDEV(B246:B285,B288:B301)*2</f>
        <v>0.94853142585957562</v>
      </c>
      <c r="C305" s="15">
        <f t="shared" ref="C305:AF305" si="65">STDEV(C246:C285,C288:C301)*2</f>
        <v>0.50975862334091726</v>
      </c>
      <c r="D305" s="15">
        <f t="shared" si="65"/>
        <v>1.009962408317236</v>
      </c>
      <c r="E305" s="15">
        <f t="shared" si="65"/>
        <v>3.4874506448120527E-3</v>
      </c>
      <c r="F305" s="15">
        <f t="shared" si="65"/>
        <v>1.1725567695422985</v>
      </c>
      <c r="G305" s="15">
        <f t="shared" si="65"/>
        <v>2.9878691232152237</v>
      </c>
      <c r="H305" s="15">
        <f t="shared" si="65"/>
        <v>3.6260902077966435</v>
      </c>
      <c r="I305" s="15">
        <f t="shared" si="65"/>
        <v>5.0121623139324945E-2</v>
      </c>
      <c r="J305" s="15">
        <f t="shared" si="65"/>
        <v>0.21371836620718232</v>
      </c>
      <c r="K305" s="15">
        <f t="shared" si="65"/>
        <v>0.10933452517020634</v>
      </c>
      <c r="L305" s="15">
        <f t="shared" si="65"/>
        <v>2.8175214858565258E-2</v>
      </c>
      <c r="M305" s="15"/>
      <c r="N305" s="15">
        <f t="shared" si="65"/>
        <v>2.7729018672664703</v>
      </c>
      <c r="O305" s="15">
        <f t="shared" si="65"/>
        <v>743.20399525241567</v>
      </c>
      <c r="P305" s="15"/>
      <c r="Q305" s="15">
        <f t="shared" si="65"/>
        <v>1.4782042575533219E-2</v>
      </c>
      <c r="R305" s="15">
        <f t="shared" si="65"/>
        <v>1.4911698771071831E-2</v>
      </c>
      <c r="S305" s="15">
        <f t="shared" si="65"/>
        <v>4.5217701711760386E-2</v>
      </c>
      <c r="T305" s="15">
        <f t="shared" si="65"/>
        <v>8.5659703502522758E-5</v>
      </c>
      <c r="U305" s="15">
        <f t="shared" si="65"/>
        <v>2.2792371573354807E-2</v>
      </c>
      <c r="V305" s="15">
        <f t="shared" si="65"/>
        <v>6.6084106025788569E-2</v>
      </c>
      <c r="W305" s="15">
        <f t="shared" si="65"/>
        <v>1.9207685403049416E-3</v>
      </c>
      <c r="X305" s="15">
        <f t="shared" si="65"/>
        <v>1.2033528344179263E-2</v>
      </c>
      <c r="Y305" s="15">
        <f t="shared" si="65"/>
        <v>2.979578687352108E-3</v>
      </c>
      <c r="Z305" s="15">
        <f t="shared" si="65"/>
        <v>9.2844197010020688E-4</v>
      </c>
      <c r="AA305" s="15">
        <f t="shared" si="65"/>
        <v>0</v>
      </c>
      <c r="AB305" s="15"/>
      <c r="AC305" s="90">
        <f t="shared" si="65"/>
        <v>1.6093254106064739E-3</v>
      </c>
      <c r="AD305" s="90">
        <f t="shared" si="65"/>
        <v>4.5516399259442608E-5</v>
      </c>
      <c r="AE305" s="90">
        <f t="shared" si="65"/>
        <v>2.4097130494663201E-2</v>
      </c>
      <c r="AF305" s="90">
        <f t="shared" si="65"/>
        <v>1.1604324631312744E-2</v>
      </c>
    </row>
    <row r="306" spans="1:32" ht="14.4" x14ac:dyDescent="0.3">
      <c r="A306" s="23" t="s">
        <v>58</v>
      </c>
      <c r="B306" s="50"/>
      <c r="C306" s="50"/>
      <c r="D306" s="50"/>
      <c r="E306" s="50"/>
      <c r="F306" s="48"/>
      <c r="G306" s="48"/>
      <c r="H306" s="48"/>
      <c r="I306" s="50"/>
      <c r="J306" s="50"/>
      <c r="K306" s="50"/>
      <c r="L306" s="50"/>
      <c r="M306" s="50"/>
      <c r="N306" s="48"/>
      <c r="P306" s="48"/>
      <c r="Q306" s="48"/>
      <c r="R306" s="48"/>
      <c r="S306" s="48"/>
      <c r="T306" s="48"/>
      <c r="U306" s="48"/>
      <c r="V306" s="48"/>
      <c r="W306" s="48"/>
      <c r="X306" s="48"/>
      <c r="Y306" s="50"/>
      <c r="Z306" s="48"/>
      <c r="AA306" s="48"/>
      <c r="AB306" s="48"/>
      <c r="AC306" s="46"/>
      <c r="AD306" s="46"/>
      <c r="AE306" s="46"/>
      <c r="AF306" s="46"/>
    </row>
    <row r="307" spans="1:32" x14ac:dyDescent="0.25">
      <c r="A307" s="28">
        <v>1</v>
      </c>
      <c r="B307" s="48" t="s">
        <v>32</v>
      </c>
      <c r="C307" s="48">
        <v>4.1792800000000003</v>
      </c>
      <c r="D307" s="48">
        <v>1.17076</v>
      </c>
      <c r="E307" s="48">
        <v>2.332E-2</v>
      </c>
      <c r="F307" s="48">
        <v>34.158319220213038</v>
      </c>
      <c r="G307" s="48">
        <v>57.67864598269292</v>
      </c>
      <c r="H307" s="48">
        <f>SUM(F307:G307)</f>
        <v>91.836965202905958</v>
      </c>
      <c r="I307" s="48">
        <v>0.14446899999999999</v>
      </c>
      <c r="J307" s="48">
        <v>0.110161</v>
      </c>
      <c r="K307" s="48">
        <v>0.434033</v>
      </c>
      <c r="L307" s="48" t="s">
        <v>32</v>
      </c>
      <c r="M307" s="48" t="s">
        <v>32</v>
      </c>
      <c r="N307" s="48">
        <v>97.924572202905949</v>
      </c>
      <c r="O307" s="49">
        <f t="shared" ref="O307:O330" si="66">K307/(149.884/101.884)*10000</f>
        <v>2950.3494817325404</v>
      </c>
      <c r="P307" s="48"/>
      <c r="Q307" s="48">
        <v>0</v>
      </c>
      <c r="R307" s="48">
        <v>0.12227649562988688</v>
      </c>
      <c r="S307" s="48">
        <v>5.3670541921322576E-2</v>
      </c>
      <c r="T307" s="48">
        <v>0</v>
      </c>
      <c r="U307" s="48">
        <v>1.1111291157837817</v>
      </c>
      <c r="V307" s="48">
        <v>1.6882408138514</v>
      </c>
      <c r="W307" s="48">
        <v>4.7596218211319111E-3</v>
      </c>
      <c r="X307" s="48">
        <v>6.3877580249738193E-3</v>
      </c>
      <c r="Y307" s="50">
        <v>1.3535652967502882E-2</v>
      </c>
      <c r="Z307" s="48">
        <v>0</v>
      </c>
      <c r="AA307" s="48">
        <v>0</v>
      </c>
      <c r="AB307" s="48"/>
      <c r="AC307" s="46">
        <v>0</v>
      </c>
      <c r="AD307" s="46">
        <v>0</v>
      </c>
      <c r="AE307" s="46">
        <v>0.96918870656451173</v>
      </c>
      <c r="AF307" s="46">
        <v>5.7160282539652982E-3</v>
      </c>
    </row>
    <row r="308" spans="1:32" x14ac:dyDescent="0.25">
      <c r="A308" s="28">
        <v>2</v>
      </c>
      <c r="B308" s="48" t="s">
        <v>32</v>
      </c>
      <c r="C308" s="48">
        <v>4.7287699999999999</v>
      </c>
      <c r="D308" s="48">
        <v>1.5037100000000001</v>
      </c>
      <c r="E308" s="48">
        <v>0.14403299999999999</v>
      </c>
      <c r="F308" s="48">
        <v>34.464842299165419</v>
      </c>
      <c r="G308" s="48">
        <v>55.496717717750762</v>
      </c>
      <c r="H308" s="48">
        <f t="shared" ref="H308:H345" si="67">SUM(F308:G308)</f>
        <v>89.961560016916181</v>
      </c>
      <c r="I308" s="48">
        <v>0.210366</v>
      </c>
      <c r="J308" s="48">
        <v>9.4251000000000001E-2</v>
      </c>
      <c r="K308" s="48">
        <v>0.76263000000000003</v>
      </c>
      <c r="L308" s="48" t="s">
        <v>32</v>
      </c>
      <c r="M308" s="48" t="s">
        <v>32</v>
      </c>
      <c r="N308" s="48">
        <v>97.450333016916161</v>
      </c>
      <c r="O308" s="49">
        <f t="shared" si="66"/>
        <v>5183.9952843532346</v>
      </c>
      <c r="P308" s="48"/>
      <c r="Q308" s="48">
        <v>0</v>
      </c>
      <c r="R308" s="48">
        <v>0.13878358855556702</v>
      </c>
      <c r="S308" s="48">
        <v>6.9148155378025752E-2</v>
      </c>
      <c r="T308" s="48">
        <v>0</v>
      </c>
      <c r="U308" s="48">
        <v>1.1245861679658917</v>
      </c>
      <c r="V308" s="48">
        <v>1.6294275069858388</v>
      </c>
      <c r="W308" s="48">
        <v>6.9521916583386691E-3</v>
      </c>
      <c r="X308" s="48">
        <v>5.4822010717239704E-3</v>
      </c>
      <c r="Y308" s="50">
        <v>2.3857160525002041E-2</v>
      </c>
      <c r="Z308" s="48">
        <v>1.763027859612422E-3</v>
      </c>
      <c r="AA308" s="48">
        <v>0</v>
      </c>
      <c r="AB308" s="48"/>
      <c r="AC308" s="46">
        <v>0</v>
      </c>
      <c r="AD308" s="46">
        <v>0</v>
      </c>
      <c r="AE308" s="46">
        <v>0.9592905062104834</v>
      </c>
      <c r="AF308" s="46">
        <v>4.8512118575557523E-3</v>
      </c>
    </row>
    <row r="309" spans="1:32" x14ac:dyDescent="0.25">
      <c r="A309" s="28">
        <v>3</v>
      </c>
      <c r="B309" s="48" t="s">
        <v>32</v>
      </c>
      <c r="C309" s="48">
        <v>2.8811</v>
      </c>
      <c r="D309" s="48">
        <v>1.256</v>
      </c>
      <c r="E309" s="48" t="s">
        <v>32</v>
      </c>
      <c r="F309" s="48">
        <v>32.934283473586312</v>
      </c>
      <c r="G309" s="48">
        <v>59.508625529180037</v>
      </c>
      <c r="H309" s="48">
        <f t="shared" si="67"/>
        <v>92.442909002766356</v>
      </c>
      <c r="I309" s="48">
        <v>0.109685</v>
      </c>
      <c r="J309" s="48">
        <v>9.5253000000000004E-2</v>
      </c>
      <c r="K309" s="48">
        <v>0.78044500000000006</v>
      </c>
      <c r="L309" s="48">
        <v>6.7391000000000006E-2</v>
      </c>
      <c r="M309" s="48" t="s">
        <v>32</v>
      </c>
      <c r="N309" s="48">
        <v>97.632783002766345</v>
      </c>
      <c r="O309" s="49">
        <f t="shared" si="66"/>
        <v>5305.0931640468643</v>
      </c>
      <c r="P309" s="48"/>
      <c r="Q309" s="48">
        <v>0</v>
      </c>
      <c r="R309" s="48">
        <v>8.4619979107315627E-2</v>
      </c>
      <c r="S309" s="48">
        <v>5.7800395514636241E-2</v>
      </c>
      <c r="T309" s="48">
        <v>0</v>
      </c>
      <c r="U309" s="48">
        <v>1.0754477632778818</v>
      </c>
      <c r="V309" s="48">
        <v>1.7485269256226204</v>
      </c>
      <c r="W309" s="48">
        <v>3.6275890825505121E-3</v>
      </c>
      <c r="X309" s="48">
        <v>5.5446267468834305E-3</v>
      </c>
      <c r="Y309" s="50">
        <v>2.4432720648112177E-2</v>
      </c>
      <c r="Z309" s="48">
        <v>0</v>
      </c>
      <c r="AA309" s="48">
        <v>0</v>
      </c>
      <c r="AB309" s="48"/>
      <c r="AC309" s="46">
        <v>0</v>
      </c>
      <c r="AD309" s="46">
        <v>0</v>
      </c>
      <c r="AE309" s="46">
        <v>0.96800115082229654</v>
      </c>
      <c r="AF309" s="46">
        <v>5.1292005365147888E-3</v>
      </c>
    </row>
    <row r="310" spans="1:32" x14ac:dyDescent="0.25">
      <c r="A310" s="28">
        <v>4</v>
      </c>
      <c r="B310" s="48" t="s">
        <v>32</v>
      </c>
      <c r="C310" s="48">
        <v>2.06148</v>
      </c>
      <c r="D310" s="48">
        <v>2.0519400000000001</v>
      </c>
      <c r="E310" s="48" t="s">
        <v>32</v>
      </c>
      <c r="F310" s="48">
        <v>32.679808544550255</v>
      </c>
      <c r="G310" s="48">
        <v>61.501460587043823</v>
      </c>
      <c r="H310" s="48">
        <f t="shared" si="67"/>
        <v>94.181269131594078</v>
      </c>
      <c r="I310" s="48">
        <v>0.104826</v>
      </c>
      <c r="J310" s="48">
        <v>0.245749</v>
      </c>
      <c r="K310" s="48">
        <v>0.834345</v>
      </c>
      <c r="L310" s="48" t="s">
        <v>32</v>
      </c>
      <c r="M310" s="48" t="s">
        <v>32</v>
      </c>
      <c r="N310" s="48">
        <v>99.479609131594074</v>
      </c>
      <c r="O310" s="49">
        <f t="shared" si="66"/>
        <v>5671.4796762829938</v>
      </c>
      <c r="P310" s="48"/>
      <c r="Q310" s="48">
        <v>0</v>
      </c>
      <c r="R310" s="48">
        <v>5.9107140334678593E-2</v>
      </c>
      <c r="S310" s="48">
        <v>9.2183261481886533E-2</v>
      </c>
      <c r="T310" s="48">
        <v>0</v>
      </c>
      <c r="U310" s="48">
        <v>1.041758004538909</v>
      </c>
      <c r="V310" s="48">
        <v>1.7641035584353855</v>
      </c>
      <c r="W310" s="48">
        <v>3.384434409720014E-3</v>
      </c>
      <c r="X310" s="48">
        <v>1.3964701386051426E-2</v>
      </c>
      <c r="Y310" s="50">
        <v>2.5498899413369452E-2</v>
      </c>
      <c r="Z310" s="48">
        <v>0</v>
      </c>
      <c r="AA310" s="48">
        <v>0</v>
      </c>
      <c r="AB310" s="48"/>
      <c r="AC310" s="46">
        <v>0</v>
      </c>
      <c r="AD310" s="46">
        <v>0</v>
      </c>
      <c r="AE310" s="46">
        <v>0.95033996875224558</v>
      </c>
      <c r="AF310" s="46">
        <v>1.3227622469118348E-2</v>
      </c>
    </row>
    <row r="311" spans="1:32" x14ac:dyDescent="0.25">
      <c r="A311" s="28">
        <v>5</v>
      </c>
      <c r="B311" s="48" t="s">
        <v>32</v>
      </c>
      <c r="C311" s="48">
        <v>2.4129299999999998</v>
      </c>
      <c r="D311" s="48">
        <v>1.57308</v>
      </c>
      <c r="E311" s="48" t="s">
        <v>32</v>
      </c>
      <c r="F311" s="48">
        <v>32.935482995404698</v>
      </c>
      <c r="G311" s="48">
        <v>61.022610644800821</v>
      </c>
      <c r="H311" s="48">
        <f t="shared" si="67"/>
        <v>93.958093640205519</v>
      </c>
      <c r="I311" s="48">
        <v>9.8622000000000001E-2</v>
      </c>
      <c r="J311" s="48">
        <v>0.15656700000000001</v>
      </c>
      <c r="K311" s="48">
        <v>0.85741900000000004</v>
      </c>
      <c r="L311" s="48" t="s">
        <v>32</v>
      </c>
      <c r="M311" s="48" t="s">
        <v>32</v>
      </c>
      <c r="N311" s="48">
        <v>99.128078640205516</v>
      </c>
      <c r="O311" s="49">
        <f t="shared" si="66"/>
        <v>5828.3257316324634</v>
      </c>
      <c r="P311" s="48"/>
      <c r="Q311" s="48">
        <v>0</v>
      </c>
      <c r="R311" s="48">
        <v>6.9685338357087914E-2</v>
      </c>
      <c r="S311" s="48">
        <v>7.1182639689937544E-2</v>
      </c>
      <c r="T311" s="48">
        <v>0</v>
      </c>
      <c r="U311" s="48">
        <v>1.0575167303978641</v>
      </c>
      <c r="V311" s="48">
        <v>1.7630527123836632</v>
      </c>
      <c r="W311" s="48">
        <v>3.2072052996901784E-3</v>
      </c>
      <c r="X311" s="48">
        <v>8.9614026595325903E-3</v>
      </c>
      <c r="Y311" s="50">
        <v>2.6393971212224223E-2</v>
      </c>
      <c r="Z311" s="48">
        <v>0</v>
      </c>
      <c r="AA311" s="48">
        <v>0</v>
      </c>
      <c r="AB311" s="48"/>
      <c r="AC311" s="46">
        <v>0</v>
      </c>
      <c r="AD311" s="46">
        <v>0</v>
      </c>
      <c r="AE311" s="46">
        <v>0.96119219945822898</v>
      </c>
      <c r="AF311" s="46">
        <v>8.4028001904191858E-3</v>
      </c>
    </row>
    <row r="312" spans="1:32" x14ac:dyDescent="0.25">
      <c r="A312" s="28">
        <v>6</v>
      </c>
      <c r="B312" s="48" t="s">
        <v>32</v>
      </c>
      <c r="C312" s="48">
        <v>6.04427</v>
      </c>
      <c r="D312" s="48">
        <v>1.4926200000000001</v>
      </c>
      <c r="E312" s="48" t="s">
        <v>32</v>
      </c>
      <c r="F312" s="48">
        <v>36.103035835691131</v>
      </c>
      <c r="G312" s="48">
        <v>53.863493054068421</v>
      </c>
      <c r="H312" s="48">
        <f t="shared" si="67"/>
        <v>89.966528889759559</v>
      </c>
      <c r="I312" s="48">
        <v>0.18057200000000001</v>
      </c>
      <c r="J312" s="48">
        <v>0.165327</v>
      </c>
      <c r="K312" s="48">
        <v>0.88125600000000004</v>
      </c>
      <c r="L312" s="48" t="s">
        <v>32</v>
      </c>
      <c r="M312" s="48" t="s">
        <v>32</v>
      </c>
      <c r="N312" s="48">
        <v>98.744135889759548</v>
      </c>
      <c r="O312" s="49">
        <f t="shared" si="66"/>
        <v>5990.3582973499515</v>
      </c>
      <c r="P312" s="48"/>
      <c r="Q312" s="48">
        <v>0</v>
      </c>
      <c r="R312" s="48">
        <v>0.174558393370772</v>
      </c>
      <c r="S312" s="48">
        <v>6.7541814834571556E-2</v>
      </c>
      <c r="T312" s="48">
        <v>0</v>
      </c>
      <c r="U312" s="48">
        <v>1.1592233550214628</v>
      </c>
      <c r="V312" s="48">
        <v>1.556213639815633</v>
      </c>
      <c r="W312" s="48">
        <v>5.8722367061163523E-3</v>
      </c>
      <c r="X312" s="48">
        <v>9.4628016431931167E-3</v>
      </c>
      <c r="Y312" s="50">
        <v>2.7127758608251135E-2</v>
      </c>
      <c r="Z312" s="48">
        <v>0</v>
      </c>
      <c r="AA312" s="48">
        <v>0</v>
      </c>
      <c r="AB312" s="48"/>
      <c r="AC312" s="46">
        <v>0</v>
      </c>
      <c r="AD312" s="46">
        <v>0</v>
      </c>
      <c r="AE312" s="46">
        <v>0.9584039489190681</v>
      </c>
      <c r="AF312" s="46">
        <v>8.0969570737444655E-3</v>
      </c>
    </row>
    <row r="313" spans="1:32" x14ac:dyDescent="0.25">
      <c r="A313" s="28">
        <v>7</v>
      </c>
      <c r="B313" s="48" t="s">
        <v>32</v>
      </c>
      <c r="C313" s="48">
        <v>3.8109199999999999</v>
      </c>
      <c r="D313" s="48">
        <v>1.24658</v>
      </c>
      <c r="E313" s="48" t="s">
        <v>32</v>
      </c>
      <c r="F313" s="48">
        <v>34.08849506929748</v>
      </c>
      <c r="G313" s="48">
        <v>58.426496522823236</v>
      </c>
      <c r="H313" s="48">
        <f t="shared" si="67"/>
        <v>92.514991592120708</v>
      </c>
      <c r="I313" s="48">
        <v>0.16248899999999999</v>
      </c>
      <c r="J313" s="48">
        <v>0.112262</v>
      </c>
      <c r="K313" s="48">
        <v>0.90324800000000005</v>
      </c>
      <c r="L313" s="48" t="s">
        <v>32</v>
      </c>
      <c r="M313" s="48" t="s">
        <v>32</v>
      </c>
      <c r="N313" s="48">
        <v>98.750490592120713</v>
      </c>
      <c r="O313" s="49">
        <f t="shared" si="66"/>
        <v>6139.8494323610275</v>
      </c>
      <c r="P313" s="48"/>
      <c r="Q313" s="48">
        <v>0</v>
      </c>
      <c r="R313" s="48">
        <v>0.11048028985594478</v>
      </c>
      <c r="S313" s="48">
        <v>5.6624152806893785E-2</v>
      </c>
      <c r="T313" s="48">
        <v>0</v>
      </c>
      <c r="U313" s="48">
        <v>1.0987257973065652</v>
      </c>
      <c r="V313" s="48">
        <v>1.6945041691252074</v>
      </c>
      <c r="W313" s="48">
        <v>5.3043870264228091E-3</v>
      </c>
      <c r="X313" s="48">
        <v>6.4501055229566045E-3</v>
      </c>
      <c r="Y313" s="50">
        <v>2.7911098356009554E-2</v>
      </c>
      <c r="Z313" s="48">
        <v>0</v>
      </c>
      <c r="AA313" s="48">
        <v>0</v>
      </c>
      <c r="AB313" s="48"/>
      <c r="AC313" s="46">
        <v>0</v>
      </c>
      <c r="AD313" s="46">
        <v>0</v>
      </c>
      <c r="AE313" s="46">
        <v>0.96766418994102166</v>
      </c>
      <c r="AF313" s="46">
        <v>5.8362705035847687E-3</v>
      </c>
    </row>
    <row r="314" spans="1:32" x14ac:dyDescent="0.25">
      <c r="A314" s="28">
        <v>8</v>
      </c>
      <c r="B314" s="48" t="s">
        <v>32</v>
      </c>
      <c r="C314" s="48">
        <v>3.8537599999999999</v>
      </c>
      <c r="D314" s="48">
        <v>1.1479900000000001</v>
      </c>
      <c r="E314" s="48">
        <v>3.9578000000000002E-2</v>
      </c>
      <c r="F314" s="48">
        <v>33.857498150181357</v>
      </c>
      <c r="G314" s="48">
        <v>57.841925902770427</v>
      </c>
      <c r="H314" s="48">
        <f t="shared" si="67"/>
        <v>91.699424052951784</v>
      </c>
      <c r="I314" s="48">
        <v>0.158688</v>
      </c>
      <c r="J314" s="48">
        <v>0.102226</v>
      </c>
      <c r="K314" s="48">
        <v>0.90882099999999999</v>
      </c>
      <c r="L314" s="48" t="s">
        <v>32</v>
      </c>
      <c r="M314" s="48" t="s">
        <v>32</v>
      </c>
      <c r="N314" s="48">
        <v>97.949554052951783</v>
      </c>
      <c r="O314" s="49">
        <f t="shared" si="66"/>
        <v>6177.7320303701536</v>
      </c>
      <c r="P314" s="48"/>
      <c r="Q314" s="48">
        <v>0</v>
      </c>
      <c r="R314" s="48">
        <v>0.11278103518106145</v>
      </c>
      <c r="S314" s="48">
        <v>5.2640027359825231E-2</v>
      </c>
      <c r="T314" s="48">
        <v>0</v>
      </c>
      <c r="U314" s="48">
        <v>1.1016224943776409</v>
      </c>
      <c r="V314" s="48">
        <v>1.6934484474857427</v>
      </c>
      <c r="W314" s="48">
        <v>5.2293988103721857E-3</v>
      </c>
      <c r="X314" s="48">
        <v>5.9291419930476742E-3</v>
      </c>
      <c r="Y314" s="50">
        <v>2.8349454792309665E-2</v>
      </c>
      <c r="Z314" s="48">
        <v>0</v>
      </c>
      <c r="AA314" s="48">
        <v>0</v>
      </c>
      <c r="AB314" s="48"/>
      <c r="AC314" s="46">
        <v>0</v>
      </c>
      <c r="AD314" s="46">
        <v>0</v>
      </c>
      <c r="AE314" s="46">
        <v>0.96985260018712338</v>
      </c>
      <c r="AF314" s="46">
        <v>5.3533774844816704E-3</v>
      </c>
    </row>
    <row r="315" spans="1:32" x14ac:dyDescent="0.25">
      <c r="A315" s="28">
        <v>9</v>
      </c>
      <c r="B315" s="48" t="s">
        <v>32</v>
      </c>
      <c r="C315" s="48">
        <v>2.7972899999999998</v>
      </c>
      <c r="D315" s="48">
        <v>0.85399899999999995</v>
      </c>
      <c r="E315" s="48" t="s">
        <v>32</v>
      </c>
      <c r="F315" s="48">
        <v>33.211593154114851</v>
      </c>
      <c r="G315" s="48">
        <v>60.854897473042911</v>
      </c>
      <c r="H315" s="48">
        <f t="shared" si="67"/>
        <v>94.066490627157762</v>
      </c>
      <c r="I315" s="48">
        <v>9.6907999999999994E-2</v>
      </c>
      <c r="J315" s="48">
        <v>7.8505000000000005E-2</v>
      </c>
      <c r="K315" s="48">
        <v>0.91156099999999995</v>
      </c>
      <c r="L315" s="48">
        <v>6.2770999999999993E-2</v>
      </c>
      <c r="M315" s="48" t="s">
        <v>32</v>
      </c>
      <c r="N315" s="48">
        <v>98.867524627157763</v>
      </c>
      <c r="O315" s="49">
        <f t="shared" si="66"/>
        <v>6196.357244535775</v>
      </c>
      <c r="P315" s="48"/>
      <c r="Q315" s="48">
        <v>0</v>
      </c>
      <c r="R315" s="48">
        <v>8.1335348891333883E-2</v>
      </c>
      <c r="S315" s="48">
        <v>3.8906825110763925E-2</v>
      </c>
      <c r="T315" s="48">
        <v>0</v>
      </c>
      <c r="U315" s="48">
        <v>1.0736384844861417</v>
      </c>
      <c r="V315" s="48">
        <v>1.7701709113091875</v>
      </c>
      <c r="W315" s="48">
        <v>3.1729098803688236E-3</v>
      </c>
      <c r="X315" s="48">
        <v>4.5239545248218485E-3</v>
      </c>
      <c r="Y315" s="50">
        <v>2.825156579738209E-2</v>
      </c>
      <c r="Z315" s="48">
        <v>0</v>
      </c>
      <c r="AA315" s="48">
        <v>0</v>
      </c>
      <c r="AB315" s="48"/>
      <c r="AC315" s="46">
        <v>0</v>
      </c>
      <c r="AD315" s="46">
        <v>0</v>
      </c>
      <c r="AE315" s="46">
        <v>0.97849355816640693</v>
      </c>
      <c r="AF315" s="46">
        <v>4.1959860231931571E-3</v>
      </c>
    </row>
    <row r="316" spans="1:32" x14ac:dyDescent="0.25">
      <c r="A316" s="28">
        <v>10</v>
      </c>
      <c r="B316" s="48" t="s">
        <v>32</v>
      </c>
      <c r="C316" s="48">
        <v>4.3399700000000001</v>
      </c>
      <c r="D316" s="48">
        <v>0.97662199999999999</v>
      </c>
      <c r="E316" s="48" t="s">
        <v>32</v>
      </c>
      <c r="F316" s="48">
        <v>34.528797131039212</v>
      </c>
      <c r="G316" s="48">
        <v>57.629104567596016</v>
      </c>
      <c r="H316" s="48">
        <f t="shared" si="67"/>
        <v>92.157901698635229</v>
      </c>
      <c r="I316" s="48">
        <v>0.18240799999999999</v>
      </c>
      <c r="J316" s="48">
        <v>8.3234000000000002E-2</v>
      </c>
      <c r="K316" s="48">
        <v>0.91577799999999998</v>
      </c>
      <c r="L316" s="48" t="s">
        <v>32</v>
      </c>
      <c r="M316" s="48" t="s">
        <v>32</v>
      </c>
      <c r="N316" s="48">
        <v>98.655913698635231</v>
      </c>
      <c r="O316" s="49">
        <f t="shared" si="66"/>
        <v>6225.0224007899442</v>
      </c>
      <c r="P316" s="48"/>
      <c r="Q316" s="48">
        <v>0</v>
      </c>
      <c r="R316" s="48">
        <v>0.12609046585718689</v>
      </c>
      <c r="S316" s="48">
        <v>4.4457866209692415E-2</v>
      </c>
      <c r="T316" s="48">
        <v>0</v>
      </c>
      <c r="U316" s="48">
        <v>1.1153302752374783</v>
      </c>
      <c r="V316" s="48">
        <v>1.6750015646901906</v>
      </c>
      <c r="W316" s="48">
        <v>5.9675445338579873E-3</v>
      </c>
      <c r="X316" s="48">
        <v>4.7926460858528667E-3</v>
      </c>
      <c r="Y316" s="50">
        <v>2.835963738574112E-2</v>
      </c>
      <c r="Z316" s="48">
        <v>0</v>
      </c>
      <c r="AA316" s="48">
        <v>0</v>
      </c>
      <c r="AB316" s="48"/>
      <c r="AC316" s="46">
        <v>0</v>
      </c>
      <c r="AD316" s="46">
        <v>0</v>
      </c>
      <c r="AE316" s="46">
        <v>0.97414427731718845</v>
      </c>
      <c r="AF316" s="46">
        <v>4.2786787008971816E-3</v>
      </c>
    </row>
    <row r="317" spans="1:32" x14ac:dyDescent="0.25">
      <c r="A317" s="28">
        <v>11</v>
      </c>
      <c r="B317" s="48">
        <v>3.4812000000000003E-2</v>
      </c>
      <c r="C317" s="48">
        <v>5.4032299999999998</v>
      </c>
      <c r="D317" s="48">
        <v>2.6827999999999999</v>
      </c>
      <c r="E317" s="48" t="s">
        <v>32</v>
      </c>
      <c r="F317" s="48">
        <v>35.523198752338239</v>
      </c>
      <c r="G317" s="48">
        <v>53.716614526280047</v>
      </c>
      <c r="H317" s="48">
        <f t="shared" si="67"/>
        <v>89.239813278618286</v>
      </c>
      <c r="I317" s="48">
        <v>0.138711</v>
      </c>
      <c r="J317" s="48">
        <v>0.29022900000000001</v>
      </c>
      <c r="K317" s="48">
        <v>0.91982799999999998</v>
      </c>
      <c r="L317" s="48">
        <v>4.4457999999999998E-2</v>
      </c>
      <c r="M317" s="48" t="s">
        <v>32</v>
      </c>
      <c r="N317" s="48">
        <v>98.770672278618278</v>
      </c>
      <c r="O317" s="49">
        <f t="shared" si="66"/>
        <v>6252.5523706332906</v>
      </c>
      <c r="P317" s="48"/>
      <c r="Q317" s="48">
        <v>0</v>
      </c>
      <c r="R317" s="48">
        <v>0.1549778709030232</v>
      </c>
      <c r="S317" s="48">
        <v>0.12056774069314212</v>
      </c>
      <c r="T317" s="48">
        <v>0</v>
      </c>
      <c r="U317" s="48">
        <v>1.1328041240450117</v>
      </c>
      <c r="V317" s="48">
        <v>1.5413550612370788</v>
      </c>
      <c r="W317" s="48">
        <v>4.4800555971620986E-3</v>
      </c>
      <c r="X317" s="48">
        <v>1.6498182854048592E-2</v>
      </c>
      <c r="Y317" s="50">
        <v>2.8121456263733621E-2</v>
      </c>
      <c r="Z317" s="48">
        <v>1.1955084067995518E-3</v>
      </c>
      <c r="AA317" s="48">
        <v>0</v>
      </c>
      <c r="AB317" s="48"/>
      <c r="AC317" s="46">
        <v>0</v>
      </c>
      <c r="AD317" s="46">
        <v>0</v>
      </c>
      <c r="AE317" s="46">
        <v>0.92745286330200771</v>
      </c>
      <c r="AF317" s="46">
        <v>1.4354954962687268E-2</v>
      </c>
    </row>
    <row r="318" spans="1:32" x14ac:dyDescent="0.25">
      <c r="A318" s="28">
        <v>12</v>
      </c>
      <c r="B318" s="48" t="s">
        <v>32</v>
      </c>
      <c r="C318" s="48">
        <v>4.0389099999999996</v>
      </c>
      <c r="D318" s="48">
        <v>1.3000400000000001</v>
      </c>
      <c r="E318" s="48" t="s">
        <v>32</v>
      </c>
      <c r="F318" s="48">
        <v>34.134670235710971</v>
      </c>
      <c r="G318" s="48">
        <v>57.494884044467071</v>
      </c>
      <c r="H318" s="48">
        <f t="shared" si="67"/>
        <v>91.629554280178041</v>
      </c>
      <c r="I318" s="48">
        <v>0.14455799999999999</v>
      </c>
      <c r="J318" s="48">
        <v>0.11815299999999999</v>
      </c>
      <c r="K318" s="48">
        <v>0.92380700000000004</v>
      </c>
      <c r="L318" s="48" t="s">
        <v>32</v>
      </c>
      <c r="M318" s="48" t="s">
        <v>32</v>
      </c>
      <c r="N318" s="48">
        <v>98.155022280178045</v>
      </c>
      <c r="O318" s="49">
        <f t="shared" si="66"/>
        <v>6279.5997163139509</v>
      </c>
      <c r="P318" s="48"/>
      <c r="Q318" s="48">
        <v>0</v>
      </c>
      <c r="R318" s="48">
        <v>0.11772176650249037</v>
      </c>
      <c r="S318" s="48">
        <v>5.9371209870435121E-2</v>
      </c>
      <c r="T318" s="48">
        <v>0</v>
      </c>
      <c r="U318" s="48">
        <v>1.1061520443018975</v>
      </c>
      <c r="V318" s="48">
        <v>1.6764848016576641</v>
      </c>
      <c r="W318" s="48">
        <v>4.7445058985413589E-3</v>
      </c>
      <c r="X318" s="48">
        <v>6.8252163020513894E-3</v>
      </c>
      <c r="Y318" s="50">
        <v>2.87004554669201E-2</v>
      </c>
      <c r="Z318" s="48">
        <v>0</v>
      </c>
      <c r="AA318" s="48">
        <v>0</v>
      </c>
      <c r="AB318" s="48"/>
      <c r="AC318" s="46">
        <v>0</v>
      </c>
      <c r="AD318" s="46">
        <v>0</v>
      </c>
      <c r="AE318" s="46">
        <v>0.96579715743924532</v>
      </c>
      <c r="AF318" s="46">
        <v>6.1323951024369857E-3</v>
      </c>
    </row>
    <row r="319" spans="1:32" x14ac:dyDescent="0.25">
      <c r="A319" s="28">
        <v>13</v>
      </c>
      <c r="B319" s="48">
        <v>3.7344000000000002E-2</v>
      </c>
      <c r="C319" s="48">
        <v>4.3144499999999999</v>
      </c>
      <c r="D319" s="48">
        <v>1.272</v>
      </c>
      <c r="E319" s="48" t="s">
        <v>32</v>
      </c>
      <c r="F319" s="48">
        <v>34.623852632650859</v>
      </c>
      <c r="G319" s="48">
        <v>57.58247755250224</v>
      </c>
      <c r="H319" s="48">
        <f t="shared" si="67"/>
        <v>92.206330185153092</v>
      </c>
      <c r="I319" s="48">
        <v>0.15783800000000001</v>
      </c>
      <c r="J319" s="48">
        <v>0.12911700000000001</v>
      </c>
      <c r="K319" s="48">
        <v>0.93812099999999998</v>
      </c>
      <c r="L319" s="48">
        <v>5.5646000000000001E-2</v>
      </c>
      <c r="M319" s="48" t="s">
        <v>32</v>
      </c>
      <c r="N319" s="48">
        <v>99.110846185153093</v>
      </c>
      <c r="O319" s="49">
        <f t="shared" si="66"/>
        <v>6376.8994665207765</v>
      </c>
      <c r="P319" s="48"/>
      <c r="Q319" s="48">
        <v>0</v>
      </c>
      <c r="R319" s="48">
        <v>0.1246447806153287</v>
      </c>
      <c r="S319" s="48">
        <v>5.7578766657508294E-2</v>
      </c>
      <c r="T319" s="48">
        <v>0</v>
      </c>
      <c r="U319" s="48">
        <v>1.1121172264380621</v>
      </c>
      <c r="V319" s="48">
        <v>1.6642433405088264</v>
      </c>
      <c r="W319" s="48">
        <v>5.1347167552161137E-3</v>
      </c>
      <c r="X319" s="48">
        <v>7.3928374220505614E-3</v>
      </c>
      <c r="Y319" s="50">
        <v>2.8888331603007862E-2</v>
      </c>
      <c r="Z319" s="48">
        <v>0</v>
      </c>
      <c r="AA319" s="48">
        <v>0</v>
      </c>
      <c r="AB319" s="48"/>
      <c r="AC319" s="46">
        <v>0</v>
      </c>
      <c r="AD319" s="46">
        <v>0</v>
      </c>
      <c r="AE319" s="46">
        <v>0.96655939866385632</v>
      </c>
      <c r="AF319" s="46">
        <v>6.6036364126641081E-3</v>
      </c>
    </row>
    <row r="320" spans="1:32" x14ac:dyDescent="0.25">
      <c r="A320" s="28">
        <v>14</v>
      </c>
      <c r="B320" s="48">
        <v>6.0434000000000002E-2</v>
      </c>
      <c r="C320" s="48">
        <v>3.4834299999999998</v>
      </c>
      <c r="D320" s="48">
        <v>1.3836299999999999</v>
      </c>
      <c r="E320" s="48">
        <v>0.10305300000000001</v>
      </c>
      <c r="F320" s="48">
        <v>33.58070710855381</v>
      </c>
      <c r="G320" s="48">
        <v>58.354245751905481</v>
      </c>
      <c r="H320" s="48">
        <f t="shared" si="67"/>
        <v>91.93495286045929</v>
      </c>
      <c r="I320" s="48">
        <v>0.105624</v>
      </c>
      <c r="J320" s="48">
        <v>0.151501</v>
      </c>
      <c r="K320" s="48">
        <v>0.96503300000000003</v>
      </c>
      <c r="L320" s="48">
        <v>3.6684000000000001E-2</v>
      </c>
      <c r="M320" s="48" t="s">
        <v>32</v>
      </c>
      <c r="N320" s="48">
        <v>98.224341860459305</v>
      </c>
      <c r="O320" s="49">
        <f t="shared" si="66"/>
        <v>6559.834416748954</v>
      </c>
      <c r="P320" s="48"/>
      <c r="Q320" s="48">
        <v>0</v>
      </c>
      <c r="R320" s="48">
        <v>0.10164430790730369</v>
      </c>
      <c r="S320" s="48">
        <v>6.3259030940911426E-2</v>
      </c>
      <c r="T320" s="48">
        <v>0</v>
      </c>
      <c r="U320" s="48">
        <v>1.0894124452686977</v>
      </c>
      <c r="V320" s="48">
        <v>1.7034377169193631</v>
      </c>
      <c r="W320" s="48">
        <v>3.4705223927479277E-3</v>
      </c>
      <c r="X320" s="48">
        <v>8.7613402458578942E-3</v>
      </c>
      <c r="Y320" s="50">
        <v>3.0014636325118083E-2</v>
      </c>
      <c r="Z320" s="48">
        <v>0</v>
      </c>
      <c r="AA320" s="48">
        <v>0</v>
      </c>
      <c r="AB320" s="48"/>
      <c r="AC320" s="46">
        <v>0</v>
      </c>
      <c r="AD320" s="46">
        <v>0</v>
      </c>
      <c r="AE320" s="46">
        <v>0.96419361103283452</v>
      </c>
      <c r="AF320" s="46">
        <v>7.9780999705367367E-3</v>
      </c>
    </row>
    <row r="321" spans="1:32" x14ac:dyDescent="0.25">
      <c r="A321" s="28">
        <v>15</v>
      </c>
      <c r="B321" s="48" t="s">
        <v>32</v>
      </c>
      <c r="C321" s="48">
        <v>4.3645399999999999</v>
      </c>
      <c r="D321" s="48">
        <v>1.8432299999999999</v>
      </c>
      <c r="E321" s="48" t="s">
        <v>32</v>
      </c>
      <c r="F321" s="48">
        <v>34.520939129697034</v>
      </c>
      <c r="G321" s="48">
        <v>56.272217417801002</v>
      </c>
      <c r="H321" s="48">
        <f t="shared" si="67"/>
        <v>90.793156547498029</v>
      </c>
      <c r="I321" s="48">
        <v>0.165802</v>
      </c>
      <c r="J321" s="48">
        <v>0.14038200000000001</v>
      </c>
      <c r="K321" s="48">
        <v>0.98423799999999995</v>
      </c>
      <c r="L321" s="48" t="s">
        <v>32</v>
      </c>
      <c r="M321" s="48" t="s">
        <v>32</v>
      </c>
      <c r="N321" s="48">
        <v>98.291348547498032</v>
      </c>
      <c r="O321" s="49">
        <f t="shared" si="66"/>
        <v>6690.3808539937563</v>
      </c>
      <c r="P321" s="48"/>
      <c r="Q321" s="48">
        <v>0</v>
      </c>
      <c r="R321" s="48">
        <v>0.12657903684286068</v>
      </c>
      <c r="S321" s="48">
        <v>8.3758603632188386E-2</v>
      </c>
      <c r="T321" s="48">
        <v>0</v>
      </c>
      <c r="U321" s="48">
        <v>1.1130955097375197</v>
      </c>
      <c r="V321" s="48">
        <v>1.6326577765283998</v>
      </c>
      <c r="W321" s="48">
        <v>5.4146369043303073E-3</v>
      </c>
      <c r="X321" s="48">
        <v>8.0688902010107935E-3</v>
      </c>
      <c r="Y321" s="50">
        <v>3.0425546153690357E-2</v>
      </c>
      <c r="Z321" s="48">
        <v>0</v>
      </c>
      <c r="AA321" s="48">
        <v>0</v>
      </c>
      <c r="AB321" s="48"/>
      <c r="AC321" s="46">
        <v>0</v>
      </c>
      <c r="AD321" s="46">
        <v>0</v>
      </c>
      <c r="AE321" s="46">
        <v>0.95120146568144959</v>
      </c>
      <c r="AF321" s="46">
        <v>7.196884062188544E-3</v>
      </c>
    </row>
    <row r="322" spans="1:32" x14ac:dyDescent="0.25">
      <c r="A322" s="28">
        <v>16</v>
      </c>
      <c r="B322" s="48">
        <v>5.4772000000000001E-2</v>
      </c>
      <c r="C322" s="48">
        <v>3.8133900000000001</v>
      </c>
      <c r="D322" s="48">
        <v>1.6811700000000001</v>
      </c>
      <c r="E322" s="48">
        <v>0.16787199999999999</v>
      </c>
      <c r="F322" s="48">
        <v>33.605198653985042</v>
      </c>
      <c r="G322" s="48">
        <v>56.97396530451136</v>
      </c>
      <c r="H322" s="48">
        <f t="shared" si="67"/>
        <v>90.579163958496395</v>
      </c>
      <c r="I322" s="48">
        <v>0.110209</v>
      </c>
      <c r="J322" s="48">
        <v>0.24313100000000001</v>
      </c>
      <c r="K322" s="48">
        <v>0.98641599999999996</v>
      </c>
      <c r="L322" s="48">
        <v>6.0558000000000001E-2</v>
      </c>
      <c r="M322" s="48" t="s">
        <v>32</v>
      </c>
      <c r="N322" s="48">
        <v>97.718048958496411</v>
      </c>
      <c r="O322" s="49">
        <f t="shared" si="66"/>
        <v>6705.1858599983989</v>
      </c>
      <c r="P322" s="48"/>
      <c r="Q322" s="48">
        <v>0</v>
      </c>
      <c r="R322" s="48">
        <v>0.11165014099020813</v>
      </c>
      <c r="S322" s="48">
        <v>7.7123418863308923E-2</v>
      </c>
      <c r="T322" s="48">
        <v>0</v>
      </c>
      <c r="U322" s="48">
        <v>1.0939086073806421</v>
      </c>
      <c r="V322" s="48">
        <v>1.6687924369708096</v>
      </c>
      <c r="W322" s="48">
        <v>3.6334683330824166E-3</v>
      </c>
      <c r="X322" s="48">
        <v>1.410806527648375E-2</v>
      </c>
      <c r="Y322" s="50">
        <v>3.0783862185464934E-2</v>
      </c>
      <c r="Z322" s="48">
        <v>0</v>
      </c>
      <c r="AA322" s="48">
        <v>0</v>
      </c>
      <c r="AB322" s="48"/>
      <c r="AC322" s="46">
        <v>0</v>
      </c>
      <c r="AD322" s="46">
        <v>0</v>
      </c>
      <c r="AE322" s="46">
        <v>0.95582638269444953</v>
      </c>
      <c r="AF322" s="46">
        <v>1.2732719303448126E-2</v>
      </c>
    </row>
    <row r="323" spans="1:32" x14ac:dyDescent="0.25">
      <c r="A323" s="28">
        <v>17</v>
      </c>
      <c r="B323" s="48" t="s">
        <v>32</v>
      </c>
      <c r="C323" s="48">
        <v>6.0350999999999999</v>
      </c>
      <c r="D323" s="48">
        <v>1.70634</v>
      </c>
      <c r="E323" s="48" t="s">
        <v>32</v>
      </c>
      <c r="F323" s="48">
        <v>35.913789026801233</v>
      </c>
      <c r="G323" s="48">
        <v>53.008032094678747</v>
      </c>
      <c r="H323" s="48">
        <f t="shared" si="67"/>
        <v>88.921821121479979</v>
      </c>
      <c r="I323" s="48">
        <v>0.16270699999999999</v>
      </c>
      <c r="J323" s="48">
        <v>0.16941600000000001</v>
      </c>
      <c r="K323" s="48">
        <v>0.98707299999999998</v>
      </c>
      <c r="L323" s="48" t="s">
        <v>32</v>
      </c>
      <c r="M323" s="48" t="s">
        <v>32</v>
      </c>
      <c r="N323" s="48">
        <v>97.982457121479968</v>
      </c>
      <c r="O323" s="49">
        <f t="shared" si="66"/>
        <v>6709.6518328840984</v>
      </c>
      <c r="P323" s="48"/>
      <c r="Q323" s="48">
        <v>0</v>
      </c>
      <c r="R323" s="48">
        <v>0.17537361654111466</v>
      </c>
      <c r="S323" s="48">
        <v>7.769122129229572E-2</v>
      </c>
      <c r="T323" s="48">
        <v>0</v>
      </c>
      <c r="U323" s="48">
        <v>1.1602926324202172</v>
      </c>
      <c r="V323" s="48">
        <v>1.540988126813768</v>
      </c>
      <c r="W323" s="48">
        <v>5.3240520214234612E-3</v>
      </c>
      <c r="X323" s="48">
        <v>9.7569320994761437E-3</v>
      </c>
      <c r="Y323" s="50">
        <v>3.0573418811705163E-2</v>
      </c>
      <c r="Z323" s="48">
        <v>0</v>
      </c>
      <c r="AA323" s="48">
        <v>0</v>
      </c>
      <c r="AB323" s="48"/>
      <c r="AC323" s="46">
        <v>0</v>
      </c>
      <c r="AD323" s="46">
        <v>0</v>
      </c>
      <c r="AE323" s="46">
        <v>0.95200332827919354</v>
      </c>
      <c r="AF323" s="46">
        <v>8.338904945006647E-3</v>
      </c>
    </row>
    <row r="324" spans="1:32" x14ac:dyDescent="0.25">
      <c r="A324" s="28">
        <v>18</v>
      </c>
      <c r="B324" s="48" t="s">
        <v>32</v>
      </c>
      <c r="C324" s="48">
        <v>5.17462</v>
      </c>
      <c r="D324" s="48">
        <v>3.42028</v>
      </c>
      <c r="E324" s="48" t="s">
        <v>32</v>
      </c>
      <c r="F324" s="48">
        <v>35.486741811066672</v>
      </c>
      <c r="G324" s="48">
        <v>53.870599018035549</v>
      </c>
      <c r="H324" s="48">
        <f t="shared" si="67"/>
        <v>89.357340829102213</v>
      </c>
      <c r="I324" s="48">
        <v>0.17782500000000001</v>
      </c>
      <c r="J324" s="48">
        <v>0.43148700000000001</v>
      </c>
      <c r="K324" s="48">
        <v>1.00281</v>
      </c>
      <c r="L324" s="48" t="s">
        <v>32</v>
      </c>
      <c r="M324" s="48" t="s">
        <v>32</v>
      </c>
      <c r="N324" s="48">
        <v>99.564362829102208</v>
      </c>
      <c r="O324" s="49">
        <f t="shared" si="66"/>
        <v>6816.6244589148946</v>
      </c>
      <c r="P324" s="48"/>
      <c r="Q324" s="48">
        <v>0</v>
      </c>
      <c r="R324" s="48">
        <v>0.14644491673377399</v>
      </c>
      <c r="S324" s="48">
        <v>0.15166455286434832</v>
      </c>
      <c r="T324" s="48">
        <v>0</v>
      </c>
      <c r="U324" s="48">
        <v>1.1165765058784838</v>
      </c>
      <c r="V324" s="48">
        <v>1.525195330778903</v>
      </c>
      <c r="W324" s="48">
        <v>5.6668918102173284E-3</v>
      </c>
      <c r="X324" s="48">
        <v>2.420151904507338E-2</v>
      </c>
      <c r="Y324" s="50">
        <v>3.0250282889200442E-2</v>
      </c>
      <c r="Z324" s="48">
        <v>0</v>
      </c>
      <c r="AA324" s="48">
        <v>0</v>
      </c>
      <c r="AB324" s="48"/>
      <c r="AC324" s="46">
        <v>0</v>
      </c>
      <c r="AD324" s="46">
        <v>0</v>
      </c>
      <c r="AE324" s="46">
        <v>0.90955442709093115</v>
      </c>
      <c r="AF324" s="46">
        <v>2.1214923952181768E-2</v>
      </c>
    </row>
    <row r="325" spans="1:32" x14ac:dyDescent="0.25">
      <c r="A325" s="28">
        <v>19</v>
      </c>
      <c r="B325" s="48" t="s">
        <v>32</v>
      </c>
      <c r="C325" s="48">
        <v>3.9925999999999999</v>
      </c>
      <c r="D325" s="48">
        <v>1.5952900000000001</v>
      </c>
      <c r="E325" s="48" t="s">
        <v>32</v>
      </c>
      <c r="F325" s="48">
        <v>34.486255691534495</v>
      </c>
      <c r="G325" s="48">
        <v>57.982780434484795</v>
      </c>
      <c r="H325" s="48">
        <f t="shared" si="67"/>
        <v>92.46903612601929</v>
      </c>
      <c r="I325" s="48">
        <v>0.14796699999999999</v>
      </c>
      <c r="J325" s="48">
        <v>0.135966</v>
      </c>
      <c r="K325" s="48">
        <v>1.0125599999999999</v>
      </c>
      <c r="L325" s="48">
        <v>4.5805999999999999E-2</v>
      </c>
      <c r="M325" s="48" t="s">
        <v>32</v>
      </c>
      <c r="N325" s="48">
        <v>99.463443126019271</v>
      </c>
      <c r="O325" s="49">
        <f t="shared" si="66"/>
        <v>6882.900312241467</v>
      </c>
      <c r="P325" s="48"/>
      <c r="Q325" s="48">
        <v>0</v>
      </c>
      <c r="R325" s="48">
        <v>0.11477839235540263</v>
      </c>
      <c r="S325" s="48">
        <v>7.1857245832887495E-2</v>
      </c>
      <c r="T325" s="48">
        <v>0</v>
      </c>
      <c r="U325" s="48">
        <v>1.1022418568254198</v>
      </c>
      <c r="V325" s="48">
        <v>1.6675589507341924</v>
      </c>
      <c r="W325" s="48">
        <v>4.7898892179439878E-3</v>
      </c>
      <c r="X325" s="48">
        <v>7.746646312037149E-3</v>
      </c>
      <c r="Y325" s="50">
        <v>3.1027018722116169E-2</v>
      </c>
      <c r="Z325" s="48">
        <v>0</v>
      </c>
      <c r="AA325" s="48">
        <v>0</v>
      </c>
      <c r="AB325" s="48"/>
      <c r="AC325" s="46">
        <v>0</v>
      </c>
      <c r="AD325" s="46">
        <v>0</v>
      </c>
      <c r="AE325" s="46">
        <v>0.95868887160260707</v>
      </c>
      <c r="AF325" s="46">
        <v>6.9790329270444989E-3</v>
      </c>
    </row>
    <row r="326" spans="1:32" x14ac:dyDescent="0.25">
      <c r="A326" s="28">
        <v>20</v>
      </c>
      <c r="B326" s="48">
        <v>4.1773999999999999E-2</v>
      </c>
      <c r="C326" s="48">
        <v>3.8355199999999998</v>
      </c>
      <c r="D326" s="48">
        <v>2.7050299999999998</v>
      </c>
      <c r="E326" s="48">
        <v>0.177256</v>
      </c>
      <c r="F326" s="48">
        <v>33.772975202931562</v>
      </c>
      <c r="G326" s="48">
        <v>55.93388406850179</v>
      </c>
      <c r="H326" s="48">
        <f t="shared" si="67"/>
        <v>89.706859271433359</v>
      </c>
      <c r="I326" s="48">
        <v>0.12650700000000001</v>
      </c>
      <c r="J326" s="48">
        <v>0.31144100000000002</v>
      </c>
      <c r="K326" s="48">
        <v>1.0129600000000001</v>
      </c>
      <c r="L326" s="48">
        <v>4.1279000000000003E-2</v>
      </c>
      <c r="M326" s="48" t="s">
        <v>32</v>
      </c>
      <c r="N326" s="48">
        <v>98.023381271433365</v>
      </c>
      <c r="O326" s="49">
        <f t="shared" si="66"/>
        <v>6885.6193216087122</v>
      </c>
      <c r="P326" s="48"/>
      <c r="Q326" s="48">
        <v>0</v>
      </c>
      <c r="R326" s="48">
        <v>0.11126171300989253</v>
      </c>
      <c r="S326" s="48">
        <v>0.12294763126658002</v>
      </c>
      <c r="T326" s="48">
        <v>0</v>
      </c>
      <c r="U326" s="48">
        <v>1.0892243251830975</v>
      </c>
      <c r="V326" s="48">
        <v>1.6232084394165067</v>
      </c>
      <c r="W326" s="48">
        <v>4.1323044669848985E-3</v>
      </c>
      <c r="X326" s="48">
        <v>1.7905083359810593E-2</v>
      </c>
      <c r="Y326" s="50">
        <v>3.1320503297127877E-2</v>
      </c>
      <c r="Z326" s="48">
        <v>0</v>
      </c>
      <c r="AA326" s="48">
        <v>0</v>
      </c>
      <c r="AB326" s="48"/>
      <c r="AC326" s="46">
        <v>0</v>
      </c>
      <c r="AD326" s="46">
        <v>0</v>
      </c>
      <c r="AE326" s="46">
        <v>0.92958955197029802</v>
      </c>
      <c r="AF326" s="46">
        <v>1.6172529806949536E-2</v>
      </c>
    </row>
    <row r="327" spans="1:32" x14ac:dyDescent="0.25">
      <c r="A327" s="28">
        <v>21</v>
      </c>
      <c r="B327" s="48">
        <v>2.8051E-2</v>
      </c>
      <c r="C327" s="48">
        <v>5.8957899999999999</v>
      </c>
      <c r="D327" s="48">
        <v>2.5605600000000002</v>
      </c>
      <c r="E327" s="48" t="s">
        <v>32</v>
      </c>
      <c r="F327" s="48">
        <v>35.778083709863395</v>
      </c>
      <c r="G327" s="48">
        <v>52.414691186112002</v>
      </c>
      <c r="H327" s="48">
        <f t="shared" si="67"/>
        <v>88.19277489597539</v>
      </c>
      <c r="I327" s="48">
        <v>0.25495200000000001</v>
      </c>
      <c r="J327" s="48">
        <v>0.23244600000000001</v>
      </c>
      <c r="K327" s="48">
        <v>1.0263500000000001</v>
      </c>
      <c r="L327" s="48">
        <v>3.5586E-2</v>
      </c>
      <c r="M327" s="48" t="s">
        <v>32</v>
      </c>
      <c r="N327" s="48">
        <v>98.253033895975392</v>
      </c>
      <c r="O327" s="49">
        <f t="shared" si="66"/>
        <v>6976.6381601772055</v>
      </c>
      <c r="P327" s="48"/>
      <c r="Q327" s="48">
        <v>0</v>
      </c>
      <c r="R327" s="48">
        <v>0.1700699037297326</v>
      </c>
      <c r="S327" s="48">
        <v>0.11573028058387057</v>
      </c>
      <c r="T327" s="48">
        <v>0</v>
      </c>
      <c r="U327" s="48">
        <v>1.1474375435107049</v>
      </c>
      <c r="V327" s="48">
        <v>1.5125728987227358</v>
      </c>
      <c r="W327" s="48">
        <v>8.2813310899962547E-3</v>
      </c>
      <c r="X327" s="48">
        <v>1.3288825802000479E-2</v>
      </c>
      <c r="Y327" s="50">
        <v>3.1557013233928233E-2</v>
      </c>
      <c r="Z327" s="48">
        <v>1.0622033270312988E-3</v>
      </c>
      <c r="AA327" s="48">
        <v>0</v>
      </c>
      <c r="AB327" s="48"/>
      <c r="AC327" s="46">
        <v>0</v>
      </c>
      <c r="AD327" s="46">
        <v>0</v>
      </c>
      <c r="AE327" s="46">
        <v>0.92892584006797008</v>
      </c>
      <c r="AF327" s="46">
        <v>1.1448715350431057E-2</v>
      </c>
    </row>
    <row r="328" spans="1:32" x14ac:dyDescent="0.25">
      <c r="A328" s="28">
        <v>22</v>
      </c>
      <c r="B328" s="48" t="s">
        <v>32</v>
      </c>
      <c r="C328" s="48">
        <v>5.6011100000000003</v>
      </c>
      <c r="D328" s="48">
        <v>1.5771200000000001</v>
      </c>
      <c r="E328" s="48">
        <v>5.7367000000000001E-2</v>
      </c>
      <c r="F328" s="48">
        <v>35.424196342335485</v>
      </c>
      <c r="G328" s="48">
        <v>53.827195980317001</v>
      </c>
      <c r="H328" s="48">
        <f t="shared" si="67"/>
        <v>89.251392322652492</v>
      </c>
      <c r="I328" s="48">
        <v>0.181811</v>
      </c>
      <c r="J328" s="48">
        <v>0.136515</v>
      </c>
      <c r="K328" s="48">
        <v>1.0276099999999999</v>
      </c>
      <c r="L328" s="48" t="s">
        <v>32</v>
      </c>
      <c r="M328" s="48" t="s">
        <v>32</v>
      </c>
      <c r="N328" s="48">
        <v>97.832925322652471</v>
      </c>
      <c r="O328" s="49">
        <f t="shared" si="66"/>
        <v>6985.2030396840228</v>
      </c>
      <c r="P328" s="48"/>
      <c r="Q328" s="48">
        <v>0</v>
      </c>
      <c r="R328" s="48">
        <v>0.16325508884619711</v>
      </c>
      <c r="S328" s="48">
        <v>7.2025114019730385E-2</v>
      </c>
      <c r="T328" s="48">
        <v>0</v>
      </c>
      <c r="U328" s="48">
        <v>1.1479399022505357</v>
      </c>
      <c r="V328" s="48">
        <v>1.5695393416703984</v>
      </c>
      <c r="W328" s="48">
        <v>5.967178736705785E-3</v>
      </c>
      <c r="X328" s="48">
        <v>7.8859146220338558E-3</v>
      </c>
      <c r="Y328" s="50">
        <v>3.1925366617476164E-2</v>
      </c>
      <c r="Z328" s="48">
        <v>1.4620932369226317E-3</v>
      </c>
      <c r="AA328" s="48">
        <v>0</v>
      </c>
      <c r="AB328" s="48"/>
      <c r="AC328" s="46">
        <v>0</v>
      </c>
      <c r="AD328" s="46">
        <v>0</v>
      </c>
      <c r="AE328" s="46">
        <v>0.95612410236462486</v>
      </c>
      <c r="AF328" s="46">
        <v>6.8227534866555787E-3</v>
      </c>
    </row>
    <row r="329" spans="1:32" x14ac:dyDescent="0.25">
      <c r="A329" s="28">
        <v>23</v>
      </c>
      <c r="B329" s="48">
        <v>5.1542999999999999E-2</v>
      </c>
      <c r="C329" s="48">
        <v>2.7100200000000001</v>
      </c>
      <c r="D329" s="48">
        <v>0.92397499999999999</v>
      </c>
      <c r="E329" s="48">
        <v>8.4806999999999994E-2</v>
      </c>
      <c r="F329" s="48">
        <v>33.029357690619442</v>
      </c>
      <c r="G329" s="48">
        <v>60.344051828053061</v>
      </c>
      <c r="H329" s="48">
        <f t="shared" si="67"/>
        <v>93.373409518672503</v>
      </c>
      <c r="I329" s="48">
        <v>4.8431000000000002E-2</v>
      </c>
      <c r="J329" s="48">
        <v>0.11981899999999999</v>
      </c>
      <c r="K329" s="48">
        <v>1.2867</v>
      </c>
      <c r="L329" s="48">
        <v>3.9024999999999997E-2</v>
      </c>
      <c r="M329" s="48" t="s">
        <v>32</v>
      </c>
      <c r="N329" s="48">
        <v>98.685281518672497</v>
      </c>
      <c r="O329" s="49">
        <f t="shared" si="66"/>
        <v>8746.3733820821435</v>
      </c>
      <c r="P329" s="48"/>
      <c r="Q329" s="48">
        <v>0</v>
      </c>
      <c r="R329" s="48">
        <v>7.9000092198465738E-2</v>
      </c>
      <c r="S329" s="48">
        <v>4.2202862830014634E-2</v>
      </c>
      <c r="T329" s="48">
        <v>0</v>
      </c>
      <c r="U329" s="48">
        <v>1.0704878697561573</v>
      </c>
      <c r="V329" s="48">
        <v>1.7598165330893041</v>
      </c>
      <c r="W329" s="48">
        <v>1.5897718543292044E-3</v>
      </c>
      <c r="X329" s="48">
        <v>6.9224505879791291E-3</v>
      </c>
      <c r="Y329" s="50">
        <v>3.9980419683749949E-2</v>
      </c>
      <c r="Z329" s="48">
        <v>0</v>
      </c>
      <c r="AA329" s="48">
        <v>0</v>
      </c>
      <c r="AB329" s="48"/>
      <c r="AC329" s="46">
        <v>0</v>
      </c>
      <c r="AD329" s="46">
        <v>0</v>
      </c>
      <c r="AE329" s="46">
        <v>0.97658023941052841</v>
      </c>
      <c r="AF329" s="46">
        <v>6.4250828651502287E-3</v>
      </c>
    </row>
    <row r="330" spans="1:32" x14ac:dyDescent="0.25">
      <c r="A330" s="28">
        <v>24</v>
      </c>
      <c r="B330" s="48">
        <v>5.5692999999999999E-2</v>
      </c>
      <c r="C330" s="48">
        <v>2.5919500000000002</v>
      </c>
      <c r="D330" s="48">
        <v>2.0531299999999999</v>
      </c>
      <c r="E330" s="48">
        <v>9.6018000000000006E-2</v>
      </c>
      <c r="F330" s="48">
        <v>32.902108189239677</v>
      </c>
      <c r="G330" s="48">
        <v>59.145410685728855</v>
      </c>
      <c r="H330" s="48">
        <f t="shared" si="67"/>
        <v>92.047518874968532</v>
      </c>
      <c r="I330" s="48">
        <v>7.4371999999999994E-2</v>
      </c>
      <c r="J330" s="48">
        <v>0.22764200000000001</v>
      </c>
      <c r="K330" s="48">
        <v>1.3852599999999999</v>
      </c>
      <c r="L330" s="48" t="s">
        <v>32</v>
      </c>
      <c r="M330" s="48" t="s">
        <v>32</v>
      </c>
      <c r="N330" s="48">
        <v>98.549809874968517</v>
      </c>
      <c r="O330" s="49">
        <f t="shared" si="66"/>
        <v>9416.3372901710663</v>
      </c>
      <c r="P330" s="48"/>
      <c r="Q330" s="48">
        <v>0</v>
      </c>
      <c r="R330" s="48">
        <v>7.5077827016780632E-2</v>
      </c>
      <c r="S330" s="48">
        <v>9.3181160116233008E-2</v>
      </c>
      <c r="T330" s="48">
        <v>0</v>
      </c>
      <c r="U330" s="48">
        <v>1.0595838273608682</v>
      </c>
      <c r="V330" s="48">
        <v>1.7138939673857534</v>
      </c>
      <c r="W330" s="48">
        <v>2.4257765907596748E-3</v>
      </c>
      <c r="X330" s="48">
        <v>1.3068223065153921E-2</v>
      </c>
      <c r="Y330" s="50">
        <v>4.2769218464451364E-2</v>
      </c>
      <c r="Z330" s="48">
        <v>0</v>
      </c>
      <c r="AA330" s="48">
        <v>0</v>
      </c>
      <c r="AB330" s="48"/>
      <c r="AC330" s="46">
        <v>0</v>
      </c>
      <c r="AD330" s="46">
        <v>0</v>
      </c>
      <c r="AE330" s="46">
        <v>0.94843537011931411</v>
      </c>
      <c r="AF330" s="46">
        <v>1.2183096149365165E-2</v>
      </c>
    </row>
    <row r="331" spans="1:32" ht="14.4" x14ac:dyDescent="0.3">
      <c r="A331" s="66" t="s">
        <v>124</v>
      </c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P331" s="48"/>
      <c r="Q331" s="48"/>
      <c r="R331" s="48"/>
      <c r="S331" s="48"/>
      <c r="T331" s="48"/>
      <c r="U331" s="48"/>
      <c r="V331" s="48"/>
      <c r="W331" s="48"/>
      <c r="X331" s="48"/>
      <c r="Y331" s="50"/>
      <c r="Z331" s="48"/>
      <c r="AA331" s="48"/>
      <c r="AB331" s="48"/>
      <c r="AC331" s="46"/>
      <c r="AD331" s="46"/>
      <c r="AE331" s="46"/>
      <c r="AF331" s="46"/>
    </row>
    <row r="332" spans="1:32" x14ac:dyDescent="0.25">
      <c r="A332" s="4" t="s">
        <v>89</v>
      </c>
      <c r="B332" s="6">
        <v>0.43934099999999998</v>
      </c>
      <c r="C332" s="6">
        <v>4.0882699999999996</v>
      </c>
      <c r="D332" s="6">
        <v>0.99933300000000003</v>
      </c>
      <c r="E332" s="6">
        <v>8.0999999999999996E-3</v>
      </c>
      <c r="F332" s="6">
        <v>34.815521473824653</v>
      </c>
      <c r="G332" s="6">
        <v>57.188429428319992</v>
      </c>
      <c r="H332" s="48">
        <f t="shared" si="67"/>
        <v>92.003950902144652</v>
      </c>
      <c r="I332" s="6">
        <v>0.127938</v>
      </c>
      <c r="J332" s="6">
        <v>0.105485</v>
      </c>
      <c r="K332" s="6">
        <v>0.69859499999999997</v>
      </c>
      <c r="L332" s="48" t="s">
        <v>32</v>
      </c>
      <c r="M332" s="48" t="s">
        <v>32</v>
      </c>
      <c r="N332" s="11">
        <v>98.471012902144651</v>
      </c>
      <c r="O332" s="69">
        <v>4748.7158722745589</v>
      </c>
      <c r="P332" s="69"/>
      <c r="Q332" s="6">
        <v>1.6960455756244722E-2</v>
      </c>
      <c r="R332" s="6">
        <v>0.11871478984734012</v>
      </c>
      <c r="S332" s="6">
        <v>4.5467604795915835E-2</v>
      </c>
      <c r="T332" s="6">
        <v>2.4722718167429251E-4</v>
      </c>
      <c r="U332" s="6">
        <v>1.1239957849854094</v>
      </c>
      <c r="V332" s="6">
        <v>1.6613121882262831</v>
      </c>
      <c r="W332" s="6">
        <v>4.1833199396197609E-3</v>
      </c>
      <c r="X332" s="6">
        <v>6.0706477954525339E-3</v>
      </c>
      <c r="Y332" s="6">
        <v>2.1622488588956417E-2</v>
      </c>
      <c r="Z332" s="6">
        <v>0</v>
      </c>
      <c r="AA332" s="6">
        <v>0</v>
      </c>
      <c r="AB332" s="6"/>
      <c r="AC332" s="44">
        <v>5.4080299758180409E-3</v>
      </c>
      <c r="AD332" s="44">
        <v>1.4482909687320926E-4</v>
      </c>
      <c r="AE332" s="44">
        <v>0.97321962017207531</v>
      </c>
      <c r="AF332" s="44">
        <v>5.3719388695706262E-3</v>
      </c>
    </row>
    <row r="333" spans="1:32" x14ac:dyDescent="0.25">
      <c r="A333" s="4" t="s">
        <v>97</v>
      </c>
      <c r="B333" s="48" t="s">
        <v>32</v>
      </c>
      <c r="C333" s="6">
        <v>3.4109400000000001</v>
      </c>
      <c r="D333" s="6">
        <v>0.94834799999999997</v>
      </c>
      <c r="E333" s="48" t="s">
        <v>32</v>
      </c>
      <c r="F333" s="6">
        <v>34.30607509903151</v>
      </c>
      <c r="G333" s="6">
        <v>60.630203684738838</v>
      </c>
      <c r="H333" s="48">
        <f t="shared" si="67"/>
        <v>94.936278783770348</v>
      </c>
      <c r="I333" s="6">
        <v>7.7532000000000004E-2</v>
      </c>
      <c r="J333" s="6">
        <v>3.4985000000000002E-2</v>
      </c>
      <c r="K333" s="6">
        <v>0.76136300000000001</v>
      </c>
      <c r="L333" s="48" t="s">
        <v>32</v>
      </c>
      <c r="M333" s="48" t="s">
        <v>32</v>
      </c>
      <c r="N333" s="6">
        <v>100.16944678377035</v>
      </c>
      <c r="O333" s="69">
        <v>5175.3828221824879</v>
      </c>
      <c r="P333" s="69"/>
      <c r="Q333" s="6">
        <v>0</v>
      </c>
      <c r="R333" s="6">
        <v>9.7770579111804826E-2</v>
      </c>
      <c r="S333" s="6">
        <v>4.259203882609635E-2</v>
      </c>
      <c r="T333" s="6">
        <v>0</v>
      </c>
      <c r="U333" s="6">
        <v>1.0932806501023093</v>
      </c>
      <c r="V333" s="6">
        <v>1.7386051366808033</v>
      </c>
      <c r="W333" s="6">
        <v>2.502484291020506E-3</v>
      </c>
      <c r="X333" s="6">
        <v>1.9874447184749801E-3</v>
      </c>
      <c r="Y333" s="6">
        <v>2.3261666269490527E-2</v>
      </c>
      <c r="Z333" s="6">
        <v>0</v>
      </c>
      <c r="AA333" s="6">
        <v>0</v>
      </c>
      <c r="AB333" s="6"/>
      <c r="AC333" s="44">
        <v>0</v>
      </c>
      <c r="AD333" s="44">
        <v>0</v>
      </c>
      <c r="AE333" s="44">
        <v>0.97608797082559073</v>
      </c>
      <c r="AF333" s="44">
        <v>1.8145737357575273E-3</v>
      </c>
    </row>
    <row r="334" spans="1:32" x14ac:dyDescent="0.25">
      <c r="A334" s="4" t="s">
        <v>98</v>
      </c>
      <c r="B334" s="48" t="s">
        <v>32</v>
      </c>
      <c r="C334" s="6">
        <v>2.1589</v>
      </c>
      <c r="D334" s="6">
        <v>0.77907400000000004</v>
      </c>
      <c r="E334" s="48" t="s">
        <v>32</v>
      </c>
      <c r="F334" s="6">
        <v>33.642998579703878</v>
      </c>
      <c r="G334" s="6">
        <v>63.446991306942401</v>
      </c>
      <c r="H334" s="48">
        <f t="shared" si="67"/>
        <v>97.089989886646279</v>
      </c>
      <c r="I334" s="6">
        <v>0</v>
      </c>
      <c r="J334" s="6">
        <v>5.6841000000000003E-2</v>
      </c>
      <c r="K334" s="6">
        <v>0.65811399999999998</v>
      </c>
      <c r="L334" s="48" t="s">
        <v>32</v>
      </c>
      <c r="M334" s="48" t="s">
        <v>32</v>
      </c>
      <c r="N334" s="6">
        <v>100.74548288664627</v>
      </c>
      <c r="O334" s="69">
        <v>4473.5453267860485</v>
      </c>
      <c r="P334" s="69"/>
      <c r="Q334" s="6">
        <v>0</v>
      </c>
      <c r="R334" s="6">
        <v>6.1058273880245935E-2</v>
      </c>
      <c r="S334" s="6">
        <v>3.4523697027322747E-2</v>
      </c>
      <c r="T334" s="6">
        <v>7.6221230958184842E-5</v>
      </c>
      <c r="U334" s="6">
        <v>1.0578722224814876</v>
      </c>
      <c r="V334" s="6">
        <v>1.7951504501760223</v>
      </c>
      <c r="W334" s="6">
        <v>0</v>
      </c>
      <c r="X334" s="6">
        <v>3.1860513987590363E-3</v>
      </c>
      <c r="Y334" s="6">
        <v>1.9839378884012906E-2</v>
      </c>
      <c r="Z334" s="6">
        <v>0</v>
      </c>
      <c r="AA334" s="6">
        <v>0</v>
      </c>
      <c r="AB334" s="6"/>
      <c r="AC334" s="44">
        <v>2.2029309546112157E-3</v>
      </c>
      <c r="AD334" s="44">
        <v>4.1656628288265621E-5</v>
      </c>
      <c r="AE334" s="44">
        <v>0.9810903613655847</v>
      </c>
      <c r="AF334" s="44">
        <v>3.0027110453677321E-3</v>
      </c>
    </row>
    <row r="335" spans="1:32" x14ac:dyDescent="0.25">
      <c r="A335" s="4" t="s">
        <v>99</v>
      </c>
      <c r="B335" s="48" t="s">
        <v>32</v>
      </c>
      <c r="C335" s="6">
        <v>4.20688</v>
      </c>
      <c r="D335" s="6">
        <v>1.8274699999999999</v>
      </c>
      <c r="E335" s="6">
        <v>8.4880000000000008E-3</v>
      </c>
      <c r="F335" s="6">
        <v>35.292106100474719</v>
      </c>
      <c r="G335" s="6">
        <v>57.178111009749777</v>
      </c>
      <c r="H335" s="48">
        <f t="shared" si="67"/>
        <v>92.470217110224496</v>
      </c>
      <c r="I335" s="6">
        <v>0.17940999999999999</v>
      </c>
      <c r="J335" s="6">
        <v>0.19856499999999999</v>
      </c>
      <c r="K335" s="6">
        <v>0.71719999999999995</v>
      </c>
      <c r="L335" s="48" t="s">
        <v>32</v>
      </c>
      <c r="M335" s="48" t="s">
        <v>32</v>
      </c>
      <c r="N335" s="6">
        <v>99.608230110224497</v>
      </c>
      <c r="O335" s="69">
        <v>4875.1837954684961</v>
      </c>
      <c r="P335" s="69"/>
      <c r="Q335" s="6">
        <v>0</v>
      </c>
      <c r="R335" s="6">
        <v>0.11808312778327906</v>
      </c>
      <c r="S335" s="6">
        <v>8.0371961934632058E-2</v>
      </c>
      <c r="T335" s="6">
        <v>2.5042578059078854E-4</v>
      </c>
      <c r="U335" s="6">
        <v>1.1013663932421522</v>
      </c>
      <c r="V335" s="6">
        <v>1.6055925755445939</v>
      </c>
      <c r="W335" s="6">
        <v>5.6706211796634454E-3</v>
      </c>
      <c r="X335" s="6">
        <v>1.10461133614635E-2</v>
      </c>
      <c r="Y335" s="6">
        <v>2.1457689203629688E-2</v>
      </c>
      <c r="Z335" s="6">
        <v>0</v>
      </c>
      <c r="AA335" s="6">
        <v>0</v>
      </c>
      <c r="AB335" s="6"/>
      <c r="AC335" s="44">
        <v>3.1061568341953735E-3</v>
      </c>
      <c r="AD335" s="44">
        <v>1.4851355612849121E-4</v>
      </c>
      <c r="AE335" s="44">
        <v>0.95218736076249577</v>
      </c>
      <c r="AF335" s="44">
        <v>9.929871604184997E-3</v>
      </c>
    </row>
    <row r="336" spans="1:32" x14ac:dyDescent="0.25">
      <c r="A336" s="4" t="s">
        <v>100</v>
      </c>
      <c r="B336" s="48" t="s">
        <v>32</v>
      </c>
      <c r="C336" s="6">
        <v>2.2142499999999998</v>
      </c>
      <c r="D336" s="6">
        <v>1.488</v>
      </c>
      <c r="E336" s="6">
        <v>2.3474999999999999E-2</v>
      </c>
      <c r="F336" s="6">
        <v>34.330573238367847</v>
      </c>
      <c r="G336" s="6">
        <v>62.000604630043505</v>
      </c>
      <c r="H336" s="48">
        <f t="shared" si="67"/>
        <v>96.331177868411345</v>
      </c>
      <c r="I336" s="6">
        <v>4.5897E-2</v>
      </c>
      <c r="J336" s="6">
        <v>0.13392100000000001</v>
      </c>
      <c r="K336" s="6">
        <v>0.68605700000000003</v>
      </c>
      <c r="L336" s="48" t="s">
        <v>32</v>
      </c>
      <c r="M336" s="48" t="s">
        <v>32</v>
      </c>
      <c r="N336" s="6">
        <v>100.92277786841136</v>
      </c>
      <c r="O336" s="69">
        <v>4663.4885236582968</v>
      </c>
      <c r="P336" s="69"/>
      <c r="Q336" s="6">
        <v>0</v>
      </c>
      <c r="R336" s="6">
        <v>6.1046439397545157E-2</v>
      </c>
      <c r="S336" s="6">
        <v>6.4278125858065319E-2</v>
      </c>
      <c r="T336" s="6">
        <v>6.8027612157781775E-4</v>
      </c>
      <c r="U336" s="6">
        <v>1.0523040944071398</v>
      </c>
      <c r="V336" s="6">
        <v>1.7100445837538594</v>
      </c>
      <c r="W336" s="6">
        <v>1.4248667417848073E-3</v>
      </c>
      <c r="X336" s="6">
        <v>7.3174782486195925E-3</v>
      </c>
      <c r="Y336" s="6">
        <v>2.0160849629713599E-2</v>
      </c>
      <c r="Z336" s="6">
        <v>0</v>
      </c>
      <c r="AA336" s="6">
        <v>0</v>
      </c>
      <c r="AB336" s="6"/>
      <c r="AC336" s="44">
        <v>1.0472488559540069E-2</v>
      </c>
      <c r="AD336" s="44">
        <v>3.8325350832956503E-4</v>
      </c>
      <c r="AE336" s="44">
        <v>0.96340377875319472</v>
      </c>
      <c r="AF336" s="44">
        <v>6.905746766064408E-3</v>
      </c>
    </row>
    <row r="337" spans="1:32" x14ac:dyDescent="0.25">
      <c r="A337" s="4" t="s">
        <v>101</v>
      </c>
      <c r="B337" s="48" t="s">
        <v>32</v>
      </c>
      <c r="C337" s="6">
        <v>5.1397599999999999</v>
      </c>
      <c r="D337" s="6">
        <v>1.46435</v>
      </c>
      <c r="E337" s="48" t="s">
        <v>32</v>
      </c>
      <c r="F337" s="6">
        <v>36.620839853982773</v>
      </c>
      <c r="G337" s="6">
        <v>54.271796550069411</v>
      </c>
      <c r="H337" s="48">
        <f t="shared" si="67"/>
        <v>90.892636404052183</v>
      </c>
      <c r="I337" s="6">
        <v>0.143322</v>
      </c>
      <c r="J337" s="6">
        <v>6.7809999999999995E-2</v>
      </c>
      <c r="K337" s="6">
        <v>0.81857500000000005</v>
      </c>
      <c r="L337" s="48" t="s">
        <v>32</v>
      </c>
      <c r="M337" s="48" t="s">
        <v>32</v>
      </c>
      <c r="N337" s="11">
        <v>98.526453404052162</v>
      </c>
      <c r="O337" s="69">
        <v>5564.2827319793987</v>
      </c>
      <c r="P337" s="69"/>
      <c r="Q337" s="6">
        <v>0</v>
      </c>
      <c r="R337" s="6">
        <v>0.14328432870794292</v>
      </c>
      <c r="S337" s="6">
        <v>6.396278045250027E-2</v>
      </c>
      <c r="T337" s="6">
        <v>0</v>
      </c>
      <c r="U337" s="6">
        <v>1.1350387103306274</v>
      </c>
      <c r="V337" s="6">
        <v>1.5135886937865655</v>
      </c>
      <c r="W337" s="6">
        <v>4.4990930819356076E-3</v>
      </c>
      <c r="X337" s="6">
        <v>3.7465252953809373E-3</v>
      </c>
      <c r="Y337" s="6">
        <v>2.4323679679712024E-2</v>
      </c>
      <c r="Z337" s="6">
        <v>0</v>
      </c>
      <c r="AA337" s="6">
        <v>0</v>
      </c>
      <c r="AB337" s="6"/>
      <c r="AC337" s="44">
        <v>0</v>
      </c>
      <c r="AD337" s="44">
        <v>0</v>
      </c>
      <c r="AE337" s="44">
        <v>0.95945439404229094</v>
      </c>
      <c r="AF337" s="44">
        <v>3.2899313919550533E-3</v>
      </c>
    </row>
    <row r="338" spans="1:32" ht="14.4" x14ac:dyDescent="0.3">
      <c r="A338" s="72" t="s">
        <v>102</v>
      </c>
      <c r="B338" s="73">
        <v>17.333600000000001</v>
      </c>
      <c r="C338" s="73">
        <v>1.29976</v>
      </c>
      <c r="D338" s="73">
        <v>1.7426900000000001</v>
      </c>
      <c r="E338" s="73">
        <v>0</v>
      </c>
      <c r="F338" s="73">
        <v>46.914132516878276</v>
      </c>
      <c r="G338" s="73">
        <v>25.308278287069168</v>
      </c>
      <c r="H338" s="73">
        <v>25.308278287069168</v>
      </c>
      <c r="I338" s="73">
        <v>0.17624899999999999</v>
      </c>
      <c r="J338" s="73">
        <v>6.5652699999999999</v>
      </c>
      <c r="K338" s="73">
        <v>0.44962999999999997</v>
      </c>
      <c r="L338" s="73">
        <v>0</v>
      </c>
      <c r="M338" s="73">
        <v>0</v>
      </c>
      <c r="N338" s="73">
        <v>99.789609803947442</v>
      </c>
      <c r="O338" s="76">
        <v>3056.3704544848019</v>
      </c>
      <c r="P338" s="76"/>
      <c r="Q338" s="73">
        <v>0.56055933837278149</v>
      </c>
      <c r="R338" s="73">
        <v>3.1617349717759105E-2</v>
      </c>
      <c r="S338" s="73">
        <v>6.642155277060019E-2</v>
      </c>
      <c r="T338" s="73">
        <v>0</v>
      </c>
      <c r="U338" s="73">
        <v>1.2687980597072304</v>
      </c>
      <c r="V338" s="73">
        <v>0.61588938698904094</v>
      </c>
      <c r="W338" s="73">
        <v>4.8277550006872068E-3</v>
      </c>
      <c r="X338" s="73">
        <v>0.3165147536329842</v>
      </c>
      <c r="Y338" s="73">
        <v>1.165822737829271E-2</v>
      </c>
      <c r="Z338" s="73">
        <v>0</v>
      </c>
      <c r="AA338" s="73">
        <v>0</v>
      </c>
      <c r="AB338" s="73"/>
      <c r="AC338" s="75">
        <v>0</v>
      </c>
      <c r="AD338" s="75">
        <v>0</v>
      </c>
      <c r="AE338" s="75">
        <v>0.9026520770808707</v>
      </c>
      <c r="AF338" s="75">
        <v>0.19965444735546892</v>
      </c>
    </row>
    <row r="339" spans="1:32" ht="14.4" x14ac:dyDescent="0.3">
      <c r="A339" s="72" t="s">
        <v>91</v>
      </c>
      <c r="B339" s="73">
        <v>17.162800000000001</v>
      </c>
      <c r="C339" s="73">
        <v>1.1415900000000001</v>
      </c>
      <c r="D339" s="73">
        <v>3.6826699999999999</v>
      </c>
      <c r="E339" s="73">
        <v>0</v>
      </c>
      <c r="F339" s="73">
        <v>33.874587322451262</v>
      </c>
      <c r="G339" s="73">
        <v>12.105000426922221</v>
      </c>
      <c r="H339" s="73">
        <v>12.105000426922221</v>
      </c>
      <c r="I339" s="73">
        <v>0.19261200000000001</v>
      </c>
      <c r="J339" s="73">
        <v>5.9448800000000004</v>
      </c>
      <c r="K339" s="73">
        <v>0.275702</v>
      </c>
      <c r="L339" s="73">
        <v>0</v>
      </c>
      <c r="M339" s="73">
        <v>0</v>
      </c>
      <c r="N339" s="73">
        <v>74.379841749373469</v>
      </c>
      <c r="O339" s="76">
        <v>1874.0908014197648</v>
      </c>
      <c r="P339" s="76"/>
      <c r="Q339" s="73">
        <v>0.63298234758847249</v>
      </c>
      <c r="R339" s="73">
        <v>3.1669637099515272E-2</v>
      </c>
      <c r="S339" s="73">
        <v>0.16007456284297894</v>
      </c>
      <c r="T339" s="73">
        <v>0</v>
      </c>
      <c r="U339" s="73">
        <v>1.0448007224011162</v>
      </c>
      <c r="V339" s="73">
        <v>0.33595071035764335</v>
      </c>
      <c r="W339" s="73">
        <v>6.0168964458292267E-3</v>
      </c>
      <c r="X339" s="73">
        <v>0.32685497168348654</v>
      </c>
      <c r="Y339" s="73">
        <v>8.1524434163395016E-3</v>
      </c>
      <c r="Z339" s="73">
        <v>0</v>
      </c>
      <c r="AA339" s="73">
        <v>0</v>
      </c>
      <c r="AB339" s="73"/>
      <c r="AC339" s="75">
        <v>0</v>
      </c>
      <c r="AD339" s="75">
        <v>0</v>
      </c>
      <c r="AE339" s="75">
        <v>0.67728547013322205</v>
      </c>
      <c r="AF339" s="75">
        <v>0.23829228653595802</v>
      </c>
    </row>
    <row r="340" spans="1:32" s="60" customFormat="1" ht="14.4" x14ac:dyDescent="0.3">
      <c r="A340" s="72" t="s">
        <v>93</v>
      </c>
      <c r="B340" s="73">
        <v>0</v>
      </c>
      <c r="C340" s="73">
        <v>2.2020499999999998</v>
      </c>
      <c r="D340" s="73">
        <v>13.9392</v>
      </c>
      <c r="E340" s="73">
        <v>2.0947E-2</v>
      </c>
      <c r="F340" s="73">
        <v>35.286092378389</v>
      </c>
      <c r="G340" s="73">
        <v>47.195919011890844</v>
      </c>
      <c r="H340" s="73">
        <v>47.195919011890844</v>
      </c>
      <c r="I340" s="73">
        <v>8.7737999999999997E-2</v>
      </c>
      <c r="J340" s="73">
        <v>1.71235</v>
      </c>
      <c r="K340" s="73">
        <v>0.60306099999999996</v>
      </c>
      <c r="L340" s="73">
        <v>0</v>
      </c>
      <c r="M340" s="73">
        <v>0</v>
      </c>
      <c r="N340" s="73">
        <v>101.04735739027984</v>
      </c>
      <c r="O340" s="76">
        <v>4099.3212700488375</v>
      </c>
      <c r="P340" s="76"/>
      <c r="Q340" s="73">
        <v>0</v>
      </c>
      <c r="R340" s="73">
        <v>5.4286070256622722E-2</v>
      </c>
      <c r="S340" s="73">
        <v>0.53842555876489984</v>
      </c>
      <c r="T340" s="73">
        <v>5.427864560983755E-4</v>
      </c>
      <c r="U340" s="73">
        <v>0.96714438637684275</v>
      </c>
      <c r="V340" s="73">
        <v>1.1639745893306364</v>
      </c>
      <c r="W340" s="73">
        <v>2.4355958433371753E-3</v>
      </c>
      <c r="X340" s="73">
        <v>8.3662885329147299E-2</v>
      </c>
      <c r="Y340" s="73">
        <v>1.5846648238745542E-2</v>
      </c>
      <c r="Z340" s="73">
        <v>0</v>
      </c>
      <c r="AA340" s="73">
        <v>0</v>
      </c>
      <c r="AB340" s="73"/>
      <c r="AC340" s="75">
        <v>1.007084109690731E-3</v>
      </c>
      <c r="AD340" s="75">
        <v>3.1873437746243976E-4</v>
      </c>
      <c r="AE340" s="75">
        <v>0.68350768878646995</v>
      </c>
      <c r="AF340" s="75">
        <v>7.9617725896890923E-2</v>
      </c>
    </row>
    <row r="341" spans="1:32" ht="14.4" x14ac:dyDescent="0.3">
      <c r="A341" s="72" t="s">
        <v>107</v>
      </c>
      <c r="B341" s="73">
        <v>0.47612100000000002</v>
      </c>
      <c r="C341" s="73">
        <v>5.8191800000000002</v>
      </c>
      <c r="D341" s="73">
        <v>5.4328099999999999</v>
      </c>
      <c r="E341" s="73">
        <v>0</v>
      </c>
      <c r="F341" s="73">
        <v>39.545701508404939</v>
      </c>
      <c r="G341" s="73">
        <v>47.907836138759194</v>
      </c>
      <c r="H341" s="74">
        <f t="shared" ref="H341" si="68">SUM(F341:G341)</f>
        <v>87.453537647164126</v>
      </c>
      <c r="I341" s="73">
        <v>0.173293</v>
      </c>
      <c r="J341" s="73">
        <v>0.69387399999999999</v>
      </c>
      <c r="K341" s="73">
        <v>0.77182200000000001</v>
      </c>
      <c r="L341" s="73">
        <v>0</v>
      </c>
      <c r="M341" s="73">
        <v>0</v>
      </c>
      <c r="N341" s="73">
        <v>100.82063764716413</v>
      </c>
      <c r="O341" s="76">
        <v>5246.4781196125014</v>
      </c>
      <c r="P341" s="76"/>
      <c r="Q341" s="73">
        <v>1.619485756353153E-2</v>
      </c>
      <c r="R341" s="73">
        <v>0.14888503954132443</v>
      </c>
      <c r="S341" s="73">
        <v>0.21779122409804327</v>
      </c>
      <c r="T341" s="73">
        <v>0</v>
      </c>
      <c r="U341" s="73">
        <v>1.1249029963202033</v>
      </c>
      <c r="V341" s="73">
        <v>1.2262348325836543</v>
      </c>
      <c r="W341" s="73">
        <v>4.9925975007425591E-3</v>
      </c>
      <c r="X341" s="73">
        <v>3.5184303283909472E-2</v>
      </c>
      <c r="Y341" s="73">
        <v>2.1048510513349574E-2</v>
      </c>
      <c r="Z341" s="73">
        <v>0</v>
      </c>
      <c r="AA341" s="73">
        <v>0</v>
      </c>
      <c r="AB341" s="73"/>
      <c r="AC341" s="75">
        <v>0</v>
      </c>
      <c r="AD341" s="75">
        <v>0</v>
      </c>
      <c r="AE341" s="75">
        <v>0.84917777411959094</v>
      </c>
      <c r="AF341" s="75">
        <v>3.0329013425038222E-2</v>
      </c>
    </row>
    <row r="342" spans="1:32" x14ac:dyDescent="0.25">
      <c r="A342" s="4" t="s">
        <v>108</v>
      </c>
      <c r="B342" s="48" t="s">
        <v>32</v>
      </c>
      <c r="C342" s="6">
        <v>4.9738100000000003</v>
      </c>
      <c r="D342" s="6">
        <v>1.2791699999999999</v>
      </c>
      <c r="E342" s="48" t="s">
        <v>32</v>
      </c>
      <c r="F342" s="6">
        <v>38.244564514163116</v>
      </c>
      <c r="G342" s="6">
        <v>53.763773582610682</v>
      </c>
      <c r="H342" s="48">
        <f t="shared" si="67"/>
        <v>92.008338096773798</v>
      </c>
      <c r="I342" s="6">
        <v>0.14043600000000001</v>
      </c>
      <c r="J342" s="6">
        <v>5.6044999999999998E-2</v>
      </c>
      <c r="K342" s="6">
        <v>0.83500399999999997</v>
      </c>
      <c r="L342" s="48" t="s">
        <v>32</v>
      </c>
      <c r="M342" s="48" t="s">
        <v>32</v>
      </c>
      <c r="N342" s="6">
        <v>99.292803096773795</v>
      </c>
      <c r="O342" s="69">
        <v>5675.9592442155272</v>
      </c>
      <c r="P342" s="69"/>
      <c r="Q342" s="6">
        <v>0</v>
      </c>
      <c r="R342" s="6">
        <v>0.13152766496469762</v>
      </c>
      <c r="S342" s="6">
        <v>5.3000842584047199E-2</v>
      </c>
      <c r="T342" s="6">
        <v>0</v>
      </c>
      <c r="U342" s="6">
        <v>1.1244086010012375</v>
      </c>
      <c r="V342" s="6">
        <v>1.4223140036747672</v>
      </c>
      <c r="W342" s="6">
        <v>4.1817940011836989E-3</v>
      </c>
      <c r="X342" s="6">
        <v>2.9372699622770785E-3</v>
      </c>
      <c r="Y342" s="6">
        <v>2.3535933073190185E-2</v>
      </c>
      <c r="Z342" s="6">
        <v>0</v>
      </c>
      <c r="AA342" s="6">
        <v>0</v>
      </c>
      <c r="AB342" s="6"/>
      <c r="AC342" s="44">
        <v>0</v>
      </c>
      <c r="AD342" s="44">
        <v>0</v>
      </c>
      <c r="AE342" s="44">
        <v>0.96407489376355859</v>
      </c>
      <c r="AF342" s="44">
        <v>2.6054736509272584E-3</v>
      </c>
    </row>
    <row r="343" spans="1:32" x14ac:dyDescent="0.25">
      <c r="A343" s="4" t="s">
        <v>104</v>
      </c>
      <c r="B343" s="48" t="s">
        <v>32</v>
      </c>
      <c r="C343" s="6">
        <v>4.40421</v>
      </c>
      <c r="D343" s="6">
        <v>1.393</v>
      </c>
      <c r="E343" s="48" t="s">
        <v>32</v>
      </c>
      <c r="F343" s="6">
        <v>38.228362653101918</v>
      </c>
      <c r="G343" s="6">
        <v>54.990033149387585</v>
      </c>
      <c r="H343" s="48">
        <f t="shared" si="67"/>
        <v>93.218395802489511</v>
      </c>
      <c r="I343" s="6">
        <v>0.117149</v>
      </c>
      <c r="J343" s="6">
        <v>0.10383199999999999</v>
      </c>
      <c r="K343" s="6">
        <v>0.81044300000000002</v>
      </c>
      <c r="L343" s="48" t="s">
        <v>32</v>
      </c>
      <c r="M343" s="48" t="s">
        <v>32</v>
      </c>
      <c r="N343" s="6">
        <v>100.0470298024895</v>
      </c>
      <c r="O343" s="69">
        <v>5509.0052715433276</v>
      </c>
      <c r="P343" s="69"/>
      <c r="Q343" s="6">
        <v>0</v>
      </c>
      <c r="R343" s="6">
        <v>0.11458623782976021</v>
      </c>
      <c r="S343" s="6">
        <v>5.6786113725563046E-2</v>
      </c>
      <c r="T343" s="6">
        <v>0</v>
      </c>
      <c r="U343" s="6">
        <v>1.1058001876876604</v>
      </c>
      <c r="V343" s="6">
        <v>1.4312854191955626</v>
      </c>
      <c r="W343" s="6">
        <v>3.4320949401768909E-3</v>
      </c>
      <c r="X343" s="6">
        <v>5.3539552019226111E-3</v>
      </c>
      <c r="Y343" s="6">
        <v>2.2475111917556623E-2</v>
      </c>
      <c r="Z343" s="6">
        <v>0</v>
      </c>
      <c r="AA343" s="6">
        <v>0</v>
      </c>
      <c r="AB343" s="6"/>
      <c r="AC343" s="44">
        <v>0</v>
      </c>
      <c r="AD343" s="44">
        <v>0</v>
      </c>
      <c r="AE343" s="44">
        <v>0.96183912367835556</v>
      </c>
      <c r="AF343" s="44">
        <v>4.8183730728839497E-3</v>
      </c>
    </row>
    <row r="344" spans="1:32" ht="14.4" x14ac:dyDescent="0.3">
      <c r="A344" s="72" t="s">
        <v>109</v>
      </c>
      <c r="B344" s="73">
        <v>0.29162300000000002</v>
      </c>
      <c r="C344" s="73">
        <v>9.8253900000000005</v>
      </c>
      <c r="D344" s="73">
        <v>6.0237299999999996</v>
      </c>
      <c r="E344" s="73">
        <v>1.0975E-2</v>
      </c>
      <c r="F344" s="73">
        <v>43.195399993728095</v>
      </c>
      <c r="G344" s="73">
        <v>36.701595764725688</v>
      </c>
      <c r="H344" s="73">
        <v>36.701595764725688</v>
      </c>
      <c r="I344" s="73">
        <v>0.26547599999999999</v>
      </c>
      <c r="J344" s="73">
        <v>0.589252</v>
      </c>
      <c r="K344" s="73">
        <v>0.91145100000000001</v>
      </c>
      <c r="L344" s="73">
        <v>0</v>
      </c>
      <c r="M344" s="73">
        <v>0</v>
      </c>
      <c r="N344" s="73">
        <v>97.81489275845378</v>
      </c>
      <c r="O344" s="76">
        <v>6195.6095169597838</v>
      </c>
      <c r="P344" s="76"/>
      <c r="Q344" s="73">
        <v>9.8690009180583526E-3</v>
      </c>
      <c r="R344" s="73">
        <v>0.25010978784840798</v>
      </c>
      <c r="S344" s="73">
        <v>0.24025529993974254</v>
      </c>
      <c r="T344" s="73">
        <v>2.9365091607290932E-4</v>
      </c>
      <c r="U344" s="73">
        <v>1.2224888592288834</v>
      </c>
      <c r="V344" s="73">
        <v>0.93463848801338933</v>
      </c>
      <c r="W344" s="73">
        <v>7.6096103734932573E-3</v>
      </c>
      <c r="X344" s="73">
        <v>2.9727680643974332E-2</v>
      </c>
      <c r="Y344" s="73">
        <v>2.4730287275297448E-2</v>
      </c>
      <c r="Z344" s="73">
        <v>0</v>
      </c>
      <c r="AA344" s="73">
        <v>0</v>
      </c>
      <c r="AB344" s="73"/>
      <c r="AC344" s="75">
        <v>1.2207532605241877E-3</v>
      </c>
      <c r="AD344" s="75">
        <v>2.498758124537714E-4</v>
      </c>
      <c r="AE344" s="75">
        <v>0.79531014125944222</v>
      </c>
      <c r="AF344" s="75">
        <v>2.3740047904967535E-2</v>
      </c>
    </row>
    <row r="345" spans="1:32" x14ac:dyDescent="0.25">
      <c r="A345" s="4" t="s">
        <v>110</v>
      </c>
      <c r="B345" s="48" t="s">
        <v>32</v>
      </c>
      <c r="C345" s="6">
        <v>3.0470700000000002</v>
      </c>
      <c r="D345" s="6">
        <v>0.95290799999999998</v>
      </c>
      <c r="E345" s="48" t="s">
        <v>32</v>
      </c>
      <c r="F345" s="6">
        <v>37.468053740258981</v>
      </c>
      <c r="G345" s="6">
        <v>57.397770869102807</v>
      </c>
      <c r="H345" s="48">
        <f t="shared" si="67"/>
        <v>94.865824609361795</v>
      </c>
      <c r="I345" s="6">
        <v>0.11512799999999999</v>
      </c>
      <c r="J345" s="6">
        <v>8.2008999999999999E-2</v>
      </c>
      <c r="K345" s="6">
        <v>0.74186099999999999</v>
      </c>
      <c r="L345" s="48" t="s">
        <v>32</v>
      </c>
      <c r="M345" s="48" t="s">
        <v>32</v>
      </c>
      <c r="N345" s="6">
        <v>99.804800609361791</v>
      </c>
      <c r="O345" s="69">
        <v>5042.8175204825075</v>
      </c>
      <c r="P345" s="69"/>
      <c r="Q345" s="6">
        <v>0</v>
      </c>
      <c r="R345" s="6">
        <v>7.8326680504680515E-2</v>
      </c>
      <c r="S345" s="6">
        <v>3.8379989593968107E-2</v>
      </c>
      <c r="T345" s="6">
        <v>0</v>
      </c>
      <c r="U345" s="6">
        <v>1.070816229165831</v>
      </c>
      <c r="V345" s="6">
        <v>1.476046842155772</v>
      </c>
      <c r="W345" s="6">
        <v>3.3324567035033469E-3</v>
      </c>
      <c r="X345" s="6">
        <v>4.1779946353467379E-3</v>
      </c>
      <c r="Y345" s="6">
        <v>2.0326601656952117E-2</v>
      </c>
      <c r="Z345" s="6">
        <v>0</v>
      </c>
      <c r="AA345" s="6">
        <v>0</v>
      </c>
      <c r="AB345" s="6"/>
      <c r="AC345" s="44">
        <v>0</v>
      </c>
      <c r="AD345" s="44">
        <v>0</v>
      </c>
      <c r="AE345" s="44">
        <v>0.97465708557895492</v>
      </c>
      <c r="AF345" s="44">
        <v>3.8865275206534187E-3</v>
      </c>
    </row>
    <row r="346" spans="1:32" ht="14.4" x14ac:dyDescent="0.3">
      <c r="A346" s="14" t="s">
        <v>71</v>
      </c>
      <c r="B346" s="15">
        <f>MIN(B307:B337,B342:B343,B345)</f>
        <v>2.8051E-2</v>
      </c>
      <c r="C346" s="15">
        <f t="shared" ref="C346:AF346" si="69">MIN(C307:C337,C342:C343,C345)</f>
        <v>2.06148</v>
      </c>
      <c r="D346" s="15">
        <f t="shared" si="69"/>
        <v>0.77907400000000004</v>
      </c>
      <c r="E346" s="15">
        <f t="shared" si="69"/>
        <v>8.0999999999999996E-3</v>
      </c>
      <c r="F346" s="15">
        <f t="shared" si="69"/>
        <v>32.679808544550255</v>
      </c>
      <c r="G346" s="15">
        <f t="shared" si="69"/>
        <v>52.414691186112002</v>
      </c>
      <c r="H346" s="15">
        <f t="shared" si="69"/>
        <v>88.19277489597539</v>
      </c>
      <c r="I346" s="15">
        <f t="shared" si="69"/>
        <v>0</v>
      </c>
      <c r="J346" s="15">
        <f t="shared" si="69"/>
        <v>3.4985000000000002E-2</v>
      </c>
      <c r="K346" s="15">
        <f t="shared" si="69"/>
        <v>0.434033</v>
      </c>
      <c r="L346" s="15">
        <f t="shared" si="69"/>
        <v>3.5586E-2</v>
      </c>
      <c r="M346" s="15"/>
      <c r="N346" s="15">
        <f t="shared" si="69"/>
        <v>97.450333016916161</v>
      </c>
      <c r="O346" s="15">
        <f t="shared" si="69"/>
        <v>2950.3494817325404</v>
      </c>
      <c r="P346" s="15"/>
      <c r="Q346" s="15">
        <f t="shared" si="69"/>
        <v>0</v>
      </c>
      <c r="R346" s="15">
        <f t="shared" si="69"/>
        <v>5.9107140334678593E-2</v>
      </c>
      <c r="S346" s="15">
        <f t="shared" si="69"/>
        <v>3.4523697027322747E-2</v>
      </c>
      <c r="T346" s="15">
        <f t="shared" si="69"/>
        <v>0</v>
      </c>
      <c r="U346" s="15">
        <f t="shared" si="69"/>
        <v>1.041758004538909</v>
      </c>
      <c r="V346" s="15">
        <f t="shared" si="69"/>
        <v>1.4223140036747672</v>
      </c>
      <c r="W346" s="15">
        <f t="shared" si="69"/>
        <v>0</v>
      </c>
      <c r="X346" s="15">
        <f t="shared" si="69"/>
        <v>1.9874447184749801E-3</v>
      </c>
      <c r="Y346" s="15">
        <f t="shared" si="69"/>
        <v>1.3535652967502882E-2</v>
      </c>
      <c r="Z346" s="15">
        <f t="shared" si="69"/>
        <v>0</v>
      </c>
      <c r="AA346" s="15">
        <f t="shared" si="69"/>
        <v>0</v>
      </c>
      <c r="AB346" s="15"/>
      <c r="AC346" s="90">
        <f t="shared" si="69"/>
        <v>0</v>
      </c>
      <c r="AD346" s="90">
        <f t="shared" si="69"/>
        <v>0</v>
      </c>
      <c r="AE346" s="90">
        <f t="shared" si="69"/>
        <v>0.90955442709093115</v>
      </c>
      <c r="AF346" s="90">
        <f t="shared" si="69"/>
        <v>1.8145737357575273E-3</v>
      </c>
    </row>
    <row r="347" spans="1:32" ht="14.4" x14ac:dyDescent="0.3">
      <c r="A347" s="14" t="s">
        <v>72</v>
      </c>
      <c r="B347" s="15">
        <f>MAX(B307:B337,B342:B343,B345)</f>
        <v>0.43934099999999998</v>
      </c>
      <c r="C347" s="15">
        <f t="shared" ref="C347:AF347" si="70">MAX(C307:C337,C342:C343,C345)</f>
        <v>6.04427</v>
      </c>
      <c r="D347" s="15">
        <f t="shared" si="70"/>
        <v>3.42028</v>
      </c>
      <c r="E347" s="15">
        <f t="shared" si="70"/>
        <v>0.177256</v>
      </c>
      <c r="F347" s="15">
        <f t="shared" si="70"/>
        <v>38.244564514163116</v>
      </c>
      <c r="G347" s="15">
        <f t="shared" si="70"/>
        <v>63.446991306942401</v>
      </c>
      <c r="H347" s="15">
        <f t="shared" si="70"/>
        <v>97.089989886646279</v>
      </c>
      <c r="I347" s="15">
        <f t="shared" si="70"/>
        <v>0.25495200000000001</v>
      </c>
      <c r="J347" s="15">
        <f t="shared" si="70"/>
        <v>0.43148700000000001</v>
      </c>
      <c r="K347" s="15">
        <f t="shared" si="70"/>
        <v>1.3852599999999999</v>
      </c>
      <c r="L347" s="15">
        <f t="shared" si="70"/>
        <v>6.7391000000000006E-2</v>
      </c>
      <c r="M347" s="15"/>
      <c r="N347" s="15">
        <f t="shared" si="70"/>
        <v>100.92277786841136</v>
      </c>
      <c r="O347" s="15">
        <f t="shared" si="70"/>
        <v>9416.3372901710663</v>
      </c>
      <c r="P347" s="15"/>
      <c r="Q347" s="15">
        <f t="shared" si="70"/>
        <v>1.6960455756244722E-2</v>
      </c>
      <c r="R347" s="15">
        <f t="shared" si="70"/>
        <v>0.17537361654111466</v>
      </c>
      <c r="S347" s="15">
        <f t="shared" si="70"/>
        <v>0.15166455286434832</v>
      </c>
      <c r="T347" s="15">
        <f t="shared" si="70"/>
        <v>6.8027612157781775E-4</v>
      </c>
      <c r="U347" s="15">
        <f t="shared" si="70"/>
        <v>1.1602926324202172</v>
      </c>
      <c r="V347" s="15">
        <f t="shared" si="70"/>
        <v>1.7951504501760223</v>
      </c>
      <c r="W347" s="15">
        <f t="shared" si="70"/>
        <v>8.2813310899962547E-3</v>
      </c>
      <c r="X347" s="15">
        <f t="shared" si="70"/>
        <v>2.420151904507338E-2</v>
      </c>
      <c r="Y347" s="15">
        <f t="shared" si="70"/>
        <v>4.2769218464451364E-2</v>
      </c>
      <c r="Z347" s="15">
        <f t="shared" si="70"/>
        <v>1.763027859612422E-3</v>
      </c>
      <c r="AA347" s="15">
        <f t="shared" si="70"/>
        <v>0</v>
      </c>
      <c r="AB347" s="15"/>
      <c r="AC347" s="90">
        <f t="shared" si="70"/>
        <v>1.0472488559540069E-2</v>
      </c>
      <c r="AD347" s="90">
        <f t="shared" si="70"/>
        <v>3.8325350832956503E-4</v>
      </c>
      <c r="AE347" s="90">
        <f t="shared" si="70"/>
        <v>0.9810903613655847</v>
      </c>
      <c r="AF347" s="90">
        <f t="shared" si="70"/>
        <v>2.1214923952181768E-2</v>
      </c>
    </row>
    <row r="348" spans="1:32" ht="14.4" x14ac:dyDescent="0.3">
      <c r="A348" s="14" t="s">
        <v>73</v>
      </c>
      <c r="B348" s="15">
        <f>AVERAGE(B307:B337,B342:B343,B345)</f>
        <v>8.9307111111111101E-2</v>
      </c>
      <c r="C348" s="15">
        <f t="shared" ref="C348:AF348" si="71">AVERAGE(C307:C337,C342:C343,C345)</f>
        <v>4.0002581818181815</v>
      </c>
      <c r="D348" s="15">
        <f t="shared" si="71"/>
        <v>1.5487742121212127</v>
      </c>
      <c r="E348" s="15">
        <f t="shared" si="71"/>
        <v>7.7780583333333347E-2</v>
      </c>
      <c r="F348" s="15">
        <f t="shared" si="71"/>
        <v>34.687676524347907</v>
      </c>
      <c r="G348" s="15">
        <f t="shared" si="71"/>
        <v>57.321598245033726</v>
      </c>
      <c r="H348" s="15">
        <f t="shared" si="71"/>
        <v>92.009274769381662</v>
      </c>
      <c r="I348" s="15">
        <f t="shared" si="71"/>
        <v>0.13312603030303033</v>
      </c>
      <c r="J348" s="15">
        <f t="shared" si="71"/>
        <v>0.14909918181818185</v>
      </c>
      <c r="K348" s="15">
        <f t="shared" si="71"/>
        <v>0.89016709090909096</v>
      </c>
      <c r="L348" s="15">
        <f t="shared" si="71"/>
        <v>4.8920400000000003E-2</v>
      </c>
      <c r="M348" s="15"/>
      <c r="N348" s="15">
        <f t="shared" si="71"/>
        <v>98.812000223927086</v>
      </c>
      <c r="O348" s="15">
        <f t="shared" si="71"/>
        <v>6050.9316464854055</v>
      </c>
      <c r="P348" s="15"/>
      <c r="Q348" s="15">
        <f t="shared" si="71"/>
        <v>5.1395320473468856E-4</v>
      </c>
      <c r="R348" s="15">
        <f t="shared" si="71"/>
        <v>0.11444229246547599</v>
      </c>
      <c r="S348" s="15">
        <f t="shared" si="71"/>
        <v>6.9469020441488505E-2</v>
      </c>
      <c r="T348" s="15">
        <f t="shared" si="71"/>
        <v>3.8004554993972231E-5</v>
      </c>
      <c r="U348" s="15">
        <f t="shared" si="71"/>
        <v>1.1019738024895389</v>
      </c>
      <c r="V348" s="15">
        <f t="shared" si="71"/>
        <v>1.640496208040388</v>
      </c>
      <c r="W348" s="15">
        <f t="shared" si="71"/>
        <v>4.2957379326332831E-3</v>
      </c>
      <c r="X348" s="15">
        <f t="shared" si="71"/>
        <v>8.4773620446000619E-3</v>
      </c>
      <c r="Y348" s="15">
        <f t="shared" si="71"/>
        <v>2.7183601464448749E-2</v>
      </c>
      <c r="Z348" s="15">
        <f t="shared" si="71"/>
        <v>1.661464494050274E-4</v>
      </c>
      <c r="AA348" s="15">
        <f t="shared" si="71"/>
        <v>0</v>
      </c>
      <c r="AB348" s="15"/>
      <c r="AC348" s="90">
        <f t="shared" si="71"/>
        <v>6.4210928255044536E-4</v>
      </c>
      <c r="AD348" s="90">
        <f t="shared" si="71"/>
        <v>2.1765236049076701E-5</v>
      </c>
      <c r="AE348" s="90">
        <f t="shared" si="71"/>
        <v>0.95919752439393891</v>
      </c>
      <c r="AF348" s="90">
        <f t="shared" si="71"/>
        <v>7.6150609105329033E-3</v>
      </c>
    </row>
    <row r="349" spans="1:32" ht="14.4" x14ac:dyDescent="0.3">
      <c r="A349" s="17" t="s">
        <v>76</v>
      </c>
      <c r="B349" s="18">
        <f>STDEV(B307:B337,B342:B343,B345)*2</f>
        <v>0.26342710587645385</v>
      </c>
      <c r="C349" s="18">
        <f t="shared" ref="C349:AF349" si="72">STDEV(C307:C337,C342:C343,C345)*2</f>
        <v>2.2924266449793769</v>
      </c>
      <c r="D349" s="18">
        <f t="shared" si="72"/>
        <v>1.1956497321643516</v>
      </c>
      <c r="E349" s="18">
        <f t="shared" si="72"/>
        <v>0.12190894159004927</v>
      </c>
      <c r="F349" s="18">
        <f t="shared" si="72"/>
        <v>2.9215783348811803</v>
      </c>
      <c r="G349" s="18">
        <f t="shared" si="72"/>
        <v>5.7036183974954504</v>
      </c>
      <c r="H349" s="18">
        <f t="shared" si="72"/>
        <v>4.2329121503379792</v>
      </c>
      <c r="I349" s="18">
        <f t="shared" si="72"/>
        <v>0.10097438588137687</v>
      </c>
      <c r="J349" s="18">
        <f t="shared" si="72"/>
        <v>0.16915340907328358</v>
      </c>
      <c r="K349" s="18">
        <f t="shared" si="72"/>
        <v>0.34954581704132892</v>
      </c>
      <c r="L349" s="18">
        <f t="shared" si="72"/>
        <v>2.3353588907156074E-2</v>
      </c>
      <c r="M349" s="18"/>
      <c r="N349" s="18">
        <f t="shared" si="72"/>
        <v>1.7663484645676957</v>
      </c>
      <c r="O349" s="18">
        <f t="shared" si="72"/>
        <v>2376.0458770408304</v>
      </c>
      <c r="P349" s="18"/>
      <c r="Q349" s="18">
        <f t="shared" si="72"/>
        <v>5.9048727639748081E-3</v>
      </c>
      <c r="R349" s="18">
        <f t="shared" si="72"/>
        <v>6.6160634124874662E-2</v>
      </c>
      <c r="S349" s="18">
        <f t="shared" si="72"/>
        <v>5.3976940046980483E-2</v>
      </c>
      <c r="T349" s="18">
        <f t="shared" si="72"/>
        <v>2.6094927763151908E-4</v>
      </c>
      <c r="U349" s="18">
        <f t="shared" si="72"/>
        <v>6.2136976287216095E-2</v>
      </c>
      <c r="V349" s="18">
        <f t="shared" si="72"/>
        <v>0.20356777355924896</v>
      </c>
      <c r="W349" s="18">
        <f t="shared" si="72"/>
        <v>3.3113966716888385E-3</v>
      </c>
      <c r="X349" s="18">
        <f t="shared" si="72"/>
        <v>9.6418284694574641E-3</v>
      </c>
      <c r="Y349" s="18">
        <f t="shared" si="72"/>
        <v>1.131611056079139E-2</v>
      </c>
      <c r="Z349" s="18">
        <f t="shared" si="72"/>
        <v>9.2820707000530105E-4</v>
      </c>
      <c r="AA349" s="18">
        <f t="shared" si="72"/>
        <v>0</v>
      </c>
      <c r="AB349" s="18"/>
      <c r="AC349" s="91">
        <f t="shared" si="72"/>
        <v>4.1805334139932314E-3</v>
      </c>
      <c r="AD349" s="91">
        <f t="shared" si="72"/>
        <v>1.4833127134615347E-4</v>
      </c>
      <c r="AE349" s="91">
        <f t="shared" si="72"/>
        <v>3.2175015494765723E-2</v>
      </c>
      <c r="AF349" s="91">
        <f t="shared" si="72"/>
        <v>8.544625321552363E-3</v>
      </c>
    </row>
    <row r="350" spans="1:32" x14ac:dyDescent="0.25">
      <c r="A350" s="3" t="s">
        <v>88</v>
      </c>
    </row>
    <row r="351" spans="1:32" x14ac:dyDescent="0.25">
      <c r="A351" s="3" t="s">
        <v>195</v>
      </c>
    </row>
    <row r="352" spans="1:32" x14ac:dyDescent="0.25">
      <c r="A352" s="3" t="s">
        <v>196</v>
      </c>
    </row>
  </sheetData>
  <phoneticPr fontId="2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66405-CC42-4769-8269-B5EC1F49398D}">
  <dimension ref="A1:BN345"/>
  <sheetViews>
    <sheetView tabSelected="1" zoomScale="70" zoomScaleNormal="70" workbookViewId="0">
      <pane ySplit="5" topLeftCell="A6" activePane="bottomLeft" state="frozen"/>
      <selection pane="bottomLeft" activeCell="AB16" sqref="AB16"/>
    </sheetView>
  </sheetViews>
  <sheetFormatPr defaultRowHeight="13.8" x14ac:dyDescent="0.25"/>
  <cols>
    <col min="1" max="1" width="17.6640625" style="103" customWidth="1"/>
    <col min="2" max="2" width="9.6640625" style="11" bestFit="1" customWidth="1"/>
    <col min="3" max="3" width="12.33203125" style="11" bestFit="1" customWidth="1"/>
    <col min="4" max="4" width="10.21875" style="11" bestFit="1" customWidth="1"/>
    <col min="5" max="5" width="9.88671875" style="11" bestFit="1" customWidth="1"/>
    <col min="6" max="6" width="13.6640625" style="11" bestFit="1" customWidth="1"/>
    <col min="7" max="7" width="9.109375" style="11" bestFit="1" customWidth="1"/>
    <col min="8" max="8" width="9.88671875" style="11" bestFit="1" customWidth="1"/>
    <col min="9" max="9" width="10.88671875" style="92" bestFit="1" customWidth="1"/>
    <col min="10" max="11" width="9.109375" style="11" bestFit="1" customWidth="1"/>
    <col min="12" max="12" width="11.109375" style="13" bestFit="1" customWidth="1"/>
    <col min="13" max="13" width="9.77734375" style="13" bestFit="1" customWidth="1"/>
    <col min="14" max="22" width="9" style="13" bestFit="1" customWidth="1"/>
    <col min="23" max="23" width="9" style="13" customWidth="1"/>
    <col min="24" max="24" width="24.33203125" style="149" bestFit="1" customWidth="1"/>
    <col min="25" max="25" width="31.5546875" style="154" bestFit="1" customWidth="1"/>
    <col min="26" max="26" width="3.77734375" style="13" customWidth="1"/>
    <col min="27" max="40" width="9.109375" style="11" bestFit="1" customWidth="1"/>
    <col min="41" max="41" width="9" style="11" customWidth="1"/>
    <col min="42" max="66" width="9.109375" style="11" bestFit="1" customWidth="1"/>
    <col min="67" max="16384" width="8.88671875" style="13"/>
  </cols>
  <sheetData>
    <row r="1" spans="1:66" ht="17.399999999999999" x14ac:dyDescent="0.3">
      <c r="A1" s="109" t="s">
        <v>78</v>
      </c>
      <c r="V1" s="11"/>
      <c r="W1" s="11"/>
      <c r="X1" s="148"/>
      <c r="Y1" s="153"/>
      <c r="Z1" s="11"/>
      <c r="BN1" s="13"/>
    </row>
    <row r="2" spans="1:66" ht="17.399999999999999" x14ac:dyDescent="0.3">
      <c r="A2" s="109"/>
    </row>
    <row r="3" spans="1:66" x14ac:dyDescent="0.25">
      <c r="A3" s="103" t="s">
        <v>258</v>
      </c>
    </row>
    <row r="4" spans="1:66" s="67" customFormat="1" ht="14.4" x14ac:dyDescent="0.3">
      <c r="B4" s="107" t="s">
        <v>257</v>
      </c>
      <c r="C4" s="107"/>
      <c r="D4" s="107"/>
      <c r="E4" s="107"/>
      <c r="F4" s="107"/>
      <c r="G4" s="107"/>
      <c r="H4" s="107"/>
      <c r="I4" s="107"/>
      <c r="J4" s="107"/>
      <c r="K4" s="107"/>
      <c r="M4" s="67" t="s">
        <v>265</v>
      </c>
      <c r="X4" s="158"/>
      <c r="Y4" s="159" t="s">
        <v>336</v>
      </c>
      <c r="AA4" s="107" t="s">
        <v>257</v>
      </c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</row>
    <row r="5" spans="1:66" ht="16.8" x14ac:dyDescent="0.25">
      <c r="A5" s="110" t="s">
        <v>70</v>
      </c>
      <c r="B5" s="111" t="s">
        <v>281</v>
      </c>
      <c r="C5" s="111" t="s">
        <v>282</v>
      </c>
      <c r="D5" s="111" t="s">
        <v>283</v>
      </c>
      <c r="E5" s="111" t="s">
        <v>284</v>
      </c>
      <c r="F5" s="111" t="s">
        <v>285</v>
      </c>
      <c r="G5" s="111" t="s">
        <v>286</v>
      </c>
      <c r="H5" s="111" t="s">
        <v>287</v>
      </c>
      <c r="I5" s="111" t="s">
        <v>288</v>
      </c>
      <c r="J5" s="111" t="s">
        <v>289</v>
      </c>
      <c r="K5" s="111" t="s">
        <v>290</v>
      </c>
      <c r="L5" s="112"/>
      <c r="M5" s="113" t="s">
        <v>259</v>
      </c>
      <c r="N5" s="113" t="s">
        <v>260</v>
      </c>
      <c r="O5" s="113" t="s">
        <v>261</v>
      </c>
      <c r="P5" s="113" t="s">
        <v>262</v>
      </c>
      <c r="Q5" s="113" t="s">
        <v>263</v>
      </c>
      <c r="R5" s="113" t="s">
        <v>6</v>
      </c>
      <c r="S5" s="113" t="s">
        <v>7</v>
      </c>
      <c r="T5" s="113" t="s">
        <v>264</v>
      </c>
      <c r="U5" s="113" t="s">
        <v>27</v>
      </c>
      <c r="V5" s="113" t="s">
        <v>28</v>
      </c>
      <c r="W5" s="113" t="s">
        <v>29</v>
      </c>
      <c r="X5" s="150" t="s">
        <v>335</v>
      </c>
      <c r="Y5" s="155" t="s">
        <v>337</v>
      </c>
      <c r="Z5" s="112"/>
      <c r="AA5" s="111" t="s">
        <v>292</v>
      </c>
      <c r="AB5" s="111" t="s">
        <v>293</v>
      </c>
      <c r="AC5" s="111" t="s">
        <v>294</v>
      </c>
      <c r="AD5" s="111" t="s">
        <v>295</v>
      </c>
      <c r="AE5" s="111" t="s">
        <v>296</v>
      </c>
      <c r="AF5" s="111" t="s">
        <v>297</v>
      </c>
      <c r="AG5" s="111" t="s">
        <v>298</v>
      </c>
      <c r="AH5" s="111" t="s">
        <v>299</v>
      </c>
      <c r="AI5" s="111" t="s">
        <v>300</v>
      </c>
      <c r="AJ5" s="111" t="s">
        <v>301</v>
      </c>
      <c r="AK5" s="111" t="s">
        <v>302</v>
      </c>
      <c r="AL5" s="111" t="s">
        <v>303</v>
      </c>
      <c r="AM5" s="111" t="s">
        <v>304</v>
      </c>
      <c r="AN5" s="111" t="s">
        <v>305</v>
      </c>
      <c r="AO5" s="111" t="s">
        <v>306</v>
      </c>
      <c r="AP5" s="111" t="s">
        <v>307</v>
      </c>
      <c r="AQ5" s="111" t="s">
        <v>308</v>
      </c>
      <c r="AR5" s="111" t="s">
        <v>309</v>
      </c>
      <c r="AS5" s="111" t="s">
        <v>310</v>
      </c>
      <c r="AT5" s="111" t="s">
        <v>311</v>
      </c>
      <c r="AU5" s="111" t="s">
        <v>312</v>
      </c>
      <c r="AV5" s="111" t="s">
        <v>313</v>
      </c>
      <c r="AW5" s="111" t="s">
        <v>314</v>
      </c>
      <c r="AX5" s="111" t="s">
        <v>315</v>
      </c>
      <c r="AY5" s="111" t="s">
        <v>316</v>
      </c>
      <c r="AZ5" s="111" t="s">
        <v>317</v>
      </c>
      <c r="BA5" s="111" t="s">
        <v>318</v>
      </c>
      <c r="BB5" s="111" t="s">
        <v>319</v>
      </c>
      <c r="BC5" s="111" t="s">
        <v>320</v>
      </c>
      <c r="BD5" s="111" t="s">
        <v>321</v>
      </c>
      <c r="BE5" s="111" t="s">
        <v>322</v>
      </c>
      <c r="BF5" s="111" t="s">
        <v>323</v>
      </c>
      <c r="BG5" s="111" t="s">
        <v>324</v>
      </c>
      <c r="BH5" s="111" t="s">
        <v>325</v>
      </c>
      <c r="BI5" s="111" t="s">
        <v>326</v>
      </c>
      <c r="BJ5" s="111" t="s">
        <v>327</v>
      </c>
      <c r="BK5" s="111" t="s">
        <v>328</v>
      </c>
      <c r="BL5" s="111" t="s">
        <v>329</v>
      </c>
      <c r="BM5" s="111" t="s">
        <v>330</v>
      </c>
      <c r="BN5" s="111" t="s">
        <v>331</v>
      </c>
    </row>
    <row r="6" spans="1:66" ht="14.4" x14ac:dyDescent="0.3">
      <c r="A6" s="23" t="s">
        <v>60</v>
      </c>
      <c r="B6" s="146" t="s">
        <v>332</v>
      </c>
      <c r="C6" s="92"/>
      <c r="F6" s="92"/>
    </row>
    <row r="7" spans="1:66" x14ac:dyDescent="0.25">
      <c r="A7" s="108">
        <v>1</v>
      </c>
      <c r="B7" s="11">
        <v>638.05349737716904</v>
      </c>
      <c r="C7" s="11">
        <v>27545.799275494999</v>
      </c>
      <c r="D7" s="11">
        <v>18631.577415658801</v>
      </c>
      <c r="E7" s="11">
        <v>10108.4469856086</v>
      </c>
      <c r="F7" s="11">
        <v>672232.27813822904</v>
      </c>
      <c r="G7" s="11">
        <v>1758.19422354734</v>
      </c>
      <c r="H7" s="11">
        <v>2589.3583834076398</v>
      </c>
      <c r="I7" s="11">
        <v>6041.8421779073797</v>
      </c>
      <c r="J7" s="11">
        <v>1732.94989639612</v>
      </c>
      <c r="K7" s="11">
        <v>53.218583052556902</v>
      </c>
      <c r="M7" s="92">
        <v>0.136492404158924</v>
      </c>
      <c r="N7" s="92">
        <v>4.5949147771453207</v>
      </c>
      <c r="O7" s="92">
        <v>3.5204365526887305</v>
      </c>
      <c r="P7" s="92">
        <v>1.4773495269466967</v>
      </c>
      <c r="Q7" s="92">
        <v>86.482682582483164</v>
      </c>
      <c r="R7" s="92">
        <v>0.22701803814443253</v>
      </c>
      <c r="S7" s="92">
        <v>0.42936740713665483</v>
      </c>
      <c r="T7" s="92">
        <v>1.0785896656000253</v>
      </c>
      <c r="U7" s="92">
        <v>0.22051787431640629</v>
      </c>
      <c r="V7" s="92">
        <v>6.6246492183822826E-3</v>
      </c>
      <c r="W7" s="92">
        <f>SUM(M7:V7)</f>
        <v>98.173993477838721</v>
      </c>
      <c r="X7" s="148">
        <f>(S7/40.3044)/((S7/40.344)+(Q7/71.844))</f>
        <v>8.7723338967073787E-3</v>
      </c>
      <c r="Y7" s="153">
        <f>(-8344)/(LN(X7)-4.13) - 273</f>
        <v>668.10721736515848</v>
      </c>
      <c r="AA7" s="11">
        <v>2.8878720000786502</v>
      </c>
      <c r="AB7" s="11">
        <v>199.777717060795</v>
      </c>
      <c r="AC7" s="11">
        <v>0.22624865571211999</v>
      </c>
      <c r="AD7" s="11">
        <v>75.167906025883696</v>
      </c>
      <c r="AE7" s="11">
        <v>1.6708079396125499</v>
      </c>
      <c r="AF7" s="11">
        <v>1.3217249493679499</v>
      </c>
      <c r="AG7" s="11">
        <v>1.2726152335802701</v>
      </c>
      <c r="AH7" s="11" t="s">
        <v>32</v>
      </c>
      <c r="AI7" s="11" t="s">
        <v>32</v>
      </c>
      <c r="AJ7" s="11">
        <v>2.2539096088634001E-2</v>
      </c>
      <c r="AK7" s="11">
        <v>2.8360505499820002E-3</v>
      </c>
      <c r="AL7" s="11">
        <v>0.79750147010526995</v>
      </c>
      <c r="AM7" s="11">
        <v>0.15797709699520199</v>
      </c>
      <c r="AN7" s="11">
        <v>0.44763868490122799</v>
      </c>
      <c r="AO7" s="11">
        <v>0.84601717264491105</v>
      </c>
      <c r="AP7" s="11" t="s">
        <v>32</v>
      </c>
      <c r="AQ7" s="11" t="s">
        <v>32</v>
      </c>
      <c r="AR7" s="11">
        <v>9.9954497226819993E-3</v>
      </c>
      <c r="AS7" s="11">
        <v>2.5654942133909999E-3</v>
      </c>
      <c r="AT7" s="11">
        <v>2.0140532676284E-2</v>
      </c>
      <c r="AU7" s="11">
        <v>3.3268002613819998E-3</v>
      </c>
      <c r="AV7" s="11" t="s">
        <v>32</v>
      </c>
      <c r="AW7" s="11" t="s">
        <v>32</v>
      </c>
      <c r="AX7" s="11" t="s">
        <v>32</v>
      </c>
      <c r="AY7" s="11" t="s">
        <v>32</v>
      </c>
      <c r="AZ7" s="11" t="s">
        <v>32</v>
      </c>
      <c r="BA7" s="11">
        <v>1.7413448225876999E-2</v>
      </c>
      <c r="BB7" s="11">
        <v>3.285022707069E-3</v>
      </c>
      <c r="BC7" s="11" t="s">
        <v>32</v>
      </c>
      <c r="BD7" s="11" t="s">
        <v>32</v>
      </c>
      <c r="BE7" s="11" t="s">
        <v>32</v>
      </c>
      <c r="BF7" s="11" t="s">
        <v>32</v>
      </c>
      <c r="BG7" s="11">
        <v>2.6599011410805E-2</v>
      </c>
      <c r="BH7" s="11">
        <v>3.5304612129989999E-3</v>
      </c>
      <c r="BI7" s="11">
        <v>5.5970173420730003E-3</v>
      </c>
      <c r="BJ7" s="11" t="s">
        <v>32</v>
      </c>
      <c r="BK7" s="11">
        <v>2.021604328583E-3</v>
      </c>
      <c r="BL7" s="11">
        <v>3.9294157419300004E-3</v>
      </c>
      <c r="BM7" s="11">
        <v>4.1628946351720004E-3</v>
      </c>
      <c r="BN7" s="11">
        <v>6.2901027147900003E-4</v>
      </c>
    </row>
    <row r="8" spans="1:66" x14ac:dyDescent="0.25">
      <c r="A8" s="108">
        <v>2</v>
      </c>
      <c r="B8" s="11">
        <v>718.89878889683598</v>
      </c>
      <c r="C8" s="11">
        <v>24642.308303129299</v>
      </c>
      <c r="D8" s="11">
        <v>21500.822174729801</v>
      </c>
      <c r="E8" s="11">
        <v>9362.4862792138993</v>
      </c>
      <c r="F8" s="11">
        <v>671295.90179822699</v>
      </c>
      <c r="G8" s="11">
        <v>1582.4309331546999</v>
      </c>
      <c r="H8" s="11">
        <v>3361.5330823550298</v>
      </c>
      <c r="I8" s="11">
        <v>5898.7818502496502</v>
      </c>
      <c r="J8" s="11">
        <v>1722.6878380503099</v>
      </c>
      <c r="K8" s="11">
        <v>121.52383796884899</v>
      </c>
      <c r="M8" s="92">
        <v>0.15378682892081116</v>
      </c>
      <c r="N8" s="92">
        <v>4.1105834480449985</v>
      </c>
      <c r="O8" s="92">
        <v>4.062580349915196</v>
      </c>
      <c r="P8" s="92">
        <v>1.3683273697071114</v>
      </c>
      <c r="Q8" s="92">
        <v>86.3622177663419</v>
      </c>
      <c r="R8" s="92">
        <v>0.20432348208893483</v>
      </c>
      <c r="S8" s="92">
        <v>0.55740941571611102</v>
      </c>
      <c r="T8" s="92">
        <v>1.0530505359065676</v>
      </c>
      <c r="U8" s="92">
        <v>0.21921202739190193</v>
      </c>
      <c r="V8" s="92">
        <v>1.5127287350362322E-2</v>
      </c>
      <c r="W8" s="92">
        <f t="shared" ref="W8:W71" si="0">SUM(M8:V8)</f>
        <v>98.1066185113839</v>
      </c>
      <c r="X8" s="148">
        <f t="shared" ref="X8:X45" si="1">(S8/40.3044)/((S8/40.344)+(Q8/71.844))</f>
        <v>1.1374317601540351E-2</v>
      </c>
      <c r="Y8" s="153">
        <f t="shared" ref="Y8:Y45" si="2">(-8344)/(LN(X8)-4.13) - 273</f>
        <v>696.51136490014642</v>
      </c>
      <c r="AA8" s="11">
        <v>2.3483332829012</v>
      </c>
      <c r="AB8" s="11">
        <v>207.26470175012301</v>
      </c>
      <c r="AC8" s="11" t="s">
        <v>32</v>
      </c>
      <c r="AD8" s="11">
        <v>73.326846398689597</v>
      </c>
      <c r="AE8" s="11">
        <v>1.70341096009166</v>
      </c>
      <c r="AF8" s="11">
        <v>1.2233673887849299</v>
      </c>
      <c r="AG8" s="11">
        <v>1.04413514147608</v>
      </c>
      <c r="AH8" s="11">
        <v>0.13573999365835199</v>
      </c>
      <c r="AI8" s="11" t="s">
        <v>32</v>
      </c>
      <c r="AJ8" s="11">
        <v>1.519598808265E-2</v>
      </c>
      <c r="AK8" s="11">
        <v>1.4129326665370001E-3</v>
      </c>
      <c r="AL8" s="11">
        <v>1.3312465072717701</v>
      </c>
      <c r="AM8" s="11">
        <v>9.2886050195312E-2</v>
      </c>
      <c r="AN8" s="11">
        <v>0.42474677923867699</v>
      </c>
      <c r="AO8" s="11">
        <v>0.827004625322178</v>
      </c>
      <c r="AP8" s="11" t="s">
        <v>32</v>
      </c>
      <c r="AQ8" s="11" t="s">
        <v>32</v>
      </c>
      <c r="AR8" s="11" t="s">
        <v>32</v>
      </c>
      <c r="AS8" s="11">
        <v>6.7265265719620004E-3</v>
      </c>
      <c r="AT8" s="11">
        <v>1.1161350508402E-2</v>
      </c>
      <c r="AU8" s="11">
        <v>2.301132386608E-3</v>
      </c>
      <c r="AV8" s="11" t="s">
        <v>32</v>
      </c>
      <c r="AW8" s="11" t="s">
        <v>32</v>
      </c>
      <c r="AX8" s="11" t="s">
        <v>32</v>
      </c>
      <c r="AY8" s="11" t="s">
        <v>32</v>
      </c>
      <c r="AZ8" s="11" t="s">
        <v>32</v>
      </c>
      <c r="BA8" s="11" t="s">
        <v>32</v>
      </c>
      <c r="BB8" s="11" t="s">
        <v>32</v>
      </c>
      <c r="BC8" s="11" t="s">
        <v>32</v>
      </c>
      <c r="BD8" s="11">
        <v>1.0614307510050001E-3</v>
      </c>
      <c r="BE8" s="11" t="s">
        <v>32</v>
      </c>
      <c r="BF8" s="11" t="s">
        <v>32</v>
      </c>
      <c r="BG8" s="11">
        <v>2.7690335800543999E-2</v>
      </c>
      <c r="BH8" s="11">
        <v>1.207427551866E-3</v>
      </c>
      <c r="BI8" s="11" t="s">
        <v>32</v>
      </c>
      <c r="BJ8" s="11" t="s">
        <v>32</v>
      </c>
      <c r="BK8" s="11">
        <v>4.8509394177479997E-3</v>
      </c>
      <c r="BL8" s="11">
        <v>2.712370552887E-3</v>
      </c>
      <c r="BM8" s="11">
        <v>2.8858631795250001E-3</v>
      </c>
      <c r="BN8" s="11" t="s">
        <v>32</v>
      </c>
    </row>
    <row r="9" spans="1:66" x14ac:dyDescent="0.25">
      <c r="A9" s="108">
        <v>3</v>
      </c>
      <c r="B9" s="11">
        <v>793.68188279741196</v>
      </c>
      <c r="C9" s="11">
        <v>25737.700478144299</v>
      </c>
      <c r="D9" s="11">
        <v>17758.844414786199</v>
      </c>
      <c r="E9" s="11">
        <v>9170.9940495048104</v>
      </c>
      <c r="F9" s="11">
        <v>676461.66899824503</v>
      </c>
      <c r="G9" s="11">
        <v>1481.90305282294</v>
      </c>
      <c r="H9" s="11">
        <v>2700.7007229221499</v>
      </c>
      <c r="I9" s="11">
        <v>5779.3054479255597</v>
      </c>
      <c r="J9" s="11">
        <v>1659.43010055386</v>
      </c>
      <c r="K9" s="11">
        <v>49.410584619115497</v>
      </c>
      <c r="M9" s="92">
        <v>0.16978442836802238</v>
      </c>
      <c r="N9" s="92">
        <v>4.2933058167592506</v>
      </c>
      <c r="O9" s="92">
        <v>3.3555336521738521</v>
      </c>
      <c r="P9" s="92">
        <v>1.3403407803351282</v>
      </c>
      <c r="Q9" s="92">
        <v>87.026793716624226</v>
      </c>
      <c r="R9" s="92">
        <v>0.19134332218049802</v>
      </c>
      <c r="S9" s="92">
        <v>0.44783019387495082</v>
      </c>
      <c r="T9" s="92">
        <v>1.0317216085636709</v>
      </c>
      <c r="U9" s="92">
        <v>0.21116248029547868</v>
      </c>
      <c r="V9" s="92">
        <v>6.1506295733874967E-3</v>
      </c>
      <c r="W9" s="92">
        <f t="shared" si="0"/>
        <v>98.073966628748465</v>
      </c>
      <c r="X9" s="148">
        <f t="shared" si="1"/>
        <v>9.0894331919234676E-3</v>
      </c>
      <c r="Y9" s="153">
        <f t="shared" si="2"/>
        <v>671.89158458132681</v>
      </c>
      <c r="AA9" s="11">
        <v>2.2912127672720501</v>
      </c>
      <c r="AB9" s="11">
        <v>194.60281266049199</v>
      </c>
      <c r="AC9" s="11" t="s">
        <v>32</v>
      </c>
      <c r="AD9" s="11">
        <v>71.759299395451905</v>
      </c>
      <c r="AE9" s="11">
        <v>1.4330053615457601</v>
      </c>
      <c r="AF9" s="11">
        <v>0.90977007798078002</v>
      </c>
      <c r="AG9" s="11">
        <v>0.94227797983586203</v>
      </c>
      <c r="AH9" s="11">
        <v>0.116826728430541</v>
      </c>
      <c r="AI9" s="11" t="s">
        <v>32</v>
      </c>
      <c r="AJ9" s="11">
        <v>5.8483754884441998E-2</v>
      </c>
      <c r="AK9" s="11">
        <v>7.1996863767590001E-3</v>
      </c>
      <c r="AL9" s="11">
        <v>0.66405501563056102</v>
      </c>
      <c r="AM9" s="11">
        <v>0.101961016887319</v>
      </c>
      <c r="AN9" s="11">
        <v>0.29605446148077103</v>
      </c>
      <c r="AO9" s="11">
        <v>0.75510111851234196</v>
      </c>
      <c r="AP9" s="11" t="s">
        <v>32</v>
      </c>
      <c r="AQ9" s="11" t="s">
        <v>32</v>
      </c>
      <c r="AR9" s="11">
        <v>3.0522456206165002E-2</v>
      </c>
      <c r="AS9" s="11">
        <v>5.1096237464659999E-3</v>
      </c>
      <c r="AT9" s="11">
        <v>1.1941928465116E-2</v>
      </c>
      <c r="AU9" s="11" t="s">
        <v>32</v>
      </c>
      <c r="AV9" s="11" t="s">
        <v>32</v>
      </c>
      <c r="AW9" s="11" t="s">
        <v>32</v>
      </c>
      <c r="AX9" s="11" t="s">
        <v>32</v>
      </c>
      <c r="AY9" s="11">
        <v>6.9833145122529996E-3</v>
      </c>
      <c r="AZ9" s="11" t="s">
        <v>32</v>
      </c>
      <c r="BA9" s="11" t="s">
        <v>32</v>
      </c>
      <c r="BB9" s="11" t="s">
        <v>32</v>
      </c>
      <c r="BC9" s="11" t="s">
        <v>32</v>
      </c>
      <c r="BD9" s="11" t="s">
        <v>32</v>
      </c>
      <c r="BE9" s="11" t="s">
        <v>32</v>
      </c>
      <c r="BF9" s="11" t="s">
        <v>32</v>
      </c>
      <c r="BG9" s="11">
        <v>1.125412926934E-2</v>
      </c>
      <c r="BH9" s="11">
        <v>4.6641362473670003E-3</v>
      </c>
      <c r="BI9" s="11" t="s">
        <v>32</v>
      </c>
      <c r="BJ9" s="11">
        <v>3.2579648233390002E-3</v>
      </c>
      <c r="BK9" s="11">
        <v>1.9997815226539999E-3</v>
      </c>
      <c r="BL9" s="11">
        <v>5.8542731120230004E-3</v>
      </c>
      <c r="BM9" s="11">
        <v>6.7100283997700003E-4</v>
      </c>
      <c r="BN9" s="11" t="s">
        <v>32</v>
      </c>
    </row>
    <row r="10" spans="1:66" x14ac:dyDescent="0.25">
      <c r="A10" s="108">
        <v>4</v>
      </c>
      <c r="B10" s="11">
        <v>930.43117993386397</v>
      </c>
      <c r="C10" s="11">
        <v>29000.850408606399</v>
      </c>
      <c r="D10" s="11">
        <v>18882.134529335199</v>
      </c>
      <c r="E10" s="11">
        <v>7212.9431222694702</v>
      </c>
      <c r="F10" s="11">
        <v>672796.50911845802</v>
      </c>
      <c r="G10" s="11">
        <v>1793.82234515099</v>
      </c>
      <c r="H10" s="11">
        <v>2403.43708051972</v>
      </c>
      <c r="I10" s="11">
        <v>6044.60709590652</v>
      </c>
      <c r="J10" s="11">
        <v>1691.9792863847599</v>
      </c>
      <c r="K10" s="11">
        <v>41.412058392085001</v>
      </c>
      <c r="M10" s="92">
        <v>0.1990378380114522</v>
      </c>
      <c r="N10" s="92">
        <v>4.837631856659633</v>
      </c>
      <c r="O10" s="92">
        <v>3.5677793193178857</v>
      </c>
      <c r="P10" s="92">
        <v>1.0541716373196832</v>
      </c>
      <c r="Q10" s="92">
        <v>86.555270898089631</v>
      </c>
      <c r="R10" s="92">
        <v>0.23161834120589581</v>
      </c>
      <c r="S10" s="92">
        <v>0.39853793669177995</v>
      </c>
      <c r="T10" s="92">
        <v>1.079083258761232</v>
      </c>
      <c r="U10" s="92">
        <v>0.21530436419246068</v>
      </c>
      <c r="V10" s="92">
        <v>5.1549730286467406E-3</v>
      </c>
      <c r="W10" s="92">
        <f t="shared" si="0"/>
        <v>98.143590423278312</v>
      </c>
      <c r="X10" s="148">
        <f t="shared" si="1"/>
        <v>8.1408117396814424E-3</v>
      </c>
      <c r="Y10" s="153">
        <f t="shared" si="2"/>
        <v>660.2429964948326</v>
      </c>
      <c r="AA10" s="11">
        <v>2.4986517151459999</v>
      </c>
      <c r="AB10" s="11">
        <v>191.44716082562999</v>
      </c>
      <c r="AC10" s="11">
        <v>0.25507312373596802</v>
      </c>
      <c r="AD10" s="11">
        <v>71.805020920636693</v>
      </c>
      <c r="AE10" s="11">
        <v>1.1899196430538399</v>
      </c>
      <c r="AF10" s="11">
        <v>1.1015324294003299</v>
      </c>
      <c r="AG10" s="11">
        <v>1.3202502331306201</v>
      </c>
      <c r="AH10" s="11">
        <v>0.19576926644831399</v>
      </c>
      <c r="AI10" s="11" t="s">
        <v>32</v>
      </c>
      <c r="AJ10" s="11">
        <v>1.3054038213653999E-2</v>
      </c>
      <c r="AK10" s="11">
        <v>2.861203475644E-3</v>
      </c>
      <c r="AL10" s="11">
        <v>0.71737775925793901</v>
      </c>
      <c r="AM10" s="11">
        <v>0.14201251387390601</v>
      </c>
      <c r="AN10" s="11">
        <v>0.381507944376756</v>
      </c>
      <c r="AO10" s="11">
        <v>0.84656807844076298</v>
      </c>
      <c r="AP10" s="11">
        <v>5.8189473488262998E-2</v>
      </c>
      <c r="AQ10" s="11" t="s">
        <v>32</v>
      </c>
      <c r="AR10" s="11" t="s">
        <v>32</v>
      </c>
      <c r="AS10" s="11">
        <v>3.8924080766959998E-3</v>
      </c>
      <c r="AT10" s="11">
        <v>0.11244775673992501</v>
      </c>
      <c r="AU10" s="11" t="s">
        <v>32</v>
      </c>
      <c r="AV10" s="11" t="s">
        <v>32</v>
      </c>
      <c r="AW10" s="11" t="s">
        <v>32</v>
      </c>
      <c r="AX10" s="11" t="s">
        <v>32</v>
      </c>
      <c r="AY10" s="11" t="s">
        <v>32</v>
      </c>
      <c r="AZ10" s="11" t="s">
        <v>32</v>
      </c>
      <c r="BA10" s="11" t="s">
        <v>32</v>
      </c>
      <c r="BB10" s="11" t="s">
        <v>32</v>
      </c>
      <c r="BC10" s="11">
        <v>3.4312708704989999E-3</v>
      </c>
      <c r="BD10" s="11" t="s">
        <v>32</v>
      </c>
      <c r="BE10" s="11" t="s">
        <v>32</v>
      </c>
      <c r="BF10" s="11" t="s">
        <v>32</v>
      </c>
      <c r="BG10" s="11">
        <v>2.2923662012041001E-2</v>
      </c>
      <c r="BH10" s="11">
        <v>2.3603092068049999E-3</v>
      </c>
      <c r="BI10" s="11" t="s">
        <v>32</v>
      </c>
      <c r="BJ10" s="11">
        <v>8.7216558328440996E-2</v>
      </c>
      <c r="BK10" s="11">
        <v>2.7032496299630002E-3</v>
      </c>
      <c r="BL10" s="11">
        <v>0.12014376412996</v>
      </c>
      <c r="BM10" s="11">
        <v>4.9283244536749999E-3</v>
      </c>
      <c r="BN10" s="11" t="s">
        <v>32</v>
      </c>
    </row>
    <row r="11" spans="1:66" x14ac:dyDescent="0.25">
      <c r="A11" s="108">
        <v>5</v>
      </c>
      <c r="B11" s="11">
        <v>797.56638041598399</v>
      </c>
      <c r="C11" s="11">
        <v>26570.115267100799</v>
      </c>
      <c r="D11" s="11">
        <v>18346.852903520299</v>
      </c>
      <c r="E11" s="11">
        <v>6272.3884776896102</v>
      </c>
      <c r="F11" s="11">
        <v>679066.074340377</v>
      </c>
      <c r="G11" s="11">
        <v>1572.14648833978</v>
      </c>
      <c r="H11" s="11">
        <v>2578.5957102646798</v>
      </c>
      <c r="I11" s="11">
        <v>5003.2636245123203</v>
      </c>
      <c r="J11" s="11">
        <v>1676.87532101687</v>
      </c>
      <c r="K11" s="11">
        <v>54.713565442527397</v>
      </c>
      <c r="M11" s="92">
        <v>0.17061540009858731</v>
      </c>
      <c r="N11" s="92">
        <v>4.432160927705084</v>
      </c>
      <c r="O11" s="92">
        <v>3.4666378561201605</v>
      </c>
      <c r="P11" s="92">
        <v>0.91670957601433656</v>
      </c>
      <c r="Q11" s="92">
        <v>87.361850463889496</v>
      </c>
      <c r="R11" s="92">
        <v>0.20299555457443239</v>
      </c>
      <c r="S11" s="92">
        <v>0.4275827406760892</v>
      </c>
      <c r="T11" s="92">
        <v>0.89318262224793943</v>
      </c>
      <c r="U11" s="92">
        <v>0.21338238459939668</v>
      </c>
      <c r="V11" s="92">
        <v>6.8107446262858093E-3</v>
      </c>
      <c r="W11" s="92">
        <f t="shared" si="0"/>
        <v>98.091928270551804</v>
      </c>
      <c r="X11" s="148">
        <f t="shared" si="1"/>
        <v>8.6490327143079453E-3</v>
      </c>
      <c r="Y11" s="153">
        <f t="shared" si="2"/>
        <v>666.60707196688054</v>
      </c>
      <c r="AA11" s="11">
        <v>1.9651381615796299</v>
      </c>
      <c r="AB11" s="11">
        <v>188.377056260904</v>
      </c>
      <c r="AC11" s="11">
        <v>0.209731309024528</v>
      </c>
      <c r="AD11" s="11">
        <v>75.067015739809705</v>
      </c>
      <c r="AE11" s="11">
        <v>1.3217947460531401</v>
      </c>
      <c r="AF11" s="11">
        <v>1.05098867837281</v>
      </c>
      <c r="AG11" s="11">
        <v>0.98352225616185696</v>
      </c>
      <c r="AH11" s="11">
        <v>0.112339162905513</v>
      </c>
      <c r="AI11" s="11" t="s">
        <v>32</v>
      </c>
      <c r="AJ11" s="11">
        <v>7.6546951807981004E-2</v>
      </c>
      <c r="AK11" s="11">
        <v>1.4148018333209999E-3</v>
      </c>
      <c r="AL11" s="11">
        <v>1.1199110671352499</v>
      </c>
      <c r="AM11" s="11">
        <v>6.0775251373045999E-2</v>
      </c>
      <c r="AN11" s="11">
        <v>0.28075636283863498</v>
      </c>
      <c r="AO11" s="11">
        <v>0.73409316276821401</v>
      </c>
      <c r="AP11" s="11" t="s">
        <v>32</v>
      </c>
      <c r="AQ11" s="11" t="s">
        <v>32</v>
      </c>
      <c r="AR11" s="11">
        <v>3.2107066647667E-2</v>
      </c>
      <c r="AS11" s="11">
        <v>4.0243305623429999E-3</v>
      </c>
      <c r="AT11" s="11">
        <v>1.2565471624220999E-2</v>
      </c>
      <c r="AU11" s="11" t="s">
        <v>32</v>
      </c>
      <c r="AV11" s="11">
        <v>2.0427656802647E-2</v>
      </c>
      <c r="AW11" s="11" t="s">
        <v>32</v>
      </c>
      <c r="AX11" s="11">
        <v>4.0603210764519997E-3</v>
      </c>
      <c r="AY11" s="11">
        <v>7.3476552723479999E-3</v>
      </c>
      <c r="AZ11" s="11" t="s">
        <v>32</v>
      </c>
      <c r="BA11" s="11">
        <v>9.0421900201529994E-3</v>
      </c>
      <c r="BB11" s="11">
        <v>1.121766689678E-3</v>
      </c>
      <c r="BC11" s="11" t="s">
        <v>32</v>
      </c>
      <c r="BD11" s="11">
        <v>3.2240610932859999E-3</v>
      </c>
      <c r="BE11" s="11">
        <v>5.0448868714400002E-3</v>
      </c>
      <c r="BF11" s="11" t="s">
        <v>32</v>
      </c>
      <c r="BG11" s="11">
        <v>2.3714607855950001E-2</v>
      </c>
      <c r="BH11" s="11" t="s">
        <v>32</v>
      </c>
      <c r="BI11" s="11" t="s">
        <v>32</v>
      </c>
      <c r="BJ11" s="11">
        <v>2.0504165998810001E-3</v>
      </c>
      <c r="BK11" s="11">
        <v>2.1129709063699999E-3</v>
      </c>
      <c r="BL11" s="11">
        <v>9.6401582179169998E-3</v>
      </c>
      <c r="BM11" s="11">
        <v>3.6429931616929999E-3</v>
      </c>
      <c r="BN11" s="11">
        <v>1.9995437504290001E-3</v>
      </c>
    </row>
    <row r="12" spans="1:66" x14ac:dyDescent="0.25">
      <c r="A12" s="108">
        <v>6</v>
      </c>
      <c r="B12" s="11">
        <v>520.62827890616995</v>
      </c>
      <c r="C12" s="11">
        <v>27866.641568199899</v>
      </c>
      <c r="D12" s="11">
        <v>19212.708902266098</v>
      </c>
      <c r="E12" s="11">
        <v>9720.98209825292</v>
      </c>
      <c r="F12" s="11">
        <v>670647.20746154001</v>
      </c>
      <c r="G12" s="11">
        <v>1684.6327376543099</v>
      </c>
      <c r="H12" s="11">
        <v>2139.1984060364698</v>
      </c>
      <c r="I12" s="11">
        <v>7027.5175702087199</v>
      </c>
      <c r="J12" s="11">
        <v>1743.68786061422</v>
      </c>
      <c r="K12" s="11">
        <v>46.978146444058602</v>
      </c>
      <c r="M12" s="92">
        <v>0.11137280142360789</v>
      </c>
      <c r="N12" s="92">
        <v>4.6484344799914252</v>
      </c>
      <c r="O12" s="92">
        <v>3.6302413470831789</v>
      </c>
      <c r="P12" s="92">
        <v>1.4207215336596644</v>
      </c>
      <c r="Q12" s="92">
        <v>86.278763239927116</v>
      </c>
      <c r="R12" s="92">
        <v>0.21751977908592449</v>
      </c>
      <c r="S12" s="92">
        <v>0.3547218796889674</v>
      </c>
      <c r="T12" s="92">
        <v>1.2545524366336607</v>
      </c>
      <c r="U12" s="92">
        <v>0.22188428026315948</v>
      </c>
      <c r="V12" s="92">
        <v>5.8478396693564146E-3</v>
      </c>
      <c r="W12" s="92">
        <f t="shared" si="0"/>
        <v>98.144059617426052</v>
      </c>
      <c r="X12" s="148">
        <f t="shared" si="1"/>
        <v>7.2753524742134633E-3</v>
      </c>
      <c r="Y12" s="153">
        <f t="shared" si="2"/>
        <v>648.65664294741032</v>
      </c>
      <c r="AA12" s="11">
        <v>1.97252558978895</v>
      </c>
      <c r="AB12" s="11">
        <v>182.52544523451499</v>
      </c>
      <c r="AC12" s="11">
        <v>0.26155959329533202</v>
      </c>
      <c r="AD12" s="11">
        <v>72.652382590733794</v>
      </c>
      <c r="AE12" s="11">
        <v>1.00469206904792</v>
      </c>
      <c r="AF12" s="11">
        <v>1.05918358695325</v>
      </c>
      <c r="AG12" s="11">
        <v>0.84959863126361002</v>
      </c>
      <c r="AH12" s="11" t="s">
        <v>32</v>
      </c>
      <c r="AI12" s="11" t="s">
        <v>32</v>
      </c>
      <c r="AJ12" s="11">
        <v>2.7410094651699E-2</v>
      </c>
      <c r="AK12" s="11">
        <v>2.6964833644640002E-3</v>
      </c>
      <c r="AL12" s="11">
        <v>0.76425640969729103</v>
      </c>
      <c r="AM12" s="11">
        <v>7.5033339224965995E-2</v>
      </c>
      <c r="AN12" s="11">
        <v>0.49147323654919201</v>
      </c>
      <c r="AO12" s="11">
        <v>0.79066012762408999</v>
      </c>
      <c r="AP12" s="11" t="s">
        <v>32</v>
      </c>
      <c r="AQ12" s="11" t="s">
        <v>32</v>
      </c>
      <c r="AR12" s="11" t="s">
        <v>32</v>
      </c>
      <c r="AS12" s="11">
        <v>6.1324004845639997E-3</v>
      </c>
      <c r="AT12" s="11">
        <v>1.1449774175308E-2</v>
      </c>
      <c r="AU12" s="11" t="s">
        <v>32</v>
      </c>
      <c r="AV12" s="11">
        <v>6.1164495302740004E-3</v>
      </c>
      <c r="AW12" s="11">
        <v>6.9756902288610001E-3</v>
      </c>
      <c r="AX12" s="11">
        <v>1.8021995611200001E-3</v>
      </c>
      <c r="AY12" s="11" t="s">
        <v>32</v>
      </c>
      <c r="AZ12" s="11" t="s">
        <v>32</v>
      </c>
      <c r="BA12" s="11" t="s">
        <v>32</v>
      </c>
      <c r="BB12" s="11" t="s">
        <v>32</v>
      </c>
      <c r="BC12" s="11" t="s">
        <v>32</v>
      </c>
      <c r="BD12" s="11" t="s">
        <v>32</v>
      </c>
      <c r="BE12" s="11" t="s">
        <v>32</v>
      </c>
      <c r="BF12" s="11" t="s">
        <v>32</v>
      </c>
      <c r="BG12" s="11">
        <v>1.4377519702149E-2</v>
      </c>
      <c r="BH12" s="11">
        <v>1.098832165776E-3</v>
      </c>
      <c r="BI12" s="11" t="s">
        <v>32</v>
      </c>
      <c r="BJ12" s="11" t="s">
        <v>32</v>
      </c>
      <c r="BK12" s="11">
        <v>2.5456661350950001E-3</v>
      </c>
      <c r="BL12" s="11">
        <v>5.623214050594E-3</v>
      </c>
      <c r="BM12" s="11">
        <v>1.9810323904519999E-3</v>
      </c>
      <c r="BN12" s="11" t="s">
        <v>32</v>
      </c>
    </row>
    <row r="13" spans="1:66" x14ac:dyDescent="0.25">
      <c r="A13" s="108">
        <v>7</v>
      </c>
      <c r="B13" s="11">
        <v>579.10994174215898</v>
      </c>
      <c r="C13" s="11">
        <v>26782.205832821001</v>
      </c>
      <c r="D13" s="11">
        <v>19661.0537975685</v>
      </c>
      <c r="E13" s="11">
        <v>8546.3807377477006</v>
      </c>
      <c r="F13" s="11">
        <v>671573.81816476502</v>
      </c>
      <c r="G13" s="11">
        <v>1577.7855159395499</v>
      </c>
      <c r="H13" s="11">
        <v>3016.8800385715199</v>
      </c>
      <c r="I13" s="11">
        <v>6185.4191610366497</v>
      </c>
      <c r="J13" s="11">
        <v>1749.93223888186</v>
      </c>
      <c r="K13" s="11">
        <v>50.931182417111799</v>
      </c>
      <c r="M13" s="92">
        <v>0.12388319873748266</v>
      </c>
      <c r="N13" s="92">
        <v>4.4675397549728704</v>
      </c>
      <c r="O13" s="92">
        <v>3.7149561150505681</v>
      </c>
      <c r="P13" s="92">
        <v>1.2490535448218265</v>
      </c>
      <c r="Q13" s="92">
        <v>86.397971706897025</v>
      </c>
      <c r="R13" s="92">
        <v>0.20372366581811466</v>
      </c>
      <c r="S13" s="92">
        <v>0.50025904799592946</v>
      </c>
      <c r="T13" s="92">
        <v>1.1042210286282625</v>
      </c>
      <c r="U13" s="92">
        <v>0.22267887739771669</v>
      </c>
      <c r="V13" s="92">
        <v>6.3399135872820754E-3</v>
      </c>
      <c r="W13" s="92">
        <f t="shared" si="0"/>
        <v>97.990626853907074</v>
      </c>
      <c r="X13" s="148">
        <f t="shared" si="1"/>
        <v>1.0215846189201039E-2</v>
      </c>
      <c r="Y13" s="153">
        <f t="shared" si="2"/>
        <v>684.55989689233672</v>
      </c>
      <c r="AA13" s="11">
        <v>2.6191587605882201</v>
      </c>
      <c r="AB13" s="11">
        <v>206.11806793541299</v>
      </c>
      <c r="AC13" s="11">
        <v>0.27273410624084798</v>
      </c>
      <c r="AD13" s="11">
        <v>69.291225254739103</v>
      </c>
      <c r="AE13" s="11">
        <v>1.41515899995618</v>
      </c>
      <c r="AF13" s="11">
        <v>1.1446471448929401</v>
      </c>
      <c r="AG13" s="11">
        <v>0.85331557845007699</v>
      </c>
      <c r="AH13" s="11" t="s">
        <v>32</v>
      </c>
      <c r="AI13" s="11" t="s">
        <v>32</v>
      </c>
      <c r="AJ13" s="11">
        <v>4.9201491103689999E-3</v>
      </c>
      <c r="AK13" s="11">
        <v>2.8066721333559999E-3</v>
      </c>
      <c r="AL13" s="11">
        <v>1.03828848735173</v>
      </c>
      <c r="AM13" s="11">
        <v>8.6574635837896999E-2</v>
      </c>
      <c r="AN13" s="11">
        <v>0.43297477904424297</v>
      </c>
      <c r="AO13" s="11">
        <v>0.86618597411947595</v>
      </c>
      <c r="AP13" s="11" t="s">
        <v>32</v>
      </c>
      <c r="AQ13" s="11" t="s">
        <v>32</v>
      </c>
      <c r="AR13" s="11" t="s">
        <v>32</v>
      </c>
      <c r="AS13" s="11" t="s">
        <v>32</v>
      </c>
      <c r="AT13" s="11">
        <v>9.2568662948649995E-3</v>
      </c>
      <c r="AU13" s="11" t="s">
        <v>32</v>
      </c>
      <c r="AV13" s="11">
        <v>6.3630986540829998E-3</v>
      </c>
      <c r="AW13" s="11" t="s">
        <v>32</v>
      </c>
      <c r="AX13" s="11" t="s">
        <v>32</v>
      </c>
      <c r="AY13" s="11" t="s">
        <v>32</v>
      </c>
      <c r="AZ13" s="11" t="s">
        <v>32</v>
      </c>
      <c r="BA13" s="11">
        <v>4.2599104824279999E-3</v>
      </c>
      <c r="BB13" s="11" t="s">
        <v>32</v>
      </c>
      <c r="BC13" s="11" t="s">
        <v>32</v>
      </c>
      <c r="BD13" s="11" t="s">
        <v>32</v>
      </c>
      <c r="BE13" s="11" t="s">
        <v>32</v>
      </c>
      <c r="BF13" s="11" t="s">
        <v>32</v>
      </c>
      <c r="BG13" s="11">
        <v>1.8710347163731999E-2</v>
      </c>
      <c r="BH13" s="11">
        <v>3.4825610245039999E-3</v>
      </c>
      <c r="BI13" s="11" t="s">
        <v>32</v>
      </c>
      <c r="BJ13" s="11">
        <v>3.243794255997E-3</v>
      </c>
      <c r="BK13" s="11">
        <v>1.3512431255379999E-3</v>
      </c>
      <c r="BL13" s="11">
        <v>4.5476625369829998E-3</v>
      </c>
      <c r="BM13" s="11">
        <v>3.4528150167200001E-3</v>
      </c>
      <c r="BN13" s="11" t="s">
        <v>32</v>
      </c>
    </row>
    <row r="14" spans="1:66" x14ac:dyDescent="0.25">
      <c r="A14" s="108">
        <v>8</v>
      </c>
      <c r="B14" s="11">
        <v>470.51998310242101</v>
      </c>
      <c r="C14" s="11">
        <v>25857.0526710624</v>
      </c>
      <c r="D14" s="11">
        <v>17365.059337055001</v>
      </c>
      <c r="E14" s="11">
        <v>6719.8672597182604</v>
      </c>
      <c r="F14" s="11">
        <v>681197.13301899994</v>
      </c>
      <c r="G14" s="11">
        <v>1481.4988616328001</v>
      </c>
      <c r="H14" s="11">
        <v>2300.79944744573</v>
      </c>
      <c r="I14" s="11">
        <v>5813.0567119850602</v>
      </c>
      <c r="J14" s="11">
        <v>1603.4016332763799</v>
      </c>
      <c r="K14" s="11">
        <v>32.9927383073193</v>
      </c>
      <c r="M14" s="92">
        <v>0.10065363478526991</v>
      </c>
      <c r="N14" s="92">
        <v>4.3132149560599187</v>
      </c>
      <c r="O14" s="92">
        <v>3.2811279617365425</v>
      </c>
      <c r="P14" s="92">
        <v>0.98210860000782385</v>
      </c>
      <c r="Q14" s="92">
        <v>87.636011162894334</v>
      </c>
      <c r="R14" s="92">
        <v>0.19129113301402714</v>
      </c>
      <c r="S14" s="92">
        <v>0.3815185643754509</v>
      </c>
      <c r="T14" s="92">
        <v>1.0377468842235731</v>
      </c>
      <c r="U14" s="92">
        <v>0.20403285783441932</v>
      </c>
      <c r="V14" s="92">
        <v>4.1069360644951066E-3</v>
      </c>
      <c r="W14" s="92">
        <f t="shared" si="0"/>
        <v>98.131812690995858</v>
      </c>
      <c r="X14" s="148">
        <f t="shared" si="1"/>
        <v>7.7004696048728434E-3</v>
      </c>
      <c r="Y14" s="153">
        <f t="shared" si="2"/>
        <v>654.47447867654921</v>
      </c>
      <c r="AA14" s="11">
        <v>1.55759707440449</v>
      </c>
      <c r="AB14" s="11">
        <v>181.76493261512601</v>
      </c>
      <c r="AC14" s="11">
        <v>0.25803815159856802</v>
      </c>
      <c r="AD14" s="11">
        <v>78.181695429982597</v>
      </c>
      <c r="AE14" s="11">
        <v>1.4338505739271901</v>
      </c>
      <c r="AF14" s="11">
        <v>1.6841011590906001</v>
      </c>
      <c r="AG14" s="11">
        <v>1.54900875146551</v>
      </c>
      <c r="AH14" s="11">
        <v>9.7068900222802998E-2</v>
      </c>
      <c r="AI14" s="11" t="s">
        <v>32</v>
      </c>
      <c r="AJ14" s="11">
        <v>1.4667105027372E-2</v>
      </c>
      <c r="AK14" s="11" t="s">
        <v>32</v>
      </c>
      <c r="AL14" s="11">
        <v>0.35748525012217403</v>
      </c>
      <c r="AM14" s="11">
        <v>7.8061513336850005E-2</v>
      </c>
      <c r="AN14" s="11">
        <v>0.332361819214119</v>
      </c>
      <c r="AO14" s="11">
        <v>0.82908791748153299</v>
      </c>
      <c r="AP14" s="11" t="s">
        <v>32</v>
      </c>
      <c r="AQ14" s="11" t="s">
        <v>32</v>
      </c>
      <c r="AR14" s="11" t="s">
        <v>32</v>
      </c>
      <c r="AS14" s="11">
        <v>6.5212130941829996E-3</v>
      </c>
      <c r="AT14" s="11">
        <v>9.4607329529649998E-3</v>
      </c>
      <c r="AU14" s="11" t="s">
        <v>32</v>
      </c>
      <c r="AV14" s="11" t="s">
        <v>32</v>
      </c>
      <c r="AW14" s="11" t="s">
        <v>32</v>
      </c>
      <c r="AX14" s="11" t="s">
        <v>32</v>
      </c>
      <c r="AY14" s="11" t="s">
        <v>32</v>
      </c>
      <c r="AZ14" s="11">
        <v>4.2716675835040002E-3</v>
      </c>
      <c r="BA14" s="11" t="s">
        <v>32</v>
      </c>
      <c r="BB14" s="11">
        <v>1.086409034047E-3</v>
      </c>
      <c r="BC14" s="11">
        <v>3.4333723875159998E-3</v>
      </c>
      <c r="BD14" s="11" t="s">
        <v>32</v>
      </c>
      <c r="BE14" s="11" t="s">
        <v>32</v>
      </c>
      <c r="BF14" s="11" t="s">
        <v>32</v>
      </c>
      <c r="BG14" s="11">
        <v>7.6288582488959998E-3</v>
      </c>
      <c r="BH14" s="11" t="s">
        <v>32</v>
      </c>
      <c r="BI14" s="11" t="s">
        <v>32</v>
      </c>
      <c r="BJ14" s="11">
        <v>7.3110714899139997E-3</v>
      </c>
      <c r="BK14" s="11">
        <v>2.710150732416E-3</v>
      </c>
      <c r="BL14" s="11">
        <v>1.4009700261783E-2</v>
      </c>
      <c r="BM14" s="11">
        <v>1.401491061027E-3</v>
      </c>
      <c r="BN14" s="11" t="s">
        <v>32</v>
      </c>
    </row>
    <row r="15" spans="1:66" x14ac:dyDescent="0.25">
      <c r="A15" s="108">
        <v>9</v>
      </c>
      <c r="B15" s="11">
        <v>1025.4953075270901</v>
      </c>
      <c r="C15" s="11">
        <v>28649.998041639599</v>
      </c>
      <c r="D15" s="11">
        <v>19199.400890286001</v>
      </c>
      <c r="E15" s="11">
        <v>9586.2432033243604</v>
      </c>
      <c r="F15" s="11">
        <v>669179.695522069</v>
      </c>
      <c r="G15" s="11">
        <v>1574.8416317706301</v>
      </c>
      <c r="H15" s="11">
        <v>2826.04546240328</v>
      </c>
      <c r="I15" s="11">
        <v>6017.1373958287104</v>
      </c>
      <c r="J15" s="11">
        <v>1913.41361084922</v>
      </c>
      <c r="K15" s="11">
        <v>51.333228474798602</v>
      </c>
      <c r="M15" s="92">
        <v>0.21937395618619512</v>
      </c>
      <c r="N15" s="92">
        <v>4.7791061733259017</v>
      </c>
      <c r="O15" s="92">
        <v>3.6277267982195398</v>
      </c>
      <c r="P15" s="92">
        <v>1.4010294441658553</v>
      </c>
      <c r="Q15" s="92">
        <v>86.089967828914169</v>
      </c>
      <c r="R15" s="92">
        <v>0.20334355149422376</v>
      </c>
      <c r="S15" s="92">
        <v>0.46861485857571183</v>
      </c>
      <c r="T15" s="92">
        <v>1.0741793679033413</v>
      </c>
      <c r="U15" s="92">
        <v>0.24348188198056325</v>
      </c>
      <c r="V15" s="92">
        <v>6.3899602805429301E-3</v>
      </c>
      <c r="W15" s="92">
        <f t="shared" si="0"/>
        <v>98.113213821046031</v>
      </c>
      <c r="X15" s="148">
        <f t="shared" si="1"/>
        <v>9.6097490383431558E-3</v>
      </c>
      <c r="Y15" s="153">
        <f t="shared" si="2"/>
        <v>677.88566470544674</v>
      </c>
      <c r="AA15" s="11">
        <v>3.2559208009081</v>
      </c>
      <c r="AB15" s="11">
        <v>192.42767349560199</v>
      </c>
      <c r="AC15" s="11">
        <v>0.20247570251213901</v>
      </c>
      <c r="AD15" s="11">
        <v>77.675704377690295</v>
      </c>
      <c r="AE15" s="11">
        <v>1.3254986257127299</v>
      </c>
      <c r="AF15" s="11">
        <v>1.13085977189885</v>
      </c>
      <c r="AG15" s="11">
        <v>1.1696253627632101</v>
      </c>
      <c r="AH15" s="11" t="s">
        <v>32</v>
      </c>
      <c r="AI15" s="11" t="s">
        <v>32</v>
      </c>
      <c r="AJ15" s="11">
        <v>9.0384691009415999E-2</v>
      </c>
      <c r="AK15" s="11">
        <v>3.3756013802045001E-2</v>
      </c>
      <c r="AL15" s="11">
        <v>0.67165302478979105</v>
      </c>
      <c r="AM15" s="11">
        <v>0.22932695037498599</v>
      </c>
      <c r="AN15" s="11">
        <v>0.35705048974325698</v>
      </c>
      <c r="AO15" s="11">
        <v>0.96778994962628295</v>
      </c>
      <c r="AP15" s="11" t="s">
        <v>32</v>
      </c>
      <c r="AQ15" s="11" t="s">
        <v>32</v>
      </c>
      <c r="AR15" s="11">
        <v>2.0286833070801001E-2</v>
      </c>
      <c r="AS15" s="11">
        <v>7.7141824994980002E-3</v>
      </c>
      <c r="AT15" s="11">
        <v>3.0710863120249E-2</v>
      </c>
      <c r="AU15" s="11">
        <v>5.5330552155510001E-3</v>
      </c>
      <c r="AV15" s="11">
        <v>2.6012969393193999E-2</v>
      </c>
      <c r="AW15" s="11" t="s">
        <v>32</v>
      </c>
      <c r="AX15" s="11">
        <v>1.8881590239339999E-3</v>
      </c>
      <c r="AY15" s="11" t="s">
        <v>32</v>
      </c>
      <c r="AZ15" s="11" t="s">
        <v>32</v>
      </c>
      <c r="BA15" s="11">
        <v>4.2877254747210004E-3</v>
      </c>
      <c r="BB15" s="11">
        <v>3.2624895330739998E-3</v>
      </c>
      <c r="BC15" s="11">
        <v>3.3800544025769999E-3</v>
      </c>
      <c r="BD15" s="11">
        <v>2.0437737522139999E-3</v>
      </c>
      <c r="BE15" s="11" t="s">
        <v>32</v>
      </c>
      <c r="BF15" s="11">
        <v>1.0616129843680001E-3</v>
      </c>
      <c r="BG15" s="11">
        <v>3.7685740459121E-2</v>
      </c>
      <c r="BH15" s="11">
        <v>5.8588504352219996E-3</v>
      </c>
      <c r="BI15" s="11">
        <v>5.5693306494560002E-3</v>
      </c>
      <c r="BJ15" s="11">
        <v>1.952163187472E-3</v>
      </c>
      <c r="BK15" s="11">
        <v>3.3221868167070002E-3</v>
      </c>
      <c r="BL15" s="11">
        <v>5.2372179855820003E-3</v>
      </c>
      <c r="BM15" s="11">
        <v>2.7803647991529999E-3</v>
      </c>
      <c r="BN15" s="11">
        <v>1.2642672823440001E-3</v>
      </c>
    </row>
    <row r="16" spans="1:66" x14ac:dyDescent="0.25">
      <c r="A16" s="108">
        <v>10</v>
      </c>
      <c r="B16" s="11">
        <v>2398.3352764152901</v>
      </c>
      <c r="C16" s="11">
        <v>29049.596578226799</v>
      </c>
      <c r="D16" s="11">
        <v>19315.580242022599</v>
      </c>
      <c r="E16" s="11">
        <v>10912.3109609699</v>
      </c>
      <c r="F16" s="11">
        <v>663915.00153319503</v>
      </c>
      <c r="G16" s="11">
        <v>1706.2781090680801</v>
      </c>
      <c r="H16" s="11">
        <v>3353.5895427686501</v>
      </c>
      <c r="I16" s="11">
        <v>5960.0245674059297</v>
      </c>
      <c r="J16" s="11">
        <v>1750.45191543957</v>
      </c>
      <c r="K16" s="11">
        <v>74.5555897109368</v>
      </c>
      <c r="M16" s="92">
        <v>0.51305188233075893</v>
      </c>
      <c r="N16" s="92">
        <v>4.8457632052140118</v>
      </c>
      <c r="O16" s="92">
        <v>3.6496788867301699</v>
      </c>
      <c r="P16" s="92">
        <v>1.5948342469457508</v>
      </c>
      <c r="Q16" s="92">
        <v>85.412664947245531</v>
      </c>
      <c r="R16" s="92">
        <v>0.22031462944287047</v>
      </c>
      <c r="S16" s="92">
        <v>0.55609221798189756</v>
      </c>
      <c r="T16" s="92">
        <v>1.0639835857733064</v>
      </c>
      <c r="U16" s="92">
        <v>0.22274500623968529</v>
      </c>
      <c r="V16" s="92">
        <v>9.2806798072174127E-3</v>
      </c>
      <c r="W16" s="92">
        <f t="shared" si="0"/>
        <v>98.088409287711201</v>
      </c>
      <c r="X16" s="148">
        <f t="shared" si="1"/>
        <v>1.1472453659876597E-2</v>
      </c>
      <c r="Y16" s="153">
        <f t="shared" si="2"/>
        <v>697.48009252281679</v>
      </c>
      <c r="AA16" s="11">
        <v>3.4250272891280198</v>
      </c>
      <c r="AB16" s="11">
        <v>212.35757288643401</v>
      </c>
      <c r="AC16" s="11">
        <v>0.35435404311442997</v>
      </c>
      <c r="AD16" s="11">
        <v>72.980064280715496</v>
      </c>
      <c r="AE16" s="11">
        <v>1.3212136417312701</v>
      </c>
      <c r="AF16" s="11">
        <v>1.3198103908703001</v>
      </c>
      <c r="AG16" s="11">
        <v>1.1010872784091901</v>
      </c>
      <c r="AH16" s="11" t="s">
        <v>32</v>
      </c>
      <c r="AI16" s="11">
        <v>4.696665981236E-2</v>
      </c>
      <c r="AJ16" s="11">
        <v>0.45162047625006402</v>
      </c>
      <c r="AK16" s="11">
        <v>8.3622734026120998E-2</v>
      </c>
      <c r="AL16" s="11">
        <v>1.0236869318591499</v>
      </c>
      <c r="AM16" s="11">
        <v>0.14755635541447601</v>
      </c>
      <c r="AN16" s="11">
        <v>0.36232122744963302</v>
      </c>
      <c r="AO16" s="11">
        <v>0.82915322203492403</v>
      </c>
      <c r="AP16" s="11" t="s">
        <v>32</v>
      </c>
      <c r="AQ16" s="11">
        <v>1.8746235027993E-2</v>
      </c>
      <c r="AR16" s="11">
        <v>6.2622788843697999E-2</v>
      </c>
      <c r="AS16" s="11">
        <v>2.0925976334891998E-2</v>
      </c>
      <c r="AT16" s="11">
        <v>5.8293772503360999E-2</v>
      </c>
      <c r="AU16" s="11">
        <v>1.3508491624531001E-2</v>
      </c>
      <c r="AV16" s="11">
        <v>6.4949462442319998E-3</v>
      </c>
      <c r="AW16" s="11">
        <v>7.4121252355390001E-3</v>
      </c>
      <c r="AX16" s="11" t="s">
        <v>32</v>
      </c>
      <c r="AY16" s="11">
        <v>1.4773415483544E-2</v>
      </c>
      <c r="AZ16" s="11">
        <v>3.1968357466390001E-3</v>
      </c>
      <c r="BA16" s="11">
        <v>1.3153012357366999E-2</v>
      </c>
      <c r="BB16" s="11">
        <v>4.4228720623909999E-3</v>
      </c>
      <c r="BC16" s="11">
        <v>3.4287454075009999E-3</v>
      </c>
      <c r="BD16" s="11" t="s">
        <v>32</v>
      </c>
      <c r="BE16" s="11" t="s">
        <v>32</v>
      </c>
      <c r="BF16" s="11">
        <v>1.0771962905019999E-3</v>
      </c>
      <c r="BG16" s="11">
        <v>4.9717652001893001E-2</v>
      </c>
      <c r="BH16" s="11">
        <v>1.1677471627949999E-3</v>
      </c>
      <c r="BI16" s="11">
        <v>5.6524632823040004E-3</v>
      </c>
      <c r="BJ16" s="11">
        <v>2.0597895020907E-2</v>
      </c>
      <c r="BK16" s="11">
        <v>1.1996756636135E-2</v>
      </c>
      <c r="BL16" s="11">
        <v>3.4034276931244001E-2</v>
      </c>
      <c r="BM16" s="11">
        <v>2.8243310966429998E-3</v>
      </c>
      <c r="BN16" s="11" t="s">
        <v>32</v>
      </c>
    </row>
    <row r="17" spans="1:66" x14ac:dyDescent="0.25">
      <c r="A17" s="108">
        <v>11</v>
      </c>
      <c r="B17" s="11" t="s">
        <v>32</v>
      </c>
      <c r="C17" s="11">
        <v>26341.603543315901</v>
      </c>
      <c r="D17" s="11">
        <v>18777.366150966001</v>
      </c>
      <c r="E17" s="11">
        <v>9641.5042397230009</v>
      </c>
      <c r="F17" s="11">
        <v>675302.47732130997</v>
      </c>
      <c r="G17" s="11">
        <v>1454.8631290856499</v>
      </c>
      <c r="H17" s="11">
        <v>2938.6034989580098</v>
      </c>
      <c r="I17" s="11">
        <v>5873.4143637840598</v>
      </c>
      <c r="J17" s="11">
        <v>1714.43195005455</v>
      </c>
      <c r="K17" s="11">
        <v>60.136502592413301</v>
      </c>
      <c r="M17" s="92" t="s">
        <v>32</v>
      </c>
      <c r="N17" s="92">
        <v>4.3940428870605253</v>
      </c>
      <c r="O17" s="92">
        <v>3.5479833342250258</v>
      </c>
      <c r="P17" s="92">
        <v>1.4091058446355167</v>
      </c>
      <c r="Q17" s="92">
        <v>86.877663707386532</v>
      </c>
      <c r="R17" s="92">
        <v>0.1878519272275391</v>
      </c>
      <c r="S17" s="92">
        <v>0.48727923219721719</v>
      </c>
      <c r="T17" s="92">
        <v>1.0485219322227304</v>
      </c>
      <c r="U17" s="92">
        <v>0.2181614656444415</v>
      </c>
      <c r="V17" s="92">
        <v>7.4857918427036077E-3</v>
      </c>
      <c r="W17" s="92">
        <f t="shared" si="0"/>
        <v>98.178096122442227</v>
      </c>
      <c r="X17" s="148">
        <f t="shared" si="1"/>
        <v>9.8990056296608276E-3</v>
      </c>
      <c r="Y17" s="153">
        <f t="shared" si="2"/>
        <v>681.11020707099317</v>
      </c>
      <c r="AA17" s="11">
        <v>2.1573044390483598</v>
      </c>
      <c r="AB17" s="11">
        <v>212.64288987944599</v>
      </c>
      <c r="AC17" s="11" t="s">
        <v>32</v>
      </c>
      <c r="AD17" s="11">
        <v>74.304122625168503</v>
      </c>
      <c r="AE17" s="11">
        <v>0.94343940424258799</v>
      </c>
      <c r="AF17" s="11">
        <v>0.89521019853783002</v>
      </c>
      <c r="AG17" s="11">
        <v>0.76629343480208401</v>
      </c>
      <c r="AH17" s="11" t="s">
        <v>32</v>
      </c>
      <c r="AI17" s="11" t="s">
        <v>32</v>
      </c>
      <c r="AJ17" s="11">
        <v>4.9550264373566204</v>
      </c>
      <c r="AK17" s="11">
        <v>7.7525853320749996E-3</v>
      </c>
      <c r="AL17" s="11">
        <v>0.81328338457543503</v>
      </c>
      <c r="AM17" s="11">
        <v>8.7712302652491997E-2</v>
      </c>
      <c r="AN17" s="11">
        <v>0.41335972176187002</v>
      </c>
      <c r="AO17" s="11">
        <v>0.81424852046285801</v>
      </c>
      <c r="AP17" s="11" t="s">
        <v>32</v>
      </c>
      <c r="AQ17" s="11" t="s">
        <v>32</v>
      </c>
      <c r="AR17" s="11" t="s">
        <v>32</v>
      </c>
      <c r="AS17" s="11">
        <v>2.7263672468330002E-3</v>
      </c>
      <c r="AT17" s="11">
        <v>1.7107250109983999E-2</v>
      </c>
      <c r="AU17" s="11">
        <v>2.3515834327340001E-3</v>
      </c>
      <c r="AV17" s="11" t="s">
        <v>32</v>
      </c>
      <c r="AW17" s="11" t="s">
        <v>32</v>
      </c>
      <c r="AX17" s="11" t="s">
        <v>32</v>
      </c>
      <c r="AY17" s="11" t="s">
        <v>32</v>
      </c>
      <c r="AZ17" s="11" t="s">
        <v>32</v>
      </c>
      <c r="BA17" s="11" t="s">
        <v>32</v>
      </c>
      <c r="BB17" s="11" t="s">
        <v>32</v>
      </c>
      <c r="BC17" s="11" t="s">
        <v>32</v>
      </c>
      <c r="BD17" s="11" t="s">
        <v>32</v>
      </c>
      <c r="BE17" s="11" t="s">
        <v>32</v>
      </c>
      <c r="BF17" s="11" t="s">
        <v>32</v>
      </c>
      <c r="BG17" s="11">
        <v>2.8194979374005998E-2</v>
      </c>
      <c r="BH17" s="11">
        <v>3.7482442534950001E-3</v>
      </c>
      <c r="BI17" s="11" t="s">
        <v>32</v>
      </c>
      <c r="BJ17" s="11">
        <v>4.8913770978909997E-3</v>
      </c>
      <c r="BK17" s="11">
        <v>4.9546774026519996E-3</v>
      </c>
      <c r="BL17" s="11">
        <v>7.1104748149292005E-2</v>
      </c>
      <c r="BM17" s="11">
        <v>2.230236987797E-3</v>
      </c>
      <c r="BN17" s="11">
        <v>6.6854212908400005E-4</v>
      </c>
    </row>
    <row r="18" spans="1:66" x14ac:dyDescent="0.25">
      <c r="A18" s="108">
        <v>12</v>
      </c>
      <c r="B18" s="11">
        <v>684.53501371019104</v>
      </c>
      <c r="C18" s="11">
        <v>26848.661497319899</v>
      </c>
      <c r="D18" s="11">
        <v>20196.976765220101</v>
      </c>
      <c r="E18" s="11">
        <v>9133.0594753200294</v>
      </c>
      <c r="F18" s="11">
        <v>671724.74529055797</v>
      </c>
      <c r="G18" s="11">
        <v>1517.0001789749899</v>
      </c>
      <c r="H18" s="11">
        <v>2989.0469325078898</v>
      </c>
      <c r="I18" s="11">
        <v>5780.3310284653498</v>
      </c>
      <c r="J18" s="11">
        <v>1667.8834705735101</v>
      </c>
      <c r="K18" s="11">
        <v>52.0743050607283</v>
      </c>
      <c r="M18" s="92">
        <v>0.14643573013288408</v>
      </c>
      <c r="N18" s="92">
        <v>4.4786252243679323</v>
      </c>
      <c r="O18" s="92">
        <v>3.8162187597883381</v>
      </c>
      <c r="P18" s="92">
        <v>1.3347966423180222</v>
      </c>
      <c r="Q18" s="92">
        <v>86.417388481630269</v>
      </c>
      <c r="R18" s="92">
        <v>0.19587506310925068</v>
      </c>
      <c r="S18" s="92">
        <v>0.49564376234845831</v>
      </c>
      <c r="T18" s="92">
        <v>1.0319046952016342</v>
      </c>
      <c r="U18" s="92">
        <v>0.21223817163047917</v>
      </c>
      <c r="V18" s="92">
        <v>6.4822094939594585E-3</v>
      </c>
      <c r="W18" s="92">
        <f t="shared" si="0"/>
        <v>98.135608740021226</v>
      </c>
      <c r="X18" s="148">
        <f t="shared" si="1"/>
        <v>1.0120298629239825E-2</v>
      </c>
      <c r="Y18" s="153">
        <f t="shared" si="2"/>
        <v>683.52838632147575</v>
      </c>
      <c r="AA18" s="11">
        <v>2.1276207018220101</v>
      </c>
      <c r="AB18" s="11">
        <v>197.991883022232</v>
      </c>
      <c r="AC18" s="11">
        <v>0.30214352044534598</v>
      </c>
      <c r="AD18" s="11">
        <v>68.520277267213601</v>
      </c>
      <c r="AE18" s="11">
        <v>1.00698554406576</v>
      </c>
      <c r="AF18" s="11">
        <v>1.1688867411771</v>
      </c>
      <c r="AG18" s="11">
        <v>1.0910140928457699</v>
      </c>
      <c r="AH18" s="11">
        <v>9.7759713529935996E-2</v>
      </c>
      <c r="AI18" s="11" t="s">
        <v>32</v>
      </c>
      <c r="AJ18" s="11">
        <v>1.5528549677553001</v>
      </c>
      <c r="AK18" s="11">
        <v>7.3388693021020001E-3</v>
      </c>
      <c r="AL18" s="11">
        <v>0.97698558320207496</v>
      </c>
      <c r="AM18" s="11">
        <v>0.15138772876422699</v>
      </c>
      <c r="AN18" s="11">
        <v>0.35310211212595499</v>
      </c>
      <c r="AO18" s="11">
        <v>0.75451203906442399</v>
      </c>
      <c r="AP18" s="11" t="s">
        <v>32</v>
      </c>
      <c r="AQ18" s="11" t="s">
        <v>32</v>
      </c>
      <c r="AR18" s="11">
        <v>1.0090248278826999E-2</v>
      </c>
      <c r="AS18" s="11">
        <v>1.0464928045339999E-2</v>
      </c>
      <c r="AT18" s="11">
        <v>1.6264292566773E-2</v>
      </c>
      <c r="AU18" s="11">
        <v>5.6248760022239996E-3</v>
      </c>
      <c r="AV18" s="11">
        <v>6.5021075335839999E-3</v>
      </c>
      <c r="AW18" s="11" t="s">
        <v>32</v>
      </c>
      <c r="AX18" s="11" t="s">
        <v>32</v>
      </c>
      <c r="AY18" s="11" t="s">
        <v>32</v>
      </c>
      <c r="AZ18" s="11" t="s">
        <v>32</v>
      </c>
      <c r="BA18" s="11" t="s">
        <v>32</v>
      </c>
      <c r="BB18" s="11" t="s">
        <v>32</v>
      </c>
      <c r="BC18" s="11" t="s">
        <v>32</v>
      </c>
      <c r="BD18" s="11" t="s">
        <v>32</v>
      </c>
      <c r="BE18" s="11" t="s">
        <v>32</v>
      </c>
      <c r="BF18" s="11">
        <v>1.0780403542589999E-3</v>
      </c>
      <c r="BG18" s="11">
        <v>4.2089164689481998E-2</v>
      </c>
      <c r="BH18" s="11">
        <v>2.363823266485E-3</v>
      </c>
      <c r="BI18" s="11" t="s">
        <v>32</v>
      </c>
      <c r="BJ18" s="11" t="s">
        <v>32</v>
      </c>
      <c r="BK18" s="11">
        <v>1.383083412393E-3</v>
      </c>
      <c r="BL18" s="11">
        <v>4.6515207858979996E-3</v>
      </c>
      <c r="BM18" s="11">
        <v>2.8284147302410001E-3</v>
      </c>
      <c r="BN18" s="11">
        <v>6.3384566592100005E-4</v>
      </c>
    </row>
    <row r="19" spans="1:66" x14ac:dyDescent="0.25">
      <c r="A19" s="108">
        <v>13</v>
      </c>
      <c r="B19" s="11">
        <v>380.77935551202199</v>
      </c>
      <c r="C19" s="11">
        <v>26276.4712851902</v>
      </c>
      <c r="D19" s="11">
        <v>18804.201705173102</v>
      </c>
      <c r="E19" s="11">
        <v>9501.1367814337791</v>
      </c>
      <c r="F19" s="11">
        <v>674168.646495995</v>
      </c>
      <c r="G19" s="11">
        <v>1571.22946536418</v>
      </c>
      <c r="H19" s="11">
        <v>2761.3136893710098</v>
      </c>
      <c r="I19" s="11">
        <v>6170.0564301096401</v>
      </c>
      <c r="J19" s="11">
        <v>1670.51226834258</v>
      </c>
      <c r="K19" s="11">
        <v>56.409882397178698</v>
      </c>
      <c r="M19" s="92">
        <v>8.1456319731131765E-2</v>
      </c>
      <c r="N19" s="92">
        <v>4.3831781750825769</v>
      </c>
      <c r="O19" s="92">
        <v>3.5530539121924578</v>
      </c>
      <c r="P19" s="92">
        <v>1.3885911406065468</v>
      </c>
      <c r="Q19" s="92">
        <v>86.731796371709763</v>
      </c>
      <c r="R19" s="92">
        <v>0.20287714856782291</v>
      </c>
      <c r="S19" s="92">
        <v>0.45788103597150082</v>
      </c>
      <c r="T19" s="92">
        <v>1.1014784739031729</v>
      </c>
      <c r="U19" s="92">
        <v>0.2125726861465933</v>
      </c>
      <c r="V19" s="92">
        <v>7.0219021608008041E-3</v>
      </c>
      <c r="W19" s="92">
        <f t="shared" si="0"/>
        <v>98.119907166072352</v>
      </c>
      <c r="X19" s="148">
        <f t="shared" si="1"/>
        <v>9.3228461740357087E-3</v>
      </c>
      <c r="Y19" s="153">
        <f t="shared" si="2"/>
        <v>674.61246317071561</v>
      </c>
      <c r="AA19" s="11">
        <v>2.4905237129720001</v>
      </c>
      <c r="AB19" s="11">
        <v>198.463323208254</v>
      </c>
      <c r="AC19" s="11">
        <v>0.201555894953583</v>
      </c>
      <c r="AD19" s="11">
        <v>72.041825384834098</v>
      </c>
      <c r="AE19" s="11">
        <v>1.24288931849982</v>
      </c>
      <c r="AF19" s="11">
        <v>1.17488611355543</v>
      </c>
      <c r="AG19" s="11">
        <v>1.1078065474946901</v>
      </c>
      <c r="AH19" s="11" t="s">
        <v>32</v>
      </c>
      <c r="AI19" s="11" t="s">
        <v>32</v>
      </c>
      <c r="AJ19" s="11">
        <v>0.11016346144160701</v>
      </c>
      <c r="AK19" s="11">
        <v>1.9740359852179999E-2</v>
      </c>
      <c r="AL19" s="11">
        <v>1.05480658089303</v>
      </c>
      <c r="AM19" s="11">
        <v>0.133076443196603</v>
      </c>
      <c r="AN19" s="11">
        <v>0.44203228969660702</v>
      </c>
      <c r="AO19" s="11">
        <v>0.815025260643222</v>
      </c>
      <c r="AP19" s="11" t="s">
        <v>32</v>
      </c>
      <c r="AQ19" s="11" t="s">
        <v>32</v>
      </c>
      <c r="AR19" s="11">
        <v>2.1030868929180001E-2</v>
      </c>
      <c r="AS19" s="11">
        <v>5.3214702534470004E-3</v>
      </c>
      <c r="AT19" s="11">
        <v>3.1840796192587E-2</v>
      </c>
      <c r="AU19" s="11">
        <v>3.4338559613070001E-3</v>
      </c>
      <c r="AV19" s="11">
        <v>2.0176200175882002E-2</v>
      </c>
      <c r="AW19" s="11" t="s">
        <v>32</v>
      </c>
      <c r="AX19" s="11">
        <v>1.9584766851949999E-3</v>
      </c>
      <c r="AY19" s="11">
        <v>7.265524474056E-3</v>
      </c>
      <c r="AZ19" s="11">
        <v>1.0761731427180001E-3</v>
      </c>
      <c r="BA19" s="11">
        <v>4.4458707401119997E-3</v>
      </c>
      <c r="BB19" s="11" t="s">
        <v>32</v>
      </c>
      <c r="BC19" s="11" t="s">
        <v>32</v>
      </c>
      <c r="BD19" s="11" t="s">
        <v>32</v>
      </c>
      <c r="BE19" s="11" t="s">
        <v>32</v>
      </c>
      <c r="BF19" s="11" t="s">
        <v>32</v>
      </c>
      <c r="BG19" s="11">
        <v>3.1241483490546999E-2</v>
      </c>
      <c r="BH19" s="11" t="s">
        <v>32</v>
      </c>
      <c r="BI19" s="11">
        <v>5.7788194492610001E-3</v>
      </c>
      <c r="BJ19" s="11">
        <v>3.3815684419300001E-3</v>
      </c>
      <c r="BK19" s="11" t="s">
        <v>32</v>
      </c>
      <c r="BL19" s="11">
        <v>7.4860025506950003E-3</v>
      </c>
      <c r="BM19" s="11">
        <v>3.6220502461320001E-3</v>
      </c>
      <c r="BN19" s="11">
        <v>1.97534044174E-3</v>
      </c>
    </row>
    <row r="20" spans="1:66" x14ac:dyDescent="0.25">
      <c r="A20" s="108">
        <v>14</v>
      </c>
      <c r="B20" s="11" t="s">
        <v>32</v>
      </c>
      <c r="C20" s="11">
        <v>30346.274940899999</v>
      </c>
      <c r="D20" s="11">
        <v>20665.121068171899</v>
      </c>
      <c r="E20" s="11">
        <v>9254.4784715040405</v>
      </c>
      <c r="F20" s="11">
        <v>667732.13731140504</v>
      </c>
      <c r="G20" s="11">
        <v>1868.0512235424101</v>
      </c>
      <c r="H20" s="11">
        <v>2497.5073987073802</v>
      </c>
      <c r="I20" s="11">
        <v>5918.4304221415496</v>
      </c>
      <c r="J20" s="11">
        <v>1685.51319370141</v>
      </c>
      <c r="K20" s="11">
        <v>67.374718390339694</v>
      </c>
      <c r="M20" s="92" t="s">
        <v>32</v>
      </c>
      <c r="N20" s="92">
        <v>5.062062122891529</v>
      </c>
      <c r="O20" s="92">
        <v>3.9046746258310798</v>
      </c>
      <c r="P20" s="92">
        <v>1.3525420286103156</v>
      </c>
      <c r="Q20" s="92">
        <v>85.903739465112253</v>
      </c>
      <c r="R20" s="92">
        <v>0.24120277398379597</v>
      </c>
      <c r="S20" s="92">
        <v>0.41413667685365774</v>
      </c>
      <c r="T20" s="92">
        <v>1.0565581989607093</v>
      </c>
      <c r="U20" s="92">
        <v>0.21448155389850443</v>
      </c>
      <c r="V20" s="92">
        <v>8.3868049452294844E-3</v>
      </c>
      <c r="W20" s="92">
        <f t="shared" si="0"/>
        <v>98.157784251087094</v>
      </c>
      <c r="X20" s="148">
        <f t="shared" si="1"/>
        <v>8.5203441964191388E-3</v>
      </c>
      <c r="Y20" s="153">
        <f t="shared" si="2"/>
        <v>665.02360451225763</v>
      </c>
      <c r="AA20" s="11">
        <v>2.6477514495689398</v>
      </c>
      <c r="AB20" s="11">
        <v>206.83974850106</v>
      </c>
      <c r="AC20" s="11">
        <v>0.22555392197324101</v>
      </c>
      <c r="AD20" s="11">
        <v>74.039504966500303</v>
      </c>
      <c r="AE20" s="11">
        <v>1.5506377526100501</v>
      </c>
      <c r="AF20" s="11">
        <v>1.0962986047451899</v>
      </c>
      <c r="AG20" s="11">
        <v>1.0980844239396701</v>
      </c>
      <c r="AH20" s="11" t="s">
        <v>32</v>
      </c>
      <c r="AI20" s="11" t="s">
        <v>32</v>
      </c>
      <c r="AJ20" s="11">
        <v>1.8369891362210001E-2</v>
      </c>
      <c r="AK20" s="11">
        <v>1.9895420096664999E-2</v>
      </c>
      <c r="AL20" s="11">
        <v>0.88236304100231899</v>
      </c>
      <c r="AM20" s="11">
        <v>0.17717885970108199</v>
      </c>
      <c r="AN20" s="11">
        <v>0.373454766605262</v>
      </c>
      <c r="AO20" s="11">
        <v>0.80534017316284101</v>
      </c>
      <c r="AP20" s="11" t="s">
        <v>32</v>
      </c>
      <c r="AQ20" s="11" t="s">
        <v>32</v>
      </c>
      <c r="AR20" s="11" t="s">
        <v>32</v>
      </c>
      <c r="AS20" s="11">
        <v>4.0155634728819998E-3</v>
      </c>
      <c r="AT20" s="11">
        <v>1.5330155912472001E-2</v>
      </c>
      <c r="AU20" s="11" t="s">
        <v>32</v>
      </c>
      <c r="AV20" s="11">
        <v>6.6853379849360003E-3</v>
      </c>
      <c r="AW20" s="11" t="s">
        <v>32</v>
      </c>
      <c r="AX20" s="11" t="s">
        <v>32</v>
      </c>
      <c r="AY20" s="11" t="s">
        <v>32</v>
      </c>
      <c r="AZ20" s="11" t="s">
        <v>32</v>
      </c>
      <c r="BA20" s="11" t="s">
        <v>32</v>
      </c>
      <c r="BB20" s="11" t="s">
        <v>32</v>
      </c>
      <c r="BC20" s="11">
        <v>3.5281428135190002E-3</v>
      </c>
      <c r="BD20" s="11" t="s">
        <v>32</v>
      </c>
      <c r="BE20" s="11" t="s">
        <v>32</v>
      </c>
      <c r="BF20" s="11" t="s">
        <v>32</v>
      </c>
      <c r="BG20" s="11">
        <v>2.3609754552452001E-2</v>
      </c>
      <c r="BH20" s="11">
        <v>8.5852186048269996E-3</v>
      </c>
      <c r="BI20" s="11" t="s">
        <v>32</v>
      </c>
      <c r="BJ20" s="11">
        <v>4.7764193175590004E-3</v>
      </c>
      <c r="BK20" s="11">
        <v>2.1096198574409998E-3</v>
      </c>
      <c r="BL20" s="11">
        <v>1.0988499820264E-2</v>
      </c>
      <c r="BM20" s="11">
        <v>4.3894760906610002E-3</v>
      </c>
      <c r="BN20" s="11">
        <v>6.5332161054799996E-4</v>
      </c>
    </row>
    <row r="21" spans="1:66" x14ac:dyDescent="0.25">
      <c r="A21" s="108">
        <v>15</v>
      </c>
      <c r="B21" s="11" t="s">
        <v>32</v>
      </c>
      <c r="C21" s="11">
        <v>28501.052603487798</v>
      </c>
      <c r="D21" s="11">
        <v>18757.360305260801</v>
      </c>
      <c r="E21" s="11">
        <v>7555.0960190795404</v>
      </c>
      <c r="F21" s="11">
        <v>678043.35691666696</v>
      </c>
      <c r="G21" s="11">
        <v>1597.7667508652701</v>
      </c>
      <c r="H21" s="11">
        <v>2271.4224907671401</v>
      </c>
      <c r="I21" s="11">
        <v>4196.1006849209398</v>
      </c>
      <c r="J21" s="11">
        <v>1699.4207081269701</v>
      </c>
      <c r="K21" s="11">
        <v>40.121290844858002</v>
      </c>
      <c r="M21" s="92" t="s">
        <v>32</v>
      </c>
      <c r="N21" s="92">
        <v>4.7542605847877999</v>
      </c>
      <c r="O21" s="92">
        <v>3.5442032296790282</v>
      </c>
      <c r="P21" s="92">
        <v>1.1041772831884749</v>
      </c>
      <c r="Q21" s="92">
        <v>87.230277867329207</v>
      </c>
      <c r="R21" s="92">
        <v>0.20630364287172367</v>
      </c>
      <c r="S21" s="92">
        <v>0.37664727741900716</v>
      </c>
      <c r="T21" s="92">
        <v>0.74908789427208611</v>
      </c>
      <c r="U21" s="92">
        <v>0.21625128510915695</v>
      </c>
      <c r="V21" s="92">
        <v>4.9942982843679236E-3</v>
      </c>
      <c r="W21" s="92">
        <f t="shared" si="0"/>
        <v>98.186203362940844</v>
      </c>
      <c r="X21" s="148">
        <f t="shared" si="1"/>
        <v>7.637989059767058E-3</v>
      </c>
      <c r="Y21" s="153">
        <f t="shared" si="2"/>
        <v>653.63534331910557</v>
      </c>
      <c r="AA21" s="11">
        <v>1.5802274404483601</v>
      </c>
      <c r="AB21" s="11">
        <v>190.15170717435899</v>
      </c>
      <c r="AC21" s="11">
        <v>0.26130097166369398</v>
      </c>
      <c r="AD21" s="11">
        <v>67.220446880535903</v>
      </c>
      <c r="AE21" s="11">
        <v>0.97878294431248003</v>
      </c>
      <c r="AF21" s="11">
        <v>0.84017018238102503</v>
      </c>
      <c r="AG21" s="11">
        <v>0.79559321285296103</v>
      </c>
      <c r="AH21" s="11" t="s">
        <v>32</v>
      </c>
      <c r="AI21" s="11" t="s">
        <v>32</v>
      </c>
      <c r="AJ21" s="11">
        <v>1.1862740335994999E-2</v>
      </c>
      <c r="AK21" s="11">
        <v>2.9810486139519999E-3</v>
      </c>
      <c r="AL21" s="11">
        <v>0.64172671077580301</v>
      </c>
      <c r="AM21" s="11">
        <v>0.21499974812077299</v>
      </c>
      <c r="AN21" s="11">
        <v>0.50198647006224695</v>
      </c>
      <c r="AO21" s="11">
        <v>0.71657575507568005</v>
      </c>
      <c r="AP21" s="11" t="s">
        <v>32</v>
      </c>
      <c r="AQ21" s="11" t="s">
        <v>32</v>
      </c>
      <c r="AR21" s="11" t="s">
        <v>32</v>
      </c>
      <c r="AS21" s="11">
        <v>1.0863101540865E-2</v>
      </c>
      <c r="AT21" s="11">
        <v>7.0097517664649998E-3</v>
      </c>
      <c r="AU21" s="11">
        <v>1.148495923012E-3</v>
      </c>
      <c r="AV21" s="11" t="s">
        <v>32</v>
      </c>
      <c r="AW21" s="11" t="s">
        <v>32</v>
      </c>
      <c r="AX21" s="11" t="s">
        <v>32</v>
      </c>
      <c r="AY21" s="11" t="s">
        <v>32</v>
      </c>
      <c r="AZ21" s="11" t="s">
        <v>32</v>
      </c>
      <c r="BA21" s="11" t="s">
        <v>32</v>
      </c>
      <c r="BB21" s="11" t="s">
        <v>32</v>
      </c>
      <c r="BC21" s="11" t="s">
        <v>32</v>
      </c>
      <c r="BD21" s="11">
        <v>1.0689706216719999E-3</v>
      </c>
      <c r="BE21" s="11" t="s">
        <v>32</v>
      </c>
      <c r="BF21" s="11" t="s">
        <v>32</v>
      </c>
      <c r="BG21" s="11">
        <v>3.1786261095474999E-2</v>
      </c>
      <c r="BH21" s="11">
        <v>2.4562239346329999E-3</v>
      </c>
      <c r="BI21" s="11" t="s">
        <v>32</v>
      </c>
      <c r="BJ21" s="11">
        <v>6.2025137330810002E-3</v>
      </c>
      <c r="BK21" s="11">
        <v>2.8205990522369999E-3</v>
      </c>
      <c r="BL21" s="11">
        <v>5.5387289345629996E-3</v>
      </c>
      <c r="BM21" s="11">
        <v>2.2079042886249999E-3</v>
      </c>
      <c r="BN21" s="11">
        <v>2.0109431654220002E-3</v>
      </c>
    </row>
    <row r="22" spans="1:66" x14ac:dyDescent="0.25">
      <c r="A22" s="108">
        <v>16</v>
      </c>
      <c r="B22" s="11" t="s">
        <v>32</v>
      </c>
      <c r="C22" s="11">
        <v>27968.969406096101</v>
      </c>
      <c r="D22" s="11">
        <v>19552.651937557501</v>
      </c>
      <c r="E22" s="11">
        <v>9464.7365337083793</v>
      </c>
      <c r="F22" s="11">
        <v>673044.10930592904</v>
      </c>
      <c r="G22" s="11">
        <v>1631.47704062253</v>
      </c>
      <c r="H22" s="11">
        <v>2058.9084605544699</v>
      </c>
      <c r="I22" s="11">
        <v>6314.9458845703402</v>
      </c>
      <c r="J22" s="11">
        <v>1707.2012405334499</v>
      </c>
      <c r="K22" s="11">
        <v>43.559360102760998</v>
      </c>
      <c r="M22" s="92" t="s">
        <v>32</v>
      </c>
      <c r="N22" s="92">
        <v>4.6655037866308904</v>
      </c>
      <c r="O22" s="92">
        <v>3.6944735836014897</v>
      </c>
      <c r="P22" s="92">
        <v>1.3832712444014796</v>
      </c>
      <c r="Q22" s="92">
        <v>86.587124662207771</v>
      </c>
      <c r="R22" s="92">
        <v>0.21065631548518107</v>
      </c>
      <c r="S22" s="92">
        <v>0.3414082009291422</v>
      </c>
      <c r="T22" s="92">
        <v>1.1273441393134971</v>
      </c>
      <c r="U22" s="92">
        <v>0.21724135785788151</v>
      </c>
      <c r="V22" s="92">
        <v>5.4222691455916884E-3</v>
      </c>
      <c r="W22" s="92">
        <f t="shared" si="0"/>
        <v>98.232445559572923</v>
      </c>
      <c r="X22" s="148">
        <f t="shared" si="1"/>
        <v>6.9794293604876793E-3</v>
      </c>
      <c r="Y22" s="153">
        <f t="shared" si="2"/>
        <v>644.44853104515062</v>
      </c>
      <c r="AA22" s="11">
        <v>2.4484178557017402</v>
      </c>
      <c r="AB22" s="11">
        <v>179.67093100591799</v>
      </c>
      <c r="AC22" s="11">
        <v>0.31372922542259901</v>
      </c>
      <c r="AD22" s="11">
        <v>75.105975095662004</v>
      </c>
      <c r="AE22" s="11">
        <v>1.53159035452417</v>
      </c>
      <c r="AF22" s="11">
        <v>1.5153216237084</v>
      </c>
      <c r="AG22" s="11">
        <v>1.2770185163868499</v>
      </c>
      <c r="AH22" s="11" t="s">
        <v>32</v>
      </c>
      <c r="AI22" s="11" t="s">
        <v>32</v>
      </c>
      <c r="AJ22" s="11">
        <v>1.1736486803050001E-2</v>
      </c>
      <c r="AK22" s="11">
        <v>1.4112929248369999E-3</v>
      </c>
      <c r="AL22" s="11">
        <v>0.73494454072045101</v>
      </c>
      <c r="AM22" s="11">
        <v>0.10009936578682201</v>
      </c>
      <c r="AN22" s="11">
        <v>0.50736827628648196</v>
      </c>
      <c r="AO22" s="11">
        <v>0.95460383078077804</v>
      </c>
      <c r="AP22" s="11" t="s">
        <v>32</v>
      </c>
      <c r="AQ22" s="11" t="s">
        <v>32</v>
      </c>
      <c r="AR22" s="11" t="s">
        <v>32</v>
      </c>
      <c r="AS22" s="11">
        <v>6.709207924652E-3</v>
      </c>
      <c r="AT22" s="11">
        <v>1.3921423396687E-2</v>
      </c>
      <c r="AU22" s="11">
        <v>3.4601419014019998E-3</v>
      </c>
      <c r="AV22" s="11" t="s">
        <v>32</v>
      </c>
      <c r="AW22" s="11" t="s">
        <v>32</v>
      </c>
      <c r="AX22" s="11" t="s">
        <v>32</v>
      </c>
      <c r="AY22" s="11" t="s">
        <v>32</v>
      </c>
      <c r="AZ22" s="11" t="s">
        <v>32</v>
      </c>
      <c r="BA22" s="11" t="s">
        <v>32</v>
      </c>
      <c r="BB22" s="11" t="s">
        <v>32</v>
      </c>
      <c r="BC22" s="11" t="s">
        <v>32</v>
      </c>
      <c r="BD22" s="11" t="s">
        <v>32</v>
      </c>
      <c r="BE22" s="11" t="s">
        <v>32</v>
      </c>
      <c r="BF22" s="11" t="s">
        <v>32</v>
      </c>
      <c r="BG22" s="11">
        <v>2.7523385052294999E-2</v>
      </c>
      <c r="BH22" s="11" t="s">
        <v>32</v>
      </c>
      <c r="BI22" s="11" t="s">
        <v>32</v>
      </c>
      <c r="BJ22" s="11" t="s">
        <v>32</v>
      </c>
      <c r="BK22" s="11">
        <v>2.7922737928209999E-3</v>
      </c>
      <c r="BL22" s="11" t="s">
        <v>32</v>
      </c>
      <c r="BM22" s="11">
        <v>2.9226524689299998E-3</v>
      </c>
      <c r="BN22" s="11">
        <v>6.5297254013200003E-4</v>
      </c>
    </row>
    <row r="23" spans="1:66" x14ac:dyDescent="0.25">
      <c r="A23" s="108">
        <v>17</v>
      </c>
      <c r="B23" s="11" t="s">
        <v>32</v>
      </c>
      <c r="C23" s="11">
        <v>28575.612983211198</v>
      </c>
      <c r="D23" s="11">
        <v>18647.550248141601</v>
      </c>
      <c r="E23" s="11">
        <v>11273.481191659101</v>
      </c>
      <c r="F23" s="11">
        <v>670878.87613316905</v>
      </c>
      <c r="G23" s="11">
        <v>1737.2310998094599</v>
      </c>
      <c r="H23" s="11">
        <v>2096.33093619391</v>
      </c>
      <c r="I23" s="11">
        <v>6075.3234280165498</v>
      </c>
      <c r="J23" s="11">
        <v>2113.1647284733899</v>
      </c>
      <c r="K23" s="11">
        <v>34.107139247564902</v>
      </c>
      <c r="M23" s="92" t="s">
        <v>32</v>
      </c>
      <c r="N23" s="92">
        <v>4.76669800172946</v>
      </c>
      <c r="O23" s="92">
        <v>3.5234546193863552</v>
      </c>
      <c r="P23" s="92">
        <v>1.6476192761609776</v>
      </c>
      <c r="Q23" s="92">
        <v>86.308567414532206</v>
      </c>
      <c r="R23" s="92">
        <v>0.22431127960739747</v>
      </c>
      <c r="S23" s="92">
        <v>0.34761359583967416</v>
      </c>
      <c r="T23" s="92">
        <v>1.0845667383695146</v>
      </c>
      <c r="U23" s="92">
        <v>0.26890021169823886</v>
      </c>
      <c r="V23" s="92">
        <v>4.2456566935368785E-3</v>
      </c>
      <c r="W23" s="92">
        <f t="shared" si="0"/>
        <v>98.175976794017359</v>
      </c>
      <c r="X23" s="148">
        <f t="shared" si="1"/>
        <v>7.1281551826266193E-3</v>
      </c>
      <c r="Y23" s="153">
        <f t="shared" si="2"/>
        <v>646.58048077837441</v>
      </c>
      <c r="AA23" s="11">
        <v>1.9368447905842301</v>
      </c>
      <c r="AB23" s="11">
        <v>186.75419750592201</v>
      </c>
      <c r="AC23" s="11" t="s">
        <v>32</v>
      </c>
      <c r="AD23" s="11">
        <v>79.923501597312395</v>
      </c>
      <c r="AE23" s="11">
        <v>1.37389210197321</v>
      </c>
      <c r="AF23" s="11">
        <v>1.12165064603077</v>
      </c>
      <c r="AG23" s="11">
        <v>1.2662828662655901</v>
      </c>
      <c r="AH23" s="11" t="s">
        <v>32</v>
      </c>
      <c r="AI23" s="11" t="s">
        <v>32</v>
      </c>
      <c r="AJ23" s="11">
        <v>1.1758762636002999E-2</v>
      </c>
      <c r="AK23" s="11">
        <v>6.0441096050090001E-3</v>
      </c>
      <c r="AL23" s="11">
        <v>0.33086752854134099</v>
      </c>
      <c r="AM23" s="11">
        <v>0.104005871284279</v>
      </c>
      <c r="AN23" s="11">
        <v>0.39510785201840998</v>
      </c>
      <c r="AO23" s="11">
        <v>0.76611958523655899</v>
      </c>
      <c r="AP23" s="11">
        <v>5.0579079084895E-2</v>
      </c>
      <c r="AQ23" s="11" t="s">
        <v>32</v>
      </c>
      <c r="AR23" s="11" t="s">
        <v>32</v>
      </c>
      <c r="AS23" s="11">
        <v>2.6719749385229999E-3</v>
      </c>
      <c r="AT23" s="11">
        <v>1.1161302463736001E-2</v>
      </c>
      <c r="AU23" s="11">
        <v>2.305542784845E-3</v>
      </c>
      <c r="AV23" s="11">
        <v>1.3530954764645E-2</v>
      </c>
      <c r="AW23" s="11" t="s">
        <v>32</v>
      </c>
      <c r="AX23" s="11" t="s">
        <v>32</v>
      </c>
      <c r="AY23" s="11">
        <v>7.3388501470540001E-3</v>
      </c>
      <c r="AZ23" s="11" t="s">
        <v>32</v>
      </c>
      <c r="BA23" s="11" t="s">
        <v>32</v>
      </c>
      <c r="BB23" s="11">
        <v>1.1206034705909999E-3</v>
      </c>
      <c r="BC23" s="11" t="s">
        <v>32</v>
      </c>
      <c r="BD23" s="11" t="s">
        <v>32</v>
      </c>
      <c r="BE23" s="11" t="s">
        <v>32</v>
      </c>
      <c r="BF23" s="11" t="s">
        <v>32</v>
      </c>
      <c r="BG23" s="11">
        <v>1.180833330049E-2</v>
      </c>
      <c r="BH23" s="11">
        <v>1.205094540999E-3</v>
      </c>
      <c r="BI23" s="11" t="s">
        <v>32</v>
      </c>
      <c r="BJ23" s="11">
        <v>2.1220473931824E-2</v>
      </c>
      <c r="BK23" s="11">
        <v>4.8548111078110003E-3</v>
      </c>
      <c r="BL23" s="11">
        <v>7.5684423699569998E-3</v>
      </c>
      <c r="BM23" s="11" t="s">
        <v>32</v>
      </c>
      <c r="BN23" s="11">
        <v>6.5478615146399995E-4</v>
      </c>
    </row>
    <row r="24" spans="1:66" x14ac:dyDescent="0.25">
      <c r="A24" s="108">
        <v>18</v>
      </c>
      <c r="B24" s="11">
        <v>3605.4724667478899</v>
      </c>
      <c r="C24" s="11">
        <v>30560.587829592099</v>
      </c>
      <c r="D24" s="11">
        <v>23508.1682044548</v>
      </c>
      <c r="E24" s="11">
        <v>9613.5995953604106</v>
      </c>
      <c r="F24" s="11">
        <v>653620.28328185703</v>
      </c>
      <c r="G24" s="11">
        <v>1785.77052670594</v>
      </c>
      <c r="H24" s="11">
        <v>5017.8406672195797</v>
      </c>
      <c r="I24" s="11">
        <v>6022.6749639868303</v>
      </c>
      <c r="J24" s="11">
        <v>1757.7069814361801</v>
      </c>
      <c r="K24" s="11">
        <v>107.259213587536</v>
      </c>
      <c r="M24" s="92">
        <v>0.7712826700867087</v>
      </c>
      <c r="N24" s="92">
        <v>5.0978116558542581</v>
      </c>
      <c r="O24" s="92">
        <v>4.4418683822317346</v>
      </c>
      <c r="P24" s="92">
        <v>1.4050275808619239</v>
      </c>
      <c r="Q24" s="92">
        <v>84.088249444210902</v>
      </c>
      <c r="R24" s="92">
        <v>0.23057869040827098</v>
      </c>
      <c r="S24" s="92">
        <v>0.83205833943835061</v>
      </c>
      <c r="T24" s="92">
        <v>1.0751679345709289</v>
      </c>
      <c r="U24" s="92">
        <v>0.22366821338775392</v>
      </c>
      <c r="V24" s="92">
        <v>1.335162690737648E-2</v>
      </c>
      <c r="W24" s="92">
        <f t="shared" si="0"/>
        <v>98.179064537958197</v>
      </c>
      <c r="X24" s="148">
        <f t="shared" si="1"/>
        <v>1.7332869166070467E-2</v>
      </c>
      <c r="Y24" s="153">
        <f t="shared" si="2"/>
        <v>746.4070187471807</v>
      </c>
      <c r="AA24" s="11">
        <v>1.78332535747933</v>
      </c>
      <c r="AB24" s="11">
        <v>183.92037836574499</v>
      </c>
      <c r="AC24" s="11">
        <v>0.31474995047892801</v>
      </c>
      <c r="AD24" s="11">
        <v>69.003944058257801</v>
      </c>
      <c r="AE24" s="11">
        <v>1.5134282693501799</v>
      </c>
      <c r="AF24" s="11">
        <v>1.1362496571762</v>
      </c>
      <c r="AG24" s="11">
        <v>1.41557394476001</v>
      </c>
      <c r="AH24" s="11">
        <v>0.119093594271279</v>
      </c>
      <c r="AI24" s="11">
        <v>0.13756097892079999</v>
      </c>
      <c r="AJ24" s="11">
        <v>0.83566599276612896</v>
      </c>
      <c r="AK24" s="11">
        <v>3.4939291792505003E-2</v>
      </c>
      <c r="AL24" s="11">
        <v>1.39581630972732</v>
      </c>
      <c r="AM24" s="11">
        <v>0.34657600588751197</v>
      </c>
      <c r="AN24" s="11">
        <v>0.31173727800874301</v>
      </c>
      <c r="AO24" s="11">
        <v>0.769565035735014</v>
      </c>
      <c r="AP24" s="11" t="s">
        <v>32</v>
      </c>
      <c r="AQ24" s="11" t="s">
        <v>32</v>
      </c>
      <c r="AR24" s="11">
        <v>0.53710674373018596</v>
      </c>
      <c r="AS24" s="11">
        <v>0.167496562264869</v>
      </c>
      <c r="AT24" s="11">
        <v>0.131519666732617</v>
      </c>
      <c r="AU24" s="11">
        <v>3.583276192383E-3</v>
      </c>
      <c r="AV24" s="11">
        <v>5.6296391458354002E-2</v>
      </c>
      <c r="AW24" s="11" t="s">
        <v>32</v>
      </c>
      <c r="AX24" s="11" t="s">
        <v>32</v>
      </c>
      <c r="AY24" s="11" t="s">
        <v>32</v>
      </c>
      <c r="AZ24" s="11">
        <v>1.1220745282489999E-3</v>
      </c>
      <c r="BA24" s="11">
        <v>7.9705056659705995E-2</v>
      </c>
      <c r="BB24" s="11" t="s">
        <v>32</v>
      </c>
      <c r="BC24" s="11">
        <v>7.3583746405939997E-3</v>
      </c>
      <c r="BD24" s="11" t="s">
        <v>32</v>
      </c>
      <c r="BE24" s="11" t="s">
        <v>32</v>
      </c>
      <c r="BF24" s="11" t="s">
        <v>32</v>
      </c>
      <c r="BG24" s="11">
        <v>6.1099149827117998E-2</v>
      </c>
      <c r="BH24" s="11">
        <v>1.3975970246665999E-2</v>
      </c>
      <c r="BI24" s="11">
        <v>6.0329125526469999E-3</v>
      </c>
      <c r="BJ24" s="11">
        <v>1.0595928030816999E-2</v>
      </c>
      <c r="BK24" s="11">
        <v>1.2087366868968E-2</v>
      </c>
      <c r="BL24" s="11">
        <v>2.7047178507124001E-2</v>
      </c>
      <c r="BM24" s="11">
        <v>5.3222651255730004E-3</v>
      </c>
      <c r="BN24" s="11">
        <v>3.4473135340590002E-3</v>
      </c>
    </row>
    <row r="25" spans="1:66" x14ac:dyDescent="0.25">
      <c r="A25" s="108">
        <v>19</v>
      </c>
      <c r="B25" s="11">
        <v>885.69237863091701</v>
      </c>
      <c r="C25" s="11">
        <v>32008.138515709099</v>
      </c>
      <c r="D25" s="11">
        <v>20807.6157255701</v>
      </c>
      <c r="E25" s="11">
        <v>9701.1672469918994</v>
      </c>
      <c r="F25" s="11">
        <v>662132.01032626</v>
      </c>
      <c r="G25" s="11">
        <v>1929.28543105115</v>
      </c>
      <c r="H25" s="11">
        <v>2666.3042171494499</v>
      </c>
      <c r="I25" s="11">
        <v>6241.9698711552201</v>
      </c>
      <c r="J25" s="11">
        <v>1782.06853238749</v>
      </c>
      <c r="K25" s="11">
        <v>43.490047793193597</v>
      </c>
      <c r="M25" s="92">
        <v>0.18946731363672578</v>
      </c>
      <c r="N25" s="92">
        <v>5.3392775858054344</v>
      </c>
      <c r="O25" s="92">
        <v>3.9315989913464704</v>
      </c>
      <c r="P25" s="92">
        <v>1.4178255931478663</v>
      </c>
      <c r="Q25" s="92">
        <v>85.183283128473349</v>
      </c>
      <c r="R25" s="92">
        <v>0.24910933485732448</v>
      </c>
      <c r="S25" s="92">
        <v>0.44212656528772176</v>
      </c>
      <c r="T25" s="92">
        <v>1.1143164613986298</v>
      </c>
      <c r="U25" s="92">
        <v>0.22676822074630809</v>
      </c>
      <c r="V25" s="92">
        <v>5.4136411492967393E-3</v>
      </c>
      <c r="W25" s="92">
        <f t="shared" si="0"/>
        <v>98.099186835849139</v>
      </c>
      <c r="X25" s="148">
        <f t="shared" si="1"/>
        <v>9.1671559117502514E-3</v>
      </c>
      <c r="Y25" s="153">
        <f t="shared" si="2"/>
        <v>672.80353155226612</v>
      </c>
      <c r="AA25" s="11">
        <v>1.33469556817955</v>
      </c>
      <c r="AB25" s="11">
        <v>188.903289862675</v>
      </c>
      <c r="AC25" s="11">
        <v>1.6479120339245801</v>
      </c>
      <c r="AD25" s="11">
        <v>72.273837161652196</v>
      </c>
      <c r="AE25" s="11">
        <v>1.2589863491143201</v>
      </c>
      <c r="AF25" s="11">
        <v>0.61707415627001905</v>
      </c>
      <c r="AG25" s="11">
        <v>1.8164573918245801</v>
      </c>
      <c r="AH25" s="11" t="s">
        <v>32</v>
      </c>
      <c r="AI25" s="11" t="s">
        <v>32</v>
      </c>
      <c r="AJ25" s="11">
        <v>0.164138515840524</v>
      </c>
      <c r="AK25" s="11">
        <v>1.210578592532E-2</v>
      </c>
      <c r="AL25" s="11">
        <v>0.52478128078010899</v>
      </c>
      <c r="AM25" s="11">
        <v>0.23629373839922499</v>
      </c>
      <c r="AN25" s="11">
        <v>0.39704086169632902</v>
      </c>
      <c r="AO25" s="11">
        <v>0.74843034313354495</v>
      </c>
      <c r="AP25" s="11" t="s">
        <v>32</v>
      </c>
      <c r="AQ25" s="11" t="s">
        <v>32</v>
      </c>
      <c r="AR25" s="11">
        <v>5.6124664151175001E-2</v>
      </c>
      <c r="AS25" s="11">
        <v>1.7586498730201999E-2</v>
      </c>
      <c r="AT25" s="11">
        <v>1.2730703708798001E-2</v>
      </c>
      <c r="AU25" s="11">
        <v>1.4956610117740001E-3</v>
      </c>
      <c r="AV25" s="11" t="s">
        <v>32</v>
      </c>
      <c r="AW25" s="11" t="s">
        <v>32</v>
      </c>
      <c r="AX25" s="11">
        <v>5.4622969565189996E-3</v>
      </c>
      <c r="AY25" s="11" t="s">
        <v>32</v>
      </c>
      <c r="AZ25" s="11" t="s">
        <v>32</v>
      </c>
      <c r="BA25" s="11" t="s">
        <v>32</v>
      </c>
      <c r="BB25" s="11" t="s">
        <v>32</v>
      </c>
      <c r="BC25" s="11" t="s">
        <v>32</v>
      </c>
      <c r="BD25" s="11" t="s">
        <v>32</v>
      </c>
      <c r="BE25" s="11" t="s">
        <v>32</v>
      </c>
      <c r="BF25" s="11" t="s">
        <v>32</v>
      </c>
      <c r="BG25" s="11">
        <v>1.5740949432324E-2</v>
      </c>
      <c r="BH25" s="11">
        <v>8.1864930022470007E-3</v>
      </c>
      <c r="BI25" s="11" t="s">
        <v>32</v>
      </c>
      <c r="BJ25" s="11">
        <v>3.0360275652154999E-2</v>
      </c>
      <c r="BK25" s="11">
        <v>3.0434152661685001E-2</v>
      </c>
      <c r="BL25" s="11">
        <v>7.4923710748944994E-2</v>
      </c>
      <c r="BM25" s="11" t="s">
        <v>32</v>
      </c>
      <c r="BN25" s="11" t="s">
        <v>32</v>
      </c>
    </row>
    <row r="26" spans="1:66" x14ac:dyDescent="0.25">
      <c r="A26" s="108">
        <v>20</v>
      </c>
      <c r="B26" s="11" t="s">
        <v>32</v>
      </c>
      <c r="C26" s="11">
        <v>28876.747859910502</v>
      </c>
      <c r="D26" s="11">
        <v>20546.081696946199</v>
      </c>
      <c r="E26" s="11">
        <v>10249.9390251327</v>
      </c>
      <c r="F26" s="11">
        <v>668177.06724024599</v>
      </c>
      <c r="G26" s="11">
        <v>1822.96159499941</v>
      </c>
      <c r="H26" s="11">
        <v>1997.4642891914</v>
      </c>
      <c r="I26" s="11">
        <v>6825.7414516880899</v>
      </c>
      <c r="J26" s="11">
        <v>1698.7072073233301</v>
      </c>
      <c r="K26" s="11">
        <v>43.841638970556701</v>
      </c>
      <c r="M26" s="92" t="s">
        <v>32</v>
      </c>
      <c r="N26" s="92">
        <v>4.8169303105116708</v>
      </c>
      <c r="O26" s="92">
        <v>3.8821821366379847</v>
      </c>
      <c r="P26" s="92">
        <v>1.4980285885231441</v>
      </c>
      <c r="Q26" s="92">
        <v>85.960979700457656</v>
      </c>
      <c r="R26" s="92">
        <v>0.23538080114632379</v>
      </c>
      <c r="S26" s="92">
        <v>0.33121952843371794</v>
      </c>
      <c r="T26" s="92">
        <v>1.2185313639553577</v>
      </c>
      <c r="U26" s="92">
        <v>0.21616049213189373</v>
      </c>
      <c r="V26" s="92">
        <v>5.4574072190548975E-3</v>
      </c>
      <c r="W26" s="92">
        <f t="shared" si="0"/>
        <v>98.164870329016807</v>
      </c>
      <c r="X26" s="148">
        <f t="shared" si="1"/>
        <v>6.8215464226758791E-3</v>
      </c>
      <c r="Y26" s="153">
        <f t="shared" si="2"/>
        <v>642.14617634666172</v>
      </c>
      <c r="AA26" s="11">
        <v>2.05801163501572</v>
      </c>
      <c r="AB26" s="11">
        <v>184.407231887531</v>
      </c>
      <c r="AC26" s="11">
        <v>0.20906436486663199</v>
      </c>
      <c r="AD26" s="11">
        <v>74.569709352871996</v>
      </c>
      <c r="AE26" s="11">
        <v>1.4973156086442301</v>
      </c>
      <c r="AF26" s="11">
        <v>1.2429998824046899</v>
      </c>
      <c r="AG26" s="11">
        <v>1.21076664994453</v>
      </c>
      <c r="AH26" s="11" t="s">
        <v>32</v>
      </c>
      <c r="AI26" s="11" t="s">
        <v>32</v>
      </c>
      <c r="AJ26" s="11">
        <v>20.179838942467502</v>
      </c>
      <c r="AK26" s="11">
        <v>2.9811983805150002E-3</v>
      </c>
      <c r="AL26" s="11">
        <v>0.85524325634302401</v>
      </c>
      <c r="AM26" s="11">
        <v>0.133756794825304</v>
      </c>
      <c r="AN26" s="11">
        <v>0.59623248884045199</v>
      </c>
      <c r="AO26" s="11">
        <v>0.81425203173161198</v>
      </c>
      <c r="AP26" s="11" t="s">
        <v>32</v>
      </c>
      <c r="AQ26" s="11" t="s">
        <v>32</v>
      </c>
      <c r="AR26" s="11">
        <v>8.6953136136514994E-2</v>
      </c>
      <c r="AS26" s="11">
        <v>1.086281343499E-2</v>
      </c>
      <c r="AT26" s="11">
        <v>2.1112493697383002E-2</v>
      </c>
      <c r="AU26" s="11">
        <v>1.1487477782529999E-3</v>
      </c>
      <c r="AV26" s="11" t="s">
        <v>32</v>
      </c>
      <c r="AW26" s="11" t="s">
        <v>32</v>
      </c>
      <c r="AX26" s="11" t="s">
        <v>32</v>
      </c>
      <c r="AY26" s="11" t="s">
        <v>32</v>
      </c>
      <c r="AZ26" s="11">
        <v>2.2265853319237999E-2</v>
      </c>
      <c r="BA26" s="11">
        <v>0.123496410333703</v>
      </c>
      <c r="BB26" s="11" t="s">
        <v>32</v>
      </c>
      <c r="BC26" s="11" t="s">
        <v>32</v>
      </c>
      <c r="BD26" s="11" t="s">
        <v>32</v>
      </c>
      <c r="BE26" s="11" t="s">
        <v>32</v>
      </c>
      <c r="BF26" s="11" t="s">
        <v>32</v>
      </c>
      <c r="BG26" s="11">
        <v>3.5722332644618E-2</v>
      </c>
      <c r="BH26" s="11">
        <v>1.2130984590139999E-3</v>
      </c>
      <c r="BI26" s="11">
        <v>5.8835366333689996E-3</v>
      </c>
      <c r="BJ26" s="11" t="s">
        <v>32</v>
      </c>
      <c r="BK26" s="11">
        <v>1.442429686504E-3</v>
      </c>
      <c r="BL26" s="11" t="s">
        <v>32</v>
      </c>
      <c r="BM26" s="11">
        <v>2.9598696914560001E-3</v>
      </c>
      <c r="BN26" s="11" t="s">
        <v>32</v>
      </c>
    </row>
    <row r="27" spans="1:66" x14ac:dyDescent="0.25">
      <c r="A27" s="108">
        <v>21</v>
      </c>
      <c r="B27" s="11">
        <v>636.242428193308</v>
      </c>
      <c r="C27" s="11">
        <v>27812.9524114142</v>
      </c>
      <c r="D27" s="11">
        <v>17877.0943805508</v>
      </c>
      <c r="E27" s="11">
        <v>7976.8963195247698</v>
      </c>
      <c r="F27" s="11">
        <v>677265.86660624202</v>
      </c>
      <c r="G27" s="11">
        <v>1473.2263821020099</v>
      </c>
      <c r="H27" s="11">
        <v>2291.3282496716602</v>
      </c>
      <c r="I27" s="11">
        <v>5973.1616625104498</v>
      </c>
      <c r="J27" s="11">
        <v>1517.9072301111801</v>
      </c>
      <c r="K27" s="11">
        <v>25.924078254533999</v>
      </c>
      <c r="M27" s="92">
        <v>0.13610498023911244</v>
      </c>
      <c r="N27" s="92">
        <v>4.639478591748003</v>
      </c>
      <c r="O27" s="92">
        <v>3.3778769832050735</v>
      </c>
      <c r="P27" s="92">
        <v>1.1658233970985452</v>
      </c>
      <c r="Q27" s="92">
        <v>87.130253738893046</v>
      </c>
      <c r="R27" s="92">
        <v>0.19022299045701152</v>
      </c>
      <c r="S27" s="92">
        <v>0.37994805036055468</v>
      </c>
      <c r="T27" s="92">
        <v>1.0663288199913654</v>
      </c>
      <c r="U27" s="92">
        <v>0.19315369503164767</v>
      </c>
      <c r="V27" s="92">
        <v>3.2270292611243918E-3</v>
      </c>
      <c r="W27" s="92">
        <f t="shared" si="0"/>
        <v>98.282418276285497</v>
      </c>
      <c r="X27" s="148">
        <f t="shared" si="1"/>
        <v>7.7131862638334936E-3</v>
      </c>
      <c r="Y27" s="153">
        <f t="shared" si="2"/>
        <v>654.6446188073038</v>
      </c>
      <c r="AA27" s="11">
        <v>1.62908648938294</v>
      </c>
      <c r="AB27" s="11">
        <v>177.42289928569801</v>
      </c>
      <c r="AC27" s="11">
        <v>0.19582658063014499</v>
      </c>
      <c r="AD27" s="11">
        <v>69.776169993001204</v>
      </c>
      <c r="AE27" s="11">
        <v>1.8300115064209499</v>
      </c>
      <c r="AF27" s="11">
        <v>0.99600293919727501</v>
      </c>
      <c r="AG27" s="11">
        <v>0.72396263941299199</v>
      </c>
      <c r="AH27" s="11">
        <v>0.16267953137733601</v>
      </c>
      <c r="AI27" s="11" t="s">
        <v>32</v>
      </c>
      <c r="AJ27" s="11">
        <v>0.186746227849512</v>
      </c>
      <c r="AK27" s="11">
        <v>6.3611809611069997E-3</v>
      </c>
      <c r="AL27" s="11">
        <v>0.30198355691106599</v>
      </c>
      <c r="AM27" s="11">
        <v>4.5219833715650998E-2</v>
      </c>
      <c r="AN27" s="11">
        <v>0.48141850370446998</v>
      </c>
      <c r="AO27" s="11">
        <v>1.0177641272015501</v>
      </c>
      <c r="AP27" s="11" t="s">
        <v>32</v>
      </c>
      <c r="AQ27" s="11" t="s">
        <v>32</v>
      </c>
      <c r="AR27" s="11">
        <v>4.5191681298636002E-2</v>
      </c>
      <c r="AS27" s="11">
        <v>1.7045269586624001E-2</v>
      </c>
      <c r="AT27" s="11">
        <v>2.5011203890333001E-2</v>
      </c>
      <c r="AU27" s="11">
        <v>1.2006229174480001E-3</v>
      </c>
      <c r="AV27" s="11">
        <v>7.0407019394080001E-3</v>
      </c>
      <c r="AW27" s="11" t="s">
        <v>32</v>
      </c>
      <c r="AX27" s="11" t="s">
        <v>32</v>
      </c>
      <c r="AY27" s="11" t="s">
        <v>32</v>
      </c>
      <c r="AZ27" s="11" t="s">
        <v>32</v>
      </c>
      <c r="BA27" s="11" t="s">
        <v>32</v>
      </c>
      <c r="BB27" s="11" t="s">
        <v>32</v>
      </c>
      <c r="BC27" s="11" t="s">
        <v>32</v>
      </c>
      <c r="BD27" s="11" t="s">
        <v>32</v>
      </c>
      <c r="BE27" s="11" t="s">
        <v>32</v>
      </c>
      <c r="BF27" s="11" t="s">
        <v>32</v>
      </c>
      <c r="BG27" s="11">
        <v>4.1169430929499998E-3</v>
      </c>
      <c r="BH27" s="11">
        <v>2.5658705054859999E-3</v>
      </c>
      <c r="BI27" s="11">
        <v>1.2348765550121E-2</v>
      </c>
      <c r="BJ27" s="11" t="s">
        <v>32</v>
      </c>
      <c r="BK27" s="11" t="s">
        <v>32</v>
      </c>
      <c r="BL27" s="11">
        <v>2.893626750333E-3</v>
      </c>
      <c r="BM27" s="11">
        <v>1.5389214804820001E-3</v>
      </c>
      <c r="BN27" s="11">
        <v>6.8948447856200001E-4</v>
      </c>
    </row>
    <row r="28" spans="1:66" x14ac:dyDescent="0.25">
      <c r="A28" s="108">
        <v>22</v>
      </c>
      <c r="B28" s="11" t="s">
        <v>32</v>
      </c>
      <c r="C28" s="11">
        <v>27639.027780710101</v>
      </c>
      <c r="D28" s="11">
        <v>18505.080798382998</v>
      </c>
      <c r="E28" s="11">
        <v>8669.3707837028905</v>
      </c>
      <c r="F28" s="11">
        <v>676020.08114112203</v>
      </c>
      <c r="G28" s="11">
        <v>1612.1022270603</v>
      </c>
      <c r="H28" s="11">
        <v>2258.41000978189</v>
      </c>
      <c r="I28" s="11">
        <v>5263.9779865764904</v>
      </c>
      <c r="J28" s="11">
        <v>1815.86654127205</v>
      </c>
      <c r="K28" s="11">
        <v>45.514455524528799</v>
      </c>
      <c r="M28" s="92" t="s">
        <v>32</v>
      </c>
      <c r="N28" s="92">
        <v>4.6104662241002519</v>
      </c>
      <c r="O28" s="92">
        <v>3.4965350168544673</v>
      </c>
      <c r="P28" s="92">
        <v>1.2670285400381776</v>
      </c>
      <c r="Q28" s="92">
        <v>86.969983438805357</v>
      </c>
      <c r="R28" s="92">
        <v>0.20815463955802591</v>
      </c>
      <c r="S28" s="92">
        <v>0.37448954782203298</v>
      </c>
      <c r="T28" s="92">
        <v>0.93972535016363501</v>
      </c>
      <c r="U28" s="92">
        <v>0.23106901737686836</v>
      </c>
      <c r="V28" s="92">
        <v>5.6656394236933444E-3</v>
      </c>
      <c r="W28" s="92">
        <f t="shared" si="0"/>
        <v>98.103117414142531</v>
      </c>
      <c r="X28" s="148">
        <f t="shared" si="1"/>
        <v>7.6171216583770926E-3</v>
      </c>
      <c r="Y28" s="153">
        <f t="shared" si="2"/>
        <v>653.35389751983735</v>
      </c>
      <c r="AA28" s="11">
        <v>1.1898486651176801</v>
      </c>
      <c r="AB28" s="11">
        <v>193.17538697487399</v>
      </c>
      <c r="AC28" s="11" t="s">
        <v>32</v>
      </c>
      <c r="AD28" s="11">
        <v>75.902190145838603</v>
      </c>
      <c r="AE28" s="11">
        <v>1.64001734106373</v>
      </c>
      <c r="AF28" s="11">
        <v>1.31290654318222</v>
      </c>
      <c r="AG28" s="11">
        <v>1.2345796370786</v>
      </c>
      <c r="AH28" s="11">
        <v>0.106002929538475</v>
      </c>
      <c r="AI28" s="11" t="s">
        <v>32</v>
      </c>
      <c r="AJ28" s="11">
        <v>6.9425343687120004E-3</v>
      </c>
      <c r="AK28" s="11">
        <v>1.453657123266E-3</v>
      </c>
      <c r="AL28" s="11">
        <v>0.63096071636427598</v>
      </c>
      <c r="AM28" s="11">
        <v>7.7319864584011994E-2</v>
      </c>
      <c r="AN28" s="11">
        <v>0.331423865173679</v>
      </c>
      <c r="AO28" s="11">
        <v>0.826056604696499</v>
      </c>
      <c r="AP28" s="11" t="s">
        <v>32</v>
      </c>
      <c r="AQ28" s="11" t="s">
        <v>32</v>
      </c>
      <c r="AR28" s="11" t="s">
        <v>32</v>
      </c>
      <c r="AS28" s="11">
        <v>4.1311455178280002E-3</v>
      </c>
      <c r="AT28" s="11">
        <v>8.5815977090539994E-3</v>
      </c>
      <c r="AU28" s="11">
        <v>2.367679785044E-3</v>
      </c>
      <c r="AV28" s="11" t="s">
        <v>32</v>
      </c>
      <c r="AW28" s="11" t="s">
        <v>32</v>
      </c>
      <c r="AX28" s="11" t="s">
        <v>32</v>
      </c>
      <c r="AY28" s="11" t="s">
        <v>32</v>
      </c>
      <c r="AZ28" s="11" t="s">
        <v>32</v>
      </c>
      <c r="BA28" s="11" t="s">
        <v>32</v>
      </c>
      <c r="BB28" s="11" t="s">
        <v>32</v>
      </c>
      <c r="BC28" s="11" t="s">
        <v>32</v>
      </c>
      <c r="BD28" s="11" t="s">
        <v>32</v>
      </c>
      <c r="BE28" s="11" t="s">
        <v>32</v>
      </c>
      <c r="BF28" s="11" t="s">
        <v>32</v>
      </c>
      <c r="BG28" s="11">
        <v>1.6163877779404E-2</v>
      </c>
      <c r="BH28" s="11" t="s">
        <v>32</v>
      </c>
      <c r="BI28" s="11" t="s">
        <v>32</v>
      </c>
      <c r="BJ28" s="11">
        <v>2.0968966651500002E-3</v>
      </c>
      <c r="BK28" s="11">
        <v>1.472529959228E-3</v>
      </c>
      <c r="BL28" s="11">
        <v>1.2025195299973999E-2</v>
      </c>
      <c r="BM28" s="11" t="s">
        <v>32</v>
      </c>
      <c r="BN28" s="11" t="s">
        <v>32</v>
      </c>
    </row>
    <row r="29" spans="1:66" x14ac:dyDescent="0.25">
      <c r="A29" s="108">
        <v>23</v>
      </c>
      <c r="B29" s="11">
        <v>420.29665253985399</v>
      </c>
      <c r="C29" s="11">
        <v>29629.689771951998</v>
      </c>
      <c r="D29" s="11">
        <v>18483.226487121199</v>
      </c>
      <c r="E29" s="11">
        <v>8880.8063725081392</v>
      </c>
      <c r="F29" s="11">
        <v>670288.99474569003</v>
      </c>
      <c r="G29" s="11">
        <v>1706.21231528512</v>
      </c>
      <c r="H29" s="11">
        <v>2715.4780563053901</v>
      </c>
      <c r="I29" s="11">
        <v>6674.5875813694201</v>
      </c>
      <c r="J29" s="11">
        <v>1679.2015593189201</v>
      </c>
      <c r="K29" s="11">
        <v>46.708635034224301</v>
      </c>
      <c r="M29" s="92">
        <v>8.9909859911325565E-2</v>
      </c>
      <c r="N29" s="92">
        <v>4.9425285508593131</v>
      </c>
      <c r="O29" s="92">
        <v>3.4924056447415501</v>
      </c>
      <c r="P29" s="92">
        <v>1.2979298513420645</v>
      </c>
      <c r="Q29" s="92">
        <v>86.232679174033024</v>
      </c>
      <c r="R29" s="92">
        <v>0.22030613414961467</v>
      </c>
      <c r="S29" s="92">
        <v>0.45028057129655974</v>
      </c>
      <c r="T29" s="92">
        <v>1.1915473750260688</v>
      </c>
      <c r="U29" s="92">
        <v>0.21367839842333256</v>
      </c>
      <c r="V29" s="92">
        <v>5.814290889060241E-3</v>
      </c>
      <c r="W29" s="92">
        <f t="shared" si="0"/>
        <v>98.137079850671896</v>
      </c>
      <c r="X29" s="148">
        <f t="shared" si="1"/>
        <v>9.2220963024674373E-3</v>
      </c>
      <c r="Y29" s="153">
        <f t="shared" si="2"/>
        <v>673.4445651314694</v>
      </c>
      <c r="AA29" s="11">
        <v>2.4245516580422399</v>
      </c>
      <c r="AB29" s="11">
        <v>199.70506296324899</v>
      </c>
      <c r="AC29" s="11">
        <v>0.18602943551058701</v>
      </c>
      <c r="AD29" s="11">
        <v>71.720429072561302</v>
      </c>
      <c r="AE29" s="11">
        <v>1.21415847942308</v>
      </c>
      <c r="AF29" s="11">
        <v>0.91029396479322899</v>
      </c>
      <c r="AG29" s="11">
        <v>1.04938180175652</v>
      </c>
      <c r="AH29" s="11" t="s">
        <v>32</v>
      </c>
      <c r="AI29" s="11" t="s">
        <v>32</v>
      </c>
      <c r="AJ29" s="11">
        <v>2.9683014609487999E-2</v>
      </c>
      <c r="AK29" s="11">
        <v>1.329047316514E-3</v>
      </c>
      <c r="AL29" s="11">
        <v>0.87512632348516495</v>
      </c>
      <c r="AM29" s="11">
        <v>0.121242507513299</v>
      </c>
      <c r="AN29" s="11">
        <v>0.42916416333017399</v>
      </c>
      <c r="AO29" s="11">
        <v>0.825374324264181</v>
      </c>
      <c r="AP29" s="11" t="s">
        <v>32</v>
      </c>
      <c r="AQ29" s="11" t="s">
        <v>32</v>
      </c>
      <c r="AR29" s="11">
        <v>3.0095362419167E-2</v>
      </c>
      <c r="AS29" s="11">
        <v>5.0426849356190002E-3</v>
      </c>
      <c r="AT29" s="11">
        <v>2.0973437764450001E-2</v>
      </c>
      <c r="AU29" s="11">
        <v>2.1632495961869998E-3</v>
      </c>
      <c r="AV29" s="11">
        <v>6.2707250810119996E-3</v>
      </c>
      <c r="AW29" s="11" t="s">
        <v>32</v>
      </c>
      <c r="AX29" s="11" t="s">
        <v>32</v>
      </c>
      <c r="AY29" s="11" t="s">
        <v>32</v>
      </c>
      <c r="AZ29" s="11" t="s">
        <v>32</v>
      </c>
      <c r="BA29" s="11" t="s">
        <v>32</v>
      </c>
      <c r="BB29" s="11">
        <v>1.0506186614399999E-3</v>
      </c>
      <c r="BC29" s="11" t="s">
        <v>32</v>
      </c>
      <c r="BD29" s="11" t="s">
        <v>32</v>
      </c>
      <c r="BE29" s="11" t="s">
        <v>32</v>
      </c>
      <c r="BF29" s="11" t="s">
        <v>32</v>
      </c>
      <c r="BG29" s="11">
        <v>1.8459087242207E-2</v>
      </c>
      <c r="BH29" s="11">
        <v>2.2853109380519998E-3</v>
      </c>
      <c r="BI29" s="11" t="s">
        <v>32</v>
      </c>
      <c r="BJ29" s="11">
        <v>1.914341164774E-3</v>
      </c>
      <c r="BK29" s="11">
        <v>1.9866530592840001E-3</v>
      </c>
      <c r="BL29" s="11">
        <v>3.2306121774917998E-2</v>
      </c>
      <c r="BM29" s="11">
        <v>3.4586590705779998E-3</v>
      </c>
      <c r="BN29" s="11" t="s">
        <v>32</v>
      </c>
    </row>
    <row r="30" spans="1:66" x14ac:dyDescent="0.25">
      <c r="A30" s="108">
        <v>24</v>
      </c>
      <c r="B30" s="11">
        <v>1570.07593023089</v>
      </c>
      <c r="C30" s="11">
        <v>27840.948695875399</v>
      </c>
      <c r="D30" s="11">
        <v>19672.4872587668</v>
      </c>
      <c r="E30" s="11">
        <v>9924.6210056843902</v>
      </c>
      <c r="F30" s="11">
        <v>668736.94584804005</v>
      </c>
      <c r="G30" s="11">
        <v>1654.1501922912501</v>
      </c>
      <c r="H30" s="11">
        <v>3147.5007882278001</v>
      </c>
      <c r="I30" s="11">
        <v>5712.7677746363097</v>
      </c>
      <c r="J30" s="11">
        <v>1785.93570772925</v>
      </c>
      <c r="K30" s="11">
        <v>65.863533969505895</v>
      </c>
      <c r="M30" s="92">
        <v>0.33587064299499203</v>
      </c>
      <c r="N30" s="92">
        <v>4.6441486519589752</v>
      </c>
      <c r="O30" s="92">
        <v>3.7171164675439869</v>
      </c>
      <c r="P30" s="92">
        <v>1.4504833599807736</v>
      </c>
      <c r="Q30" s="92">
        <v>86.033008083350339</v>
      </c>
      <c r="R30" s="92">
        <v>0.21358387282864619</v>
      </c>
      <c r="S30" s="92">
        <v>0.52191858070393371</v>
      </c>
      <c r="T30" s="92">
        <v>1.0198433031280738</v>
      </c>
      <c r="U30" s="92">
        <v>0.22726031880854708</v>
      </c>
      <c r="V30" s="92">
        <v>8.1986927085240923E-3</v>
      </c>
      <c r="W30" s="92">
        <f t="shared" si="0"/>
        <v>98.171431974006794</v>
      </c>
      <c r="X30" s="148">
        <f t="shared" si="1"/>
        <v>1.0698160779656978E-2</v>
      </c>
      <c r="Y30" s="153">
        <f t="shared" si="2"/>
        <v>689.6562917064158</v>
      </c>
      <c r="AA30" s="11">
        <v>2.5873568385591499</v>
      </c>
      <c r="AB30" s="11">
        <v>206.89245868978401</v>
      </c>
      <c r="AC30" s="11" t="s">
        <v>32</v>
      </c>
      <c r="AD30" s="11">
        <v>73.626589076160599</v>
      </c>
      <c r="AE30" s="11">
        <v>1.1605112706665099</v>
      </c>
      <c r="AF30" s="11">
        <v>1.4979059299327599</v>
      </c>
      <c r="AG30" s="11">
        <v>1.0019527988246899</v>
      </c>
      <c r="AH30" s="11">
        <v>8.7951777336682996E-2</v>
      </c>
      <c r="AI30" s="11">
        <v>4.8404106203079E-2</v>
      </c>
      <c r="AJ30" s="11">
        <v>0.135110841593508</v>
      </c>
      <c r="AK30" s="11">
        <v>1.9331007428800999E-2</v>
      </c>
      <c r="AL30" s="11">
        <v>0.90042035457453196</v>
      </c>
      <c r="AM30" s="11">
        <v>0.12911377220207401</v>
      </c>
      <c r="AN30" s="11">
        <v>0.35404745853490299</v>
      </c>
      <c r="AO30" s="11">
        <v>0.73364051558315702</v>
      </c>
      <c r="AP30" s="11" t="s">
        <v>32</v>
      </c>
      <c r="AQ30" s="11" t="s">
        <v>32</v>
      </c>
      <c r="AR30" s="11">
        <v>4.1706323767144997E-2</v>
      </c>
      <c r="AS30" s="11">
        <v>3.9377601954341999E-2</v>
      </c>
      <c r="AT30" s="11">
        <v>1.4919608882382999E-2</v>
      </c>
      <c r="AU30" s="11">
        <v>2.2403930816479998E-3</v>
      </c>
      <c r="AV30" s="11">
        <v>1.3119561417891E-2</v>
      </c>
      <c r="AW30" s="11" t="s">
        <v>32</v>
      </c>
      <c r="AX30" s="11">
        <v>3.9474999352130001E-3</v>
      </c>
      <c r="AY30" s="11">
        <v>1.4802753961451001E-2</v>
      </c>
      <c r="AZ30" s="11" t="s">
        <v>32</v>
      </c>
      <c r="BA30" s="11" t="s">
        <v>32</v>
      </c>
      <c r="BB30" s="11">
        <v>1.0876217525E-3</v>
      </c>
      <c r="BC30" s="11" t="s">
        <v>32</v>
      </c>
      <c r="BD30" s="11" t="s">
        <v>32</v>
      </c>
      <c r="BE30" s="11">
        <v>9.8262148514079994E-3</v>
      </c>
      <c r="BF30" s="11">
        <v>1.078237342244E-3</v>
      </c>
      <c r="BG30" s="11">
        <v>3.4411566799195999E-2</v>
      </c>
      <c r="BH30" s="11">
        <v>2.365118442461E-3</v>
      </c>
      <c r="BI30" s="11">
        <v>1.1387702093247999E-2</v>
      </c>
      <c r="BJ30" s="11">
        <v>9.9305905579139993E-3</v>
      </c>
      <c r="BK30" s="11">
        <v>3.3829621199519999E-3</v>
      </c>
      <c r="BL30" s="11">
        <v>4.0060440673640001E-3</v>
      </c>
      <c r="BM30" s="11">
        <v>3.5800030209549999E-3</v>
      </c>
      <c r="BN30" s="11">
        <v>6.3486961411599995E-4</v>
      </c>
    </row>
    <row r="31" spans="1:66" x14ac:dyDescent="0.25">
      <c r="A31" s="108">
        <v>25</v>
      </c>
      <c r="B31" s="11">
        <v>1870.89508293678</v>
      </c>
      <c r="C31" s="11">
        <v>28391.435183120899</v>
      </c>
      <c r="D31" s="11">
        <v>18033.1568517616</v>
      </c>
      <c r="E31" s="11">
        <v>9015.9782607657107</v>
      </c>
      <c r="F31" s="11">
        <v>671492.61275163898</v>
      </c>
      <c r="G31" s="11">
        <v>1645.14172291252</v>
      </c>
      <c r="H31" s="11">
        <v>2575.2229214971098</v>
      </c>
      <c r="I31" s="11">
        <v>6122.2604064667103</v>
      </c>
      <c r="J31" s="11">
        <v>1653.8336685422901</v>
      </c>
      <c r="K31" s="11">
        <v>54.9824849110475</v>
      </c>
      <c r="M31" s="92">
        <v>0.40022187614183596</v>
      </c>
      <c r="N31" s="92">
        <v>4.7359753028963967</v>
      </c>
      <c r="O31" s="92">
        <v>3.4073649871403542</v>
      </c>
      <c r="P31" s="92">
        <v>1.3176852228109086</v>
      </c>
      <c r="Q31" s="92">
        <v>86.387524630498348</v>
      </c>
      <c r="R31" s="92">
        <v>0.21242069926246457</v>
      </c>
      <c r="S31" s="92">
        <v>0.42702346484265075</v>
      </c>
      <c r="T31" s="92">
        <v>1.0929459277624372</v>
      </c>
      <c r="U31" s="92">
        <v>0.21045033432200638</v>
      </c>
      <c r="V31" s="92">
        <v>6.8442197217271914E-3</v>
      </c>
      <c r="W31" s="92">
        <f t="shared" si="0"/>
        <v>98.198456665399135</v>
      </c>
      <c r="X31" s="148">
        <f t="shared" si="1"/>
        <v>8.7343894015931133E-3</v>
      </c>
      <c r="Y31" s="153">
        <f t="shared" si="2"/>
        <v>667.64731439411457</v>
      </c>
      <c r="AA31" s="11">
        <v>2.0084454857210501</v>
      </c>
      <c r="AB31" s="11">
        <v>189.85983975754201</v>
      </c>
      <c r="AC31" s="11">
        <v>0.40102284767240098</v>
      </c>
      <c r="AD31" s="11">
        <v>70.796654704662004</v>
      </c>
      <c r="AE31" s="11">
        <v>1.23290718427905</v>
      </c>
      <c r="AF31" s="11">
        <v>0.92985113924649498</v>
      </c>
      <c r="AG31" s="11">
        <v>0.81627329068401699</v>
      </c>
      <c r="AH31" s="11" t="s">
        <v>32</v>
      </c>
      <c r="AI31" s="11" t="s">
        <v>32</v>
      </c>
      <c r="AJ31" s="11">
        <v>7.9559681801210005E-3</v>
      </c>
      <c r="AK31" s="11">
        <v>7.5643225360570001E-3</v>
      </c>
      <c r="AL31" s="11">
        <v>0.80082625663446005</v>
      </c>
      <c r="AM31" s="11">
        <v>0.13678162797048801</v>
      </c>
      <c r="AN31" s="11">
        <v>0.755677045311546</v>
      </c>
      <c r="AO31" s="11">
        <v>0.80729307998119204</v>
      </c>
      <c r="AP31" s="11" t="s">
        <v>32</v>
      </c>
      <c r="AQ31" s="11" t="s">
        <v>32</v>
      </c>
      <c r="AR31" s="11">
        <v>3.9542656378651002E-2</v>
      </c>
      <c r="AS31" s="11">
        <v>1.6307273888019999E-3</v>
      </c>
      <c r="AT31" s="11">
        <v>1.5434605190743999E-2</v>
      </c>
      <c r="AU31" s="11">
        <v>1.4086560717300001E-3</v>
      </c>
      <c r="AV31" s="11">
        <v>8.2487026820349998E-3</v>
      </c>
      <c r="AW31" s="11" t="s">
        <v>32</v>
      </c>
      <c r="AX31" s="11" t="s">
        <v>32</v>
      </c>
      <c r="AY31" s="11" t="s">
        <v>32</v>
      </c>
      <c r="AZ31" s="11" t="s">
        <v>32</v>
      </c>
      <c r="BA31" s="11" t="s">
        <v>32</v>
      </c>
      <c r="BB31" s="11" t="s">
        <v>32</v>
      </c>
      <c r="BC31" s="11" t="s">
        <v>32</v>
      </c>
      <c r="BD31" s="11" t="s">
        <v>32</v>
      </c>
      <c r="BE31" s="11" t="s">
        <v>32</v>
      </c>
      <c r="BF31" s="11">
        <v>1.3748016720329999E-3</v>
      </c>
      <c r="BG31" s="11">
        <v>5.3182643585566999E-2</v>
      </c>
      <c r="BH31" s="11">
        <v>2.9986655295330001E-3</v>
      </c>
      <c r="BI31" s="11" t="s">
        <v>32</v>
      </c>
      <c r="BJ31" s="11">
        <v>1.044037438016E-3</v>
      </c>
      <c r="BK31" s="11" t="s">
        <v>32</v>
      </c>
      <c r="BL31" s="11">
        <v>2.0707173889803001E-2</v>
      </c>
      <c r="BM31" s="11">
        <v>1.8036563998650001E-3</v>
      </c>
      <c r="BN31" s="11" t="s">
        <v>32</v>
      </c>
    </row>
    <row r="32" spans="1:66" x14ac:dyDescent="0.25">
      <c r="A32" s="108">
        <v>26</v>
      </c>
      <c r="B32" s="11">
        <v>1018.55285143474</v>
      </c>
      <c r="C32" s="11">
        <v>30080.948439154701</v>
      </c>
      <c r="D32" s="11">
        <v>20424.555194692799</v>
      </c>
      <c r="E32" s="11">
        <v>7773.7080766640902</v>
      </c>
      <c r="F32" s="11">
        <v>667926.75711953396</v>
      </c>
      <c r="G32" s="11">
        <v>1782.83664988395</v>
      </c>
      <c r="H32" s="11">
        <v>2589.2141861979399</v>
      </c>
      <c r="I32" s="11">
        <v>5921.4579482298896</v>
      </c>
      <c r="J32" s="11">
        <v>1650.2903212927399</v>
      </c>
      <c r="K32" s="11">
        <v>54.9774241276941</v>
      </c>
      <c r="M32" s="92">
        <v>0.21788882597891959</v>
      </c>
      <c r="N32" s="92">
        <v>5.0178030091353953</v>
      </c>
      <c r="O32" s="92">
        <v>3.8592197040372045</v>
      </c>
      <c r="P32" s="92">
        <v>1.1361274354044568</v>
      </c>
      <c r="Q32" s="92">
        <v>85.928777303428035</v>
      </c>
      <c r="R32" s="92">
        <v>0.23019986823301564</v>
      </c>
      <c r="S32" s="92">
        <v>0.42934349635534241</v>
      </c>
      <c r="T32" s="92">
        <v>1.0570986729179996</v>
      </c>
      <c r="U32" s="92">
        <v>0.20999944338450116</v>
      </c>
      <c r="V32" s="92">
        <v>6.8435897554153611E-3</v>
      </c>
      <c r="W32" s="92">
        <f t="shared" si="0"/>
        <v>98.093301348630291</v>
      </c>
      <c r="X32" s="148">
        <f t="shared" si="1"/>
        <v>8.8278951826411718E-3</v>
      </c>
      <c r="Y32" s="153">
        <f t="shared" si="2"/>
        <v>668.77787163977143</v>
      </c>
      <c r="AA32" s="11">
        <v>2.08593215593294</v>
      </c>
      <c r="AB32" s="11">
        <v>200.70184528096101</v>
      </c>
      <c r="AC32" s="11">
        <v>0.271569384103308</v>
      </c>
      <c r="AD32" s="11">
        <v>69.969229917805805</v>
      </c>
      <c r="AE32" s="11">
        <v>1.4112380072787301</v>
      </c>
      <c r="AF32" s="11">
        <v>0.92563726355759202</v>
      </c>
      <c r="AG32" s="11">
        <v>0.92782356729620896</v>
      </c>
      <c r="AH32" s="11" t="s">
        <v>32</v>
      </c>
      <c r="AI32" s="11" t="s">
        <v>32</v>
      </c>
      <c r="AJ32" s="11">
        <v>9.3419319386135999E-2</v>
      </c>
      <c r="AK32" s="11">
        <v>1.2509320724359001E-2</v>
      </c>
      <c r="AL32" s="11">
        <v>0.88475805510296901</v>
      </c>
      <c r="AM32" s="11">
        <v>0.165594908030055</v>
      </c>
      <c r="AN32" s="11">
        <v>0.38390693933265102</v>
      </c>
      <c r="AO32" s="11">
        <v>0.93618590768896004</v>
      </c>
      <c r="AP32" s="11" t="s">
        <v>32</v>
      </c>
      <c r="AQ32" s="11" t="s">
        <v>32</v>
      </c>
      <c r="AR32" s="11">
        <v>5.5084275187678999E-2</v>
      </c>
      <c r="AS32" s="11">
        <v>1.3818162204263001E-2</v>
      </c>
      <c r="AT32" s="11">
        <v>2.5773322009998E-2</v>
      </c>
      <c r="AU32" s="11">
        <v>2.3632714370589998E-3</v>
      </c>
      <c r="AV32" s="11">
        <v>1.3831463259432001E-2</v>
      </c>
      <c r="AW32" s="11" t="s">
        <v>32</v>
      </c>
      <c r="AX32" s="11">
        <v>6.3011518978369997E-3</v>
      </c>
      <c r="AY32" s="11" t="s">
        <v>32</v>
      </c>
      <c r="AZ32" s="11" t="s">
        <v>32</v>
      </c>
      <c r="BA32" s="11">
        <v>9.2546089905680001E-3</v>
      </c>
      <c r="BB32" s="11" t="s">
        <v>32</v>
      </c>
      <c r="BC32" s="11" t="s">
        <v>32</v>
      </c>
      <c r="BD32" s="11" t="s">
        <v>32</v>
      </c>
      <c r="BE32" s="11" t="s">
        <v>32</v>
      </c>
      <c r="BF32" s="11" t="s">
        <v>32</v>
      </c>
      <c r="BG32" s="11">
        <v>2.8239144857350001E-2</v>
      </c>
      <c r="BH32" s="11">
        <v>3.0282461241822999E-2</v>
      </c>
      <c r="BI32" s="11" t="s">
        <v>32</v>
      </c>
      <c r="BJ32" s="11">
        <v>6.2895890798229997E-3</v>
      </c>
      <c r="BK32" s="11">
        <v>4.0050703483258003E-2</v>
      </c>
      <c r="BL32" s="11">
        <v>2.0484772562652999E-2</v>
      </c>
      <c r="BM32" s="11">
        <v>4.4956003526152997E-2</v>
      </c>
      <c r="BN32" s="11" t="s">
        <v>32</v>
      </c>
    </row>
    <row r="33" spans="1:66" x14ac:dyDescent="0.25">
      <c r="A33" s="108">
        <v>27</v>
      </c>
      <c r="B33" s="11">
        <v>1672.2115456424499</v>
      </c>
      <c r="C33" s="11">
        <v>26505.540169084401</v>
      </c>
      <c r="D33" s="11">
        <v>17691.7280048912</v>
      </c>
      <c r="E33" s="11">
        <v>8671.5574379702994</v>
      </c>
      <c r="F33" s="11">
        <v>675640.42151294695</v>
      </c>
      <c r="G33" s="11">
        <v>1365.5649075910201</v>
      </c>
      <c r="H33" s="11">
        <v>2019.43821608027</v>
      </c>
      <c r="I33" s="11">
        <v>6039.2048688326104</v>
      </c>
      <c r="J33" s="11">
        <v>1550.95459193482</v>
      </c>
      <c r="K33" s="11">
        <v>89.803124023478503</v>
      </c>
      <c r="M33" s="92">
        <v>0.35771949384383295</v>
      </c>
      <c r="N33" s="92">
        <v>4.4213891556049685</v>
      </c>
      <c r="O33" s="92">
        <v>3.3428520065241925</v>
      </c>
      <c r="P33" s="92">
        <v>1.2673481195593592</v>
      </c>
      <c r="Q33" s="92">
        <v>86.921140227640635</v>
      </c>
      <c r="R33" s="92">
        <v>0.1763217408681525</v>
      </c>
      <c r="S33" s="92">
        <v>0.33486324499043035</v>
      </c>
      <c r="T33" s="92">
        <v>1.0781188531839976</v>
      </c>
      <c r="U33" s="92">
        <v>0.19735897182370585</v>
      </c>
      <c r="V33" s="92">
        <v>1.1178692878442604E-2</v>
      </c>
      <c r="W33" s="92">
        <f t="shared" si="0"/>
        <v>98.108290506917712</v>
      </c>
      <c r="X33" s="148">
        <f t="shared" si="1"/>
        <v>6.8204153288707456E-3</v>
      </c>
      <c r="Y33" s="153">
        <f t="shared" si="2"/>
        <v>642.12953262141377</v>
      </c>
      <c r="AA33" s="11">
        <v>1.1343775455710401</v>
      </c>
      <c r="AB33" s="11">
        <v>179.17797896074501</v>
      </c>
      <c r="AC33" s="11">
        <v>0.19896600164718201</v>
      </c>
      <c r="AD33" s="11">
        <v>83.847018620413905</v>
      </c>
      <c r="AE33" s="11">
        <v>1.9096564491669901</v>
      </c>
      <c r="AF33" s="11">
        <v>1.22622901136252</v>
      </c>
      <c r="AG33" s="11">
        <v>1.14705673389083</v>
      </c>
      <c r="AH33" s="11" t="s">
        <v>32</v>
      </c>
      <c r="AI33" s="11" t="s">
        <v>32</v>
      </c>
      <c r="AJ33" s="11">
        <v>0.12884317063571199</v>
      </c>
      <c r="AK33" s="11">
        <v>2.6582896577389999E-3</v>
      </c>
      <c r="AL33" s="11">
        <v>0.45581652925247002</v>
      </c>
      <c r="AM33" s="11">
        <v>0.117641947995423</v>
      </c>
      <c r="AN33" s="11">
        <v>0.40265262218827702</v>
      </c>
      <c r="AO33" s="11">
        <v>0.71196682846221104</v>
      </c>
      <c r="AP33" s="11" t="s">
        <v>32</v>
      </c>
      <c r="AQ33" s="11" t="s">
        <v>32</v>
      </c>
      <c r="AR33" s="11">
        <v>2.9068038611339001E-2</v>
      </c>
      <c r="AS33" s="11">
        <v>1.0963379981009E-2</v>
      </c>
      <c r="AT33" s="11">
        <v>2.2821656763915E-2</v>
      </c>
      <c r="AU33" s="11">
        <v>4.1857353033109999E-3</v>
      </c>
      <c r="AV33" s="11">
        <v>1.2337400659593999E-2</v>
      </c>
      <c r="AW33" s="11" t="s">
        <v>32</v>
      </c>
      <c r="AX33" s="11" t="s">
        <v>32</v>
      </c>
      <c r="AY33" s="11">
        <v>6.651938668402E-3</v>
      </c>
      <c r="AZ33" s="11" t="s">
        <v>32</v>
      </c>
      <c r="BA33" s="11" t="s">
        <v>32</v>
      </c>
      <c r="BB33" s="11" t="s">
        <v>32</v>
      </c>
      <c r="BC33" s="11" t="s">
        <v>32</v>
      </c>
      <c r="BD33" s="11" t="s">
        <v>32</v>
      </c>
      <c r="BE33" s="11" t="s">
        <v>32</v>
      </c>
      <c r="BF33" s="11" t="s">
        <v>32</v>
      </c>
      <c r="BG33" s="11">
        <v>3.2237583985995001E-2</v>
      </c>
      <c r="BH33" s="11" t="s">
        <v>32</v>
      </c>
      <c r="BI33" s="11" t="s">
        <v>32</v>
      </c>
      <c r="BJ33" s="11">
        <v>4.3364756839760002E-3</v>
      </c>
      <c r="BK33" s="11">
        <v>3.7529895559320001E-3</v>
      </c>
      <c r="BL33" s="11">
        <v>3.8610499343681999E-2</v>
      </c>
      <c r="BM33" s="11">
        <v>2.5883249023480001E-3</v>
      </c>
      <c r="BN33" s="11">
        <v>1.8076350593219999E-3</v>
      </c>
    </row>
    <row r="34" spans="1:66" x14ac:dyDescent="0.25">
      <c r="A34" s="108">
        <v>28</v>
      </c>
      <c r="B34" s="11">
        <v>2323.5602432774099</v>
      </c>
      <c r="C34" s="11">
        <v>25369.451952310301</v>
      </c>
      <c r="D34" s="11">
        <v>18268.582735895801</v>
      </c>
      <c r="E34" s="11">
        <v>6028.2302685122804</v>
      </c>
      <c r="F34" s="11">
        <v>678851.48041690199</v>
      </c>
      <c r="G34" s="11">
        <v>1316.9246913043901</v>
      </c>
      <c r="H34" s="11">
        <v>2533.5758036267998</v>
      </c>
      <c r="I34" s="11">
        <v>4260.6878702224203</v>
      </c>
      <c r="J34" s="11">
        <v>1680.26583254863</v>
      </c>
      <c r="K34" s="11">
        <v>42.804142571660996</v>
      </c>
      <c r="M34" s="92">
        <v>0.49705600724190357</v>
      </c>
      <c r="N34" s="92">
        <v>4.2318782801648815</v>
      </c>
      <c r="O34" s="92">
        <v>3.4518487079475118</v>
      </c>
      <c r="P34" s="92">
        <v>0.88102585374306974</v>
      </c>
      <c r="Q34" s="92">
        <v>87.334242955634437</v>
      </c>
      <c r="R34" s="92">
        <v>0.17004131614122284</v>
      </c>
      <c r="S34" s="92">
        <v>0.42011753975739591</v>
      </c>
      <c r="T34" s="92">
        <v>0.76061799859210644</v>
      </c>
      <c r="U34" s="92">
        <v>0.21381382719181316</v>
      </c>
      <c r="V34" s="92">
        <v>5.3282596673203605E-3</v>
      </c>
      <c r="W34" s="92">
        <f t="shared" si="0"/>
        <v>97.965970746081666</v>
      </c>
      <c r="X34" s="148">
        <f t="shared" si="1"/>
        <v>8.5019746630843277E-3</v>
      </c>
      <c r="Y34" s="153">
        <f t="shared" si="2"/>
        <v>664.79606467452925</v>
      </c>
      <c r="AA34" s="11">
        <v>0.50285866272925395</v>
      </c>
      <c r="AB34" s="11">
        <v>181.37985967299699</v>
      </c>
      <c r="AC34" s="11">
        <v>0.21147020437802899</v>
      </c>
      <c r="AD34" s="11">
        <v>80.242405788027</v>
      </c>
      <c r="AE34" s="11">
        <v>1.25533251150509</v>
      </c>
      <c r="AF34" s="11">
        <v>0.71881987086598398</v>
      </c>
      <c r="AG34" s="11">
        <v>0.90322722386923304</v>
      </c>
      <c r="AH34" s="11" t="s">
        <v>32</v>
      </c>
      <c r="AI34" s="11">
        <v>2.4894565335947E-2</v>
      </c>
      <c r="AJ34" s="11">
        <v>0.598767004479693</v>
      </c>
      <c r="AK34" s="11">
        <v>6.9706291665370002E-3</v>
      </c>
      <c r="AL34" s="11">
        <v>0.28378466721079099</v>
      </c>
      <c r="AM34" s="11">
        <v>0.138153139914787</v>
      </c>
      <c r="AN34" s="11">
        <v>0.30252713089452199</v>
      </c>
      <c r="AO34" s="11">
        <v>0.64300004299561198</v>
      </c>
      <c r="AP34" s="11" t="s">
        <v>32</v>
      </c>
      <c r="AQ34" s="11" t="s">
        <v>32</v>
      </c>
      <c r="AR34" s="11">
        <v>0.15803453227415901</v>
      </c>
      <c r="AS34" s="11">
        <v>1.8444836790947002E-2</v>
      </c>
      <c r="AT34" s="11">
        <v>3.4525576708771002E-2</v>
      </c>
      <c r="AU34" s="11">
        <v>5.2797217469090002E-3</v>
      </c>
      <c r="AV34" s="11">
        <v>1.2436717964044001E-2</v>
      </c>
      <c r="AW34" s="11" t="s">
        <v>32</v>
      </c>
      <c r="AX34" s="11">
        <v>3.700551572062E-3</v>
      </c>
      <c r="AY34" s="11" t="s">
        <v>32</v>
      </c>
      <c r="AZ34" s="11" t="s">
        <v>32</v>
      </c>
      <c r="BA34" s="11" t="s">
        <v>32</v>
      </c>
      <c r="BB34" s="11" t="s">
        <v>32</v>
      </c>
      <c r="BC34" s="11" t="s">
        <v>32</v>
      </c>
      <c r="BD34" s="11" t="s">
        <v>32</v>
      </c>
      <c r="BE34" s="11" t="s">
        <v>32</v>
      </c>
      <c r="BF34" s="11" t="s">
        <v>32</v>
      </c>
      <c r="BG34" s="11">
        <v>1.0813811349106001E-2</v>
      </c>
      <c r="BH34" s="11">
        <v>2.2310565469489999E-3</v>
      </c>
      <c r="BI34" s="11">
        <v>5.3098865170160001E-3</v>
      </c>
      <c r="BJ34" s="11">
        <v>4.3747773853099999E-3</v>
      </c>
      <c r="BK34" s="11">
        <v>1.6297688142656998E-2</v>
      </c>
      <c r="BL34" s="11">
        <v>3.2014055707861998E-2</v>
      </c>
      <c r="BM34" s="11" t="s">
        <v>32</v>
      </c>
      <c r="BN34" s="11" t="s">
        <v>32</v>
      </c>
    </row>
    <row r="35" spans="1:66" x14ac:dyDescent="0.25">
      <c r="A35" s="108">
        <v>29</v>
      </c>
      <c r="B35" s="11">
        <v>892.91318882136204</v>
      </c>
      <c r="C35" s="11">
        <v>26548.123643084698</v>
      </c>
      <c r="D35" s="11">
        <v>17904.452625575399</v>
      </c>
      <c r="E35" s="11">
        <v>9664.6721769579108</v>
      </c>
      <c r="F35" s="11">
        <v>674642.88827983395</v>
      </c>
      <c r="G35" s="11">
        <v>1576.07407686894</v>
      </c>
      <c r="H35" s="11">
        <v>2561.4727412605598</v>
      </c>
      <c r="I35" s="11">
        <v>6003.12464440024</v>
      </c>
      <c r="J35" s="11">
        <v>1799.96980541781</v>
      </c>
      <c r="K35" s="11">
        <v>41.377814747453797</v>
      </c>
      <c r="M35" s="92">
        <v>0.19101198935266578</v>
      </c>
      <c r="N35" s="92">
        <v>4.428492504902958</v>
      </c>
      <c r="O35" s="92">
        <v>3.3830463236024717</v>
      </c>
      <c r="P35" s="92">
        <v>1.4124918386623986</v>
      </c>
      <c r="Q35" s="92">
        <v>86.792807577200634</v>
      </c>
      <c r="R35" s="92">
        <v>0.2035026848053175</v>
      </c>
      <c r="S35" s="92">
        <v>0.42474340995582599</v>
      </c>
      <c r="T35" s="92">
        <v>1.0716778115183307</v>
      </c>
      <c r="U35" s="92">
        <v>0.22904615773941633</v>
      </c>
      <c r="V35" s="92">
        <v>5.1507103797630476E-3</v>
      </c>
      <c r="W35" s="92">
        <f t="shared" si="0"/>
        <v>98.141971008119782</v>
      </c>
      <c r="X35" s="148">
        <f t="shared" si="1"/>
        <v>8.6479384263851503E-3</v>
      </c>
      <c r="Y35" s="153">
        <f t="shared" si="2"/>
        <v>666.59368433962902</v>
      </c>
      <c r="AA35" s="11">
        <v>2.4949784281327698</v>
      </c>
      <c r="AB35" s="11">
        <v>195.94094768599501</v>
      </c>
      <c r="AC35" s="11">
        <v>0.25201885255534001</v>
      </c>
      <c r="AD35" s="11">
        <v>73.706683446232304</v>
      </c>
      <c r="AE35" s="11">
        <v>1.5357789238053301</v>
      </c>
      <c r="AF35" s="11">
        <v>1.18735059729</v>
      </c>
      <c r="AG35" s="11">
        <v>1.2087417927582</v>
      </c>
      <c r="AH35" s="11">
        <v>8.7187951854623996E-2</v>
      </c>
      <c r="AI35" s="11" t="s">
        <v>32</v>
      </c>
      <c r="AJ35" s="11">
        <v>1.2910584949668E-2</v>
      </c>
      <c r="AK35" s="11">
        <v>1.352477459846E-3</v>
      </c>
      <c r="AL35" s="11">
        <v>0.55013239975734696</v>
      </c>
      <c r="AM35" s="11">
        <v>8.7950433071298004E-2</v>
      </c>
      <c r="AN35" s="11">
        <v>0.36391643487236602</v>
      </c>
      <c r="AO35" s="11">
        <v>0.92845559978840198</v>
      </c>
      <c r="AP35" s="11" t="s">
        <v>32</v>
      </c>
      <c r="AQ35" s="11" t="s">
        <v>32</v>
      </c>
      <c r="AR35" s="11" t="s">
        <v>32</v>
      </c>
      <c r="AS35" s="11">
        <v>5.0988137773900002E-3</v>
      </c>
      <c r="AT35" s="11">
        <v>9.2880347490649998E-3</v>
      </c>
      <c r="AU35" s="11" t="s">
        <v>32</v>
      </c>
      <c r="AV35" s="11">
        <v>6.4068563821349997E-3</v>
      </c>
      <c r="AW35" s="11" t="s">
        <v>32</v>
      </c>
      <c r="AX35" s="11" t="s">
        <v>32</v>
      </c>
      <c r="AY35" s="11">
        <v>6.9841913615209996E-3</v>
      </c>
      <c r="AZ35" s="11">
        <v>1.4698830080507E-2</v>
      </c>
      <c r="BA35" s="11" t="s">
        <v>32</v>
      </c>
      <c r="BB35" s="11" t="s">
        <v>32</v>
      </c>
      <c r="BC35" s="11" t="s">
        <v>32</v>
      </c>
      <c r="BD35" s="11" t="s">
        <v>32</v>
      </c>
      <c r="BE35" s="11">
        <v>4.7986198800090002E-3</v>
      </c>
      <c r="BF35" s="11" t="s">
        <v>32</v>
      </c>
      <c r="BG35" s="11">
        <v>1.5030727427747E-2</v>
      </c>
      <c r="BH35" s="11">
        <v>3.4979747802589998E-3</v>
      </c>
      <c r="BI35" s="11" t="s">
        <v>32</v>
      </c>
      <c r="BJ35" s="11" t="s">
        <v>32</v>
      </c>
      <c r="BK35" s="11">
        <v>1.9892418011709999E-3</v>
      </c>
      <c r="BL35" s="11">
        <v>8.450096171733E-3</v>
      </c>
      <c r="BM35" s="11">
        <v>6.8321634696499999E-3</v>
      </c>
      <c r="BN35" s="11">
        <v>6.2310454403799996E-4</v>
      </c>
    </row>
    <row r="36" spans="1:66" x14ac:dyDescent="0.25">
      <c r="A36" s="108">
        <v>30</v>
      </c>
      <c r="B36" s="11">
        <v>1901.1002991191001</v>
      </c>
      <c r="C36" s="11">
        <v>29717.344007743101</v>
      </c>
      <c r="D36" s="11">
        <v>17875.904087574501</v>
      </c>
      <c r="E36" s="11">
        <v>8197.2024444566105</v>
      </c>
      <c r="F36" s="11">
        <v>669202.96757611202</v>
      </c>
      <c r="G36" s="11">
        <v>1795.29158503802</v>
      </c>
      <c r="H36" s="11">
        <v>2581.2114081701998</v>
      </c>
      <c r="I36" s="11">
        <v>5765.4964116891297</v>
      </c>
      <c r="J36" s="11">
        <v>1722.6992536482301</v>
      </c>
      <c r="K36" s="11">
        <v>36.498370761918899</v>
      </c>
      <c r="M36" s="92">
        <v>0.40668337598755794</v>
      </c>
      <c r="N36" s="92">
        <v>4.9571501539316261</v>
      </c>
      <c r="O36" s="92">
        <v>3.3776520773472019</v>
      </c>
      <c r="P36" s="92">
        <v>1.1980211372573337</v>
      </c>
      <c r="Q36" s="92">
        <v>86.092961778666805</v>
      </c>
      <c r="R36" s="92">
        <v>0.23180804946010911</v>
      </c>
      <c r="S36" s="92">
        <v>0.42801647570278251</v>
      </c>
      <c r="T36" s="92">
        <v>1.0292564194147433</v>
      </c>
      <c r="U36" s="92">
        <v>0.21921348002673727</v>
      </c>
      <c r="V36" s="92">
        <v>4.5433171924436641E-3</v>
      </c>
      <c r="W36" s="92">
        <f t="shared" si="0"/>
        <v>97.945306264987337</v>
      </c>
      <c r="X36" s="148">
        <f t="shared" si="1"/>
        <v>8.7842132399642992E-3</v>
      </c>
      <c r="Y36" s="153">
        <f t="shared" si="2"/>
        <v>668.25088323014927</v>
      </c>
      <c r="AA36" s="11">
        <v>2.8944565523553698</v>
      </c>
      <c r="AB36" s="11">
        <v>204.35273307776299</v>
      </c>
      <c r="AC36" s="11">
        <v>0.30739525087431202</v>
      </c>
      <c r="AD36" s="11">
        <v>71.761016883221899</v>
      </c>
      <c r="AE36" s="11">
        <v>1.28165226369086</v>
      </c>
      <c r="AF36" s="11">
        <v>1.2834939787339401</v>
      </c>
      <c r="AG36" s="11">
        <v>1.36904764158512</v>
      </c>
      <c r="AH36" s="11" t="s">
        <v>32</v>
      </c>
      <c r="AI36" s="11" t="s">
        <v>32</v>
      </c>
      <c r="AJ36" s="11">
        <v>0.11087992397316</v>
      </c>
      <c r="AK36" s="11">
        <v>8.1248878469333E-2</v>
      </c>
      <c r="AL36" s="11">
        <v>0.83830745855889399</v>
      </c>
      <c r="AM36" s="11">
        <v>0.176907065282151</v>
      </c>
      <c r="AN36" s="11">
        <v>0.38402647531629203</v>
      </c>
      <c r="AO36" s="11">
        <v>0.77312892085610196</v>
      </c>
      <c r="AP36" s="11" t="s">
        <v>32</v>
      </c>
      <c r="AQ36" s="11" t="s">
        <v>32</v>
      </c>
      <c r="AR36" s="11">
        <v>1.9727009334955001E-2</v>
      </c>
      <c r="AS36" s="11">
        <v>2.5022267200481001E-2</v>
      </c>
      <c r="AT36" s="11">
        <v>3.1189291780899998E-2</v>
      </c>
      <c r="AU36" s="11">
        <v>3.2121834991239999E-3</v>
      </c>
      <c r="AV36" s="11">
        <v>1.9031267603096001E-2</v>
      </c>
      <c r="AW36" s="11">
        <v>7.1069260255810004E-3</v>
      </c>
      <c r="AX36" s="11">
        <v>1.833590022155E-3</v>
      </c>
      <c r="AY36" s="11">
        <v>1.4156495906042E-2</v>
      </c>
      <c r="AZ36" s="11">
        <v>2.0375009119839999E-3</v>
      </c>
      <c r="BA36" s="11">
        <v>8.3909140382600004E-3</v>
      </c>
      <c r="BB36" s="11">
        <v>1.042419797372E-3</v>
      </c>
      <c r="BC36" s="11">
        <v>1.0025943188922999E-2</v>
      </c>
      <c r="BD36" s="11">
        <v>1.990996003732E-3</v>
      </c>
      <c r="BE36" s="11">
        <v>4.6847521977800002E-3</v>
      </c>
      <c r="BF36" s="11" t="s">
        <v>32</v>
      </c>
      <c r="BG36" s="11">
        <v>3.6738647603475998E-2</v>
      </c>
      <c r="BH36" s="11">
        <v>1.122318760086E-3</v>
      </c>
      <c r="BI36" s="11" t="s">
        <v>32</v>
      </c>
      <c r="BJ36" s="11">
        <v>4.4550208680860003E-3</v>
      </c>
      <c r="BK36" s="11">
        <v>6.6973919366400002E-4</v>
      </c>
      <c r="BL36" s="11">
        <v>1.3374958283806001E-2</v>
      </c>
      <c r="BM36" s="11">
        <v>5.3335251159849998E-3</v>
      </c>
      <c r="BN36" s="11">
        <v>2.47687459457E-3</v>
      </c>
    </row>
    <row r="37" spans="1:66" x14ac:dyDescent="0.25">
      <c r="A37" s="108">
        <v>31</v>
      </c>
      <c r="B37" s="11">
        <v>1405.81196144403</v>
      </c>
      <c r="C37" s="11">
        <v>31090.708488654502</v>
      </c>
      <c r="D37" s="11">
        <v>19339.730420808999</v>
      </c>
      <c r="E37" s="11">
        <v>8377.3352803639791</v>
      </c>
      <c r="F37" s="11">
        <v>668129.04078653001</v>
      </c>
      <c r="G37" s="11">
        <v>1808.73512927619</v>
      </c>
      <c r="H37" s="11">
        <v>2321.3219142273101</v>
      </c>
      <c r="I37" s="11">
        <v>5775.3509357018302</v>
      </c>
      <c r="J37" s="11">
        <v>1619.9149711949101</v>
      </c>
      <c r="K37" s="11">
        <v>59.314574770502503</v>
      </c>
      <c r="M37" s="92">
        <v>0.30073129479210697</v>
      </c>
      <c r="N37" s="92">
        <v>5.1862410829924572</v>
      </c>
      <c r="O37" s="92">
        <v>3.6542420630118602</v>
      </c>
      <c r="P37" s="92">
        <v>1.2243475512251956</v>
      </c>
      <c r="Q37" s="92">
        <v>85.954801097187087</v>
      </c>
      <c r="R37" s="92">
        <v>0.23354387989214162</v>
      </c>
      <c r="S37" s="92">
        <v>0.38492159981717256</v>
      </c>
      <c r="T37" s="92">
        <v>1.0310156490414908</v>
      </c>
      <c r="U37" s="92">
        <v>0.20613418008455231</v>
      </c>
      <c r="V37" s="92">
        <v>7.3834782674321508E-3</v>
      </c>
      <c r="W37" s="92">
        <f t="shared" si="0"/>
        <v>98.183361876311494</v>
      </c>
      <c r="X37" s="148">
        <f t="shared" si="1"/>
        <v>7.9193686504747864E-3</v>
      </c>
      <c r="Y37" s="153">
        <f t="shared" si="2"/>
        <v>657.37322788076835</v>
      </c>
      <c r="AA37" s="11">
        <v>2.8485938473779502</v>
      </c>
      <c r="AB37" s="11">
        <v>181.09145341107001</v>
      </c>
      <c r="AC37" s="11">
        <v>0.26373416760601598</v>
      </c>
      <c r="AD37" s="11">
        <v>68.794424301220502</v>
      </c>
      <c r="AE37" s="11">
        <v>1.12841071205077</v>
      </c>
      <c r="AF37" s="11">
        <v>0.33443589499543103</v>
      </c>
      <c r="AG37" s="11">
        <v>1.0781882358316099</v>
      </c>
      <c r="AH37" s="11" t="s">
        <v>32</v>
      </c>
      <c r="AI37" s="11" t="s">
        <v>32</v>
      </c>
      <c r="AJ37" s="11">
        <v>7.4481808343634007E-2</v>
      </c>
      <c r="AK37" s="11">
        <v>3.3549388363979999E-3</v>
      </c>
      <c r="AL37" s="11">
        <v>1.0542121219815901</v>
      </c>
      <c r="AM37" s="11">
        <v>0.21785610713932901</v>
      </c>
      <c r="AN37" s="11">
        <v>0.31364441340176502</v>
      </c>
      <c r="AO37" s="11">
        <v>0.80297897832302301</v>
      </c>
      <c r="AP37" s="11" t="s">
        <v>32</v>
      </c>
      <c r="AQ37" s="11" t="s">
        <v>32</v>
      </c>
      <c r="AR37" s="11" t="s">
        <v>32</v>
      </c>
      <c r="AS37" s="11">
        <v>8.9661244962719999E-3</v>
      </c>
      <c r="AT37" s="11">
        <v>1.8628713582493999E-2</v>
      </c>
      <c r="AU37" s="11" t="s">
        <v>32</v>
      </c>
      <c r="AV37" s="11" t="s">
        <v>32</v>
      </c>
      <c r="AW37" s="11" t="s">
        <v>32</v>
      </c>
      <c r="AX37" s="11">
        <v>4.5298369602499999E-3</v>
      </c>
      <c r="AY37" s="11">
        <v>1.7101260719214001E-2</v>
      </c>
      <c r="AZ37" s="11" t="s">
        <v>32</v>
      </c>
      <c r="BA37" s="11" t="s">
        <v>32</v>
      </c>
      <c r="BB37" s="11" t="s">
        <v>32</v>
      </c>
      <c r="BC37" s="11" t="s">
        <v>32</v>
      </c>
      <c r="BD37" s="11" t="s">
        <v>32</v>
      </c>
      <c r="BE37" s="11" t="s">
        <v>32</v>
      </c>
      <c r="BF37" s="11" t="s">
        <v>32</v>
      </c>
      <c r="BG37" s="11">
        <v>9.6566708358529998E-2</v>
      </c>
      <c r="BH37" s="11">
        <v>2.715654581657E-3</v>
      </c>
      <c r="BI37" s="11" t="s">
        <v>32</v>
      </c>
      <c r="BJ37" s="11">
        <v>5.5522427747900002E-3</v>
      </c>
      <c r="BK37" s="11">
        <v>7.0835718826350001E-3</v>
      </c>
      <c r="BL37" s="11">
        <v>9.5525152007380001E-3</v>
      </c>
      <c r="BM37" s="11">
        <v>3.1743394419970002E-3</v>
      </c>
      <c r="BN37" s="11" t="s">
        <v>32</v>
      </c>
    </row>
    <row r="38" spans="1:66" x14ac:dyDescent="0.25">
      <c r="A38" s="108">
        <v>32</v>
      </c>
      <c r="B38" s="11">
        <v>818.54073375676398</v>
      </c>
      <c r="C38" s="11">
        <v>30084.9822205333</v>
      </c>
      <c r="D38" s="11">
        <v>20166.885394045301</v>
      </c>
      <c r="E38" s="11">
        <v>9986.2799855579797</v>
      </c>
      <c r="F38" s="11">
        <v>665608.94188526296</v>
      </c>
      <c r="G38" s="11">
        <v>1900.5280116246099</v>
      </c>
      <c r="H38" s="11">
        <v>2857.6825820271902</v>
      </c>
      <c r="I38" s="11">
        <v>5752.2704775771099</v>
      </c>
      <c r="J38" s="11">
        <v>1754.7889170346</v>
      </c>
      <c r="K38" s="11">
        <v>50.655530145675598</v>
      </c>
      <c r="M38" s="92">
        <v>0.17510223376524695</v>
      </c>
      <c r="N38" s="92">
        <v>5.0184758842071595</v>
      </c>
      <c r="O38" s="92">
        <v>3.8105329952048597</v>
      </c>
      <c r="P38" s="92">
        <v>1.4594948198892987</v>
      </c>
      <c r="Q38" s="92">
        <v>85.630590373539079</v>
      </c>
      <c r="R38" s="92">
        <v>0.24539617686096959</v>
      </c>
      <c r="S38" s="92">
        <v>0.47386092575174865</v>
      </c>
      <c r="T38" s="92">
        <v>1.0268953256570654</v>
      </c>
      <c r="U38" s="92">
        <v>0.22329688969265285</v>
      </c>
      <c r="V38" s="92">
        <v>6.3056003925336989E-3</v>
      </c>
      <c r="W38" s="92">
        <f t="shared" si="0"/>
        <v>98.069951224960604</v>
      </c>
      <c r="X38" s="148">
        <f t="shared" si="1"/>
        <v>9.7679001095986005E-3</v>
      </c>
      <c r="Y38" s="153">
        <f t="shared" si="2"/>
        <v>679.65781940067006</v>
      </c>
      <c r="AA38" s="11">
        <v>2.9502651319917401</v>
      </c>
      <c r="AB38" s="11">
        <v>214.04637161019099</v>
      </c>
      <c r="AC38" s="11">
        <v>0.168419988306339</v>
      </c>
      <c r="AD38" s="11">
        <v>76.068947566032904</v>
      </c>
      <c r="AE38" s="11">
        <v>1.6643194910693999</v>
      </c>
      <c r="AF38" s="11">
        <v>0.75404469523908502</v>
      </c>
      <c r="AG38" s="11">
        <v>1.38752084518375</v>
      </c>
      <c r="AH38" s="11" t="s">
        <v>32</v>
      </c>
      <c r="AI38" s="11" t="s">
        <v>32</v>
      </c>
      <c r="AJ38" s="11">
        <v>4.2332003698103998E-2</v>
      </c>
      <c r="AK38" s="11">
        <v>1.3742572739699999E-3</v>
      </c>
      <c r="AL38" s="11">
        <v>0.77918372176136597</v>
      </c>
      <c r="AM38" s="11">
        <v>0.17788406259192899</v>
      </c>
      <c r="AN38" s="11">
        <v>0.41482260809157701</v>
      </c>
      <c r="AO38" s="11">
        <v>0.78433827664748301</v>
      </c>
      <c r="AP38" s="11" t="s">
        <v>32</v>
      </c>
      <c r="AQ38" s="11" t="s">
        <v>32</v>
      </c>
      <c r="AR38" s="11" t="s">
        <v>32</v>
      </c>
      <c r="AS38" s="11" t="s">
        <v>32</v>
      </c>
      <c r="AT38" s="11">
        <v>1.2287275003067E-2</v>
      </c>
      <c r="AU38" s="11" t="s">
        <v>32</v>
      </c>
      <c r="AV38" s="11" t="s">
        <v>32</v>
      </c>
      <c r="AW38" s="11" t="s">
        <v>32</v>
      </c>
      <c r="AX38" s="11" t="s">
        <v>32</v>
      </c>
      <c r="AY38" s="11" t="s">
        <v>32</v>
      </c>
      <c r="AZ38" s="11" t="s">
        <v>32</v>
      </c>
      <c r="BA38" s="11">
        <v>4.3929822580209997E-3</v>
      </c>
      <c r="BB38" s="11" t="s">
        <v>32</v>
      </c>
      <c r="BC38" s="11" t="s">
        <v>32</v>
      </c>
      <c r="BD38" s="11" t="s">
        <v>32</v>
      </c>
      <c r="BE38" s="11" t="s">
        <v>32</v>
      </c>
      <c r="BF38" s="11" t="s">
        <v>32</v>
      </c>
      <c r="BG38" s="11">
        <v>5.4181762608518001E-2</v>
      </c>
      <c r="BH38" s="11">
        <v>6.006798270362E-3</v>
      </c>
      <c r="BI38" s="11" t="s">
        <v>32</v>
      </c>
      <c r="BJ38" s="11">
        <v>6.047652515932E-3</v>
      </c>
      <c r="BK38" s="11">
        <v>1.377952259082E-3</v>
      </c>
      <c r="BL38" s="11" t="s">
        <v>32</v>
      </c>
      <c r="BM38" s="11">
        <v>1.3890148542999999E-3</v>
      </c>
      <c r="BN38" s="11">
        <v>9.8102540792549993E-3</v>
      </c>
    </row>
    <row r="39" spans="1:66" x14ac:dyDescent="0.25">
      <c r="A39" s="108">
        <v>33</v>
      </c>
      <c r="B39" s="11">
        <v>970.80700215152103</v>
      </c>
      <c r="C39" s="11">
        <v>28312.213871783701</v>
      </c>
      <c r="D39" s="11">
        <v>19042.573709841199</v>
      </c>
      <c r="E39" s="11">
        <v>9848.8701326714709</v>
      </c>
      <c r="F39" s="11">
        <v>670111.99649337097</v>
      </c>
      <c r="G39" s="11">
        <v>1810.3295916370701</v>
      </c>
      <c r="H39" s="11">
        <v>2923.6973498794</v>
      </c>
      <c r="I39" s="11">
        <v>5638.4903796129502</v>
      </c>
      <c r="J39" s="11">
        <v>1743.3854515732201</v>
      </c>
      <c r="K39" s="11">
        <v>69.963305801956906</v>
      </c>
      <c r="M39" s="92">
        <v>0.20767503390025338</v>
      </c>
      <c r="N39" s="92">
        <v>4.7227603959522391</v>
      </c>
      <c r="O39" s="92">
        <v>3.5980943024744945</v>
      </c>
      <c r="P39" s="92">
        <v>1.4394123698899355</v>
      </c>
      <c r="Q39" s="92">
        <v>86.209908348872176</v>
      </c>
      <c r="R39" s="92">
        <v>0.23374975687217847</v>
      </c>
      <c r="S39" s="92">
        <v>0.48480749455700206</v>
      </c>
      <c r="T39" s="92">
        <v>1.0065833025685038</v>
      </c>
      <c r="U39" s="92">
        <v>0.22184579871269225</v>
      </c>
      <c r="V39" s="92">
        <v>8.7090323062275939E-3</v>
      </c>
      <c r="W39" s="92">
        <f t="shared" si="0"/>
        <v>98.133545836105696</v>
      </c>
      <c r="X39" s="148">
        <f t="shared" si="1"/>
        <v>9.9248198414322395E-3</v>
      </c>
      <c r="Y39" s="153">
        <f t="shared" si="2"/>
        <v>681.3944265147577</v>
      </c>
      <c r="AA39" s="11">
        <v>2.9262059276978398</v>
      </c>
      <c r="AB39" s="11">
        <v>202.631088289183</v>
      </c>
      <c r="AC39" s="11">
        <v>0.25330723728780402</v>
      </c>
      <c r="AD39" s="11">
        <v>72.077566235675604</v>
      </c>
      <c r="AE39" s="11">
        <v>1.3467781877498499</v>
      </c>
      <c r="AF39" s="11">
        <v>1.3524644194668001</v>
      </c>
      <c r="AG39" s="11">
        <v>1.0783600638244</v>
      </c>
      <c r="AH39" s="11" t="s">
        <v>32</v>
      </c>
      <c r="AI39" s="11" t="s">
        <v>32</v>
      </c>
      <c r="AJ39" s="11">
        <v>4.0575766305726998E-2</v>
      </c>
      <c r="AK39" s="11" t="s">
        <v>32</v>
      </c>
      <c r="AL39" s="11">
        <v>1.05678463910111</v>
      </c>
      <c r="AM39" s="11">
        <v>0.135846698250919</v>
      </c>
      <c r="AN39" s="11">
        <v>0.39416328002677198</v>
      </c>
      <c r="AO39" s="11">
        <v>0.58996542633816795</v>
      </c>
      <c r="AP39" s="11" t="s">
        <v>32</v>
      </c>
      <c r="AQ39" s="11" t="s">
        <v>32</v>
      </c>
      <c r="AR39" s="11" t="s">
        <v>32</v>
      </c>
      <c r="AS39" s="11">
        <v>3.9238137390859998E-3</v>
      </c>
      <c r="AT39" s="11">
        <v>1.2266842464102E-2</v>
      </c>
      <c r="AU39" s="11">
        <v>2.2444665325550002E-3</v>
      </c>
      <c r="AV39" s="11" t="s">
        <v>32</v>
      </c>
      <c r="AW39" s="11" t="s">
        <v>32</v>
      </c>
      <c r="AX39" s="11">
        <v>1.927749015786E-3</v>
      </c>
      <c r="AY39" s="11" t="s">
        <v>32</v>
      </c>
      <c r="AZ39" s="11">
        <v>1.0632827992230001E-3</v>
      </c>
      <c r="BA39" s="11" t="s">
        <v>32</v>
      </c>
      <c r="BB39" s="11" t="s">
        <v>32</v>
      </c>
      <c r="BC39" s="11">
        <v>3.4747196544029999E-3</v>
      </c>
      <c r="BD39" s="11" t="s">
        <v>32</v>
      </c>
      <c r="BE39" s="11" t="s">
        <v>32</v>
      </c>
      <c r="BF39" s="11" t="s">
        <v>32</v>
      </c>
      <c r="BG39" s="11">
        <v>4.6351042651409997E-2</v>
      </c>
      <c r="BH39" s="11">
        <v>8.4026123395710001E-3</v>
      </c>
      <c r="BI39" s="11">
        <v>5.6761237499929999E-3</v>
      </c>
      <c r="BJ39" s="11">
        <v>4.6897673182350001E-3</v>
      </c>
      <c r="BK39" s="11" t="s">
        <v>32</v>
      </c>
      <c r="BL39" s="11">
        <v>4.6416410951359999E-3</v>
      </c>
      <c r="BM39" s="11">
        <v>2.0889808838419999E-3</v>
      </c>
      <c r="BN39" s="11">
        <v>1.2913789069890001E-3</v>
      </c>
    </row>
    <row r="40" spans="1:66" x14ac:dyDescent="0.25">
      <c r="A40" s="108">
        <v>34</v>
      </c>
      <c r="B40" s="11">
        <v>463.28683563676202</v>
      </c>
      <c r="C40" s="11">
        <v>26110.650020488101</v>
      </c>
      <c r="D40" s="11">
        <v>20257.8990191505</v>
      </c>
      <c r="E40" s="11">
        <v>9181.6246712759494</v>
      </c>
      <c r="F40" s="11">
        <v>673499.94362401997</v>
      </c>
      <c r="G40" s="11">
        <v>1685.5863041106099</v>
      </c>
      <c r="H40" s="11">
        <v>1973.55870120999</v>
      </c>
      <c r="I40" s="11">
        <v>6368.0760218798096</v>
      </c>
      <c r="J40" s="11">
        <v>1682.0867617675599</v>
      </c>
      <c r="K40" s="11">
        <v>65.476459816262903</v>
      </c>
      <c r="M40" s="92">
        <v>9.9106319879416149E-2</v>
      </c>
      <c r="N40" s="92">
        <v>4.3555175299176199</v>
      </c>
      <c r="O40" s="92">
        <v>3.8277300196684867</v>
      </c>
      <c r="P40" s="92">
        <v>1.3418944457069801</v>
      </c>
      <c r="Q40" s="92">
        <v>86.645767747230167</v>
      </c>
      <c r="R40" s="92">
        <v>0.21764290358676194</v>
      </c>
      <c r="S40" s="92">
        <v>0.32725550383464053</v>
      </c>
      <c r="T40" s="92">
        <v>1.1368289314259834</v>
      </c>
      <c r="U40" s="92">
        <v>0.21404554043492199</v>
      </c>
      <c r="V40" s="92">
        <v>8.1505097179284062E-3</v>
      </c>
      <c r="W40" s="92">
        <f t="shared" si="0"/>
        <v>98.173939451402902</v>
      </c>
      <c r="X40" s="148">
        <f t="shared" si="1"/>
        <v>6.6875401453021545E-3</v>
      </c>
      <c r="Y40" s="153">
        <f t="shared" si="2"/>
        <v>640.15913893790071</v>
      </c>
      <c r="AA40" s="11">
        <v>1.8858984643778101</v>
      </c>
      <c r="AB40" s="11">
        <v>180.906279452505</v>
      </c>
      <c r="AC40" s="11">
        <v>0.25036007678008398</v>
      </c>
      <c r="AD40" s="11">
        <v>74.680257321951899</v>
      </c>
      <c r="AE40" s="11">
        <v>1.12450617951387</v>
      </c>
      <c r="AF40" s="11">
        <v>1.3160472349737</v>
      </c>
      <c r="AG40" s="11">
        <v>1.1697133463868901</v>
      </c>
      <c r="AH40" s="11" t="s">
        <v>32</v>
      </c>
      <c r="AI40" s="11" t="s">
        <v>32</v>
      </c>
      <c r="AJ40" s="11">
        <v>0.21148775036746101</v>
      </c>
      <c r="AK40" s="11">
        <v>3.0812952299729998E-3</v>
      </c>
      <c r="AL40" s="11">
        <v>0.72770317605528501</v>
      </c>
      <c r="AM40" s="11">
        <v>7.8399719402131002E-2</v>
      </c>
      <c r="AN40" s="11">
        <v>0.433585186807881</v>
      </c>
      <c r="AO40" s="11">
        <v>0.85851261273350199</v>
      </c>
      <c r="AP40" s="11" t="s">
        <v>32</v>
      </c>
      <c r="AQ40" s="11" t="s">
        <v>32</v>
      </c>
      <c r="AR40" s="11" t="s">
        <v>32</v>
      </c>
      <c r="AS40" s="11">
        <v>4.2099716766869997E-3</v>
      </c>
      <c r="AT40" s="11">
        <v>1.6091630892504E-2</v>
      </c>
      <c r="AU40" s="11">
        <v>1.191767410765E-3</v>
      </c>
      <c r="AV40" s="11" t="s">
        <v>32</v>
      </c>
      <c r="AW40" s="11" t="s">
        <v>32</v>
      </c>
      <c r="AX40" s="11">
        <v>2.0681368163250002E-3</v>
      </c>
      <c r="AY40" s="11">
        <v>7.6940092737189996E-3</v>
      </c>
      <c r="AZ40" s="11" t="s">
        <v>32</v>
      </c>
      <c r="BA40" s="11" t="s">
        <v>32</v>
      </c>
      <c r="BB40" s="11" t="s">
        <v>32</v>
      </c>
      <c r="BC40" s="11" t="s">
        <v>32</v>
      </c>
      <c r="BD40" s="11" t="s">
        <v>32</v>
      </c>
      <c r="BE40" s="11">
        <v>5.2803685296450003E-3</v>
      </c>
      <c r="BF40" s="11">
        <v>2.372545042808E-3</v>
      </c>
      <c r="BG40" s="11">
        <v>3.3150730921290998E-2</v>
      </c>
      <c r="BH40" s="11">
        <v>2.5565602772950002E-3</v>
      </c>
      <c r="BI40" s="11" t="s">
        <v>32</v>
      </c>
      <c r="BJ40" s="11" t="s">
        <v>32</v>
      </c>
      <c r="BK40" s="11" t="s">
        <v>32</v>
      </c>
      <c r="BL40" s="11">
        <v>0.130696482887002</v>
      </c>
      <c r="BM40" s="11">
        <v>1.4884131300369999E-3</v>
      </c>
      <c r="BN40" s="11" t="s">
        <v>32</v>
      </c>
    </row>
    <row r="41" spans="1:66" x14ac:dyDescent="0.25">
      <c r="A41" s="108">
        <v>35</v>
      </c>
      <c r="B41" s="11">
        <v>865.53642115472098</v>
      </c>
      <c r="C41" s="11">
        <v>28081.635186969601</v>
      </c>
      <c r="D41" s="11">
        <v>18481.394819186102</v>
      </c>
      <c r="E41" s="11">
        <v>9531.2447949236393</v>
      </c>
      <c r="F41" s="11">
        <v>670551.62011299003</v>
      </c>
      <c r="G41" s="11">
        <v>1728.09350584359</v>
      </c>
      <c r="H41" s="11">
        <v>2643.8960283778401</v>
      </c>
      <c r="I41" s="11">
        <v>7071.6374483494301</v>
      </c>
      <c r="J41" s="11">
        <v>1759.9762852891299</v>
      </c>
      <c r="K41" s="11">
        <v>39.155425691650898</v>
      </c>
      <c r="M41" s="92">
        <v>0.18515555121341795</v>
      </c>
      <c r="N41" s="92">
        <v>4.6842975655383992</v>
      </c>
      <c r="O41" s="92">
        <v>3.4920595510852137</v>
      </c>
      <c r="P41" s="92">
        <v>1.3929914267780898</v>
      </c>
      <c r="Q41" s="92">
        <v>86.26646592753616</v>
      </c>
      <c r="R41" s="92">
        <v>0.22313143347452433</v>
      </c>
      <c r="S41" s="92">
        <v>0.43841083942561343</v>
      </c>
      <c r="T41" s="92">
        <v>1.2624287172793403</v>
      </c>
      <c r="U41" s="92">
        <v>0.22395698230304176</v>
      </c>
      <c r="V41" s="92">
        <v>4.8740673900967025E-3</v>
      </c>
      <c r="W41" s="92">
        <f t="shared" si="0"/>
        <v>98.173772062023886</v>
      </c>
      <c r="X41" s="148">
        <f t="shared" si="1"/>
        <v>8.9776901744564614E-3</v>
      </c>
      <c r="Y41" s="153">
        <f t="shared" si="2"/>
        <v>670.56983660860703</v>
      </c>
      <c r="AA41" s="11">
        <v>1.78348693278257</v>
      </c>
      <c r="AB41" s="11">
        <v>185.759017358926</v>
      </c>
      <c r="AC41" s="11" t="s">
        <v>32</v>
      </c>
      <c r="AD41" s="11">
        <v>73.419351878020905</v>
      </c>
      <c r="AE41" s="11">
        <v>1.3797616168848901</v>
      </c>
      <c r="AF41" s="11">
        <v>1.17061985744641</v>
      </c>
      <c r="AG41" s="11">
        <v>1.39007512134587</v>
      </c>
      <c r="AH41" s="11" t="s">
        <v>32</v>
      </c>
      <c r="AI41" s="11" t="s">
        <v>32</v>
      </c>
      <c r="AJ41" s="11">
        <v>0.39494266459115601</v>
      </c>
      <c r="AK41" s="11">
        <v>8.0131612216119991E-3</v>
      </c>
      <c r="AL41" s="11">
        <v>0.69891466004579395</v>
      </c>
      <c r="AM41" s="11">
        <v>0.128320155094518</v>
      </c>
      <c r="AN41" s="11">
        <v>0.36162338454570198</v>
      </c>
      <c r="AO41" s="11">
        <v>0.91135207029681198</v>
      </c>
      <c r="AP41" s="11" t="s">
        <v>32</v>
      </c>
      <c r="AQ41" s="11" t="s">
        <v>32</v>
      </c>
      <c r="AR41" s="11" t="s">
        <v>32</v>
      </c>
      <c r="AS41" s="11">
        <v>8.5429119254620007E-3</v>
      </c>
      <c r="AT41" s="11">
        <v>8.8451003126629995E-3</v>
      </c>
      <c r="AU41" s="11">
        <v>1.20401653027E-3</v>
      </c>
      <c r="AV41" s="11">
        <v>2.1683984897022002E-2</v>
      </c>
      <c r="AW41" s="11" t="s">
        <v>32</v>
      </c>
      <c r="AX41" s="11" t="s">
        <v>32</v>
      </c>
      <c r="AY41" s="11">
        <v>7.7754129554880001E-3</v>
      </c>
      <c r="AZ41" s="11" t="s">
        <v>32</v>
      </c>
      <c r="BA41" s="11" t="s">
        <v>32</v>
      </c>
      <c r="BB41" s="11">
        <v>1.1871172237709999E-3</v>
      </c>
      <c r="BC41" s="11" t="s">
        <v>32</v>
      </c>
      <c r="BD41" s="11">
        <v>1.123350977119E-3</v>
      </c>
      <c r="BE41" s="11" t="s">
        <v>32</v>
      </c>
      <c r="BF41" s="11" t="s">
        <v>32</v>
      </c>
      <c r="BG41" s="11">
        <v>1.6740932960653002E-2</v>
      </c>
      <c r="BH41" s="11" t="s">
        <v>32</v>
      </c>
      <c r="BI41" s="11" t="s">
        <v>32</v>
      </c>
      <c r="BJ41" s="11" t="s">
        <v>32</v>
      </c>
      <c r="BK41" s="11">
        <v>2.2223592057500001E-3</v>
      </c>
      <c r="BL41" s="11">
        <v>9.4329074561590003E-3</v>
      </c>
      <c r="BM41" s="11">
        <v>1.506642927101E-3</v>
      </c>
      <c r="BN41" s="11">
        <v>6.9323582097900001E-4</v>
      </c>
    </row>
    <row r="42" spans="1:66" x14ac:dyDescent="0.25">
      <c r="A42" s="108">
        <v>36</v>
      </c>
      <c r="B42" s="11">
        <v>1138.31981218699</v>
      </c>
      <c r="C42" s="11">
        <v>25038.466610225099</v>
      </c>
      <c r="D42" s="11">
        <v>18699.1626911204</v>
      </c>
      <c r="E42" s="11">
        <v>8264.9657852646505</v>
      </c>
      <c r="F42" s="11">
        <v>677495.72046454402</v>
      </c>
      <c r="G42" s="11">
        <v>1409.45245607532</v>
      </c>
      <c r="H42" s="11">
        <v>2392.9765976364602</v>
      </c>
      <c r="I42" s="11">
        <v>5564.8519171604803</v>
      </c>
      <c r="J42" s="11">
        <v>1601.3270419344999</v>
      </c>
      <c r="K42" s="11">
        <v>33.925825447008798</v>
      </c>
      <c r="M42" s="92">
        <v>0.24350937422304092</v>
      </c>
      <c r="N42" s="92">
        <v>4.1766666152516487</v>
      </c>
      <c r="O42" s="92">
        <v>3.5332067904871995</v>
      </c>
      <c r="P42" s="92">
        <v>1.2079247495164287</v>
      </c>
      <c r="Q42" s="92">
        <v>87.159824437763589</v>
      </c>
      <c r="R42" s="92">
        <v>0.18198850112844531</v>
      </c>
      <c r="S42" s="92">
        <v>0.39680337942007776</v>
      </c>
      <c r="T42" s="92">
        <v>0.99343736425148887</v>
      </c>
      <c r="U42" s="92">
        <v>0.20376886608616512</v>
      </c>
      <c r="V42" s="92">
        <v>4.2230867516436545E-3</v>
      </c>
      <c r="W42" s="92">
        <f t="shared" si="0"/>
        <v>98.101353164879725</v>
      </c>
      <c r="X42" s="148">
        <f t="shared" si="1"/>
        <v>8.0498974047988059E-3</v>
      </c>
      <c r="Y42" s="153">
        <f t="shared" si="2"/>
        <v>659.07222789257878</v>
      </c>
      <c r="AA42" s="11">
        <v>2.5006750018947299</v>
      </c>
      <c r="AB42" s="11">
        <v>163.83409177584099</v>
      </c>
      <c r="AC42" s="11" t="s">
        <v>32</v>
      </c>
      <c r="AD42" s="11">
        <v>69.181785559825101</v>
      </c>
      <c r="AE42" s="11">
        <v>1.3003634535616999</v>
      </c>
      <c r="AF42" s="11">
        <v>1.2841533940046399</v>
      </c>
      <c r="AG42" s="11">
        <v>1.0546667168978801</v>
      </c>
      <c r="AH42" s="11" t="s">
        <v>32</v>
      </c>
      <c r="AI42" s="11" t="s">
        <v>32</v>
      </c>
      <c r="AJ42" s="11">
        <v>5.2012912546280002E-2</v>
      </c>
      <c r="AK42" s="11">
        <v>1.2829584891359E-2</v>
      </c>
      <c r="AL42" s="11">
        <v>0.93538669460957102</v>
      </c>
      <c r="AM42" s="11">
        <v>9.9857666785369004E-2</v>
      </c>
      <c r="AN42" s="11">
        <v>0.27095629185479903</v>
      </c>
      <c r="AO42" s="11">
        <v>0.450219581886944</v>
      </c>
      <c r="AP42" s="11" t="s">
        <v>32</v>
      </c>
      <c r="AQ42" s="11" t="s">
        <v>32</v>
      </c>
      <c r="AR42" s="11">
        <v>2.2116912760670002E-2</v>
      </c>
      <c r="AS42" s="11">
        <v>5.5696106963390004E-3</v>
      </c>
      <c r="AT42" s="11">
        <v>3.1846228870329001E-2</v>
      </c>
      <c r="AU42" s="11">
        <v>2.3851228839799998E-3</v>
      </c>
      <c r="AV42" s="11" t="s">
        <v>32</v>
      </c>
      <c r="AW42" s="11" t="s">
        <v>32</v>
      </c>
      <c r="AX42" s="11" t="s">
        <v>32</v>
      </c>
      <c r="AY42" s="11" t="s">
        <v>32</v>
      </c>
      <c r="AZ42" s="11" t="s">
        <v>32</v>
      </c>
      <c r="BA42" s="11" t="s">
        <v>32</v>
      </c>
      <c r="BB42" s="11" t="s">
        <v>32</v>
      </c>
      <c r="BC42" s="11" t="s">
        <v>32</v>
      </c>
      <c r="BD42" s="11" t="s">
        <v>32</v>
      </c>
      <c r="BE42" s="11">
        <v>1.0479175204147E-2</v>
      </c>
      <c r="BF42" s="11" t="s">
        <v>32</v>
      </c>
      <c r="BG42" s="11" t="s">
        <v>32</v>
      </c>
      <c r="BH42" s="11">
        <v>5.0758982694520003E-3</v>
      </c>
      <c r="BI42" s="11" t="s">
        <v>32</v>
      </c>
      <c r="BJ42" s="11" t="s">
        <v>32</v>
      </c>
      <c r="BK42" s="11">
        <v>2.3345442183419999E-3</v>
      </c>
      <c r="BL42" s="11">
        <v>6.0068432078690002E-3</v>
      </c>
      <c r="BM42" s="11">
        <v>2.961340294778E-3</v>
      </c>
      <c r="BN42" s="11" t="s">
        <v>32</v>
      </c>
    </row>
    <row r="43" spans="1:66" x14ac:dyDescent="0.25">
      <c r="A43" s="108">
        <v>37</v>
      </c>
      <c r="B43" s="11">
        <v>1286.59730747801</v>
      </c>
      <c r="C43" s="11">
        <v>24751.589625144799</v>
      </c>
      <c r="D43" s="11">
        <v>18963.839009136402</v>
      </c>
      <c r="E43" s="11">
        <v>8994.1282599733404</v>
      </c>
      <c r="F43" s="11">
        <v>675603.45993527002</v>
      </c>
      <c r="G43" s="11">
        <v>1512.457366028</v>
      </c>
      <c r="H43" s="11">
        <v>2956.2414038431498</v>
      </c>
      <c r="I43" s="11">
        <v>5346.3469226976504</v>
      </c>
      <c r="J43" s="11">
        <v>1688.2228107698199</v>
      </c>
      <c r="K43" s="11">
        <v>49.809284599998101</v>
      </c>
      <c r="M43" s="92">
        <v>0.27522889601569589</v>
      </c>
      <c r="N43" s="92">
        <v>4.128812665370404</v>
      </c>
      <c r="O43" s="92">
        <v>3.5832173807763228</v>
      </c>
      <c r="P43" s="92">
        <v>1.3144918451951038</v>
      </c>
      <c r="Q43" s="92">
        <v>86.916385120672501</v>
      </c>
      <c r="R43" s="92">
        <v>0.19528849510153534</v>
      </c>
      <c r="S43" s="92">
        <v>0.49020394958527108</v>
      </c>
      <c r="T43" s="92">
        <v>0.95442985263998448</v>
      </c>
      <c r="U43" s="92">
        <v>0.21482635267045957</v>
      </c>
      <c r="V43" s="92">
        <v>6.2002597470077626E-3</v>
      </c>
      <c r="W43" s="92">
        <f t="shared" si="0"/>
        <v>98.079084817774287</v>
      </c>
      <c r="X43" s="148">
        <f t="shared" si="1"/>
        <v>9.9534376461810781E-3</v>
      </c>
      <c r="Y43" s="153">
        <f t="shared" si="2"/>
        <v>681.70884845762066</v>
      </c>
      <c r="AA43" s="11">
        <v>2.1155522448448401</v>
      </c>
      <c r="AB43" s="11">
        <v>200.32448710455</v>
      </c>
      <c r="AC43" s="11" t="s">
        <v>32</v>
      </c>
      <c r="AD43" s="11">
        <v>72.468159278697996</v>
      </c>
      <c r="AE43" s="11">
        <v>1.34169395308115</v>
      </c>
      <c r="AF43" s="11">
        <v>1.15911590892622</v>
      </c>
      <c r="AG43" s="11">
        <v>1.23894873573665</v>
      </c>
      <c r="AH43" s="11" t="s">
        <v>32</v>
      </c>
      <c r="AI43" s="11" t="s">
        <v>32</v>
      </c>
      <c r="AJ43" s="11">
        <v>2.8056415230685E-2</v>
      </c>
      <c r="AK43" s="11">
        <v>2.9105081305469999E-3</v>
      </c>
      <c r="AL43" s="11">
        <v>0.713285472296602</v>
      </c>
      <c r="AM43" s="11">
        <v>0.119621509922976</v>
      </c>
      <c r="AN43" s="11">
        <v>0.43846906421698301</v>
      </c>
      <c r="AO43" s="11">
        <v>0.73583009333299698</v>
      </c>
      <c r="AP43" s="11" t="s">
        <v>32</v>
      </c>
      <c r="AQ43" s="11" t="s">
        <v>32</v>
      </c>
      <c r="AR43" s="11">
        <v>1.0251707476053E-2</v>
      </c>
      <c r="AS43" s="11" t="s">
        <v>32</v>
      </c>
      <c r="AT43" s="11">
        <v>1.6514465359914E-2</v>
      </c>
      <c r="AU43" s="11">
        <v>1.1214109938940001E-3</v>
      </c>
      <c r="AV43" s="11" t="s">
        <v>32</v>
      </c>
      <c r="AW43" s="11" t="s">
        <v>32</v>
      </c>
      <c r="AX43" s="11" t="s">
        <v>32</v>
      </c>
      <c r="AY43" s="11">
        <v>7.2400308263279997E-3</v>
      </c>
      <c r="AZ43" s="11" t="s">
        <v>32</v>
      </c>
      <c r="BA43" s="11">
        <v>2.2333957513628998E-2</v>
      </c>
      <c r="BB43" s="11" t="s">
        <v>32</v>
      </c>
      <c r="BC43" s="11" t="s">
        <v>32</v>
      </c>
      <c r="BD43" s="11">
        <v>1.0454332711940001E-3</v>
      </c>
      <c r="BE43" s="11" t="s">
        <v>32</v>
      </c>
      <c r="BF43" s="11" t="s">
        <v>32</v>
      </c>
      <c r="BG43" s="11">
        <v>2.7291335072124001E-2</v>
      </c>
      <c r="BH43" s="11">
        <v>1.6993769101316999E-2</v>
      </c>
      <c r="BI43" s="11" t="s">
        <v>32</v>
      </c>
      <c r="BJ43" s="11" t="s">
        <v>32</v>
      </c>
      <c r="BK43" s="11" t="s">
        <v>32</v>
      </c>
      <c r="BL43" s="11">
        <v>4.0235639251310004E-3</v>
      </c>
      <c r="BM43" s="11">
        <v>1.405036199111E-3</v>
      </c>
      <c r="BN43" s="11" t="s">
        <v>32</v>
      </c>
    </row>
    <row r="44" spans="1:66" x14ac:dyDescent="0.25">
      <c r="A44" s="108">
        <v>38</v>
      </c>
      <c r="B44" s="11">
        <v>987.53394556851401</v>
      </c>
      <c r="C44" s="11">
        <v>25228.8525325011</v>
      </c>
      <c r="D44" s="11">
        <v>18230.419892949201</v>
      </c>
      <c r="E44" s="11">
        <v>10675.095591125</v>
      </c>
      <c r="F44" s="11">
        <v>675240.903734377</v>
      </c>
      <c r="G44" s="11">
        <v>1479.69759487278</v>
      </c>
      <c r="H44" s="11">
        <v>2212.8194459474598</v>
      </c>
      <c r="I44" s="11">
        <v>6110.4393997569396</v>
      </c>
      <c r="J44" s="11">
        <v>1714.52975506084</v>
      </c>
      <c r="K44" s="11">
        <v>49.489359439740198</v>
      </c>
      <c r="M44" s="92">
        <v>0.21125326163601654</v>
      </c>
      <c r="N44" s="92">
        <v>4.2084248909465076</v>
      </c>
      <c r="O44" s="92">
        <v>3.4446378387727514</v>
      </c>
      <c r="P44" s="92">
        <v>1.5601652206429188</v>
      </c>
      <c r="Q44" s="92">
        <v>86.869742265427604</v>
      </c>
      <c r="R44" s="92">
        <v>0.19105855344997333</v>
      </c>
      <c r="S44" s="92">
        <v>0.36692972052700779</v>
      </c>
      <c r="T44" s="92">
        <v>1.0908356416446088</v>
      </c>
      <c r="U44" s="92">
        <v>0.21817391133149186</v>
      </c>
      <c r="V44" s="92">
        <v>6.1604354630588592E-3</v>
      </c>
      <c r="W44" s="92">
        <f t="shared" si="0"/>
        <v>98.167381739841943</v>
      </c>
      <c r="X44" s="148">
        <f t="shared" si="1"/>
        <v>7.4730505219264389E-3</v>
      </c>
      <c r="Y44" s="153">
        <f t="shared" si="2"/>
        <v>651.39421447583618</v>
      </c>
      <c r="AA44" s="11">
        <v>1.70527897238515</v>
      </c>
      <c r="AB44" s="11">
        <v>171.95049507311501</v>
      </c>
      <c r="AC44" s="11">
        <v>0.159644517053809</v>
      </c>
      <c r="AD44" s="11">
        <v>68.301885387219599</v>
      </c>
      <c r="AE44" s="11">
        <v>1.34716660251359</v>
      </c>
      <c r="AF44" s="11">
        <v>1.54115818524811</v>
      </c>
      <c r="AG44" s="11">
        <v>1.2177468680919299</v>
      </c>
      <c r="AH44" s="11" t="s">
        <v>32</v>
      </c>
      <c r="AI44" s="11" t="s">
        <v>32</v>
      </c>
      <c r="AJ44" s="11">
        <v>6.1665713365009998E-3</v>
      </c>
      <c r="AK44" s="11">
        <v>6.755620056699E-3</v>
      </c>
      <c r="AL44" s="11">
        <v>0.69529170405820395</v>
      </c>
      <c r="AM44" s="11">
        <v>8.4301751316194995E-2</v>
      </c>
      <c r="AN44" s="11">
        <v>0.30473938043196303</v>
      </c>
      <c r="AO44" s="11">
        <v>0.65826827802934496</v>
      </c>
      <c r="AP44" s="11" t="s">
        <v>32</v>
      </c>
      <c r="AQ44" s="11" t="s">
        <v>32</v>
      </c>
      <c r="AR44" s="11" t="s">
        <v>32</v>
      </c>
      <c r="AS44" s="11">
        <v>4.7868632371200004E-3</v>
      </c>
      <c r="AT44" s="11">
        <v>3.7035382735079998E-3</v>
      </c>
      <c r="AU44" s="11">
        <v>8.2572285213109997E-3</v>
      </c>
      <c r="AV44" s="11" t="s">
        <v>32</v>
      </c>
      <c r="AW44" s="11" t="s">
        <v>32</v>
      </c>
      <c r="AX44" s="11">
        <v>1.8416149852375999E-2</v>
      </c>
      <c r="AY44" s="11" t="s">
        <v>32</v>
      </c>
      <c r="AZ44" s="11" t="s">
        <v>32</v>
      </c>
      <c r="BA44" s="11" t="s">
        <v>32</v>
      </c>
      <c r="BB44" s="11" t="s">
        <v>32</v>
      </c>
      <c r="BC44" s="11" t="s">
        <v>32</v>
      </c>
      <c r="BD44" s="11">
        <v>9.4480923764800003E-4</v>
      </c>
      <c r="BE44" s="11" t="s">
        <v>32</v>
      </c>
      <c r="BF44" s="11" t="s">
        <v>32</v>
      </c>
      <c r="BG44" s="11">
        <v>3.1711777903588999E-2</v>
      </c>
      <c r="BH44" s="11" t="s">
        <v>32</v>
      </c>
      <c r="BI44" s="11" t="s">
        <v>32</v>
      </c>
      <c r="BJ44" s="11" t="s">
        <v>32</v>
      </c>
      <c r="BK44" s="11">
        <v>3.7021246702170002E-3</v>
      </c>
      <c r="BL44" s="11">
        <v>4.2489939851510002E-3</v>
      </c>
      <c r="BM44" s="11">
        <v>1.269747310443E-3</v>
      </c>
      <c r="BN44" s="11">
        <v>5.8234312968100002E-4</v>
      </c>
    </row>
    <row r="45" spans="1:66" x14ac:dyDescent="0.25">
      <c r="A45" s="108">
        <v>39</v>
      </c>
      <c r="B45" s="11">
        <v>817.358454943825</v>
      </c>
      <c r="C45" s="11">
        <v>27367.603333719399</v>
      </c>
      <c r="D45" s="11">
        <v>20150.8194405904</v>
      </c>
      <c r="E45" s="11">
        <v>9547.0506209052</v>
      </c>
      <c r="F45" s="11">
        <v>671599.26404173998</v>
      </c>
      <c r="G45" s="11">
        <v>1671.5649042774401</v>
      </c>
      <c r="H45" s="11">
        <v>2511.4488826350498</v>
      </c>
      <c r="I45" s="11">
        <v>5745.9241915088096</v>
      </c>
      <c r="J45" s="11">
        <v>1737.7045671478099</v>
      </c>
      <c r="K45" s="11">
        <v>59.093060677891003</v>
      </c>
      <c r="M45" s="92">
        <v>0.17484932068158304</v>
      </c>
      <c r="N45" s="92">
        <v>4.5651899120977326</v>
      </c>
      <c r="O45" s="92">
        <v>3.8074973332995565</v>
      </c>
      <c r="P45" s="92">
        <v>1.395301448245295</v>
      </c>
      <c r="Q45" s="92">
        <v>86.401245318969856</v>
      </c>
      <c r="R45" s="92">
        <v>0.21583246044030302</v>
      </c>
      <c r="S45" s="92">
        <v>0.416448453718544</v>
      </c>
      <c r="T45" s="92">
        <v>1.0257623866681527</v>
      </c>
      <c r="U45" s="92">
        <v>0.22112290616955882</v>
      </c>
      <c r="V45" s="92">
        <v>7.3559041931838716E-3</v>
      </c>
      <c r="W45" s="92">
        <f t="shared" si="0"/>
        <v>98.230605444483757</v>
      </c>
      <c r="X45" s="148">
        <f t="shared" si="1"/>
        <v>8.5185864559274658E-3</v>
      </c>
      <c r="Y45" s="153">
        <f t="shared" si="2"/>
        <v>665.00184818489151</v>
      </c>
      <c r="AA45" s="11">
        <v>2.2286974713971599</v>
      </c>
      <c r="AB45" s="11">
        <v>193.15682825139501</v>
      </c>
      <c r="AC45" s="11" t="s">
        <v>32</v>
      </c>
      <c r="AD45" s="11">
        <v>68.590123720869599</v>
      </c>
      <c r="AE45" s="11">
        <v>1.2024045608303</v>
      </c>
      <c r="AF45" s="11">
        <v>0.94008547847727297</v>
      </c>
      <c r="AG45" s="11">
        <v>1.14802212179109</v>
      </c>
      <c r="AH45" s="11" t="s">
        <v>32</v>
      </c>
      <c r="AI45" s="11" t="s">
        <v>32</v>
      </c>
      <c r="AJ45" s="11">
        <v>5.2909847770059998E-3</v>
      </c>
      <c r="AK45" s="11">
        <v>2.973183164368E-3</v>
      </c>
      <c r="AL45" s="11">
        <v>0.65554275112638105</v>
      </c>
      <c r="AM45" s="11">
        <v>0.100589497616937</v>
      </c>
      <c r="AN45" s="11">
        <v>0.48932204606361601</v>
      </c>
      <c r="AO45" s="11">
        <v>0.86859451116434205</v>
      </c>
      <c r="AP45" s="11" t="s">
        <v>32</v>
      </c>
      <c r="AQ45" s="11" t="s">
        <v>32</v>
      </c>
      <c r="AR45" s="11" t="s">
        <v>32</v>
      </c>
      <c r="AS45" s="11">
        <v>2.6864049464740002E-3</v>
      </c>
      <c r="AT45" s="11">
        <v>8.4101045053420007E-3</v>
      </c>
      <c r="AU45" s="11" t="s">
        <v>32</v>
      </c>
      <c r="AV45" s="11" t="s">
        <v>32</v>
      </c>
      <c r="AW45" s="11" t="s">
        <v>32</v>
      </c>
      <c r="AX45" s="11">
        <v>1.9872823334990001E-3</v>
      </c>
      <c r="AY45" s="11" t="s">
        <v>32</v>
      </c>
      <c r="AZ45" s="11" t="s">
        <v>32</v>
      </c>
      <c r="BA45" s="11" t="s">
        <v>32</v>
      </c>
      <c r="BB45" s="11" t="s">
        <v>32</v>
      </c>
      <c r="BC45" s="11" t="s">
        <v>32</v>
      </c>
      <c r="BD45" s="11" t="s">
        <v>32</v>
      </c>
      <c r="BE45" s="11" t="s">
        <v>32</v>
      </c>
      <c r="BF45" s="11" t="s">
        <v>32</v>
      </c>
      <c r="BG45" s="11">
        <v>1.5910036091150999E-2</v>
      </c>
      <c r="BH45" s="11">
        <v>1.2149491846000001E-3</v>
      </c>
      <c r="BI45" s="11" t="s">
        <v>32</v>
      </c>
      <c r="BJ45" s="11">
        <v>3.4552175099949998E-3</v>
      </c>
      <c r="BK45" s="11">
        <v>7.3574506245199995E-4</v>
      </c>
      <c r="BL45" s="11" t="s">
        <v>32</v>
      </c>
      <c r="BM45" s="11">
        <v>1.4379482957979999E-3</v>
      </c>
      <c r="BN45" s="11">
        <v>6.5903727763199998E-4</v>
      </c>
    </row>
    <row r="46" spans="1:66" x14ac:dyDescent="0.25">
      <c r="I46" s="11"/>
      <c r="L46" s="14" t="s">
        <v>71</v>
      </c>
      <c r="M46" s="15">
        <f>MIN(M7:M45)</f>
        <v>8.1456319731131765E-2</v>
      </c>
      <c r="N46" s="15">
        <f t="shared" ref="N46:V46" si="3">MIN(N7:N45)</f>
        <v>4.1105834480449985</v>
      </c>
      <c r="O46" s="15">
        <f t="shared" si="3"/>
        <v>3.2811279617365425</v>
      </c>
      <c r="P46" s="15">
        <f t="shared" si="3"/>
        <v>0.88102585374306974</v>
      </c>
      <c r="Q46" s="15">
        <f t="shared" si="3"/>
        <v>84.088249444210902</v>
      </c>
      <c r="R46" s="15">
        <f t="shared" si="3"/>
        <v>0.17004131614122284</v>
      </c>
      <c r="S46" s="15">
        <f t="shared" si="3"/>
        <v>0.32725550383464053</v>
      </c>
      <c r="T46" s="15">
        <f t="shared" si="3"/>
        <v>0.74908789427208611</v>
      </c>
      <c r="U46" s="15">
        <f t="shared" si="3"/>
        <v>0.19315369503164767</v>
      </c>
      <c r="V46" s="15">
        <f t="shared" si="3"/>
        <v>3.2270292611243918E-3</v>
      </c>
      <c r="W46" s="92"/>
      <c r="X46" s="151">
        <f t="shared" ref="X46:Y46" si="4">MIN(X7:X45)</f>
        <v>6.6875401453021545E-3</v>
      </c>
      <c r="Y46" s="156">
        <f t="shared" si="4"/>
        <v>640.15913893790071</v>
      </c>
    </row>
    <row r="47" spans="1:66" x14ac:dyDescent="0.25">
      <c r="I47" s="11"/>
      <c r="L47" s="14" t="s">
        <v>72</v>
      </c>
      <c r="M47" s="15">
        <f>MAX(M7:M45)</f>
        <v>0.7712826700867087</v>
      </c>
      <c r="N47" s="15">
        <f t="shared" ref="N47:V47" si="5">MAX(N7:N45)</f>
        <v>5.3392775858054344</v>
      </c>
      <c r="O47" s="15">
        <f t="shared" si="5"/>
        <v>4.4418683822317346</v>
      </c>
      <c r="P47" s="15">
        <f t="shared" si="5"/>
        <v>1.6476192761609776</v>
      </c>
      <c r="Q47" s="15">
        <f t="shared" si="5"/>
        <v>87.636011162894334</v>
      </c>
      <c r="R47" s="15">
        <f t="shared" si="5"/>
        <v>0.24910933485732448</v>
      </c>
      <c r="S47" s="15">
        <f t="shared" si="5"/>
        <v>0.83205833943835061</v>
      </c>
      <c r="T47" s="15">
        <f t="shared" si="5"/>
        <v>1.2624287172793403</v>
      </c>
      <c r="U47" s="15">
        <f t="shared" si="5"/>
        <v>0.26890021169823886</v>
      </c>
      <c r="V47" s="15">
        <f t="shared" si="5"/>
        <v>1.5127287350362322E-2</v>
      </c>
      <c r="W47" s="92"/>
      <c r="X47" s="151">
        <f t="shared" ref="X47:Y47" si="6">MAX(X7:X45)</f>
        <v>1.7332869166070467E-2</v>
      </c>
      <c r="Y47" s="156">
        <f t="shared" si="6"/>
        <v>746.4070187471807</v>
      </c>
    </row>
    <row r="48" spans="1:66" x14ac:dyDescent="0.25">
      <c r="I48" s="11"/>
      <c r="L48" s="14" t="s">
        <v>73</v>
      </c>
      <c r="M48" s="15">
        <f>AVERAGE(M7:M45)</f>
        <v>0.23724289826273387</v>
      </c>
      <c r="N48" s="15">
        <f t="shared" ref="N48:V48" si="7">AVERAGE(N7:N45)</f>
        <v>4.6347882743122417</v>
      </c>
      <c r="O48" s="15">
        <f t="shared" si="7"/>
        <v>3.6249627335302717</v>
      </c>
      <c r="P48" s="15">
        <f t="shared" si="7"/>
        <v>1.3198876952657559</v>
      </c>
      <c r="Q48" s="15">
        <f t="shared" si="7"/>
        <v>86.430035233377083</v>
      </c>
      <c r="R48" s="15">
        <f t="shared" si="7"/>
        <v>0.21209827258677946</v>
      </c>
      <c r="S48" s="15">
        <f t="shared" si="7"/>
        <v>0.43636755707324565</v>
      </c>
      <c r="T48" s="15">
        <f t="shared" si="7"/>
        <v>1.0541837571611594</v>
      </c>
      <c r="U48" s="15">
        <f t="shared" si="7"/>
        <v>0.21828360934298852</v>
      </c>
      <c r="V48" s="15">
        <f t="shared" si="7"/>
        <v>6.7244112090898362E-3</v>
      </c>
      <c r="W48" s="92"/>
      <c r="X48" s="151">
        <f t="shared" ref="X48:Y48" si="8">AVERAGE(X7:X45)</f>
        <v>8.9248492830864834E-3</v>
      </c>
      <c r="Y48" s="156">
        <f t="shared" si="8"/>
        <v>668.52151452141936</v>
      </c>
    </row>
    <row r="49" spans="1:66" x14ac:dyDescent="0.25">
      <c r="I49" s="11"/>
      <c r="L49" s="14" t="s">
        <v>76</v>
      </c>
      <c r="M49" s="15">
        <f>STDEV(M7:M45)*2</f>
        <v>0.29824832810389224</v>
      </c>
      <c r="N49" s="15">
        <f t="shared" ref="N49:V49" si="9">STDEV(N7:N45)*2</f>
        <v>0.61349001533520287</v>
      </c>
      <c r="O49" s="15">
        <f t="shared" si="9"/>
        <v>0.46012489353928487</v>
      </c>
      <c r="P49" s="15">
        <f t="shared" si="9"/>
        <v>0.34244027950655376</v>
      </c>
      <c r="Q49" s="15">
        <f t="shared" si="9"/>
        <v>1.3325361783873655</v>
      </c>
      <c r="R49" s="15">
        <f t="shared" si="9"/>
        <v>3.8816680951338986E-2</v>
      </c>
      <c r="S49" s="15">
        <f t="shared" si="9"/>
        <v>0.17594206366905343</v>
      </c>
      <c r="T49" s="15">
        <f t="shared" si="9"/>
        <v>0.20423939478087033</v>
      </c>
      <c r="U49" s="15">
        <f t="shared" si="9"/>
        <v>2.4716544829220099E-2</v>
      </c>
      <c r="V49" s="15">
        <f t="shared" si="9"/>
        <v>4.7246233682643841E-3</v>
      </c>
      <c r="W49" s="92"/>
      <c r="X49" s="151">
        <f t="shared" ref="X49:Y49" si="10">STDEV(X7:X45)*2</f>
        <v>3.6866828138298687E-3</v>
      </c>
      <c r="Y49" s="156">
        <f t="shared" si="10"/>
        <v>39.119819086513424</v>
      </c>
    </row>
    <row r="50" spans="1:66" ht="14.4" x14ac:dyDescent="0.3">
      <c r="A50" s="23" t="s">
        <v>1</v>
      </c>
      <c r="B50" s="146" t="s">
        <v>332</v>
      </c>
      <c r="I50" s="11"/>
      <c r="M50" s="92"/>
      <c r="N50" s="92"/>
      <c r="O50" s="92"/>
      <c r="P50" s="92"/>
      <c r="Q50" s="92"/>
      <c r="R50" s="92"/>
      <c r="S50" s="92"/>
      <c r="T50" s="108"/>
      <c r="U50" s="108"/>
      <c r="V50" s="108"/>
      <c r="W50" s="92"/>
      <c r="X50" s="148"/>
      <c r="Y50" s="153"/>
    </row>
    <row r="51" spans="1:66" x14ac:dyDescent="0.25">
      <c r="A51" s="108">
        <v>1</v>
      </c>
      <c r="B51" s="11" t="s">
        <v>32</v>
      </c>
      <c r="C51" s="11">
        <v>35511.2141538039</v>
      </c>
      <c r="D51" s="11">
        <v>33574.8738705871</v>
      </c>
      <c r="E51" s="11">
        <v>6818.0412756817204</v>
      </c>
      <c r="F51" s="11">
        <v>645208.00886018795</v>
      </c>
      <c r="G51" s="11">
        <v>1295.2076800250099</v>
      </c>
      <c r="H51" s="11">
        <v>4501.2673465574699</v>
      </c>
      <c r="I51" s="11">
        <v>4716.0384623981299</v>
      </c>
      <c r="J51" s="11">
        <v>679.02641928549394</v>
      </c>
      <c r="K51" s="11">
        <v>492.44213635275997</v>
      </c>
      <c r="M51" s="92" t="s">
        <v>32</v>
      </c>
      <c r="N51" s="92">
        <v>5.9236256329960284</v>
      </c>
      <c r="O51" s="92">
        <v>6.3439724178474322</v>
      </c>
      <c r="P51" s="92">
        <v>0.9964567324408834</v>
      </c>
      <c r="Q51" s="92">
        <v>83.006010339863167</v>
      </c>
      <c r="R51" s="92">
        <v>0.1672372156448293</v>
      </c>
      <c r="S51" s="92">
        <v>0.74640015140615956</v>
      </c>
      <c r="T51" s="92">
        <v>0.84190718630731409</v>
      </c>
      <c r="U51" s="92">
        <v>8.6406111854079093E-2</v>
      </c>
      <c r="V51" s="92">
        <v>6.1299197133191562E-2</v>
      </c>
      <c r="W51" s="92">
        <f t="shared" si="0"/>
        <v>98.173314985493079</v>
      </c>
      <c r="X51" s="148">
        <f t="shared" ref="X51" si="11">(S51/40.3044)/((S51/40.344)+(Q51/71.844))</f>
        <v>1.5776146901987011E-2</v>
      </c>
      <c r="Y51" s="153">
        <f t="shared" ref="Y51:Y86" si="12">(-8344)/(LN(X51)-4.13) - 273</f>
        <v>734.82000571650372</v>
      </c>
      <c r="AA51" s="11">
        <v>2.77666698716396</v>
      </c>
      <c r="AB51" s="11">
        <v>184.93261757691599</v>
      </c>
      <c r="AC51" s="11">
        <v>0.218572258794898</v>
      </c>
      <c r="AD51" s="11">
        <v>126.140304956197</v>
      </c>
      <c r="AE51" s="11">
        <v>1.5855424787682</v>
      </c>
      <c r="AF51" s="11">
        <v>1.5298669960223299</v>
      </c>
      <c r="AG51" s="11">
        <v>1.4500502154536701</v>
      </c>
      <c r="AH51" s="11" t="s">
        <v>32</v>
      </c>
      <c r="AI51" s="11" t="s">
        <v>32</v>
      </c>
      <c r="AJ51" s="11">
        <v>1.3520526855175999E-2</v>
      </c>
      <c r="AK51" s="11">
        <v>0.13712973863365999</v>
      </c>
      <c r="AL51" s="11">
        <v>8.1138318816079202</v>
      </c>
      <c r="AM51" s="11">
        <v>4.9642591544807997E-2</v>
      </c>
      <c r="AN51" s="11">
        <v>1.70076135622544</v>
      </c>
      <c r="AO51" s="11">
        <v>0.53037475331579997</v>
      </c>
      <c r="AP51" s="11" t="s">
        <v>32</v>
      </c>
      <c r="AQ51" s="11" t="s">
        <v>32</v>
      </c>
      <c r="AR51" s="11" t="s">
        <v>32</v>
      </c>
      <c r="AS51" s="11">
        <v>1.5573174498075999E-2</v>
      </c>
      <c r="AT51" s="11">
        <v>5.0058972637565001E-2</v>
      </c>
      <c r="AU51" s="11">
        <v>8.0486346312929995E-3</v>
      </c>
      <c r="AV51" s="11">
        <v>4.7074302547601997E-2</v>
      </c>
      <c r="AW51" s="11">
        <v>1.7787161985583E-2</v>
      </c>
      <c r="AX51" s="11" t="s">
        <v>32</v>
      </c>
      <c r="AY51" s="11">
        <v>8.4666440918720002E-3</v>
      </c>
      <c r="AZ51" s="11">
        <v>1.253541435294E-3</v>
      </c>
      <c r="BA51" s="11">
        <v>3.6653223009602998E-2</v>
      </c>
      <c r="BB51" s="11">
        <v>5.2686573525199997E-3</v>
      </c>
      <c r="BC51" s="11">
        <v>1.2343122174083E-2</v>
      </c>
      <c r="BD51" s="11">
        <v>3.7181670586299998E-3</v>
      </c>
      <c r="BE51" s="11">
        <v>4.1043294229183999E-2</v>
      </c>
      <c r="BF51" s="11">
        <v>5.2598465154660001E-3</v>
      </c>
      <c r="BG51" s="11">
        <v>0.13192973828615201</v>
      </c>
      <c r="BH51" s="11">
        <v>1.3901827870479999E-3</v>
      </c>
      <c r="BI51" s="11">
        <v>3.3955746935680001E-2</v>
      </c>
      <c r="BJ51" s="11">
        <v>3.9322031138419996E-3</v>
      </c>
      <c r="BK51" s="11">
        <v>3.2393869782700001E-3</v>
      </c>
      <c r="BL51" s="11">
        <v>1.9895068973029E-2</v>
      </c>
      <c r="BM51" s="11">
        <v>9.4299671776510007E-3</v>
      </c>
      <c r="BN51" s="11">
        <v>5.4030503747409999E-3</v>
      </c>
    </row>
    <row r="52" spans="1:66" x14ac:dyDescent="0.25">
      <c r="A52" s="108">
        <v>2</v>
      </c>
      <c r="B52" s="11">
        <v>19618.6954586555</v>
      </c>
      <c r="C52" s="11">
        <v>13947.4023304276</v>
      </c>
      <c r="D52" s="11">
        <v>25636.069269633201</v>
      </c>
      <c r="E52" s="11">
        <v>3705.5463580866699</v>
      </c>
      <c r="F52" s="11">
        <v>645352.38974840101</v>
      </c>
      <c r="G52" s="11">
        <v>1232.54669556827</v>
      </c>
      <c r="H52" s="11">
        <v>12880.458866728801</v>
      </c>
      <c r="I52" s="11">
        <v>3813.9190482067602</v>
      </c>
      <c r="J52" s="11">
        <v>869.26776064783803</v>
      </c>
      <c r="K52" s="11">
        <v>545.51901941434403</v>
      </c>
      <c r="M52" s="92">
        <v>4.1968313325155853</v>
      </c>
      <c r="N52" s="92">
        <v>2.3265661827386279</v>
      </c>
      <c r="O52" s="92">
        <v>4.8439352884971925</v>
      </c>
      <c r="P52" s="92">
        <v>0.54156560023436684</v>
      </c>
      <c r="Q52" s="92">
        <v>83.024584941131778</v>
      </c>
      <c r="R52" s="92">
        <v>0.159146429331775</v>
      </c>
      <c r="S52" s="92">
        <v>2.1358376892809696</v>
      </c>
      <c r="T52" s="92">
        <v>0.68086082848587082</v>
      </c>
      <c r="U52" s="92">
        <v>0.11061432254243739</v>
      </c>
      <c r="V52" s="92">
        <v>6.7906207536697544E-2</v>
      </c>
      <c r="W52" s="92">
        <f t="shared" si="0"/>
        <v>98.0878488222953</v>
      </c>
      <c r="X52" s="148">
        <f t="shared" ref="X52:X86" si="13">(S52/40.3044)/((S52/40.344)+(Q52/71.844))</f>
        <v>4.3847640273438966E-2</v>
      </c>
      <c r="Y52" s="153">
        <f t="shared" si="12"/>
        <v>876.78096679486021</v>
      </c>
      <c r="AA52" s="11">
        <v>5.6704533321644002</v>
      </c>
      <c r="AB52" s="11">
        <v>176.96242979712699</v>
      </c>
      <c r="AC52" s="11">
        <v>0.20518084576036499</v>
      </c>
      <c r="AD52" s="11">
        <v>111.02921444942599</v>
      </c>
      <c r="AE52" s="11">
        <v>1.5901013789315199</v>
      </c>
      <c r="AF52" s="11">
        <v>1.8528431530793299</v>
      </c>
      <c r="AG52" s="11">
        <v>1.4343306544169001</v>
      </c>
      <c r="AH52" s="11">
        <v>8.0360552667103999E-2</v>
      </c>
      <c r="AI52" s="11">
        <v>4.1127809117372002E-2</v>
      </c>
      <c r="AJ52" s="11">
        <v>0.32756976156996098</v>
      </c>
      <c r="AK52" s="11">
        <v>0.14369985569417501</v>
      </c>
      <c r="AL52" s="11">
        <v>2.7879605404586498</v>
      </c>
      <c r="AM52" s="11">
        <v>2.362264478218E-2</v>
      </c>
      <c r="AN52" s="11">
        <v>1.4463841886675499</v>
      </c>
      <c r="AO52" s="11">
        <v>0.412447947240699</v>
      </c>
      <c r="AP52" s="11" t="s">
        <v>32</v>
      </c>
      <c r="AQ52" s="11" t="s">
        <v>32</v>
      </c>
      <c r="AR52" s="11">
        <v>0.13204383599659</v>
      </c>
      <c r="AS52" s="11">
        <v>6.6062079051411995E-2</v>
      </c>
      <c r="AT52" s="11">
        <v>0.115462011643763</v>
      </c>
      <c r="AU52" s="11">
        <v>5.9146259165769998E-3</v>
      </c>
      <c r="AV52" s="11">
        <v>3.4588949704986001E-2</v>
      </c>
      <c r="AW52" s="11">
        <v>1.5699529173516E-2</v>
      </c>
      <c r="AX52" s="11">
        <v>4.1445676579589998E-3</v>
      </c>
      <c r="AY52" s="11">
        <v>2.360011898686E-2</v>
      </c>
      <c r="AZ52" s="11">
        <v>3.362959078763E-3</v>
      </c>
      <c r="BA52" s="11">
        <v>2.7743065940146E-2</v>
      </c>
      <c r="BB52" s="11">
        <v>5.8252079390469997E-3</v>
      </c>
      <c r="BC52" s="11">
        <v>1.4559231795617E-2</v>
      </c>
      <c r="BD52" s="11">
        <v>2.184364022609E-3</v>
      </c>
      <c r="BE52" s="11">
        <v>1.5519335758375E-2</v>
      </c>
      <c r="BF52" s="11">
        <v>8.1661976204359995E-3</v>
      </c>
      <c r="BG52" s="11">
        <v>7.6408100367963E-2</v>
      </c>
      <c r="BH52" s="11">
        <v>7.5216536837940003E-3</v>
      </c>
      <c r="BI52" s="11">
        <v>5.9732811823630001E-3</v>
      </c>
      <c r="BJ52" s="11">
        <v>1.8838872753975E-2</v>
      </c>
      <c r="BK52" s="11">
        <v>1.2675428103451999E-2</v>
      </c>
      <c r="BL52" s="11">
        <v>2.610734929709E-2</v>
      </c>
      <c r="BM52" s="11">
        <v>5.1852137167048E-2</v>
      </c>
      <c r="BN52" s="11">
        <v>1.0291553527787999E-2</v>
      </c>
    </row>
    <row r="53" spans="1:66" x14ac:dyDescent="0.25">
      <c r="A53" s="108">
        <v>3</v>
      </c>
      <c r="B53" s="11">
        <v>655.4499453935</v>
      </c>
      <c r="C53" s="11">
        <v>20023.975314393901</v>
      </c>
      <c r="D53" s="11">
        <v>9609.2079591717393</v>
      </c>
      <c r="E53" s="11">
        <v>6050.2120350714104</v>
      </c>
      <c r="F53" s="11">
        <v>706377.73043195403</v>
      </c>
      <c r="G53" s="11">
        <v>1071.2111767978699</v>
      </c>
      <c r="H53" s="11">
        <v>1106.25504803125</v>
      </c>
      <c r="I53" s="11">
        <v>3989.9429330172702</v>
      </c>
      <c r="J53" s="11">
        <v>735.47453096006996</v>
      </c>
      <c r="K53" s="11">
        <v>26.771918115793</v>
      </c>
      <c r="M53" s="92">
        <v>0.14021385231857755</v>
      </c>
      <c r="N53" s="92">
        <v>3.3401993221940462</v>
      </c>
      <c r="O53" s="92">
        <v>1.8156598438855001</v>
      </c>
      <c r="P53" s="92">
        <v>0.88423848892568668</v>
      </c>
      <c r="Q53" s="92">
        <v>90.875495020070886</v>
      </c>
      <c r="R53" s="92">
        <v>0.13831478714814097</v>
      </c>
      <c r="S53" s="92">
        <v>0.18343921206454186</v>
      </c>
      <c r="T53" s="92">
        <v>0.71228461240224306</v>
      </c>
      <c r="U53" s="92">
        <v>9.35891340646689E-2</v>
      </c>
      <c r="V53" s="92">
        <v>3.3325683670539126E-3</v>
      </c>
      <c r="W53" s="92">
        <f t="shared" si="0"/>
        <v>98.186766841441354</v>
      </c>
      <c r="X53" s="148">
        <f t="shared" si="13"/>
        <v>3.5852966218577224E-3</v>
      </c>
      <c r="Y53" s="153">
        <f t="shared" si="12"/>
        <v>581.83797330050027</v>
      </c>
      <c r="AA53" s="11">
        <v>2.9500872572677199</v>
      </c>
      <c r="AB53" s="11">
        <v>92.922527954171301</v>
      </c>
      <c r="AC53" s="11" t="s">
        <v>32</v>
      </c>
      <c r="AD53" s="11">
        <v>85.701610759874995</v>
      </c>
      <c r="AE53" s="11">
        <v>1.3209625954015001</v>
      </c>
      <c r="AF53" s="11">
        <v>1.5565293783363101</v>
      </c>
      <c r="AG53" s="11">
        <v>1.35257976700486</v>
      </c>
      <c r="AH53" s="11" t="s">
        <v>32</v>
      </c>
      <c r="AI53" s="11" t="s">
        <v>32</v>
      </c>
      <c r="AJ53" s="11">
        <v>3.2786025100566003E-2</v>
      </c>
      <c r="AK53" s="11">
        <v>5.6813559449299996E-3</v>
      </c>
      <c r="AL53" s="11">
        <v>0.58559625307693597</v>
      </c>
      <c r="AM53" s="11">
        <v>2.3508992846991001E-2</v>
      </c>
      <c r="AN53" s="11">
        <v>1.42333257144053</v>
      </c>
      <c r="AO53" s="11">
        <v>0.45147636505535998</v>
      </c>
      <c r="AP53" s="11" t="s">
        <v>32</v>
      </c>
      <c r="AQ53" s="11" t="s">
        <v>32</v>
      </c>
      <c r="AR53" s="11">
        <v>1.9948769021584E-2</v>
      </c>
      <c r="AS53" s="11">
        <v>8.861996715246E-3</v>
      </c>
      <c r="AT53" s="11">
        <v>7.8525075630709994E-3</v>
      </c>
      <c r="AU53" s="11">
        <v>4.3594797702169999E-3</v>
      </c>
      <c r="AV53" s="11">
        <v>6.2729343188329999E-3</v>
      </c>
      <c r="AW53" s="11" t="s">
        <v>32</v>
      </c>
      <c r="AX53" s="11" t="s">
        <v>32</v>
      </c>
      <c r="AY53" s="11" t="s">
        <v>32</v>
      </c>
      <c r="AZ53" s="11" t="s">
        <v>32</v>
      </c>
      <c r="BA53" s="11" t="s">
        <v>32</v>
      </c>
      <c r="BB53" s="11" t="s">
        <v>32</v>
      </c>
      <c r="BC53" s="11" t="s">
        <v>32</v>
      </c>
      <c r="BD53" s="11" t="s">
        <v>32</v>
      </c>
      <c r="BE53" s="11" t="s">
        <v>32</v>
      </c>
      <c r="BF53" s="11" t="s">
        <v>32</v>
      </c>
      <c r="BG53" s="11">
        <v>2.2181899210614999E-2</v>
      </c>
      <c r="BH53" s="11" t="s">
        <v>32</v>
      </c>
      <c r="BI53" s="11" t="s">
        <v>32</v>
      </c>
      <c r="BJ53" s="11">
        <v>2.6269867247184001E-2</v>
      </c>
      <c r="BK53" s="11">
        <v>5.2091139795869996E-3</v>
      </c>
      <c r="BL53" s="11">
        <v>5.8321608839740002E-3</v>
      </c>
      <c r="BM53" s="11">
        <v>2.7839521172810001E-3</v>
      </c>
      <c r="BN53" s="11" t="s">
        <v>32</v>
      </c>
    </row>
    <row r="54" spans="1:66" x14ac:dyDescent="0.25">
      <c r="A54" s="108">
        <v>4</v>
      </c>
      <c r="B54" s="11">
        <v>4716.5897061484802</v>
      </c>
      <c r="C54" s="11">
        <v>15426.635228273701</v>
      </c>
      <c r="D54" s="11">
        <v>16014.480418040301</v>
      </c>
      <c r="E54" s="11">
        <v>5972.6064877738199</v>
      </c>
      <c r="F54" s="11">
        <v>692424.41134934104</v>
      </c>
      <c r="G54" s="11">
        <v>1009.14980075501</v>
      </c>
      <c r="H54" s="11">
        <v>3330.56486797859</v>
      </c>
      <c r="I54" s="11">
        <v>3867.6133832632399</v>
      </c>
      <c r="J54" s="11">
        <v>733.408174609821</v>
      </c>
      <c r="K54" s="11">
        <v>88.907651531668293</v>
      </c>
      <c r="M54" s="92">
        <v>1.008972869939283</v>
      </c>
      <c r="N54" s="92">
        <v>2.5733170224283355</v>
      </c>
      <c r="O54" s="92">
        <v>3.0259360749887145</v>
      </c>
      <c r="P54" s="92">
        <v>0.87289643818814378</v>
      </c>
      <c r="Q54" s="92">
        <v>89.080400520092709</v>
      </c>
      <c r="R54" s="92">
        <v>0.13030142227348687</v>
      </c>
      <c r="S54" s="92">
        <v>0.55227426640820976</v>
      </c>
      <c r="T54" s="92">
        <v>0.69044634118015358</v>
      </c>
      <c r="U54" s="92">
        <v>9.3326190219099728E-2</v>
      </c>
      <c r="V54" s="92">
        <v>1.1067224462662069E-2</v>
      </c>
      <c r="W54" s="92">
        <f t="shared" si="0"/>
        <v>98.038938370180801</v>
      </c>
      <c r="X54" s="148">
        <f t="shared" si="13"/>
        <v>1.0930554327917695E-2</v>
      </c>
      <c r="Y54" s="153">
        <f t="shared" si="12"/>
        <v>692.04898135632141</v>
      </c>
      <c r="AA54" s="11">
        <v>2.3874657191267898</v>
      </c>
      <c r="AB54" s="11">
        <v>108.713129815792</v>
      </c>
      <c r="AC54" s="11" t="s">
        <v>32</v>
      </c>
      <c r="AD54" s="11">
        <v>98.121861878417903</v>
      </c>
      <c r="AE54" s="11">
        <v>2.03583600007522</v>
      </c>
      <c r="AF54" s="11">
        <v>1.4338205680545499</v>
      </c>
      <c r="AG54" s="11">
        <v>1.25508204986744</v>
      </c>
      <c r="AH54" s="11" t="s">
        <v>32</v>
      </c>
      <c r="AI54" s="11">
        <v>0.110986354230245</v>
      </c>
      <c r="AJ54" s="11">
        <v>0.688041396411324</v>
      </c>
      <c r="AK54" s="11">
        <v>0.117523849485211</v>
      </c>
      <c r="AL54" s="11">
        <v>0.73706481637050403</v>
      </c>
      <c r="AM54" s="11">
        <v>2.2132297008244001E-2</v>
      </c>
      <c r="AN54" s="11">
        <v>1.56494242891637</v>
      </c>
      <c r="AO54" s="11">
        <v>0.423176904616266</v>
      </c>
      <c r="AP54" s="11" t="s">
        <v>32</v>
      </c>
      <c r="AQ54" s="11" t="s">
        <v>32</v>
      </c>
      <c r="AR54" s="11">
        <v>1.23151366945326</v>
      </c>
      <c r="AS54" s="11">
        <v>0.14658879727453999</v>
      </c>
      <c r="AT54" s="11">
        <v>0.24573952039064001</v>
      </c>
      <c r="AU54" s="11">
        <v>2.4065676146219999E-2</v>
      </c>
      <c r="AV54" s="11">
        <v>8.4296664816691999E-2</v>
      </c>
      <c r="AW54" s="11">
        <v>5.5982235460425002E-2</v>
      </c>
      <c r="AX54" s="11">
        <v>1.9277284723972998E-2</v>
      </c>
      <c r="AY54" s="11">
        <v>7.5713208179980004E-3</v>
      </c>
      <c r="AZ54" s="11">
        <v>1.120856321058E-3</v>
      </c>
      <c r="BA54" s="11">
        <v>1.4017849329893001E-2</v>
      </c>
      <c r="BB54" s="11">
        <v>5.8967428194709997E-3</v>
      </c>
      <c r="BC54" s="11">
        <v>1.8424890492772999E-2</v>
      </c>
      <c r="BD54" s="11">
        <v>1.0956756008910001E-3</v>
      </c>
      <c r="BE54" s="11">
        <v>5.1997986629200004E-3</v>
      </c>
      <c r="BF54" s="11">
        <v>1.1464209358780001E-3</v>
      </c>
      <c r="BG54" s="11">
        <v>4.4711513440054002E-2</v>
      </c>
      <c r="BH54" s="11">
        <v>1.2429400291610001E-3</v>
      </c>
      <c r="BI54" s="11">
        <v>3.6461222178799997E-2</v>
      </c>
      <c r="BJ54" s="11">
        <v>2.6033594082583999E-2</v>
      </c>
      <c r="BK54" s="11">
        <v>2.6911559530272001E-2</v>
      </c>
      <c r="BL54" s="11">
        <v>8.6084010552305995E-2</v>
      </c>
      <c r="BM54" s="11">
        <v>6.1418464749710003E-3</v>
      </c>
      <c r="BN54" s="11">
        <v>5.5234125433560001E-3</v>
      </c>
    </row>
    <row r="55" spans="1:66" x14ac:dyDescent="0.25">
      <c r="A55" s="108">
        <v>5</v>
      </c>
      <c r="B55" s="11">
        <v>745.12121396664202</v>
      </c>
      <c r="C55" s="11">
        <v>13509.3406377294</v>
      </c>
      <c r="D55" s="11">
        <v>28322.014009147999</v>
      </c>
      <c r="E55" s="11">
        <v>6010.0093875524099</v>
      </c>
      <c r="F55" s="11">
        <v>684108.23738100205</v>
      </c>
      <c r="G55" s="11">
        <v>896.13198108092297</v>
      </c>
      <c r="H55" s="11">
        <v>3123.79536895001</v>
      </c>
      <c r="I55" s="11">
        <v>3838.7022064334701</v>
      </c>
      <c r="J55" s="11">
        <v>775.80201163522304</v>
      </c>
      <c r="K55" s="11">
        <v>157.96758333703599</v>
      </c>
      <c r="M55" s="92">
        <v>0.15939633009174409</v>
      </c>
      <c r="N55" s="92">
        <v>2.2534931117796408</v>
      </c>
      <c r="O55" s="92">
        <v>5.3514445470285148</v>
      </c>
      <c r="P55" s="92">
        <v>0.87836287199078467</v>
      </c>
      <c r="Q55" s="92">
        <v>88.010524739065914</v>
      </c>
      <c r="R55" s="92">
        <v>0.11570856139716876</v>
      </c>
      <c r="S55" s="92">
        <v>0.5179877480792906</v>
      </c>
      <c r="T55" s="92">
        <v>0.68528511789250313</v>
      </c>
      <c r="U55" s="92">
        <v>9.8720805980582138E-2</v>
      </c>
      <c r="V55" s="92">
        <v>1.966380477379424E-2</v>
      </c>
      <c r="W55" s="92">
        <f t="shared" si="0"/>
        <v>98.090587638079938</v>
      </c>
      <c r="X55" s="148">
        <f t="shared" si="13"/>
        <v>1.0382330136303667E-2</v>
      </c>
      <c r="Y55" s="153">
        <f t="shared" si="12"/>
        <v>686.33959799699414</v>
      </c>
      <c r="AA55" s="11">
        <v>4.2808815143784598</v>
      </c>
      <c r="AB55" s="11">
        <v>205.932780031416</v>
      </c>
      <c r="AC55" s="11" t="s">
        <v>32</v>
      </c>
      <c r="AD55" s="11">
        <v>126.386952879484</v>
      </c>
      <c r="AE55" s="11">
        <v>0.96879252590587595</v>
      </c>
      <c r="AF55" s="11">
        <v>1.2538841223957899</v>
      </c>
      <c r="AG55" s="11">
        <v>1.1494699734492699</v>
      </c>
      <c r="AH55" s="11">
        <v>9.2455127541866994E-2</v>
      </c>
      <c r="AI55" s="11" t="s">
        <v>32</v>
      </c>
      <c r="AJ55" s="11" t="s">
        <v>32</v>
      </c>
      <c r="AK55" s="11">
        <v>1.2481980064238E-2</v>
      </c>
      <c r="AL55" s="11">
        <v>2.31624450929182</v>
      </c>
      <c r="AM55" s="11">
        <v>1.0730587226364E-2</v>
      </c>
      <c r="AN55" s="11">
        <v>1.4956195417039799</v>
      </c>
      <c r="AO55" s="11">
        <v>0.36556266440792901</v>
      </c>
      <c r="AP55" s="11" t="s">
        <v>32</v>
      </c>
      <c r="AQ55" s="11" t="s">
        <v>32</v>
      </c>
      <c r="AR55" s="11">
        <v>2.1437919682079001E-2</v>
      </c>
      <c r="AS55" s="11">
        <v>1.0861527518849E-2</v>
      </c>
      <c r="AT55" s="11">
        <v>1.1238045131836001E-2</v>
      </c>
      <c r="AU55" s="11" t="s">
        <v>32</v>
      </c>
      <c r="AV55" s="11">
        <v>1.35952043479E-2</v>
      </c>
      <c r="AW55" s="11" t="s">
        <v>32</v>
      </c>
      <c r="AX55" s="11" t="s">
        <v>32</v>
      </c>
      <c r="AY55" s="11" t="s">
        <v>32</v>
      </c>
      <c r="AZ55" s="11" t="s">
        <v>32</v>
      </c>
      <c r="BA55" s="11" t="s">
        <v>32</v>
      </c>
      <c r="BB55" s="11" t="s">
        <v>32</v>
      </c>
      <c r="BC55" s="11" t="s">
        <v>32</v>
      </c>
      <c r="BD55" s="11" t="s">
        <v>32</v>
      </c>
      <c r="BE55" s="11" t="s">
        <v>32</v>
      </c>
      <c r="BF55" s="11" t="s">
        <v>32</v>
      </c>
      <c r="BG55" s="11">
        <v>8.7185430239640996E-2</v>
      </c>
      <c r="BH55" s="11" t="s">
        <v>32</v>
      </c>
      <c r="BI55" s="11" t="s">
        <v>32</v>
      </c>
      <c r="BJ55" s="11">
        <v>2.1469080903530001E-3</v>
      </c>
      <c r="BK55" s="11" t="s">
        <v>32</v>
      </c>
      <c r="BL55" s="11">
        <v>4.355882973889E-3</v>
      </c>
      <c r="BM55" s="11">
        <v>1.485396189282E-3</v>
      </c>
      <c r="BN55" s="11">
        <v>1.335872075704E-3</v>
      </c>
    </row>
    <row r="56" spans="1:66" x14ac:dyDescent="0.25">
      <c r="A56" s="108">
        <v>6</v>
      </c>
      <c r="B56" s="11">
        <v>566.68311390345696</v>
      </c>
      <c r="C56" s="11">
        <v>19686.7295751735</v>
      </c>
      <c r="D56" s="11">
        <v>9194.3411897820097</v>
      </c>
      <c r="E56" s="11">
        <v>4615.0800535936696</v>
      </c>
      <c r="F56" s="11">
        <v>710440.74593381304</v>
      </c>
      <c r="G56" s="11">
        <v>1288.3676182264101</v>
      </c>
      <c r="H56" s="11">
        <v>814.37905108929795</v>
      </c>
      <c r="I56" s="11">
        <v>2890.2741592176999</v>
      </c>
      <c r="J56" s="11">
        <v>770.81724780909894</v>
      </c>
      <c r="K56" s="11">
        <v>29.306243329657601</v>
      </c>
      <c r="M56" s="92">
        <v>0.12122485172622752</v>
      </c>
      <c r="N56" s="92">
        <v>3.2839433604346913</v>
      </c>
      <c r="O56" s="92">
        <v>1.7372707678093107</v>
      </c>
      <c r="P56" s="92">
        <v>0.67449394983271482</v>
      </c>
      <c r="Q56" s="92">
        <v>91.398201964385052</v>
      </c>
      <c r="R56" s="92">
        <v>0.16635402686539405</v>
      </c>
      <c r="S56" s="92">
        <v>0.1350403342516274</v>
      </c>
      <c r="T56" s="92">
        <v>0.51597174290354375</v>
      </c>
      <c r="U56" s="92">
        <v>9.8086494783707845E-2</v>
      </c>
      <c r="V56" s="92">
        <v>3.6480411696757781E-3</v>
      </c>
      <c r="W56" s="92">
        <f t="shared" si="0"/>
        <v>98.134235534161959</v>
      </c>
      <c r="X56" s="148">
        <f t="shared" si="13"/>
        <v>2.6267740925503308E-3</v>
      </c>
      <c r="Y56" s="153">
        <f t="shared" si="12"/>
        <v>555.43536754632964</v>
      </c>
      <c r="AA56" s="11">
        <v>8.9221794529195506</v>
      </c>
      <c r="AB56" s="11">
        <v>127.28464204843699</v>
      </c>
      <c r="AC56" s="11">
        <v>0.13230251937093901</v>
      </c>
      <c r="AD56" s="11">
        <v>104.56094469505</v>
      </c>
      <c r="AE56" s="11">
        <v>1.9651409352131901</v>
      </c>
      <c r="AF56" s="11">
        <v>1.9175667907684999</v>
      </c>
      <c r="AG56" s="11">
        <v>1.5619764030559</v>
      </c>
      <c r="AH56" s="11" t="s">
        <v>32</v>
      </c>
      <c r="AI56" s="11" t="s">
        <v>32</v>
      </c>
      <c r="AJ56" s="11">
        <v>3.1195477285393999E-2</v>
      </c>
      <c r="AK56" s="11">
        <v>6.7893581494379998E-3</v>
      </c>
      <c r="AL56" s="11">
        <v>0.651536067817169</v>
      </c>
      <c r="AM56" s="11">
        <v>2.3982063948896001E-2</v>
      </c>
      <c r="AN56" s="11">
        <v>0.96533762964942105</v>
      </c>
      <c r="AO56" s="11">
        <v>0.61275193421406304</v>
      </c>
      <c r="AP56" s="11" t="s">
        <v>32</v>
      </c>
      <c r="AQ56" s="11" t="s">
        <v>32</v>
      </c>
      <c r="AR56" s="11" t="s">
        <v>32</v>
      </c>
      <c r="AS56" s="11">
        <v>1.1795564808920001E-3</v>
      </c>
      <c r="AT56" s="11">
        <v>1.497623736631E-2</v>
      </c>
      <c r="AU56" s="11">
        <v>4.1480908304090004E-3</v>
      </c>
      <c r="AV56" s="11">
        <v>5.9631226478869996E-3</v>
      </c>
      <c r="AW56" s="11">
        <v>1.3764487119345E-2</v>
      </c>
      <c r="AX56" s="11" t="s">
        <v>32</v>
      </c>
      <c r="AY56" s="11">
        <v>6.5520266665609998E-3</v>
      </c>
      <c r="AZ56" s="11">
        <v>1.958598182504E-3</v>
      </c>
      <c r="BA56" s="11" t="s">
        <v>32</v>
      </c>
      <c r="BB56" s="11" t="s">
        <v>32</v>
      </c>
      <c r="BC56" s="11" t="s">
        <v>32</v>
      </c>
      <c r="BD56" s="11">
        <v>1.9132216326779999E-3</v>
      </c>
      <c r="BE56" s="11" t="s">
        <v>32</v>
      </c>
      <c r="BF56" s="11" t="s">
        <v>32</v>
      </c>
      <c r="BG56" s="11">
        <v>7.0372136708632002E-2</v>
      </c>
      <c r="BH56" s="11">
        <v>7.6839492882689996E-3</v>
      </c>
      <c r="BI56" s="11" t="s">
        <v>32</v>
      </c>
      <c r="BJ56" s="11" t="s">
        <v>32</v>
      </c>
      <c r="BK56" s="11">
        <v>5.2042752123222999E-2</v>
      </c>
      <c r="BL56" s="11" t="s">
        <v>32</v>
      </c>
      <c r="BM56" s="11">
        <v>3.990454677785E-3</v>
      </c>
      <c r="BN56" s="11">
        <v>1.1851022298820001E-3</v>
      </c>
    </row>
    <row r="57" spans="1:66" x14ac:dyDescent="0.25">
      <c r="A57" s="108">
        <v>7</v>
      </c>
      <c r="B57" s="11">
        <v>669.19041309381601</v>
      </c>
      <c r="C57" s="11">
        <v>13704.887026496701</v>
      </c>
      <c r="D57" s="11">
        <v>12339.337669358199</v>
      </c>
      <c r="E57" s="11">
        <v>5742.2438120151101</v>
      </c>
      <c r="F57" s="11">
        <v>710258.43487322703</v>
      </c>
      <c r="G57" s="11">
        <v>845.00645681621199</v>
      </c>
      <c r="H57" s="11">
        <v>1182.65619031041</v>
      </c>
      <c r="I57" s="11">
        <v>4024.9955973000801</v>
      </c>
      <c r="J57" s="11">
        <v>782.18491181746504</v>
      </c>
      <c r="K57" s="11">
        <v>53.035881388383601</v>
      </c>
      <c r="M57" s="92">
        <v>0.14315321316902913</v>
      </c>
      <c r="N57" s="92">
        <v>2.2861122048899145</v>
      </c>
      <c r="O57" s="92">
        <v>2.3315178526252316</v>
      </c>
      <c r="P57" s="92">
        <v>0.83922893312600833</v>
      </c>
      <c r="Q57" s="92">
        <v>91.374747646440653</v>
      </c>
      <c r="R57" s="92">
        <v>0.10910723370410928</v>
      </c>
      <c r="S57" s="92">
        <v>0.19610804947727217</v>
      </c>
      <c r="T57" s="92">
        <v>0.71854221403001028</v>
      </c>
      <c r="U57" s="92">
        <v>9.9533030028772423E-2</v>
      </c>
      <c r="V57" s="92">
        <v>6.6019065152259897E-3</v>
      </c>
      <c r="W57" s="92">
        <f t="shared" si="0"/>
        <v>98.104652284006221</v>
      </c>
      <c r="X57" s="148">
        <f t="shared" si="13"/>
        <v>3.8111022568508754E-3</v>
      </c>
      <c r="Y57" s="153">
        <f t="shared" si="12"/>
        <v>587.22065630314216</v>
      </c>
      <c r="AA57" s="11">
        <v>3.9643420056296201</v>
      </c>
      <c r="AB57" s="11">
        <v>142.234158941413</v>
      </c>
      <c r="AC57" s="11">
        <v>5.6362258380073502</v>
      </c>
      <c r="AD57" s="11">
        <v>103.165284860437</v>
      </c>
      <c r="AE57" s="11">
        <v>1.64048234715978</v>
      </c>
      <c r="AF57" s="11">
        <v>1.69051322265691</v>
      </c>
      <c r="AG57" s="11">
        <v>1.30833074085694</v>
      </c>
      <c r="AH57" s="11" t="s">
        <v>32</v>
      </c>
      <c r="AI57" s="11" t="s">
        <v>32</v>
      </c>
      <c r="AJ57" s="11">
        <v>1.3813552275553E-2</v>
      </c>
      <c r="AK57" s="11">
        <v>3.5689832700329998E-3</v>
      </c>
      <c r="AL57" s="11">
        <v>0.47166067280100599</v>
      </c>
      <c r="AM57" s="11">
        <v>1.2546215303153E-2</v>
      </c>
      <c r="AN57" s="11">
        <v>1.1857989170419201</v>
      </c>
      <c r="AO57" s="11">
        <v>0.60785668107228197</v>
      </c>
      <c r="AP57" s="11" t="s">
        <v>32</v>
      </c>
      <c r="AQ57" s="11" t="s">
        <v>32</v>
      </c>
      <c r="AR57" s="11" t="s">
        <v>32</v>
      </c>
      <c r="AS57" s="11">
        <v>9.4906836444919995E-3</v>
      </c>
      <c r="AT57" s="11">
        <v>9.8182869907399994E-3</v>
      </c>
      <c r="AU57" s="11" t="s">
        <v>32</v>
      </c>
      <c r="AV57" s="11" t="s">
        <v>32</v>
      </c>
      <c r="AW57" s="11" t="s">
        <v>32</v>
      </c>
      <c r="AX57" s="11" t="s">
        <v>32</v>
      </c>
      <c r="AY57" s="11" t="s">
        <v>32</v>
      </c>
      <c r="AZ57" s="11" t="s">
        <v>32</v>
      </c>
      <c r="BA57" s="11" t="s">
        <v>32</v>
      </c>
      <c r="BB57" s="11" t="s">
        <v>32</v>
      </c>
      <c r="BC57" s="11" t="s">
        <v>32</v>
      </c>
      <c r="BD57" s="11" t="s">
        <v>32</v>
      </c>
      <c r="BE57" s="11" t="s">
        <v>32</v>
      </c>
      <c r="BF57" s="11" t="s">
        <v>32</v>
      </c>
      <c r="BG57" s="11">
        <v>2.3038737432215E-2</v>
      </c>
      <c r="BH57" s="11" t="s">
        <v>32</v>
      </c>
      <c r="BI57" s="11">
        <v>1.3773633077493999E-2</v>
      </c>
      <c r="BJ57" s="11">
        <v>1.0847547277560001E-3</v>
      </c>
      <c r="BK57" s="11" t="s">
        <v>32</v>
      </c>
      <c r="BL57" s="11">
        <v>1.383777985432E-3</v>
      </c>
      <c r="BM57" s="11">
        <v>3.5666123621540002E-3</v>
      </c>
      <c r="BN57" s="11" t="s">
        <v>32</v>
      </c>
    </row>
    <row r="58" spans="1:66" x14ac:dyDescent="0.25">
      <c r="A58" s="108">
        <v>8</v>
      </c>
      <c r="B58" s="11">
        <v>897.15501466262106</v>
      </c>
      <c r="C58" s="11">
        <v>10772.4510483632</v>
      </c>
      <c r="D58" s="11">
        <v>8372.0129953171108</v>
      </c>
      <c r="E58" s="11">
        <v>3790.3355026236</v>
      </c>
      <c r="F58" s="11">
        <v>722033.130076651</v>
      </c>
      <c r="G58" s="11">
        <v>631.36682853477703</v>
      </c>
      <c r="H58" s="11">
        <v>1168.0762002245699</v>
      </c>
      <c r="I58" s="11">
        <v>3720.63366795509</v>
      </c>
      <c r="J58" s="11">
        <v>882.99321718165697</v>
      </c>
      <c r="K58" s="11">
        <v>53.758515199285597</v>
      </c>
      <c r="M58" s="92">
        <v>0.19191940073662792</v>
      </c>
      <c r="N58" s="92">
        <v>1.7969525593774653</v>
      </c>
      <c r="O58" s="92">
        <v>1.581891855465168</v>
      </c>
      <c r="P58" s="92">
        <v>0.55395753370843914</v>
      </c>
      <c r="Q58" s="92">
        <v>92.889562184361154</v>
      </c>
      <c r="R58" s="92">
        <v>8.1522084900410408E-2</v>
      </c>
      <c r="S58" s="92">
        <v>0.19369039552123818</v>
      </c>
      <c r="T58" s="92">
        <v>0.66420752240334258</v>
      </c>
      <c r="U58" s="92">
        <v>0.11236088688636585</v>
      </c>
      <c r="V58" s="92">
        <v>6.69185997200707E-3</v>
      </c>
      <c r="W58" s="92">
        <f t="shared" si="0"/>
        <v>98.072756283332225</v>
      </c>
      <c r="X58" s="148">
        <f t="shared" si="13"/>
        <v>3.7031351473485572E-3</v>
      </c>
      <c r="Y58" s="153">
        <f t="shared" si="12"/>
        <v>584.67952526014585</v>
      </c>
      <c r="AA58" s="11">
        <v>2.0969772279823302</v>
      </c>
      <c r="AB58" s="11">
        <v>119.21703536657</v>
      </c>
      <c r="AC58" s="11" t="s">
        <v>32</v>
      </c>
      <c r="AD58" s="11">
        <v>82.740086222964706</v>
      </c>
      <c r="AE58" s="11">
        <v>1.8205145684159001</v>
      </c>
      <c r="AF58" s="11">
        <v>1.2723279031866199</v>
      </c>
      <c r="AG58" s="11">
        <v>1.4708995611345299</v>
      </c>
      <c r="AH58" s="11" t="s">
        <v>32</v>
      </c>
      <c r="AI58" s="11" t="s">
        <v>32</v>
      </c>
      <c r="AJ58" s="11">
        <v>3.8435271937771999E-2</v>
      </c>
      <c r="AK58" s="11">
        <v>7.8357535923300001E-3</v>
      </c>
      <c r="AL58" s="11">
        <v>0.69711785026860595</v>
      </c>
      <c r="AM58" s="11" t="s">
        <v>32</v>
      </c>
      <c r="AN58" s="11">
        <v>1.49748970591205</v>
      </c>
      <c r="AO58" s="11">
        <v>0.51680335014075096</v>
      </c>
      <c r="AP58" s="11" t="s">
        <v>32</v>
      </c>
      <c r="AQ58" s="11" t="s">
        <v>32</v>
      </c>
      <c r="AR58" s="11">
        <v>6.4713403089137006E-2</v>
      </c>
      <c r="AS58" s="11">
        <v>4.6118261857150001E-3</v>
      </c>
      <c r="AT58" s="11">
        <v>2.3980026523584001E-2</v>
      </c>
      <c r="AU58" s="11">
        <v>3.9818606193620003E-3</v>
      </c>
      <c r="AV58" s="11">
        <v>5.719894327222E-3</v>
      </c>
      <c r="AW58" s="11" t="s">
        <v>32</v>
      </c>
      <c r="AX58" s="11" t="s">
        <v>32</v>
      </c>
      <c r="AY58" s="11" t="s">
        <v>32</v>
      </c>
      <c r="AZ58" s="11" t="s">
        <v>32</v>
      </c>
      <c r="BA58" s="11" t="s">
        <v>32</v>
      </c>
      <c r="BB58" s="11">
        <v>9.6016089961199996E-4</v>
      </c>
      <c r="BC58" s="11">
        <v>3.0126229395559998E-3</v>
      </c>
      <c r="BD58" s="11" t="s">
        <v>32</v>
      </c>
      <c r="BE58" s="11" t="s">
        <v>32</v>
      </c>
      <c r="BF58" s="11" t="s">
        <v>32</v>
      </c>
      <c r="BG58" s="11">
        <v>6.722029558809E-3</v>
      </c>
      <c r="BH58" s="11" t="s">
        <v>32</v>
      </c>
      <c r="BI58" s="11" t="s">
        <v>32</v>
      </c>
      <c r="BJ58" s="11" t="s">
        <v>32</v>
      </c>
      <c r="BK58" s="11">
        <v>3.5824396247930001E-3</v>
      </c>
      <c r="BL58" s="11">
        <v>3.5579804811690001E-3</v>
      </c>
      <c r="BM58" s="11">
        <v>2.5520108613039999E-3</v>
      </c>
      <c r="BN58" s="11">
        <v>5.6143774526500002E-4</v>
      </c>
    </row>
    <row r="59" spans="1:66" x14ac:dyDescent="0.25">
      <c r="A59" s="108">
        <v>9</v>
      </c>
      <c r="B59" s="11">
        <v>712.79534361354899</v>
      </c>
      <c r="C59" s="11">
        <v>17658.884321984999</v>
      </c>
      <c r="D59" s="11">
        <v>12580.4569246111</v>
      </c>
      <c r="E59" s="11">
        <v>7169.2054310126796</v>
      </c>
      <c r="F59" s="11">
        <v>700995.75900281605</v>
      </c>
      <c r="G59" s="11">
        <v>1025.5922646428201</v>
      </c>
      <c r="H59" s="11">
        <v>1855.7269324295401</v>
      </c>
      <c r="I59" s="11">
        <v>5001.8704067993003</v>
      </c>
      <c r="J59" s="11">
        <v>671.69900897571995</v>
      </c>
      <c r="K59" s="11">
        <v>27.068362457577901</v>
      </c>
      <c r="M59" s="92">
        <v>0.15248117990581042</v>
      </c>
      <c r="N59" s="92">
        <v>2.9456784937503175</v>
      </c>
      <c r="O59" s="92">
        <v>2.3770773359052675</v>
      </c>
      <c r="P59" s="92">
        <v>1.0477793737425032</v>
      </c>
      <c r="Q59" s="92">
        <v>90.183104395712292</v>
      </c>
      <c r="R59" s="92">
        <v>0.1324244732106809</v>
      </c>
      <c r="S59" s="92">
        <v>0.30771663993546633</v>
      </c>
      <c r="T59" s="92">
        <v>0.89293390502181103</v>
      </c>
      <c r="U59" s="92">
        <v>8.547369889216036E-2</v>
      </c>
      <c r="V59" s="92">
        <v>3.369469758719297E-3</v>
      </c>
      <c r="W59" s="92">
        <f t="shared" si="0"/>
        <v>98.128038965835017</v>
      </c>
      <c r="X59" s="148">
        <f t="shared" si="13"/>
        <v>6.0455099058092298E-3</v>
      </c>
      <c r="Y59" s="153">
        <f t="shared" si="12"/>
        <v>630.18284251809484</v>
      </c>
      <c r="AA59" s="11">
        <v>2.32468069705781</v>
      </c>
      <c r="AB59" s="11">
        <v>117.31273910162101</v>
      </c>
      <c r="AC59" s="11">
        <v>0.24276575804396999</v>
      </c>
      <c r="AD59" s="11">
        <v>93.841008985613499</v>
      </c>
      <c r="AE59" s="11">
        <v>1.20684914243651</v>
      </c>
      <c r="AF59" s="11">
        <v>1.3516183391410399</v>
      </c>
      <c r="AG59" s="11">
        <v>1.18272025541255</v>
      </c>
      <c r="AH59" s="11">
        <v>7.9953553306253006E-2</v>
      </c>
      <c r="AI59" s="11" t="s">
        <v>32</v>
      </c>
      <c r="AJ59" s="11">
        <v>1.5716316913174998E-2</v>
      </c>
      <c r="AK59" s="11">
        <v>2.544932371083E-3</v>
      </c>
      <c r="AL59" s="11">
        <v>1.0140585555372601</v>
      </c>
      <c r="AM59" s="11">
        <v>2.955363651912E-3</v>
      </c>
      <c r="AN59" s="11">
        <v>1.5810788390553401</v>
      </c>
      <c r="AO59" s="11">
        <v>0.42442708237082599</v>
      </c>
      <c r="AP59" s="11" t="s">
        <v>32</v>
      </c>
      <c r="AQ59" s="11" t="s">
        <v>32</v>
      </c>
      <c r="AR59" s="11" t="s">
        <v>32</v>
      </c>
      <c r="AS59" s="11" t="s">
        <v>32</v>
      </c>
      <c r="AT59" s="11">
        <v>1.3198428103057E-2</v>
      </c>
      <c r="AU59" s="11">
        <v>9.8072680448099995E-4</v>
      </c>
      <c r="AV59" s="11" t="s">
        <v>32</v>
      </c>
      <c r="AW59" s="11" t="s">
        <v>32</v>
      </c>
      <c r="AX59" s="11" t="s">
        <v>32</v>
      </c>
      <c r="AY59" s="11" t="s">
        <v>32</v>
      </c>
      <c r="AZ59" s="11" t="s">
        <v>32</v>
      </c>
      <c r="BA59" s="11" t="s">
        <v>32</v>
      </c>
      <c r="BB59" s="11" t="s">
        <v>32</v>
      </c>
      <c r="BC59" s="11" t="s">
        <v>32</v>
      </c>
      <c r="BD59" s="11" t="s">
        <v>32</v>
      </c>
      <c r="BE59" s="11" t="s">
        <v>32</v>
      </c>
      <c r="BF59" s="11" t="s">
        <v>32</v>
      </c>
      <c r="BG59" s="11">
        <v>2.3646647303038001E-2</v>
      </c>
      <c r="BH59" s="11">
        <v>1.0335440360049999E-3</v>
      </c>
      <c r="BI59" s="11" t="s">
        <v>32</v>
      </c>
      <c r="BJ59" s="11">
        <v>4.0921606893300003E-3</v>
      </c>
      <c r="BK59" s="11">
        <v>2.416207713779E-3</v>
      </c>
      <c r="BL59" s="11">
        <v>4.1598521948880002E-3</v>
      </c>
      <c r="BM59" s="11">
        <v>8.9922804490969992E-3</v>
      </c>
      <c r="BN59" s="11" t="s">
        <v>32</v>
      </c>
    </row>
    <row r="60" spans="1:66" x14ac:dyDescent="0.25">
      <c r="A60" s="108">
        <v>10</v>
      </c>
      <c r="B60" s="11">
        <v>1870.6240830617301</v>
      </c>
      <c r="C60" s="11">
        <v>15680.958338299501</v>
      </c>
      <c r="D60" s="11">
        <v>12182.8804552085</v>
      </c>
      <c r="E60" s="11">
        <v>2228.81922760426</v>
      </c>
      <c r="F60" s="11">
        <v>708763.76001697499</v>
      </c>
      <c r="G60" s="11">
        <v>916.93100517350297</v>
      </c>
      <c r="H60" s="11">
        <v>2240.6337935981901</v>
      </c>
      <c r="I60" s="11">
        <v>3889.9691839971902</v>
      </c>
      <c r="J60" s="11">
        <v>797.07891826124603</v>
      </c>
      <c r="K60" s="11">
        <v>32.289939595636199</v>
      </c>
      <c r="M60" s="92">
        <v>0.40016390384856537</v>
      </c>
      <c r="N60" s="92">
        <v>2.6157406604117392</v>
      </c>
      <c r="O60" s="92">
        <v>2.3019552620116461</v>
      </c>
      <c r="P60" s="92">
        <v>0.32574193011436264</v>
      </c>
      <c r="Q60" s="92">
        <v>91.182457726183827</v>
      </c>
      <c r="R60" s="92">
        <v>0.1183941313880027</v>
      </c>
      <c r="S60" s="92">
        <v>0.37154189565445189</v>
      </c>
      <c r="T60" s="92">
        <v>0.6944372987271783</v>
      </c>
      <c r="U60" s="92">
        <v>0.10142829234874355</v>
      </c>
      <c r="V60" s="92">
        <v>4.0194516808647936E-3</v>
      </c>
      <c r="W60" s="92">
        <f t="shared" si="0"/>
        <v>98.115880552369376</v>
      </c>
      <c r="X60" s="148">
        <f t="shared" si="13"/>
        <v>7.2109851604325072E-3</v>
      </c>
      <c r="Y60" s="153">
        <f t="shared" si="12"/>
        <v>647.7528320747856</v>
      </c>
      <c r="AA60" s="11">
        <v>2.46126316058939</v>
      </c>
      <c r="AB60" s="11">
        <v>128.82969713260201</v>
      </c>
      <c r="AC60" s="11" t="s">
        <v>32</v>
      </c>
      <c r="AD60" s="11">
        <v>46.736082152043302</v>
      </c>
      <c r="AE60" s="11">
        <v>0.58500348261758095</v>
      </c>
      <c r="AF60" s="11">
        <v>0.50718187184665497</v>
      </c>
      <c r="AG60" s="11">
        <v>0.53005330669358397</v>
      </c>
      <c r="AH60" s="11" t="s">
        <v>32</v>
      </c>
      <c r="AI60" s="11" t="s">
        <v>32</v>
      </c>
      <c r="AJ60" s="11">
        <v>0.46768097140104897</v>
      </c>
      <c r="AK60" s="11">
        <v>5.3870507244510001E-3</v>
      </c>
      <c r="AL60" s="11">
        <v>0.35313481259298801</v>
      </c>
      <c r="AM60" s="11">
        <v>6.1925632934559998E-3</v>
      </c>
      <c r="AN60" s="11">
        <v>1.6192606865425101</v>
      </c>
      <c r="AO60" s="11">
        <v>0.401474689032573</v>
      </c>
      <c r="AP60" s="11" t="s">
        <v>32</v>
      </c>
      <c r="AQ60" s="11" t="s">
        <v>32</v>
      </c>
      <c r="AR60" s="11">
        <v>0.27632356894050503</v>
      </c>
      <c r="AS60" s="11">
        <v>5.9206819064330004E-3</v>
      </c>
      <c r="AT60" s="11">
        <v>8.5860412656530005E-3</v>
      </c>
      <c r="AU60" s="11">
        <v>1.003943584372E-3</v>
      </c>
      <c r="AV60" s="11">
        <v>5.8689136567170001E-3</v>
      </c>
      <c r="AW60" s="11" t="s">
        <v>32</v>
      </c>
      <c r="AX60" s="11">
        <v>1.7424234456090001E-3</v>
      </c>
      <c r="AY60" s="11" t="s">
        <v>32</v>
      </c>
      <c r="AZ60" s="11">
        <v>1.9266208453950001E-3</v>
      </c>
      <c r="BA60" s="11" t="s">
        <v>32</v>
      </c>
      <c r="BB60" s="11" t="s">
        <v>32</v>
      </c>
      <c r="BC60" s="11" t="s">
        <v>32</v>
      </c>
      <c r="BD60" s="11" t="s">
        <v>32</v>
      </c>
      <c r="BE60" s="11" t="s">
        <v>32</v>
      </c>
      <c r="BF60" s="11" t="s">
        <v>32</v>
      </c>
      <c r="BG60" s="11">
        <v>2.7669769993879E-2</v>
      </c>
      <c r="BH60" s="11" t="s">
        <v>32</v>
      </c>
      <c r="BI60" s="11" t="s">
        <v>32</v>
      </c>
      <c r="BJ60" s="11">
        <v>5.3876885378799999E-3</v>
      </c>
      <c r="BK60" s="11">
        <v>4.2794715834780003E-3</v>
      </c>
      <c r="BL60" s="11">
        <v>9.7143385546649991E-3</v>
      </c>
      <c r="BM60" s="11">
        <v>1.9593179069449999E-3</v>
      </c>
      <c r="BN60" s="11">
        <v>1.756122543507E-3</v>
      </c>
    </row>
    <row r="61" spans="1:66" x14ac:dyDescent="0.25">
      <c r="A61" s="108">
        <v>11</v>
      </c>
      <c r="B61" s="11">
        <v>2549.68252545622</v>
      </c>
      <c r="C61" s="11">
        <v>18837.113893887599</v>
      </c>
      <c r="D61" s="11">
        <v>15174.8435116036</v>
      </c>
      <c r="E61" s="11">
        <v>8417.9416627065402</v>
      </c>
      <c r="F61" s="11">
        <v>690015.06498177606</v>
      </c>
      <c r="G61" s="11">
        <v>1100.62096997349</v>
      </c>
      <c r="H61" s="11">
        <v>3424.4218608547799</v>
      </c>
      <c r="I61" s="11">
        <v>4066.4085373031198</v>
      </c>
      <c r="J61" s="11">
        <v>1178.13478204181</v>
      </c>
      <c r="K61" s="11">
        <v>117.444367452916</v>
      </c>
      <c r="M61" s="92">
        <v>0.54542808584559466</v>
      </c>
      <c r="N61" s="92">
        <v>3.1422189686393902</v>
      </c>
      <c r="O61" s="92">
        <v>2.8672866815175002</v>
      </c>
      <c r="P61" s="92">
        <v>1.2302821740045609</v>
      </c>
      <c r="Q61" s="92">
        <v>88.770438109905484</v>
      </c>
      <c r="R61" s="92">
        <v>0.14211217964297701</v>
      </c>
      <c r="S61" s="92">
        <v>0.56783763296693957</v>
      </c>
      <c r="T61" s="92">
        <v>0.72593525207935294</v>
      </c>
      <c r="U61" s="92">
        <v>0.14991765101482032</v>
      </c>
      <c r="V61" s="92">
        <v>1.4619474860538982E-2</v>
      </c>
      <c r="W61" s="92">
        <f t="shared" si="0"/>
        <v>98.156076210477153</v>
      </c>
      <c r="X61" s="148">
        <f t="shared" si="13"/>
        <v>1.1273913687593099E-2</v>
      </c>
      <c r="Y61" s="153">
        <f t="shared" si="12"/>
        <v>695.51358783025762</v>
      </c>
      <c r="AA61" s="11">
        <v>4.1480556747929098</v>
      </c>
      <c r="AB61" s="11">
        <v>233.41092116575399</v>
      </c>
      <c r="AC61" s="11">
        <v>0.26311882327849301</v>
      </c>
      <c r="AD61" s="11">
        <v>80.894586174142304</v>
      </c>
      <c r="AE61" s="11">
        <v>0.84993303382780605</v>
      </c>
      <c r="AF61" s="11">
        <v>0.68598743600493695</v>
      </c>
      <c r="AG61" s="11">
        <v>0.77390658667786205</v>
      </c>
      <c r="AH61" s="11">
        <v>9.0073284107496002E-2</v>
      </c>
      <c r="AI61" s="11" t="s">
        <v>32</v>
      </c>
      <c r="AJ61" s="11">
        <v>3.2056995489371E-2</v>
      </c>
      <c r="AK61" s="11">
        <v>1.3680975610259999E-3</v>
      </c>
      <c r="AL61" s="11">
        <v>1.0221628882303899</v>
      </c>
      <c r="AM61" s="11">
        <v>3.2967853312514998E-2</v>
      </c>
      <c r="AN61" s="11">
        <v>1.3204068843010499</v>
      </c>
      <c r="AO61" s="11">
        <v>0.66456064423294303</v>
      </c>
      <c r="AP61" s="11" t="s">
        <v>32</v>
      </c>
      <c r="AQ61" s="11" t="s">
        <v>32</v>
      </c>
      <c r="AR61" s="11">
        <v>1.0060273493140001E-2</v>
      </c>
      <c r="AS61" s="11">
        <v>3.8983381609610001E-3</v>
      </c>
      <c r="AT61" s="11">
        <v>1.3159710963160001E-3</v>
      </c>
      <c r="AU61" s="11" t="s">
        <v>32</v>
      </c>
      <c r="AV61" s="11" t="s">
        <v>32</v>
      </c>
      <c r="AW61" s="11" t="s">
        <v>32</v>
      </c>
      <c r="AX61" s="11" t="s">
        <v>32</v>
      </c>
      <c r="AY61" s="11" t="s">
        <v>32</v>
      </c>
      <c r="AZ61" s="11" t="s">
        <v>32</v>
      </c>
      <c r="BA61" s="11" t="s">
        <v>32</v>
      </c>
      <c r="BB61" s="11" t="s">
        <v>32</v>
      </c>
      <c r="BC61" s="11" t="s">
        <v>32</v>
      </c>
      <c r="BD61" s="11" t="s">
        <v>32</v>
      </c>
      <c r="BE61" s="11" t="s">
        <v>32</v>
      </c>
      <c r="BF61" s="11" t="s">
        <v>32</v>
      </c>
      <c r="BG61" s="11">
        <v>3.4252269819625002E-2</v>
      </c>
      <c r="BH61" s="11" t="s">
        <v>32</v>
      </c>
      <c r="BI61" s="11" t="s">
        <v>32</v>
      </c>
      <c r="BJ61" s="11" t="s">
        <v>32</v>
      </c>
      <c r="BK61" s="11">
        <v>4.6407333753747997E-2</v>
      </c>
      <c r="BL61" s="11">
        <v>2.6876487209139999E-3</v>
      </c>
      <c r="BM61" s="11">
        <v>2.3158779679108999E-2</v>
      </c>
      <c r="BN61" s="11">
        <v>1.931105803279E-3</v>
      </c>
    </row>
    <row r="62" spans="1:66" x14ac:dyDescent="0.25">
      <c r="A62" s="108">
        <v>12</v>
      </c>
      <c r="B62" s="11">
        <v>1074.67345940624</v>
      </c>
      <c r="C62" s="11">
        <v>15641.6638174817</v>
      </c>
      <c r="D62" s="11">
        <v>13584.8256496063</v>
      </c>
      <c r="E62" s="11">
        <v>5379.7778443879197</v>
      </c>
      <c r="F62" s="11">
        <v>703457.27891974803</v>
      </c>
      <c r="G62" s="11">
        <v>1043.0390705566799</v>
      </c>
      <c r="H62" s="11">
        <v>1723.44542970616</v>
      </c>
      <c r="I62" s="11">
        <v>5271.2339946069496</v>
      </c>
      <c r="J62" s="11">
        <v>698.49805169940805</v>
      </c>
      <c r="K62" s="11">
        <v>41.113160724897</v>
      </c>
      <c r="M62" s="92">
        <v>0.22989414643618289</v>
      </c>
      <c r="N62" s="92">
        <v>2.6091859413941223</v>
      </c>
      <c r="O62" s="92">
        <v>2.5668528064931104</v>
      </c>
      <c r="P62" s="92">
        <v>0.78625453195729444</v>
      </c>
      <c r="Q62" s="92">
        <v>90.499778933025581</v>
      </c>
      <c r="R62" s="92">
        <v>0.1346772047902785</v>
      </c>
      <c r="S62" s="92">
        <v>0.2857817211538754</v>
      </c>
      <c r="T62" s="92">
        <v>0.94102069271723265</v>
      </c>
      <c r="U62" s="92">
        <v>8.888387707874966E-2</v>
      </c>
      <c r="V62" s="92">
        <v>5.1177662470351789E-3</v>
      </c>
      <c r="W62" s="92">
        <f t="shared" si="0"/>
        <v>98.147447621293466</v>
      </c>
      <c r="X62" s="148">
        <f t="shared" si="13"/>
        <v>5.5974420410553781E-3</v>
      </c>
      <c r="Y62" s="153">
        <f t="shared" si="12"/>
        <v>622.71668286749355</v>
      </c>
      <c r="AA62" s="11">
        <v>1.3756932600177001</v>
      </c>
      <c r="AB62" s="11">
        <v>127.97127062758</v>
      </c>
      <c r="AC62" s="11">
        <v>0.21780316377396</v>
      </c>
      <c r="AD62" s="11">
        <v>73.110438643145599</v>
      </c>
      <c r="AE62" s="11">
        <v>1.60190609453266</v>
      </c>
      <c r="AF62" s="11">
        <v>0.99182011269098203</v>
      </c>
      <c r="AG62" s="11">
        <v>1.2467698648599801</v>
      </c>
      <c r="AH62" s="11">
        <v>0.12572399925074701</v>
      </c>
      <c r="AI62" s="11" t="s">
        <v>32</v>
      </c>
      <c r="AJ62" s="11">
        <v>4.5785677650957E-2</v>
      </c>
      <c r="AK62" s="11">
        <v>2.8159180639460001E-3</v>
      </c>
      <c r="AL62" s="11">
        <v>0.517573535615789</v>
      </c>
      <c r="AM62" s="11" t="s">
        <v>32</v>
      </c>
      <c r="AN62" s="11">
        <v>1.8004530001528101</v>
      </c>
      <c r="AO62" s="11">
        <v>0.68409200159915395</v>
      </c>
      <c r="AP62" s="11" t="s">
        <v>32</v>
      </c>
      <c r="AQ62" s="11" t="s">
        <v>32</v>
      </c>
      <c r="AR62" s="11">
        <v>4.0827722690901999E-2</v>
      </c>
      <c r="AS62" s="11">
        <v>6.4004747237720004E-3</v>
      </c>
      <c r="AT62" s="11">
        <v>6.6190296658689999E-3</v>
      </c>
      <c r="AU62" s="11">
        <v>1.085029549263E-3</v>
      </c>
      <c r="AV62" s="11" t="s">
        <v>32</v>
      </c>
      <c r="AW62" s="11" t="s">
        <v>32</v>
      </c>
      <c r="AX62" s="11">
        <v>1.883558647356E-3</v>
      </c>
      <c r="AY62" s="11" t="s">
        <v>32</v>
      </c>
      <c r="AZ62" s="11">
        <v>3.1350824714180001E-3</v>
      </c>
      <c r="BA62" s="11" t="s">
        <v>32</v>
      </c>
      <c r="BB62" s="11" t="s">
        <v>32</v>
      </c>
      <c r="BC62" s="11" t="s">
        <v>32</v>
      </c>
      <c r="BD62" s="11" t="s">
        <v>32</v>
      </c>
      <c r="BE62" s="11" t="s">
        <v>32</v>
      </c>
      <c r="BF62" s="11" t="s">
        <v>32</v>
      </c>
      <c r="BG62" s="11">
        <v>1.8693337505761999E-2</v>
      </c>
      <c r="BH62" s="11" t="s">
        <v>32</v>
      </c>
      <c r="BI62" s="11" t="s">
        <v>32</v>
      </c>
      <c r="BJ62" s="11" t="s">
        <v>32</v>
      </c>
      <c r="BK62" s="11">
        <v>2.0293221946589999E-3</v>
      </c>
      <c r="BL62" s="11">
        <v>4.6169347063670001E-3</v>
      </c>
      <c r="BM62" s="11">
        <v>2.834492171799E-3</v>
      </c>
      <c r="BN62" s="11">
        <v>6.2397894608700005E-4</v>
      </c>
    </row>
    <row r="63" spans="1:66" x14ac:dyDescent="0.25">
      <c r="A63" s="108">
        <v>13</v>
      </c>
      <c r="B63" s="11">
        <v>767.43336333792695</v>
      </c>
      <c r="C63" s="11">
        <v>17774.939053891801</v>
      </c>
      <c r="D63" s="11">
        <v>11450.669796553901</v>
      </c>
      <c r="E63" s="11">
        <v>5650.8344344266598</v>
      </c>
      <c r="F63" s="11">
        <v>703568.66356448398</v>
      </c>
      <c r="G63" s="11">
        <v>1063.69568728227</v>
      </c>
      <c r="H63" s="11">
        <v>1406.20696916203</v>
      </c>
      <c r="I63" s="11">
        <v>5747.8629313211004</v>
      </c>
      <c r="J63" s="11">
        <v>705.52241502619302</v>
      </c>
      <c r="K63" s="11">
        <v>12.315384823460301</v>
      </c>
      <c r="M63" s="92">
        <v>0.16416934508524936</v>
      </c>
      <c r="N63" s="92">
        <v>2.9650375835796909</v>
      </c>
      <c r="O63" s="92">
        <v>2.1636040580588594</v>
      </c>
      <c r="P63" s="92">
        <v>0.82586945259145628</v>
      </c>
      <c r="Q63" s="92">
        <v>90.514108567570858</v>
      </c>
      <c r="R63" s="92">
        <v>0.13734438714188671</v>
      </c>
      <c r="S63" s="92">
        <v>0.23317723962644779</v>
      </c>
      <c r="T63" s="92">
        <v>1.0261084904994429</v>
      </c>
      <c r="U63" s="92">
        <v>8.9777727312083055E-2</v>
      </c>
      <c r="V63" s="92">
        <v>1.5330191028243381E-3</v>
      </c>
      <c r="W63" s="92">
        <f t="shared" si="0"/>
        <v>98.12072987056878</v>
      </c>
      <c r="X63" s="148">
        <f t="shared" si="13"/>
        <v>4.5710937414459151E-3</v>
      </c>
      <c r="Y63" s="153">
        <f t="shared" si="12"/>
        <v>603.6545040903768</v>
      </c>
      <c r="AA63" s="11">
        <v>1.32688802121839</v>
      </c>
      <c r="AB63" s="11">
        <v>123.65434670565401</v>
      </c>
      <c r="AC63" s="11">
        <v>0.15479542413719299</v>
      </c>
      <c r="AD63" s="11">
        <v>71.109890688702805</v>
      </c>
      <c r="AE63" s="11">
        <v>1.5199712098329601</v>
      </c>
      <c r="AF63" s="11">
        <v>1.07045055455583</v>
      </c>
      <c r="AG63" s="11">
        <v>1.1909705709279701</v>
      </c>
      <c r="AH63" s="11" t="s">
        <v>32</v>
      </c>
      <c r="AI63" s="11" t="s">
        <v>32</v>
      </c>
      <c r="AJ63" s="11">
        <v>1.3443430310408899</v>
      </c>
      <c r="AK63" s="11" t="s">
        <v>32</v>
      </c>
      <c r="AL63" s="11">
        <v>0.33847509189703701</v>
      </c>
      <c r="AM63" s="11">
        <v>4.9558283342729997E-3</v>
      </c>
      <c r="AN63" s="11">
        <v>1.7833547043592699</v>
      </c>
      <c r="AO63" s="11">
        <v>0.77596384562585896</v>
      </c>
      <c r="AP63" s="11" t="s">
        <v>32</v>
      </c>
      <c r="AQ63" s="11" t="s">
        <v>32</v>
      </c>
      <c r="AR63" s="11">
        <v>2.0106835681866001E-2</v>
      </c>
      <c r="AS63" s="11">
        <v>1.250168909654E-3</v>
      </c>
      <c r="AT63" s="11">
        <v>3.9381548322810003E-3</v>
      </c>
      <c r="AU63" s="11" t="s">
        <v>32</v>
      </c>
      <c r="AV63" s="11">
        <v>6.3191118962120001E-3</v>
      </c>
      <c r="AW63" s="11">
        <v>7.2362526625320001E-3</v>
      </c>
      <c r="AX63" s="11" t="s">
        <v>32</v>
      </c>
      <c r="AY63" s="11" t="s">
        <v>32</v>
      </c>
      <c r="AZ63" s="11" t="s">
        <v>32</v>
      </c>
      <c r="BA63" s="11" t="s">
        <v>32</v>
      </c>
      <c r="BB63" s="11" t="s">
        <v>32</v>
      </c>
      <c r="BC63" s="11" t="s">
        <v>32</v>
      </c>
      <c r="BD63" s="11" t="s">
        <v>32</v>
      </c>
      <c r="BE63" s="11" t="s">
        <v>32</v>
      </c>
      <c r="BF63" s="11" t="s">
        <v>32</v>
      </c>
      <c r="BG63" s="11">
        <v>3.6949769610960001E-3</v>
      </c>
      <c r="BH63" s="11" t="s">
        <v>32</v>
      </c>
      <c r="BI63" s="11" t="s">
        <v>32</v>
      </c>
      <c r="BJ63" s="11">
        <v>3.22687972967E-3</v>
      </c>
      <c r="BK63" s="11">
        <v>3.317247434183E-3</v>
      </c>
      <c r="BL63" s="11" t="s">
        <v>32</v>
      </c>
      <c r="BM63" s="11" t="s">
        <v>32</v>
      </c>
      <c r="BN63" s="11">
        <v>6.2086612747000002E-4</v>
      </c>
    </row>
    <row r="64" spans="1:66" x14ac:dyDescent="0.25">
      <c r="A64" s="108">
        <v>14</v>
      </c>
      <c r="B64" s="11">
        <v>1056.3256767264299</v>
      </c>
      <c r="C64" s="11">
        <v>14718.0869837809</v>
      </c>
      <c r="D64" s="11">
        <v>13706.0585755026</v>
      </c>
      <c r="E64" s="11">
        <v>5333.2200414553299</v>
      </c>
      <c r="F64" s="11">
        <v>704498.92627674097</v>
      </c>
      <c r="G64" s="11">
        <v>943.56953168973098</v>
      </c>
      <c r="H64" s="11">
        <v>1704.6862072198301</v>
      </c>
      <c r="I64" s="11">
        <v>5264.6142909271503</v>
      </c>
      <c r="J64" s="11">
        <v>699.519531538558</v>
      </c>
      <c r="K64" s="11">
        <v>40.844954927899202</v>
      </c>
      <c r="M64" s="92">
        <v>0.22596918876531791</v>
      </c>
      <c r="N64" s="92">
        <v>2.4551240897644919</v>
      </c>
      <c r="O64" s="92">
        <v>2.5897597678412163</v>
      </c>
      <c r="P64" s="92">
        <v>0.77945010905869649</v>
      </c>
      <c r="Q64" s="92">
        <v>90.633786865502728</v>
      </c>
      <c r="R64" s="92">
        <v>0.12183369793177805</v>
      </c>
      <c r="S64" s="92">
        <v>0.2826710668811922</v>
      </c>
      <c r="T64" s="92">
        <v>0.93983894321631478</v>
      </c>
      <c r="U64" s="92">
        <v>8.9013860388281504E-2</v>
      </c>
      <c r="V64" s="92">
        <v>5.0843799894248927E-3</v>
      </c>
      <c r="W64" s="92">
        <f t="shared" si="0"/>
        <v>98.122531969339434</v>
      </c>
      <c r="X64" s="148">
        <f t="shared" si="13"/>
        <v>5.5287110785464987E-3</v>
      </c>
      <c r="Y64" s="153">
        <f t="shared" si="12"/>
        <v>621.53027416309203</v>
      </c>
      <c r="AA64" s="11">
        <v>1.4676454022571701</v>
      </c>
      <c r="AB64" s="11">
        <v>135.87081743233401</v>
      </c>
      <c r="AC64" s="11">
        <v>3.0403104553883402</v>
      </c>
      <c r="AD64" s="11">
        <v>72.617764658178203</v>
      </c>
      <c r="AE64" s="11">
        <v>1.41116266695904</v>
      </c>
      <c r="AF64" s="11">
        <v>1.4751092293974299</v>
      </c>
      <c r="AG64" s="11">
        <v>1.2159596372299299</v>
      </c>
      <c r="AH64" s="11" t="s">
        <v>32</v>
      </c>
      <c r="AI64" s="11" t="s">
        <v>32</v>
      </c>
      <c r="AJ64" s="11">
        <v>3.7804719999731E-2</v>
      </c>
      <c r="AK64" s="11">
        <v>2.6963380728309999E-3</v>
      </c>
      <c r="AL64" s="11">
        <v>0.45787058308540701</v>
      </c>
      <c r="AM64" s="11">
        <v>4.7577901106270002E-3</v>
      </c>
      <c r="AN64" s="11">
        <v>1.7885772505261299</v>
      </c>
      <c r="AO64" s="11">
        <v>0.59325179914287895</v>
      </c>
      <c r="AP64" s="11" t="s">
        <v>32</v>
      </c>
      <c r="AQ64" s="11" t="s">
        <v>32</v>
      </c>
      <c r="AR64" s="11">
        <v>3.9039286129197999E-2</v>
      </c>
      <c r="AS64" s="11">
        <v>8.5787825067179992E-3</v>
      </c>
      <c r="AT64" s="11">
        <v>2.0334036094125998E-2</v>
      </c>
      <c r="AU64" s="11">
        <v>7.4000697871260002E-3</v>
      </c>
      <c r="AV64" s="11">
        <v>1.2264357650214001E-2</v>
      </c>
      <c r="AW64" s="11" t="s">
        <v>32</v>
      </c>
      <c r="AX64" s="11" t="s">
        <v>32</v>
      </c>
      <c r="AY64" s="11" t="s">
        <v>32</v>
      </c>
      <c r="AZ64" s="11" t="s">
        <v>32</v>
      </c>
      <c r="BA64" s="11" t="s">
        <v>32</v>
      </c>
      <c r="BB64" s="11" t="s">
        <v>32</v>
      </c>
      <c r="BC64" s="11" t="s">
        <v>32</v>
      </c>
      <c r="BD64" s="11" t="s">
        <v>32</v>
      </c>
      <c r="BE64" s="11" t="s">
        <v>32</v>
      </c>
      <c r="BF64" s="11" t="s">
        <v>32</v>
      </c>
      <c r="BG64" s="11">
        <v>1.0708896280325999E-2</v>
      </c>
      <c r="BH64" s="11">
        <v>1.0940930611079999E-3</v>
      </c>
      <c r="BI64" s="11" t="s">
        <v>32</v>
      </c>
      <c r="BJ64" s="11" t="s">
        <v>32</v>
      </c>
      <c r="BK64" s="11" t="s">
        <v>32</v>
      </c>
      <c r="BL64" s="11">
        <v>1.2799457580849999E-3</v>
      </c>
      <c r="BM64" s="11">
        <v>2.027830763624E-3</v>
      </c>
      <c r="BN64" s="11">
        <v>5.4848017176439999E-3</v>
      </c>
    </row>
    <row r="65" spans="1:66" x14ac:dyDescent="0.25">
      <c r="A65" s="108">
        <v>15</v>
      </c>
      <c r="B65" s="11">
        <v>783.26415443755695</v>
      </c>
      <c r="C65" s="11">
        <v>15905.8066378733</v>
      </c>
      <c r="D65" s="11">
        <v>12912.5911202687</v>
      </c>
      <c r="E65" s="11">
        <v>5477.8969635228405</v>
      </c>
      <c r="F65" s="11">
        <v>704489.36503942695</v>
      </c>
      <c r="G65" s="11">
        <v>1001.4317324393101</v>
      </c>
      <c r="H65" s="11">
        <v>1460.3575927428201</v>
      </c>
      <c r="I65" s="11">
        <v>5457.6499611432901</v>
      </c>
      <c r="J65" s="11">
        <v>685.76075050920304</v>
      </c>
      <c r="K65" s="11">
        <v>34.902196899288903</v>
      </c>
      <c r="M65" s="92">
        <v>0.16755586791728219</v>
      </c>
      <c r="N65" s="92">
        <v>2.6532476052636453</v>
      </c>
      <c r="O65" s="92">
        <v>2.4398340921747708</v>
      </c>
      <c r="P65" s="92">
        <v>0.80059464121886315</v>
      </c>
      <c r="Q65" s="92">
        <v>90.632556812322264</v>
      </c>
      <c r="R65" s="92">
        <v>0.12930486529256371</v>
      </c>
      <c r="S65" s="92">
        <v>0.24215649602861439</v>
      </c>
      <c r="T65" s="92">
        <v>0.97429967106330018</v>
      </c>
      <c r="U65" s="92">
        <v>8.7263055502296086E-2</v>
      </c>
      <c r="V65" s="92">
        <v>4.3446254700234823E-3</v>
      </c>
      <c r="W65" s="92">
        <f t="shared" si="0"/>
        <v>98.131157732253627</v>
      </c>
      <c r="X65" s="148">
        <f t="shared" si="13"/>
        <v>4.7401105191509927E-3</v>
      </c>
      <c r="Y65" s="153">
        <f t="shared" si="12"/>
        <v>607.01144858635848</v>
      </c>
      <c r="AA65" s="11">
        <v>1.48483629777343</v>
      </c>
      <c r="AB65" s="11">
        <v>123.76566696094</v>
      </c>
      <c r="AC65" s="11">
        <v>0.283901677549521</v>
      </c>
      <c r="AD65" s="11">
        <v>70.271776667549204</v>
      </c>
      <c r="AE65" s="11">
        <v>1.15618095990874</v>
      </c>
      <c r="AF65" s="11">
        <v>1.04911989062295</v>
      </c>
      <c r="AG65" s="11">
        <v>1.1185107174117099</v>
      </c>
      <c r="AH65" s="11" t="s">
        <v>32</v>
      </c>
      <c r="AI65" s="11" t="s">
        <v>32</v>
      </c>
      <c r="AJ65" s="11">
        <v>7.405178243886E-3</v>
      </c>
      <c r="AK65" s="11">
        <v>1.2622570495279999E-3</v>
      </c>
      <c r="AL65" s="11">
        <v>0.38530295910123202</v>
      </c>
      <c r="AM65" s="11">
        <v>1.469872339884E-3</v>
      </c>
      <c r="AN65" s="11">
        <v>1.8982007232095</v>
      </c>
      <c r="AO65" s="11">
        <v>0.57844009360913395</v>
      </c>
      <c r="AP65" s="11" t="s">
        <v>32</v>
      </c>
      <c r="AQ65" s="11" t="s">
        <v>32</v>
      </c>
      <c r="AR65" s="11">
        <v>4.8283968650706E-2</v>
      </c>
      <c r="AS65" s="11">
        <v>3.612837204467E-3</v>
      </c>
      <c r="AT65" s="11">
        <v>4.9893188213860004E-3</v>
      </c>
      <c r="AU65" s="11">
        <v>2.0695037030460002E-3</v>
      </c>
      <c r="AV65" s="11">
        <v>1.2101913801672E-2</v>
      </c>
      <c r="AW65" s="11" t="s">
        <v>32</v>
      </c>
      <c r="AX65" s="11" t="s">
        <v>32</v>
      </c>
      <c r="AY65" s="11" t="s">
        <v>32</v>
      </c>
      <c r="AZ65" s="11">
        <v>9.7172055646400001E-4</v>
      </c>
      <c r="BA65" s="11" t="s">
        <v>32</v>
      </c>
      <c r="BB65" s="11" t="s">
        <v>32</v>
      </c>
      <c r="BC65" s="11" t="s">
        <v>32</v>
      </c>
      <c r="BD65" s="11" t="s">
        <v>32</v>
      </c>
      <c r="BE65" s="11" t="s">
        <v>32</v>
      </c>
      <c r="BF65" s="11" t="s">
        <v>32</v>
      </c>
      <c r="BG65" s="11">
        <v>2.1124709269353E-2</v>
      </c>
      <c r="BH65" s="11" t="s">
        <v>32</v>
      </c>
      <c r="BI65" s="11" t="s">
        <v>32</v>
      </c>
      <c r="BJ65" s="11" t="s">
        <v>32</v>
      </c>
      <c r="BK65" s="11" t="s">
        <v>32</v>
      </c>
      <c r="BL65" s="11">
        <v>4.3431246322849998E-3</v>
      </c>
      <c r="BM65" s="11">
        <v>2.661411867754E-3</v>
      </c>
      <c r="BN65" s="11" t="s">
        <v>32</v>
      </c>
    </row>
    <row r="66" spans="1:66" x14ac:dyDescent="0.25">
      <c r="A66" s="108">
        <v>16</v>
      </c>
      <c r="B66" s="11">
        <v>862.11964380580196</v>
      </c>
      <c r="C66" s="11">
        <v>16527.524101964202</v>
      </c>
      <c r="D66" s="11">
        <v>20825.911717815299</v>
      </c>
      <c r="E66" s="11">
        <v>5338.2959776408297</v>
      </c>
      <c r="F66" s="11">
        <v>691336.01659531903</v>
      </c>
      <c r="G66" s="11">
        <v>1137.30130431971</v>
      </c>
      <c r="H66" s="11">
        <v>2579.2613367007498</v>
      </c>
      <c r="I66" s="11">
        <v>4940.6591235547303</v>
      </c>
      <c r="J66" s="11">
        <v>725.12393183241397</v>
      </c>
      <c r="K66" s="11">
        <v>77.130677278335597</v>
      </c>
      <c r="M66" s="92">
        <v>0.18442463420293717</v>
      </c>
      <c r="N66" s="92">
        <v>2.7569562954486484</v>
      </c>
      <c r="O66" s="92">
        <v>3.9350560190812005</v>
      </c>
      <c r="P66" s="92">
        <v>0.78019195713220735</v>
      </c>
      <c r="Q66" s="92">
        <v>88.940378534987801</v>
      </c>
      <c r="R66" s="92">
        <v>0.14684834441376093</v>
      </c>
      <c r="S66" s="92">
        <v>0.42769311485171835</v>
      </c>
      <c r="T66" s="92">
        <v>0.88200646673699046</v>
      </c>
      <c r="U66" s="92">
        <v>9.2272020325674678E-2</v>
      </c>
      <c r="V66" s="92">
        <v>9.601226707607215E-3</v>
      </c>
      <c r="W66" s="92">
        <f t="shared" si="0"/>
        <v>98.155428613888546</v>
      </c>
      <c r="X66" s="148">
        <f t="shared" si="13"/>
        <v>8.4990060272980145E-3</v>
      </c>
      <c r="Y66" s="153">
        <f t="shared" si="12"/>
        <v>664.75925699704214</v>
      </c>
      <c r="AA66" s="11">
        <v>1.9199958778098001</v>
      </c>
      <c r="AB66" s="11">
        <v>164.25247316351101</v>
      </c>
      <c r="AC66" s="11">
        <v>0.31008899308027899</v>
      </c>
      <c r="AD66" s="11">
        <v>73.419294353897001</v>
      </c>
      <c r="AE66" s="11">
        <v>1.4805546449444</v>
      </c>
      <c r="AF66" s="11">
        <v>1.0375495514498401</v>
      </c>
      <c r="AG66" s="11">
        <v>1.04371261746717</v>
      </c>
      <c r="AH66" s="11" t="s">
        <v>32</v>
      </c>
      <c r="AI66" s="11" t="s">
        <v>32</v>
      </c>
      <c r="AJ66" s="11">
        <v>2.9252357215606001E-2</v>
      </c>
      <c r="AK66" s="11">
        <v>2.1631108419162999E-2</v>
      </c>
      <c r="AL66" s="11">
        <v>1.13345489865438</v>
      </c>
      <c r="AM66" s="11">
        <v>9.3776596626420003E-3</v>
      </c>
      <c r="AN66" s="11">
        <v>1.7742675714612299</v>
      </c>
      <c r="AO66" s="11">
        <v>0.50218611605781005</v>
      </c>
      <c r="AP66" s="11" t="s">
        <v>32</v>
      </c>
      <c r="AQ66" s="11" t="s">
        <v>32</v>
      </c>
      <c r="AR66" s="11">
        <v>7.6199431847913002E-2</v>
      </c>
      <c r="AS66" s="11">
        <v>5.9390281223649999E-3</v>
      </c>
      <c r="AT66" s="11">
        <v>1.4790164478925E-2</v>
      </c>
      <c r="AU66" s="11">
        <v>1.0059354213499999E-3</v>
      </c>
      <c r="AV66" s="11">
        <v>4.7976354174866002E-2</v>
      </c>
      <c r="AW66" s="11">
        <v>6.7439044481810003E-3</v>
      </c>
      <c r="AX66" s="11" t="s">
        <v>32</v>
      </c>
      <c r="AY66" s="11" t="s">
        <v>32</v>
      </c>
      <c r="AZ66" s="11">
        <v>9.5579094976000001E-4</v>
      </c>
      <c r="BA66" s="11" t="s">
        <v>32</v>
      </c>
      <c r="BB66" s="11">
        <v>9.8753513134999999E-4</v>
      </c>
      <c r="BC66" s="11">
        <v>3.105673194282E-3</v>
      </c>
      <c r="BD66" s="11" t="s">
        <v>32</v>
      </c>
      <c r="BE66" s="11" t="s">
        <v>32</v>
      </c>
      <c r="BF66" s="11" t="s">
        <v>32</v>
      </c>
      <c r="BG66" s="11">
        <v>4.1611978548883002E-2</v>
      </c>
      <c r="BH66" s="11">
        <v>2.146912449001E-3</v>
      </c>
      <c r="BI66" s="11">
        <v>1.0349345122757999E-2</v>
      </c>
      <c r="BJ66" s="11">
        <v>5.4088489569900002E-3</v>
      </c>
      <c r="BK66" s="11">
        <v>7.9193304851079994E-3</v>
      </c>
      <c r="BL66" s="11">
        <v>1.242624962358E-3</v>
      </c>
      <c r="BM66" s="11">
        <v>5.9223879949809998E-3</v>
      </c>
      <c r="BN66" s="11">
        <v>5.7763862627600003E-4</v>
      </c>
    </row>
    <row r="67" spans="1:66" x14ac:dyDescent="0.25">
      <c r="A67" s="108">
        <v>17</v>
      </c>
      <c r="B67" s="11">
        <v>1977.78310644099</v>
      </c>
      <c r="C67" s="11">
        <v>19855.532499548899</v>
      </c>
      <c r="D67" s="11">
        <v>12030.801443464399</v>
      </c>
      <c r="E67" s="11">
        <v>5238.2565701366702</v>
      </c>
      <c r="F67" s="11">
        <v>699107.92607355397</v>
      </c>
      <c r="G67" s="11">
        <v>1190.50105614327</v>
      </c>
      <c r="H67" s="11">
        <v>1526.97334489129</v>
      </c>
      <c r="I67" s="11">
        <v>5207.9962631996696</v>
      </c>
      <c r="J67" s="11">
        <v>679.46795796918195</v>
      </c>
      <c r="K67" s="11">
        <v>43.883604669020102</v>
      </c>
      <c r="M67" s="92">
        <v>0.42308736212985665</v>
      </c>
      <c r="N67" s="92">
        <v>3.3121013762497515</v>
      </c>
      <c r="O67" s="92">
        <v>2.2732199327425979</v>
      </c>
      <c r="P67" s="92">
        <v>0.76557119772547433</v>
      </c>
      <c r="Q67" s="92">
        <v>89.940234689362725</v>
      </c>
      <c r="R67" s="92">
        <v>0.15371749636921903</v>
      </c>
      <c r="S67" s="92">
        <v>0.25320272004987371</v>
      </c>
      <c r="T67" s="92">
        <v>0.92973149290640489</v>
      </c>
      <c r="U67" s="92">
        <v>8.6462297651578396E-2</v>
      </c>
      <c r="V67" s="92">
        <v>5.4626311091996215E-3</v>
      </c>
      <c r="W67" s="92">
        <f t="shared" si="0"/>
        <v>98.14279119629667</v>
      </c>
      <c r="X67" s="148">
        <f t="shared" si="13"/>
        <v>4.9932185367058913E-3</v>
      </c>
      <c r="Y67" s="153">
        <f t="shared" si="12"/>
        <v>611.86616684212458</v>
      </c>
      <c r="AA67" s="11">
        <v>1.6830048867609799</v>
      </c>
      <c r="AB67" s="11">
        <v>112.187406999399</v>
      </c>
      <c r="AC67" s="11">
        <v>1.68231141138772</v>
      </c>
      <c r="AD67" s="11">
        <v>69.392911844380507</v>
      </c>
      <c r="AE67" s="11">
        <v>1.4861996654367999</v>
      </c>
      <c r="AF67" s="11">
        <v>1.160305495302</v>
      </c>
      <c r="AG67" s="11">
        <v>1.15014229667788</v>
      </c>
      <c r="AH67" s="11" t="s">
        <v>32</v>
      </c>
      <c r="AI67" s="11">
        <v>6.8850869061225006E-2</v>
      </c>
      <c r="AJ67" s="11">
        <v>0.184007162153733</v>
      </c>
      <c r="AK67" s="11">
        <v>7.3356688666766007E-2</v>
      </c>
      <c r="AL67" s="11">
        <v>0.36760118094784999</v>
      </c>
      <c r="AM67" s="11">
        <v>2.1282562346701998E-2</v>
      </c>
      <c r="AN67" s="11">
        <v>1.72990660717358</v>
      </c>
      <c r="AO67" s="11">
        <v>0.60231559808215995</v>
      </c>
      <c r="AP67" s="11" t="s">
        <v>32</v>
      </c>
      <c r="AQ67" s="11" t="s">
        <v>32</v>
      </c>
      <c r="AR67" s="11">
        <v>0.477398835773229</v>
      </c>
      <c r="AS67" s="11">
        <v>1.7339246795522002E-2</v>
      </c>
      <c r="AT67" s="11">
        <v>7.4459714839208005E-2</v>
      </c>
      <c r="AU67" s="11">
        <v>6.3926950413439997E-3</v>
      </c>
      <c r="AV67" s="11">
        <v>6.2388065432637002E-2</v>
      </c>
      <c r="AW67" s="11">
        <v>7.0123388056519999E-3</v>
      </c>
      <c r="AX67" s="11">
        <v>9.4620436181999997E-3</v>
      </c>
      <c r="AY67" s="11">
        <v>2.1164522058572999E-2</v>
      </c>
      <c r="AZ67" s="11">
        <v>9.9378738408600008E-4</v>
      </c>
      <c r="BA67" s="11">
        <v>1.6623919060836E-2</v>
      </c>
      <c r="BB67" s="11">
        <v>3.1316411877599999E-3</v>
      </c>
      <c r="BC67" s="11">
        <v>6.5203499027970003E-3</v>
      </c>
      <c r="BD67" s="11" t="s">
        <v>32</v>
      </c>
      <c r="BE67" s="11">
        <v>4.6241126092729998E-3</v>
      </c>
      <c r="BF67" s="11">
        <v>3.1251561314069999E-3</v>
      </c>
      <c r="BG67" s="11">
        <v>1.8016993986255E-2</v>
      </c>
      <c r="BH67" s="11">
        <v>1.103197181055E-3</v>
      </c>
      <c r="BI67" s="11">
        <v>5.3637219020869998E-3</v>
      </c>
      <c r="BJ67" s="11">
        <v>6.8829032557019996E-3</v>
      </c>
      <c r="BK67" s="11">
        <v>6.9890299899949999E-3</v>
      </c>
      <c r="BL67" s="11">
        <v>1.5220975540685E-2</v>
      </c>
      <c r="BM67" s="11">
        <v>2.7309984688149999E-3</v>
      </c>
      <c r="BN67" s="11">
        <v>6.0156209496599995E-4</v>
      </c>
    </row>
    <row r="68" spans="1:66" x14ac:dyDescent="0.25">
      <c r="A68" s="108">
        <v>18</v>
      </c>
      <c r="B68" s="11">
        <v>532.88611774777996</v>
      </c>
      <c r="C68" s="11">
        <v>19535.349854689401</v>
      </c>
      <c r="D68" s="11">
        <v>18150.8861962632</v>
      </c>
      <c r="E68" s="11">
        <v>5431.4649618901603</v>
      </c>
      <c r="F68" s="11">
        <v>692108.36199513404</v>
      </c>
      <c r="G68" s="11">
        <v>1256.10275461066</v>
      </c>
      <c r="H68" s="11">
        <v>2040.0452926578801</v>
      </c>
      <c r="I68" s="11">
        <v>5299.1018635404098</v>
      </c>
      <c r="J68" s="11">
        <v>760.02737222332701</v>
      </c>
      <c r="K68" s="11">
        <v>49.993433499642897</v>
      </c>
      <c r="M68" s="92">
        <v>0.1139949983086051</v>
      </c>
      <c r="N68" s="92">
        <v>3.2586917092607388</v>
      </c>
      <c r="O68" s="92">
        <v>3.4296099467839318</v>
      </c>
      <c r="P68" s="92">
        <v>0.7938086041802469</v>
      </c>
      <c r="Q68" s="92">
        <v>89.039740770674001</v>
      </c>
      <c r="R68" s="92">
        <v>0.16218798767532841</v>
      </c>
      <c r="S68" s="92">
        <v>0.33828031042852963</v>
      </c>
      <c r="T68" s="92">
        <v>0.94599566467923391</v>
      </c>
      <c r="U68" s="92">
        <v>9.6713483115418344E-2</v>
      </c>
      <c r="V68" s="92">
        <v>6.223182602035548E-3</v>
      </c>
      <c r="W68" s="92">
        <f t="shared" si="0"/>
        <v>98.185246657708078</v>
      </c>
      <c r="X68" s="148">
        <f t="shared" si="13"/>
        <v>6.7267071764196525E-3</v>
      </c>
      <c r="Y68" s="153">
        <f t="shared" si="12"/>
        <v>640.74309726702279</v>
      </c>
      <c r="AA68" s="11">
        <v>1.8828827339537999</v>
      </c>
      <c r="AB68" s="11">
        <v>154.71649055085999</v>
      </c>
      <c r="AC68" s="11">
        <v>0.18307378568195301</v>
      </c>
      <c r="AD68" s="11">
        <v>74.352382491998299</v>
      </c>
      <c r="AE68" s="11">
        <v>1.1475383352137101</v>
      </c>
      <c r="AF68" s="11">
        <v>1.31554187914581</v>
      </c>
      <c r="AG68" s="11">
        <v>1.1218963858205899</v>
      </c>
      <c r="AH68" s="11" t="s">
        <v>32</v>
      </c>
      <c r="AI68" s="11" t="s">
        <v>32</v>
      </c>
      <c r="AJ68" s="11">
        <v>8.666487267741E-3</v>
      </c>
      <c r="AK68" s="11">
        <v>3.9178050663140002E-3</v>
      </c>
      <c r="AL68" s="11">
        <v>0.93177359559975903</v>
      </c>
      <c r="AM68" s="11">
        <v>9.2559868697459999E-3</v>
      </c>
      <c r="AN68" s="11">
        <v>2.09001253776426</v>
      </c>
      <c r="AO68" s="11">
        <v>0.59058911161384697</v>
      </c>
      <c r="AP68" s="11" t="s">
        <v>32</v>
      </c>
      <c r="AQ68" s="11" t="s">
        <v>32</v>
      </c>
      <c r="AR68" s="11">
        <v>9.0586913860340006E-3</v>
      </c>
      <c r="AS68" s="11">
        <v>4.6887113194799997E-3</v>
      </c>
      <c r="AT68" s="11">
        <v>1.3392852025454999E-2</v>
      </c>
      <c r="AU68" s="11">
        <v>9.934591604899999E-4</v>
      </c>
      <c r="AV68" s="11">
        <v>1.1765449798545E-2</v>
      </c>
      <c r="AW68" s="11" t="s">
        <v>32</v>
      </c>
      <c r="AX68" s="11">
        <v>1.7248129848459999E-3</v>
      </c>
      <c r="AY68" s="11" t="s">
        <v>32</v>
      </c>
      <c r="AZ68" s="11">
        <v>9.4431023923199995E-4</v>
      </c>
      <c r="BA68" s="11" t="s">
        <v>32</v>
      </c>
      <c r="BB68" s="11" t="s">
        <v>32</v>
      </c>
      <c r="BC68" s="11" t="s">
        <v>32</v>
      </c>
      <c r="BD68" s="11" t="s">
        <v>32</v>
      </c>
      <c r="BE68" s="11" t="s">
        <v>32</v>
      </c>
      <c r="BF68" s="11">
        <v>9.6800784946199999E-4</v>
      </c>
      <c r="BG68" s="11">
        <v>4.4564774103010997E-2</v>
      </c>
      <c r="BH68" s="11">
        <v>2.1226473903649999E-3</v>
      </c>
      <c r="BI68" s="11" t="s">
        <v>32</v>
      </c>
      <c r="BJ68" s="11">
        <v>2.9765735988620001E-3</v>
      </c>
      <c r="BK68" s="11">
        <v>1.2677895164160001E-3</v>
      </c>
      <c r="BL68" s="11">
        <v>3.039849874684E-3</v>
      </c>
      <c r="BM68" s="11">
        <v>7.8190849963770005E-3</v>
      </c>
      <c r="BN68" s="11">
        <v>5.2574759019349999E-3</v>
      </c>
    </row>
    <row r="69" spans="1:66" x14ac:dyDescent="0.25">
      <c r="A69" s="108">
        <v>19</v>
      </c>
      <c r="B69" s="11">
        <v>951.40257586771304</v>
      </c>
      <c r="C69" s="11">
        <v>15978.0832159945</v>
      </c>
      <c r="D69" s="11">
        <v>10745.952237723301</v>
      </c>
      <c r="E69" s="11">
        <v>5395.1834732309399</v>
      </c>
      <c r="F69" s="11">
        <v>707412.94319119398</v>
      </c>
      <c r="G69" s="11">
        <v>985.48892400879799</v>
      </c>
      <c r="H69" s="11">
        <v>1165.9563991114301</v>
      </c>
      <c r="I69" s="11">
        <v>5626.5381892536197</v>
      </c>
      <c r="J69" s="11">
        <v>645.79908424157998</v>
      </c>
      <c r="K69" s="11">
        <v>19.722722447831401</v>
      </c>
      <c r="M69" s="92">
        <v>0.20352403902962118</v>
      </c>
      <c r="N69" s="92">
        <v>2.6653040612600427</v>
      </c>
      <c r="O69" s="92">
        <v>2.0304476753178173</v>
      </c>
      <c r="P69" s="92">
        <v>0.7885060646127019</v>
      </c>
      <c r="Q69" s="92">
        <v>91.008675141547116</v>
      </c>
      <c r="R69" s="92">
        <v>0.12724632986801598</v>
      </c>
      <c r="S69" s="92">
        <v>0.19333889010065733</v>
      </c>
      <c r="T69" s="92">
        <v>1.0044495975455561</v>
      </c>
      <c r="U69" s="92">
        <v>8.2177933469741046E-2</v>
      </c>
      <c r="V69" s="92">
        <v>2.4550844903060524E-3</v>
      </c>
      <c r="W69" s="92">
        <f t="shared" si="0"/>
        <v>98.106124817241579</v>
      </c>
      <c r="X69" s="148">
        <f t="shared" si="13"/>
        <v>3.772546423402768E-3</v>
      </c>
      <c r="Y69" s="153">
        <f t="shared" si="12"/>
        <v>586.31984041365126</v>
      </c>
      <c r="AA69" s="11">
        <v>1.3315597022560299</v>
      </c>
      <c r="AB69" s="11">
        <v>118.25907661600201</v>
      </c>
      <c r="AC69" s="11">
        <v>0.13690947167728901</v>
      </c>
      <c r="AD69" s="11">
        <v>68.186779999906804</v>
      </c>
      <c r="AE69" s="11">
        <v>1.12950505583076</v>
      </c>
      <c r="AF69" s="11">
        <v>1.1851486048749</v>
      </c>
      <c r="AG69" s="11">
        <v>1.0829198600857901</v>
      </c>
      <c r="AH69" s="11" t="s">
        <v>32</v>
      </c>
      <c r="AI69" s="11" t="s">
        <v>32</v>
      </c>
      <c r="AJ69" s="11">
        <v>2.4747831296932001E-2</v>
      </c>
      <c r="AK69" s="11">
        <v>1.678575040383E-3</v>
      </c>
      <c r="AL69" s="11">
        <v>0.219850432622718</v>
      </c>
      <c r="AM69" s="11">
        <v>1.921361356121E-3</v>
      </c>
      <c r="AN69" s="11">
        <v>1.6846165696636799</v>
      </c>
      <c r="AO69" s="11">
        <v>0.59116306093249704</v>
      </c>
      <c r="AP69" s="11" t="s">
        <v>32</v>
      </c>
      <c r="AQ69" s="11" t="s">
        <v>32</v>
      </c>
      <c r="AR69" s="11">
        <v>4.9226333285572001E-2</v>
      </c>
      <c r="AS69" s="11">
        <v>1.519086905948E-3</v>
      </c>
      <c r="AT69" s="11">
        <v>1.5958070569065001E-2</v>
      </c>
      <c r="AU69" s="11" t="s">
        <v>32</v>
      </c>
      <c r="AV69" s="11">
        <v>7.6740918727920002E-3</v>
      </c>
      <c r="AW69" s="11" t="s">
        <v>32</v>
      </c>
      <c r="AX69" s="11" t="s">
        <v>32</v>
      </c>
      <c r="AY69" s="11" t="s">
        <v>32</v>
      </c>
      <c r="AZ69" s="11" t="s">
        <v>32</v>
      </c>
      <c r="BA69" s="11">
        <v>5.2788249701280002E-3</v>
      </c>
      <c r="BB69" s="11" t="s">
        <v>32</v>
      </c>
      <c r="BC69" s="11" t="s">
        <v>32</v>
      </c>
      <c r="BD69" s="11" t="s">
        <v>32</v>
      </c>
      <c r="BE69" s="11" t="s">
        <v>32</v>
      </c>
      <c r="BF69" s="11" t="s">
        <v>32</v>
      </c>
      <c r="BG69" s="11">
        <v>9.1800354901459998E-3</v>
      </c>
      <c r="BH69" s="11" t="s">
        <v>32</v>
      </c>
      <c r="BI69" s="11" t="s">
        <v>32</v>
      </c>
      <c r="BJ69" s="11">
        <v>7.4337056463939996E-3</v>
      </c>
      <c r="BK69" s="11" t="s">
        <v>32</v>
      </c>
      <c r="BL69" s="11">
        <v>2.1520094734130001E-3</v>
      </c>
      <c r="BM69" s="11">
        <v>2.609053964559E-3</v>
      </c>
      <c r="BN69" s="11" t="s">
        <v>32</v>
      </c>
    </row>
    <row r="70" spans="1:66" x14ac:dyDescent="0.25">
      <c r="A70" s="108">
        <v>20</v>
      </c>
      <c r="B70" s="11">
        <v>3429.12816646891</v>
      </c>
      <c r="C70" s="11">
        <v>17671.4555180877</v>
      </c>
      <c r="D70" s="11">
        <v>16813.2031254471</v>
      </c>
      <c r="E70" s="11">
        <v>6893.3992466520103</v>
      </c>
      <c r="F70" s="11">
        <v>688648.28551073</v>
      </c>
      <c r="G70" s="11">
        <v>1094.86392034087</v>
      </c>
      <c r="H70" s="11">
        <v>2392.7879356605299</v>
      </c>
      <c r="I70" s="11">
        <v>6010.27622969186</v>
      </c>
      <c r="J70" s="11">
        <v>696.15427006993298</v>
      </c>
      <c r="K70" s="11">
        <v>51.705549567657897</v>
      </c>
      <c r="M70" s="92">
        <v>0.73355909737102931</v>
      </c>
      <c r="N70" s="92">
        <v>2.947775494972209</v>
      </c>
      <c r="O70" s="92">
        <v>3.1768547305532295</v>
      </c>
      <c r="P70" s="92">
        <v>1.0074702998981913</v>
      </c>
      <c r="Q70" s="92">
        <v>88.59460193095542</v>
      </c>
      <c r="R70" s="92">
        <v>0.14136882939441311</v>
      </c>
      <c r="S70" s="92">
        <v>0.39677209549122905</v>
      </c>
      <c r="T70" s="92">
        <v>1.0729545125245907</v>
      </c>
      <c r="U70" s="92">
        <v>8.8585630866398979E-2</v>
      </c>
      <c r="V70" s="92">
        <v>6.4363068101820544E-3</v>
      </c>
      <c r="W70" s="92">
        <f t="shared" si="0"/>
        <v>98.166378928836906</v>
      </c>
      <c r="X70" s="148">
        <f t="shared" si="13"/>
        <v>7.9199424653799422E-3</v>
      </c>
      <c r="Y70" s="153">
        <f t="shared" si="12"/>
        <v>657.38074426814319</v>
      </c>
      <c r="AA70" s="11">
        <v>1.78554718986883</v>
      </c>
      <c r="AB70" s="11">
        <v>152.36201151089699</v>
      </c>
      <c r="AC70" s="11">
        <v>0.31693094913909298</v>
      </c>
      <c r="AD70" s="11">
        <v>81.811606098007303</v>
      </c>
      <c r="AE70" s="11">
        <v>1.15266642873571</v>
      </c>
      <c r="AF70" s="11">
        <v>0.92178299901933103</v>
      </c>
      <c r="AG70" s="11">
        <v>1.32708582697957</v>
      </c>
      <c r="AH70" s="11">
        <v>0.12500089220486801</v>
      </c>
      <c r="AI70" s="11" t="s">
        <v>32</v>
      </c>
      <c r="AJ70" s="11">
        <v>0.22537252342501299</v>
      </c>
      <c r="AK70" s="11">
        <v>2.6107932024126999E-2</v>
      </c>
      <c r="AL70" s="11">
        <v>0.87237867072261199</v>
      </c>
      <c r="AM70" s="11">
        <v>2.6082995264065E-2</v>
      </c>
      <c r="AN70" s="11">
        <v>1.9262998719017601</v>
      </c>
      <c r="AO70" s="11">
        <v>0.57893577325699097</v>
      </c>
      <c r="AP70" s="11" t="s">
        <v>32</v>
      </c>
      <c r="AQ70" s="11" t="s">
        <v>32</v>
      </c>
      <c r="AR70" s="11">
        <v>0.426742449098924</v>
      </c>
      <c r="AS70" s="11">
        <v>3.7981840461688003E-2</v>
      </c>
      <c r="AT70" s="11">
        <v>9.4412831851464998E-2</v>
      </c>
      <c r="AU70" s="11">
        <v>1.1762751091557999E-2</v>
      </c>
      <c r="AV70" s="11">
        <v>3.0540647081616999E-2</v>
      </c>
      <c r="AW70" s="11">
        <v>1.7355151233817999E-2</v>
      </c>
      <c r="AX70" s="11">
        <v>4.5872349338920001E-3</v>
      </c>
      <c r="AY70" s="11" t="s">
        <v>32</v>
      </c>
      <c r="AZ70" s="11">
        <v>2.4648396874419999E-3</v>
      </c>
      <c r="BA70" s="11">
        <v>5.060555467702E-3</v>
      </c>
      <c r="BB70" s="11">
        <v>1.2645932941459999E-3</v>
      </c>
      <c r="BC70" s="11">
        <v>8.0181106077889999E-3</v>
      </c>
      <c r="BD70" s="11" t="s">
        <v>32</v>
      </c>
      <c r="BE70" s="11" t="s">
        <v>32</v>
      </c>
      <c r="BF70" s="11">
        <v>1.256903802044E-3</v>
      </c>
      <c r="BG70" s="11">
        <v>1.7658377951348E-2</v>
      </c>
      <c r="BH70" s="11">
        <v>1.3582772706899999E-3</v>
      </c>
      <c r="BI70" s="11">
        <v>1.3193590395896E-2</v>
      </c>
      <c r="BJ70" s="11">
        <v>1.0311086338742999E-2</v>
      </c>
      <c r="BK70" s="11">
        <v>3.3801914301779998E-3</v>
      </c>
      <c r="BL70" s="11">
        <v>3.6670994701249002E-2</v>
      </c>
      <c r="BM70" s="11">
        <v>8.3884906686499999E-4</v>
      </c>
      <c r="BN70" s="11" t="s">
        <v>32</v>
      </c>
    </row>
    <row r="71" spans="1:66" x14ac:dyDescent="0.25">
      <c r="A71" s="108">
        <v>21</v>
      </c>
      <c r="B71" s="11">
        <v>2561.04706707577</v>
      </c>
      <c r="C71" s="11">
        <v>22227.236971738399</v>
      </c>
      <c r="D71" s="11">
        <v>17547.876906198799</v>
      </c>
      <c r="E71" s="11">
        <v>6868.4445222865197</v>
      </c>
      <c r="F71" s="11">
        <v>682459.95155638806</v>
      </c>
      <c r="G71" s="11">
        <v>1302.0541533908299</v>
      </c>
      <c r="H71" s="11">
        <v>2286.6981561303201</v>
      </c>
      <c r="I71" s="11">
        <v>6330.5116089488802</v>
      </c>
      <c r="J71" s="11">
        <v>769.053974291072</v>
      </c>
      <c r="K71" s="11">
        <v>40.861579034031898</v>
      </c>
      <c r="M71" s="92">
        <v>0.54785918858884874</v>
      </c>
      <c r="N71" s="92">
        <v>3.7077253992556818</v>
      </c>
      <c r="O71" s="92">
        <v>3.3156713414262629</v>
      </c>
      <c r="P71" s="92">
        <v>1.0038231669321749</v>
      </c>
      <c r="Q71" s="92">
        <v>87.798472767729322</v>
      </c>
      <c r="R71" s="92">
        <v>0.16812123228582396</v>
      </c>
      <c r="S71" s="92">
        <v>0.37918028824952965</v>
      </c>
      <c r="T71" s="92">
        <v>1.1301229324295541</v>
      </c>
      <c r="U71" s="92">
        <v>9.7862118228538908E-2</v>
      </c>
      <c r="V71" s="92">
        <v>5.08644935815629E-3</v>
      </c>
      <c r="W71" s="92">
        <f t="shared" si="0"/>
        <v>98.153924884483899</v>
      </c>
      <c r="X71" s="148">
        <f t="shared" si="13"/>
        <v>7.6395811796125413E-3</v>
      </c>
      <c r="Y71" s="153">
        <f t="shared" si="12"/>
        <v>653.65679221507116</v>
      </c>
      <c r="AA71" s="11">
        <v>1.8768577692622901</v>
      </c>
      <c r="AB71" s="11">
        <v>178.27965935714701</v>
      </c>
      <c r="AC71" s="11">
        <v>0.38559077938234099</v>
      </c>
      <c r="AD71" s="11">
        <v>91.405908733676497</v>
      </c>
      <c r="AE71" s="11">
        <v>1.38724069471579</v>
      </c>
      <c r="AF71" s="11">
        <v>1.34075951376318</v>
      </c>
      <c r="AG71" s="11">
        <v>1.14732220832849</v>
      </c>
      <c r="AH71" s="11" t="s">
        <v>32</v>
      </c>
      <c r="AI71" s="11" t="s">
        <v>32</v>
      </c>
      <c r="AJ71" s="11">
        <v>9.3203404657566005E-2</v>
      </c>
      <c r="AK71" s="11">
        <v>6.1622150009949996E-3</v>
      </c>
      <c r="AL71" s="11">
        <v>0.68962864535106605</v>
      </c>
      <c r="AM71" s="11">
        <v>2.1987848106141999E-2</v>
      </c>
      <c r="AN71" s="11">
        <v>2.1158716791680199</v>
      </c>
      <c r="AO71" s="11">
        <v>0.54216887580024697</v>
      </c>
      <c r="AP71" s="11" t="s">
        <v>32</v>
      </c>
      <c r="AQ71" s="11" t="s">
        <v>32</v>
      </c>
      <c r="AR71" s="11">
        <v>0.15587919695199301</v>
      </c>
      <c r="AS71" s="11">
        <v>4.1408672289560003E-3</v>
      </c>
      <c r="AT71" s="11">
        <v>1.0039975526769E-2</v>
      </c>
      <c r="AU71" s="11">
        <v>1.1710014706170001E-3</v>
      </c>
      <c r="AV71" s="11" t="s">
        <v>32</v>
      </c>
      <c r="AW71" s="11" t="s">
        <v>32</v>
      </c>
      <c r="AX71" s="11" t="s">
        <v>32</v>
      </c>
      <c r="AY71" s="11" t="s">
        <v>32</v>
      </c>
      <c r="AZ71" s="11">
        <v>1.1130931515599999E-3</v>
      </c>
      <c r="BA71" s="11" t="s">
        <v>32</v>
      </c>
      <c r="BB71" s="11" t="s">
        <v>32</v>
      </c>
      <c r="BC71" s="11" t="s">
        <v>32</v>
      </c>
      <c r="BD71" s="11" t="s">
        <v>32</v>
      </c>
      <c r="BE71" s="11">
        <v>5.1869637077100001E-3</v>
      </c>
      <c r="BF71" s="11" t="s">
        <v>32</v>
      </c>
      <c r="BG71" s="11">
        <v>2.8269561071116001E-2</v>
      </c>
      <c r="BH71" s="11">
        <v>2.5024829171239999E-3</v>
      </c>
      <c r="BI71" s="11">
        <v>6.0053582490619999E-3</v>
      </c>
      <c r="BJ71" s="11">
        <v>6.3208448692739999E-3</v>
      </c>
      <c r="BK71" s="11">
        <v>7.9413656316600003E-4</v>
      </c>
      <c r="BL71" s="11">
        <v>5.0129296965299996E-3</v>
      </c>
      <c r="BM71" s="11" t="s">
        <v>32</v>
      </c>
      <c r="BN71" s="11">
        <v>2.7454157482119999E-3</v>
      </c>
    </row>
    <row r="72" spans="1:66" x14ac:dyDescent="0.25">
      <c r="A72" s="108">
        <v>22</v>
      </c>
      <c r="B72" s="11">
        <v>827.27805233869799</v>
      </c>
      <c r="C72" s="11">
        <v>21160.5930828645</v>
      </c>
      <c r="D72" s="11">
        <v>15822.1884710383</v>
      </c>
      <c r="E72" s="11">
        <v>6977.3646567968899</v>
      </c>
      <c r="F72" s="11">
        <v>690089.90071793902</v>
      </c>
      <c r="G72" s="11">
        <v>1189.7122160860999</v>
      </c>
      <c r="H72" s="11">
        <v>1822.5343768750299</v>
      </c>
      <c r="I72" s="11">
        <v>6165.8568100738503</v>
      </c>
      <c r="J72" s="11">
        <v>766.64631020955903</v>
      </c>
      <c r="K72" s="11">
        <v>52.456234295152797</v>
      </c>
      <c r="M72" s="92">
        <v>0.17697132095629428</v>
      </c>
      <c r="N72" s="92">
        <v>3.5297985321526273</v>
      </c>
      <c r="O72" s="92">
        <v>2.989602511602687</v>
      </c>
      <c r="P72" s="92">
        <v>1.0197418445908655</v>
      </c>
      <c r="Q72" s="92">
        <v>88.780065727362853</v>
      </c>
      <c r="R72" s="92">
        <v>0.15361564134103722</v>
      </c>
      <c r="S72" s="92">
        <v>0.30221265037341744</v>
      </c>
      <c r="T72" s="92">
        <v>1.1007287577343836</v>
      </c>
      <c r="U72" s="92">
        <v>9.7555742974166387E-2</v>
      </c>
      <c r="V72" s="92">
        <v>6.5297520450606199E-3</v>
      </c>
      <c r="W72" s="92">
        <f t="shared" ref="W72:W82" si="14">SUM(M72:V72)</f>
        <v>98.156822481133389</v>
      </c>
      <c r="X72" s="148">
        <f t="shared" si="13"/>
        <v>6.0312942792719775E-3</v>
      </c>
      <c r="Y72" s="153">
        <f t="shared" si="12"/>
        <v>629.95274571568757</v>
      </c>
      <c r="AA72" s="11">
        <v>1.59815279527572</v>
      </c>
      <c r="AB72" s="11">
        <v>166.77377108639101</v>
      </c>
      <c r="AC72" s="11">
        <v>4.72346281406577</v>
      </c>
      <c r="AD72" s="11">
        <v>81.226692934363996</v>
      </c>
      <c r="AE72" s="11">
        <v>1.1510813147018599</v>
      </c>
      <c r="AF72" s="11">
        <v>1.1418876405332401</v>
      </c>
      <c r="AG72" s="11">
        <v>1.0875668533062099</v>
      </c>
      <c r="AH72" s="11" t="s">
        <v>32</v>
      </c>
      <c r="AI72" s="11" t="s">
        <v>32</v>
      </c>
      <c r="AJ72" s="11">
        <v>0.131269495898894</v>
      </c>
      <c r="AK72" s="11">
        <v>3.0748406872349999E-3</v>
      </c>
      <c r="AL72" s="11">
        <v>0.69833809179973805</v>
      </c>
      <c r="AM72" s="11">
        <v>0.207431452246959</v>
      </c>
      <c r="AN72" s="11">
        <v>2.0682742578261801</v>
      </c>
      <c r="AO72" s="11">
        <v>0.63754349647622899</v>
      </c>
      <c r="AP72" s="11" t="s">
        <v>32</v>
      </c>
      <c r="AQ72" s="11" t="s">
        <v>32</v>
      </c>
      <c r="AR72" s="11" t="s">
        <v>32</v>
      </c>
      <c r="AS72" s="11">
        <v>7.0161269568860003E-3</v>
      </c>
      <c r="AT72" s="11">
        <v>1.3093409430322001E-2</v>
      </c>
      <c r="AU72" s="11" t="s">
        <v>32</v>
      </c>
      <c r="AV72" s="11" t="s">
        <v>32</v>
      </c>
      <c r="AW72" s="11" t="s">
        <v>32</v>
      </c>
      <c r="AX72" s="11" t="s">
        <v>32</v>
      </c>
      <c r="AY72" s="11" t="s">
        <v>32</v>
      </c>
      <c r="AZ72" s="11" t="s">
        <v>32</v>
      </c>
      <c r="BA72" s="11">
        <v>4.6836599287929997E-3</v>
      </c>
      <c r="BB72" s="11" t="s">
        <v>32</v>
      </c>
      <c r="BC72" s="11" t="s">
        <v>32</v>
      </c>
      <c r="BD72" s="11" t="s">
        <v>32</v>
      </c>
      <c r="BE72" s="11" t="s">
        <v>32</v>
      </c>
      <c r="BF72" s="11" t="s">
        <v>32</v>
      </c>
      <c r="BG72" s="11">
        <v>1.6362466265911001E-2</v>
      </c>
      <c r="BH72" s="11" t="s">
        <v>32</v>
      </c>
      <c r="BI72" s="11">
        <v>6.0904099767049996E-3</v>
      </c>
      <c r="BJ72" s="11" t="s">
        <v>32</v>
      </c>
      <c r="BK72" s="11" t="s">
        <v>32</v>
      </c>
      <c r="BL72" s="11">
        <v>1.569630367932E-3</v>
      </c>
      <c r="BM72" s="11">
        <v>1.542804395227E-3</v>
      </c>
      <c r="BN72" s="11">
        <v>7.6916828617779997E-3</v>
      </c>
    </row>
    <row r="73" spans="1:66" x14ac:dyDescent="0.25">
      <c r="A73" s="108">
        <v>23</v>
      </c>
      <c r="B73" s="11">
        <v>929.42475501152705</v>
      </c>
      <c r="C73" s="11">
        <v>20274.409360634101</v>
      </c>
      <c r="D73" s="11">
        <v>20547.7956884942</v>
      </c>
      <c r="E73" s="11">
        <v>7054.8802080915502</v>
      </c>
      <c r="F73" s="11">
        <v>683808.07603209303</v>
      </c>
      <c r="G73" s="11">
        <v>1227.1349447508501</v>
      </c>
      <c r="H73" s="11">
        <v>2175.0936503593698</v>
      </c>
      <c r="I73" s="11">
        <v>6213.6994044254598</v>
      </c>
      <c r="J73" s="11">
        <v>746.42793783538195</v>
      </c>
      <c r="K73" s="11">
        <v>48.808422631192101</v>
      </c>
      <c r="M73" s="92">
        <v>0.19882254359206589</v>
      </c>
      <c r="N73" s="92">
        <v>3.3819742254473746</v>
      </c>
      <c r="O73" s="92">
        <v>3.8825059953409791</v>
      </c>
      <c r="P73" s="92">
        <v>1.0310707424125802</v>
      </c>
      <c r="Q73" s="92">
        <v>87.97190898152877</v>
      </c>
      <c r="R73" s="92">
        <v>0.15844766406622976</v>
      </c>
      <c r="S73" s="92">
        <v>0.36067402910259067</v>
      </c>
      <c r="T73" s="92">
        <v>1.109269617678033</v>
      </c>
      <c r="U73" s="92">
        <v>9.4982955089552346E-2</v>
      </c>
      <c r="V73" s="92">
        <v>6.0756724491307923E-3</v>
      </c>
      <c r="W73" s="92">
        <f t="shared" si="14"/>
        <v>98.195732426707309</v>
      </c>
      <c r="X73" s="148">
        <f t="shared" si="13"/>
        <v>7.2552040871119595E-3</v>
      </c>
      <c r="Y73" s="153">
        <f t="shared" si="12"/>
        <v>648.37440245857306</v>
      </c>
      <c r="AA73" s="11">
        <v>1.7635623111907299</v>
      </c>
      <c r="AB73" s="11">
        <v>156.22070284681999</v>
      </c>
      <c r="AC73" s="11">
        <v>0.158709556149707</v>
      </c>
      <c r="AD73" s="11">
        <v>90.813094982746804</v>
      </c>
      <c r="AE73" s="11">
        <v>1.37283352534825</v>
      </c>
      <c r="AF73" s="11">
        <v>1.2536011669234399</v>
      </c>
      <c r="AG73" s="11">
        <v>0.98810845430126804</v>
      </c>
      <c r="AH73" s="11" t="s">
        <v>32</v>
      </c>
      <c r="AI73" s="11" t="s">
        <v>32</v>
      </c>
      <c r="AJ73" s="11">
        <v>2.3337904740709001E-2</v>
      </c>
      <c r="AK73" s="11">
        <v>5.6633550764449998E-3</v>
      </c>
      <c r="AL73" s="11">
        <v>1.05291064056019</v>
      </c>
      <c r="AM73" s="11">
        <v>2.6826801384497001E-2</v>
      </c>
      <c r="AN73" s="11">
        <v>1.7874170717531399</v>
      </c>
      <c r="AO73" s="11">
        <v>0.62872501839656303</v>
      </c>
      <c r="AP73" s="11" t="s">
        <v>32</v>
      </c>
      <c r="AQ73" s="11" t="s">
        <v>32</v>
      </c>
      <c r="AR73" s="11">
        <v>1.9981778531772E-2</v>
      </c>
      <c r="AS73" s="11">
        <v>3.7852408772620001E-3</v>
      </c>
      <c r="AT73" s="11">
        <v>1.3128253817423999E-2</v>
      </c>
      <c r="AU73" s="11" t="s">
        <v>32</v>
      </c>
      <c r="AV73" s="11" t="s">
        <v>32</v>
      </c>
      <c r="AW73" s="11" t="s">
        <v>32</v>
      </c>
      <c r="AX73" s="11">
        <v>1.1647072521655999E-2</v>
      </c>
      <c r="AY73" s="11">
        <v>6.8463896379399999E-3</v>
      </c>
      <c r="AZ73" s="11" t="s">
        <v>32</v>
      </c>
      <c r="BA73" s="11" t="s">
        <v>32</v>
      </c>
      <c r="BB73" s="11">
        <v>2.1314427287540002E-3</v>
      </c>
      <c r="BC73" s="11" t="s">
        <v>32</v>
      </c>
      <c r="BD73" s="11" t="s">
        <v>32</v>
      </c>
      <c r="BE73" s="11" t="s">
        <v>32</v>
      </c>
      <c r="BF73" s="11">
        <v>1.04466678638E-3</v>
      </c>
      <c r="BG73" s="11">
        <v>3.6960285678529999E-2</v>
      </c>
      <c r="BH73" s="11" t="s">
        <v>32</v>
      </c>
      <c r="BI73" s="11" t="s">
        <v>32</v>
      </c>
      <c r="BJ73" s="11">
        <v>1.9344277673519999E-3</v>
      </c>
      <c r="BK73" s="11">
        <v>2.0204517498129998E-3</v>
      </c>
      <c r="BL73" s="11">
        <v>2.6452983234180002E-3</v>
      </c>
      <c r="BM73" s="11">
        <v>2.0965150801440001E-3</v>
      </c>
      <c r="BN73" s="11">
        <v>3.1485358343639998E-3</v>
      </c>
    </row>
    <row r="74" spans="1:66" x14ac:dyDescent="0.25">
      <c r="A74" s="108">
        <v>24</v>
      </c>
      <c r="B74" s="11">
        <v>840.44147592122897</v>
      </c>
      <c r="C74" s="11">
        <v>15686.822556810301</v>
      </c>
      <c r="D74" s="11">
        <v>14729.318130434</v>
      </c>
      <c r="E74" s="11">
        <v>6989.0952077563497</v>
      </c>
      <c r="F74" s="11">
        <v>698973.174201285</v>
      </c>
      <c r="G74" s="11">
        <v>951.84201182218396</v>
      </c>
      <c r="H74" s="11">
        <v>1526.1700977212699</v>
      </c>
      <c r="I74" s="11">
        <v>6477.8988596280797</v>
      </c>
      <c r="J74" s="11">
        <v>680.26035495107999</v>
      </c>
      <c r="K74" s="11">
        <v>37.574910339377404</v>
      </c>
      <c r="M74" s="92">
        <v>0.1797872405290693</v>
      </c>
      <c r="N74" s="92">
        <v>2.6167188707015261</v>
      </c>
      <c r="O74" s="92">
        <v>2.7831046607455039</v>
      </c>
      <c r="P74" s="92">
        <v>1.0214562646135905</v>
      </c>
      <c r="Q74" s="92">
        <v>89.922898860995318</v>
      </c>
      <c r="R74" s="92">
        <v>0.12290184056648039</v>
      </c>
      <c r="S74" s="92">
        <v>0.25306952560414098</v>
      </c>
      <c r="T74" s="92">
        <v>1.1564345044208046</v>
      </c>
      <c r="U74" s="92">
        <v>8.6563130167524927E-2</v>
      </c>
      <c r="V74" s="92">
        <v>4.6773248390456984E-3</v>
      </c>
      <c r="W74" s="92">
        <f t="shared" si="14"/>
        <v>98.147612223183017</v>
      </c>
      <c r="X74" s="148">
        <f t="shared" si="13"/>
        <v>4.9915623241758222E-3</v>
      </c>
      <c r="Y74" s="153">
        <f t="shared" si="12"/>
        <v>611.83503727125867</v>
      </c>
      <c r="AA74" s="11">
        <v>1.0125211947980699</v>
      </c>
      <c r="AB74" s="11">
        <v>130.540449147884</v>
      </c>
      <c r="AC74" s="11">
        <v>0.14347640077958301</v>
      </c>
      <c r="AD74" s="11">
        <v>85.930611601310503</v>
      </c>
      <c r="AE74" s="11">
        <v>1.11888527775923</v>
      </c>
      <c r="AF74" s="11">
        <v>1.1492617323327701</v>
      </c>
      <c r="AG74" s="11">
        <v>1.20508273800195</v>
      </c>
      <c r="AH74" s="11">
        <v>0.109346416820585</v>
      </c>
      <c r="AI74" s="11" t="s">
        <v>32</v>
      </c>
      <c r="AJ74" s="11">
        <v>1.1984660732123001E-2</v>
      </c>
      <c r="AK74" s="11">
        <v>1.2813239477000001E-3</v>
      </c>
      <c r="AL74" s="11">
        <v>1.08809286913249</v>
      </c>
      <c r="AM74" s="11">
        <v>1.6108029592542001E-2</v>
      </c>
      <c r="AN74" s="11">
        <v>1.7523307891586399</v>
      </c>
      <c r="AO74" s="11">
        <v>0.71204349983998605</v>
      </c>
      <c r="AP74" s="11" t="s">
        <v>32</v>
      </c>
      <c r="AQ74" s="11" t="s">
        <v>32</v>
      </c>
      <c r="AR74" s="11">
        <v>1.3786588181306501</v>
      </c>
      <c r="AS74" s="11">
        <v>2.4236358324590001E-3</v>
      </c>
      <c r="AT74" s="11">
        <v>1.0119417664023E-2</v>
      </c>
      <c r="AU74" s="11">
        <v>1.03172096853E-3</v>
      </c>
      <c r="AV74" s="11">
        <v>1.2246560676604E-2</v>
      </c>
      <c r="AW74" s="11" t="s">
        <v>32</v>
      </c>
      <c r="AX74" s="11" t="s">
        <v>32</v>
      </c>
      <c r="AY74" s="11" t="s">
        <v>32</v>
      </c>
      <c r="AZ74" s="11" t="s">
        <v>32</v>
      </c>
      <c r="BA74" s="11">
        <v>1.2316578546428999E-2</v>
      </c>
      <c r="BB74" s="11" t="s">
        <v>32</v>
      </c>
      <c r="BC74" s="11" t="s">
        <v>32</v>
      </c>
      <c r="BD74" s="11" t="s">
        <v>32</v>
      </c>
      <c r="BE74" s="11" t="s">
        <v>32</v>
      </c>
      <c r="BF74" s="11" t="s">
        <v>32</v>
      </c>
      <c r="BG74" s="11">
        <v>1.7802239615639998E-2</v>
      </c>
      <c r="BH74" s="11" t="s">
        <v>32</v>
      </c>
      <c r="BI74" s="11">
        <v>1.0631139754228001E-2</v>
      </c>
      <c r="BJ74" s="11" t="s">
        <v>32</v>
      </c>
      <c r="BK74" s="11" t="s">
        <v>32</v>
      </c>
      <c r="BL74" s="11" t="s">
        <v>32</v>
      </c>
      <c r="BM74" s="11">
        <v>5.4339067798709E-2</v>
      </c>
      <c r="BN74" s="11">
        <v>1.2058501876230001E-3</v>
      </c>
    </row>
    <row r="75" spans="1:66" x14ac:dyDescent="0.25">
      <c r="A75" s="108">
        <v>25</v>
      </c>
      <c r="B75" s="11">
        <v>1030.5653652179101</v>
      </c>
      <c r="C75" s="11">
        <v>18620.833955723301</v>
      </c>
      <c r="D75" s="11">
        <v>18759.275139273199</v>
      </c>
      <c r="E75" s="11">
        <v>7183.15468426597</v>
      </c>
      <c r="F75" s="11">
        <v>688609.86180727102</v>
      </c>
      <c r="G75" s="11">
        <v>1165.6806366191199</v>
      </c>
      <c r="H75" s="11">
        <v>2097.7998894222401</v>
      </c>
      <c r="I75" s="11">
        <v>6021.8711861222901</v>
      </c>
      <c r="J75" s="11">
        <v>713.05528856261503</v>
      </c>
      <c r="K75" s="11">
        <v>56.113286552440201</v>
      </c>
      <c r="M75" s="92">
        <v>0.22045854292741535</v>
      </c>
      <c r="N75" s="92">
        <v>3.1061413121542039</v>
      </c>
      <c r="O75" s="92">
        <v>3.544565037565671</v>
      </c>
      <c r="P75" s="92">
        <v>1.0498180571054716</v>
      </c>
      <c r="Q75" s="92">
        <v>88.589658721505401</v>
      </c>
      <c r="R75" s="92">
        <v>0.15051268380026075</v>
      </c>
      <c r="S75" s="92">
        <v>0.34785717766399588</v>
      </c>
      <c r="T75" s="92">
        <v>1.0750244441465511</v>
      </c>
      <c r="U75" s="92">
        <v>9.0736285469592753E-2</v>
      </c>
      <c r="V75" s="92">
        <v>6.9849819100477554E-3</v>
      </c>
      <c r="W75" s="92">
        <f t="shared" si="14"/>
        <v>98.181757244248601</v>
      </c>
      <c r="X75" s="148">
        <f t="shared" si="13"/>
        <v>6.9507196010254345E-3</v>
      </c>
      <c r="Y75" s="153">
        <f t="shared" si="12"/>
        <v>644.03291075600146</v>
      </c>
      <c r="AA75" s="11">
        <v>1.61890467314209</v>
      </c>
      <c r="AB75" s="11">
        <v>154.68813060743699</v>
      </c>
      <c r="AC75" s="11">
        <v>0.16136319254350301</v>
      </c>
      <c r="AD75" s="11">
        <v>86.214154975391594</v>
      </c>
      <c r="AE75" s="11">
        <v>1.1927135097910999</v>
      </c>
      <c r="AF75" s="11">
        <v>1.1217791512106301</v>
      </c>
      <c r="AG75" s="11">
        <v>1.165861210354</v>
      </c>
      <c r="AH75" s="11" t="s">
        <v>32</v>
      </c>
      <c r="AI75" s="11" t="s">
        <v>32</v>
      </c>
      <c r="AJ75" s="11">
        <v>7.7262950017334006E-2</v>
      </c>
      <c r="AK75" s="11">
        <v>2.8370014973129998E-3</v>
      </c>
      <c r="AL75" s="11">
        <v>0.83496199139870997</v>
      </c>
      <c r="AM75" s="11">
        <v>1.8610751983276001E-2</v>
      </c>
      <c r="AN75" s="11">
        <v>1.81018267262814</v>
      </c>
      <c r="AO75" s="11">
        <v>0.57278047494395301</v>
      </c>
      <c r="AP75" s="11" t="s">
        <v>32</v>
      </c>
      <c r="AQ75" s="11" t="s">
        <v>32</v>
      </c>
      <c r="AR75" s="11">
        <v>5.1235907248690003E-2</v>
      </c>
      <c r="AS75" s="11">
        <v>1.257153328816E-3</v>
      </c>
      <c r="AT75" s="11">
        <v>9.2909225103329999E-3</v>
      </c>
      <c r="AU75" s="11">
        <v>1.082962159652E-3</v>
      </c>
      <c r="AV75" s="11">
        <v>2.5848141940364999E-2</v>
      </c>
      <c r="AW75" s="11" t="s">
        <v>32</v>
      </c>
      <c r="AX75" s="11" t="s">
        <v>32</v>
      </c>
      <c r="AY75" s="11">
        <v>6.9258435003880002E-3</v>
      </c>
      <c r="AZ75" s="11" t="s">
        <v>32</v>
      </c>
      <c r="BA75" s="11">
        <v>4.2761060735279997E-3</v>
      </c>
      <c r="BB75" s="11" t="s">
        <v>32</v>
      </c>
      <c r="BC75" s="11" t="s">
        <v>32</v>
      </c>
      <c r="BD75" s="11">
        <v>2.0441961323379998E-3</v>
      </c>
      <c r="BE75" s="11">
        <v>4.8066267136479997E-3</v>
      </c>
      <c r="BF75" s="11" t="s">
        <v>32</v>
      </c>
      <c r="BG75" s="11">
        <v>2.2437086687307001E-2</v>
      </c>
      <c r="BH75" s="11" t="s">
        <v>32</v>
      </c>
      <c r="BI75" s="11" t="s">
        <v>32</v>
      </c>
      <c r="BJ75" s="11" t="s">
        <v>32</v>
      </c>
      <c r="BK75" s="11">
        <v>7.3972309201900002E-4</v>
      </c>
      <c r="BL75" s="11">
        <v>1.3882128252257001E-2</v>
      </c>
      <c r="BM75" s="11">
        <v>1.409720521541E-3</v>
      </c>
      <c r="BN75" s="11">
        <v>6.2582005594499996E-4</v>
      </c>
    </row>
    <row r="76" spans="1:66" x14ac:dyDescent="0.25">
      <c r="A76" s="108">
        <v>26</v>
      </c>
      <c r="B76" s="11">
        <v>878.78583170159595</v>
      </c>
      <c r="C76" s="11">
        <v>10120.300450754199</v>
      </c>
      <c r="D76" s="11">
        <v>10236.3368152604</v>
      </c>
      <c r="E76" s="11">
        <v>4725.4392136076904</v>
      </c>
      <c r="F76" s="11">
        <v>717532.72116874706</v>
      </c>
      <c r="G76" s="11">
        <v>645.35802987362604</v>
      </c>
      <c r="H76" s="11">
        <v>1203.99188522689</v>
      </c>
      <c r="I76" s="11">
        <v>5157.8212325001696</v>
      </c>
      <c r="J76" s="11">
        <v>750.30641950561505</v>
      </c>
      <c r="K76" s="11">
        <v>22.3282857122671</v>
      </c>
      <c r="M76" s="92">
        <v>0.1879898651176054</v>
      </c>
      <c r="N76" s="92">
        <v>1.6881673181903076</v>
      </c>
      <c r="O76" s="92">
        <v>1.9341558412434527</v>
      </c>
      <c r="P76" s="92">
        <v>0.69062294106876398</v>
      </c>
      <c r="Q76" s="92">
        <v>92.310584578359311</v>
      </c>
      <c r="R76" s="92">
        <v>8.3328628817282577E-2</v>
      </c>
      <c r="S76" s="92">
        <v>0.19964593440832287</v>
      </c>
      <c r="T76" s="92">
        <v>0.9207742464259302</v>
      </c>
      <c r="U76" s="92">
        <v>9.5476491882089509E-2</v>
      </c>
      <c r="V76" s="92">
        <v>2.7794250054630084E-3</v>
      </c>
      <c r="W76" s="92">
        <f t="shared" si="14"/>
        <v>98.113525270518537</v>
      </c>
      <c r="X76" s="148">
        <f t="shared" si="13"/>
        <v>3.8404098684667984E-3</v>
      </c>
      <c r="Y76" s="153">
        <f t="shared" si="12"/>
        <v>587.90057008331212</v>
      </c>
      <c r="AA76" s="11">
        <v>1.5674051754787</v>
      </c>
      <c r="AB76" s="11">
        <v>111.95094966324299</v>
      </c>
      <c r="AC76" s="11" t="s">
        <v>32</v>
      </c>
      <c r="AD76" s="11">
        <v>73.933595660915202</v>
      </c>
      <c r="AE76" s="11">
        <v>1.16705560953411</v>
      </c>
      <c r="AF76" s="11">
        <v>1.21512650606234</v>
      </c>
      <c r="AG76" s="11">
        <v>1.20865450399649</v>
      </c>
      <c r="AH76" s="11" t="s">
        <v>32</v>
      </c>
      <c r="AI76" s="11" t="s">
        <v>32</v>
      </c>
      <c r="AJ76" s="11">
        <v>3.5259229355092001E-2</v>
      </c>
      <c r="AK76" s="11" t="s">
        <v>32</v>
      </c>
      <c r="AL76" s="11">
        <v>0.72760744336444105</v>
      </c>
      <c r="AM76" s="11">
        <v>3.1754198395990002E-3</v>
      </c>
      <c r="AN76" s="11">
        <v>1.6974907010624101</v>
      </c>
      <c r="AO76" s="11">
        <v>0.600894880889149</v>
      </c>
      <c r="AP76" s="11" t="s">
        <v>32</v>
      </c>
      <c r="AQ76" s="11" t="s">
        <v>32</v>
      </c>
      <c r="AR76" s="11">
        <v>0.120475226841971</v>
      </c>
      <c r="AS76" s="11">
        <v>4.9893927401560003E-3</v>
      </c>
      <c r="AT76" s="11">
        <v>7.7565769760249998E-3</v>
      </c>
      <c r="AU76" s="11">
        <v>2.1351270566689999E-3</v>
      </c>
      <c r="AV76" s="11">
        <v>6.2028253350780004E-3</v>
      </c>
      <c r="AW76" s="11" t="s">
        <v>32</v>
      </c>
      <c r="AX76" s="11" t="s">
        <v>32</v>
      </c>
      <c r="AY76" s="11" t="s">
        <v>32</v>
      </c>
      <c r="AZ76" s="11">
        <v>1.0035399825359999E-3</v>
      </c>
      <c r="BA76" s="11" t="s">
        <v>32</v>
      </c>
      <c r="BB76" s="11" t="s">
        <v>32</v>
      </c>
      <c r="BC76" s="11" t="s">
        <v>32</v>
      </c>
      <c r="BD76" s="11" t="s">
        <v>32</v>
      </c>
      <c r="BE76" s="11" t="s">
        <v>32</v>
      </c>
      <c r="BF76" s="11" t="s">
        <v>32</v>
      </c>
      <c r="BG76" s="11">
        <v>1.8206931240361001E-2</v>
      </c>
      <c r="BH76" s="11" t="s">
        <v>32</v>
      </c>
      <c r="BI76" s="11" t="s">
        <v>32</v>
      </c>
      <c r="BJ76" s="11">
        <v>3.1781614758000002E-3</v>
      </c>
      <c r="BK76" s="11">
        <v>3.2691715598120001E-3</v>
      </c>
      <c r="BL76" s="11">
        <v>7.1035404775060002E-3</v>
      </c>
      <c r="BM76" s="11">
        <v>2.0666392786709998E-3</v>
      </c>
      <c r="BN76" s="11">
        <v>8.7200337465660003E-3</v>
      </c>
    </row>
    <row r="77" spans="1:66" x14ac:dyDescent="0.25">
      <c r="A77" s="108">
        <v>27</v>
      </c>
      <c r="B77" s="11">
        <v>701.93646831768604</v>
      </c>
      <c r="C77" s="11">
        <v>17519.2364654753</v>
      </c>
      <c r="D77" s="11">
        <v>14798.624220142599</v>
      </c>
      <c r="E77" s="11">
        <v>5253.3563835744299</v>
      </c>
      <c r="F77" s="11">
        <v>700376.50244911201</v>
      </c>
      <c r="G77" s="11">
        <v>823.67825710761201</v>
      </c>
      <c r="H77" s="11">
        <v>1590.99636762919</v>
      </c>
      <c r="I77" s="11">
        <v>5201.3355098351303</v>
      </c>
      <c r="J77" s="11">
        <v>702.28667165938305</v>
      </c>
      <c r="K77" s="11">
        <v>40.7134848775422</v>
      </c>
      <c r="M77" s="92">
        <v>0.15015824930251939</v>
      </c>
      <c r="N77" s="92">
        <v>2.9223838348059346</v>
      </c>
      <c r="O77" s="92">
        <v>2.7962000463959442</v>
      </c>
      <c r="P77" s="92">
        <v>0.76777803545940293</v>
      </c>
      <c r="Q77" s="92">
        <v>90.103437040078262</v>
      </c>
      <c r="R77" s="92">
        <v>0.10635333655773486</v>
      </c>
      <c r="S77" s="92">
        <v>0.26381901768027227</v>
      </c>
      <c r="T77" s="92">
        <v>0.9285424152157673</v>
      </c>
      <c r="U77" s="92">
        <v>8.9365978968656487E-2</v>
      </c>
      <c r="V77" s="92">
        <v>5.0680145975564523E-3</v>
      </c>
      <c r="W77" s="92">
        <f t="shared" si="14"/>
        <v>98.133105969062058</v>
      </c>
      <c r="X77" s="148">
        <f t="shared" si="13"/>
        <v>5.192114117758051E-3</v>
      </c>
      <c r="Y77" s="153">
        <f t="shared" si="12"/>
        <v>615.54676759285655</v>
      </c>
      <c r="AA77" s="11">
        <v>1.9487263490404101</v>
      </c>
      <c r="AB77" s="11">
        <v>130.497754019463</v>
      </c>
      <c r="AC77" s="11">
        <v>0.16219977512942699</v>
      </c>
      <c r="AD77" s="11">
        <v>84.315844832586194</v>
      </c>
      <c r="AE77" s="11">
        <v>1.20586280456745</v>
      </c>
      <c r="AF77" s="11">
        <v>1.1728083149730799</v>
      </c>
      <c r="AG77" s="11">
        <v>0.87500417804499098</v>
      </c>
      <c r="AH77" s="11" t="s">
        <v>32</v>
      </c>
      <c r="AI77" s="11" t="s">
        <v>32</v>
      </c>
      <c r="AJ77" s="11">
        <v>1.3226620062109E-2</v>
      </c>
      <c r="AK77" s="11">
        <v>4.8343974676130002E-3</v>
      </c>
      <c r="AL77" s="11">
        <v>1.00821114505609</v>
      </c>
      <c r="AM77" s="11">
        <v>3.4133651997279003E-2</v>
      </c>
      <c r="AN77" s="11">
        <v>1.6352933509129299</v>
      </c>
      <c r="AO77" s="11">
        <v>0.567566741737211</v>
      </c>
      <c r="AP77" s="11" t="s">
        <v>32</v>
      </c>
      <c r="AQ77" s="11" t="s">
        <v>32</v>
      </c>
      <c r="AR77" s="11">
        <v>1.1108717649128E-2</v>
      </c>
      <c r="AS77" s="11">
        <v>1.5770938605486999E-2</v>
      </c>
      <c r="AT77" s="11">
        <v>1.0371630361949E-2</v>
      </c>
      <c r="AU77" s="11" t="s">
        <v>32</v>
      </c>
      <c r="AV77" s="11" t="s">
        <v>32</v>
      </c>
      <c r="AW77" s="11" t="s">
        <v>32</v>
      </c>
      <c r="AX77" s="11" t="s">
        <v>32</v>
      </c>
      <c r="AY77" s="11" t="s">
        <v>32</v>
      </c>
      <c r="AZ77" s="11" t="s">
        <v>32</v>
      </c>
      <c r="BA77" s="11" t="s">
        <v>32</v>
      </c>
      <c r="BB77" s="11" t="s">
        <v>32</v>
      </c>
      <c r="BC77" s="11" t="s">
        <v>32</v>
      </c>
      <c r="BD77" s="11" t="s">
        <v>32</v>
      </c>
      <c r="BE77" s="11" t="s">
        <v>32</v>
      </c>
      <c r="BF77" s="11" t="s">
        <v>32</v>
      </c>
      <c r="BG77" s="11">
        <v>2.1268320817077999E-2</v>
      </c>
      <c r="BH77" s="11" t="s">
        <v>32</v>
      </c>
      <c r="BI77" s="11">
        <v>1.2698587194250001E-2</v>
      </c>
      <c r="BJ77" s="11">
        <v>1.1221138127326001E-2</v>
      </c>
      <c r="BK77" s="11">
        <v>9.4263581729300003E-4</v>
      </c>
      <c r="BL77" s="11">
        <v>8.1070734232589994E-2</v>
      </c>
      <c r="BM77" s="11">
        <v>1.2125730565752E-2</v>
      </c>
      <c r="BN77" s="11">
        <v>7.12663131777E-4</v>
      </c>
    </row>
    <row r="78" spans="1:66" x14ac:dyDescent="0.25">
      <c r="A78" s="108">
        <v>28</v>
      </c>
      <c r="B78" s="11">
        <v>3800.2662029486</v>
      </c>
      <c r="C78" s="11">
        <v>9067.8200801741896</v>
      </c>
      <c r="D78" s="11">
        <v>11584.043968247801</v>
      </c>
      <c r="E78" s="11">
        <v>6398.6862619896401</v>
      </c>
      <c r="F78" s="11">
        <v>708588.78077528696</v>
      </c>
      <c r="G78" s="11">
        <v>557.25459453018402</v>
      </c>
      <c r="H78" s="11">
        <v>2664.4903584597801</v>
      </c>
      <c r="I78" s="11">
        <v>4213.8457755745403</v>
      </c>
      <c r="J78" s="11">
        <v>896.63160979321196</v>
      </c>
      <c r="K78" s="11">
        <v>52.5514934989273</v>
      </c>
      <c r="M78" s="92">
        <v>0.81295294613476465</v>
      </c>
      <c r="N78" s="92">
        <v>1.5126030675738564</v>
      </c>
      <c r="O78" s="92">
        <v>2.1888051078004218</v>
      </c>
      <c r="P78" s="92">
        <v>0.93516799718978594</v>
      </c>
      <c r="Q78" s="92">
        <v>91.159946646740678</v>
      </c>
      <c r="R78" s="92">
        <v>7.1952713245737362E-2</v>
      </c>
      <c r="S78" s="92">
        <v>0.4418257912398007</v>
      </c>
      <c r="T78" s="92">
        <v>0.75225574785556681</v>
      </c>
      <c r="U78" s="92">
        <v>0.11409637234618622</v>
      </c>
      <c r="V78" s="92">
        <v>6.5416099107464699E-3</v>
      </c>
      <c r="W78" s="92">
        <f t="shared" si="14"/>
        <v>97.99614800003755</v>
      </c>
      <c r="X78" s="148">
        <f t="shared" si="13"/>
        <v>8.5655007102382798E-3</v>
      </c>
      <c r="Y78" s="153">
        <f t="shared" si="12"/>
        <v>665.58133750938896</v>
      </c>
      <c r="AA78" s="11">
        <v>1.0510314106360299</v>
      </c>
      <c r="AB78" s="11">
        <v>121.54855424137401</v>
      </c>
      <c r="AC78" s="11" t="s">
        <v>32</v>
      </c>
      <c r="AD78" s="11">
        <v>77.872866722410194</v>
      </c>
      <c r="AE78" s="11">
        <v>1.1891956851988701</v>
      </c>
      <c r="AF78" s="11">
        <v>1.1543679604379</v>
      </c>
      <c r="AG78" s="11">
        <v>1.3647509692005599</v>
      </c>
      <c r="AH78" s="11" t="s">
        <v>32</v>
      </c>
      <c r="AI78" s="11">
        <v>0.108083041322593</v>
      </c>
      <c r="AJ78" s="11">
        <v>0.59403670508950601</v>
      </c>
      <c r="AK78" s="11">
        <v>7.1192702673755007E-2</v>
      </c>
      <c r="AL78" s="11">
        <v>0.59429999934454303</v>
      </c>
      <c r="AM78" s="11">
        <v>1.5949401688490001E-3</v>
      </c>
      <c r="AN78" s="11">
        <v>1.5156934419630499</v>
      </c>
      <c r="AO78" s="11">
        <v>0.52371943767004403</v>
      </c>
      <c r="AP78" s="11" t="s">
        <v>32</v>
      </c>
      <c r="AQ78" s="11" t="s">
        <v>32</v>
      </c>
      <c r="AR78" s="11">
        <v>8.5185160513143696</v>
      </c>
      <c r="AS78" s="11">
        <v>5.6909481617087997E-2</v>
      </c>
      <c r="AT78" s="11">
        <v>9.8679879697533002E-2</v>
      </c>
      <c r="AU78" s="11">
        <v>9.0904733337190003E-3</v>
      </c>
      <c r="AV78" s="11">
        <v>4.6653494248442999E-2</v>
      </c>
      <c r="AW78" s="11">
        <v>2.2714810183906999E-2</v>
      </c>
      <c r="AX78" s="11">
        <v>6.0099953457929999E-3</v>
      </c>
      <c r="AY78" s="11" t="s">
        <v>32</v>
      </c>
      <c r="AZ78" s="11">
        <v>3.2245908273919998E-3</v>
      </c>
      <c r="BA78" s="11">
        <v>8.8541362677360003E-3</v>
      </c>
      <c r="BB78" s="11">
        <v>1.1208983939232E-2</v>
      </c>
      <c r="BC78" s="11" t="s">
        <v>32</v>
      </c>
      <c r="BD78" s="11" t="s">
        <v>32</v>
      </c>
      <c r="BE78" s="11">
        <v>4.9482748149749997E-3</v>
      </c>
      <c r="BF78" s="11" t="s">
        <v>32</v>
      </c>
      <c r="BG78" s="11">
        <v>3.8200583528790002E-3</v>
      </c>
      <c r="BH78" s="11" t="s">
        <v>32</v>
      </c>
      <c r="BI78" s="11">
        <v>1.1484141741623001E-2</v>
      </c>
      <c r="BJ78" s="11">
        <v>7.3887554676580003E-3</v>
      </c>
      <c r="BK78" s="11">
        <v>7.5039932228530004E-3</v>
      </c>
      <c r="BL78" s="11">
        <v>2.0413627002707001E-2</v>
      </c>
      <c r="BM78" s="11">
        <v>2.1862511661630002E-3</v>
      </c>
      <c r="BN78" s="11">
        <v>3.9460011304069996E-3</v>
      </c>
    </row>
    <row r="79" spans="1:66" x14ac:dyDescent="0.25">
      <c r="A79" s="108">
        <v>29</v>
      </c>
      <c r="B79" s="11">
        <v>700.18392547434496</v>
      </c>
      <c r="C79" s="11">
        <v>18085.022824016702</v>
      </c>
      <c r="D79" s="11">
        <v>8296.1601740656097</v>
      </c>
      <c r="E79" s="11">
        <v>5902.0613107306699</v>
      </c>
      <c r="F79" s="11">
        <v>710708.50354243605</v>
      </c>
      <c r="G79" s="11">
        <v>1107.9920480122701</v>
      </c>
      <c r="H79" s="11">
        <v>1068.98843526422</v>
      </c>
      <c r="I79" s="11">
        <v>4079.9254380031798</v>
      </c>
      <c r="J79" s="11">
        <v>822.52113737428294</v>
      </c>
      <c r="K79" s="11">
        <v>14.3559406818777</v>
      </c>
      <c r="M79" s="92">
        <v>0.1497833453374719</v>
      </c>
      <c r="N79" s="92">
        <v>3.0167626572742257</v>
      </c>
      <c r="O79" s="92">
        <v>1.5675594648896969</v>
      </c>
      <c r="P79" s="92">
        <v>0.86258626056328735</v>
      </c>
      <c r="Q79" s="92">
        <v>91.432648980734399</v>
      </c>
      <c r="R79" s="92">
        <v>0.1430639332393443</v>
      </c>
      <c r="S79" s="92">
        <v>0.17725966233551294</v>
      </c>
      <c r="T79" s="92">
        <v>0.72834828919232764</v>
      </c>
      <c r="U79" s="92">
        <v>0.10466581473087751</v>
      </c>
      <c r="V79" s="92">
        <v>1.787027496080136E-3</v>
      </c>
      <c r="W79" s="92">
        <f t="shared" si="14"/>
        <v>98.184465435793228</v>
      </c>
      <c r="X79" s="148">
        <f t="shared" si="13"/>
        <v>3.4438948777229645E-3</v>
      </c>
      <c r="Y79" s="153">
        <f t="shared" si="12"/>
        <v>578.32847811663498</v>
      </c>
      <c r="AA79" s="11">
        <v>1.02567584090409</v>
      </c>
      <c r="AB79" s="11">
        <v>94.320470091089305</v>
      </c>
      <c r="AC79" s="11">
        <v>0.12356748637222401</v>
      </c>
      <c r="AD79" s="11">
        <v>50.0749229166628</v>
      </c>
      <c r="AE79" s="11">
        <v>0.85581163273035299</v>
      </c>
      <c r="AF79" s="11">
        <v>0.65899971289638404</v>
      </c>
      <c r="AG79" s="11">
        <v>0.750777414894789</v>
      </c>
      <c r="AH79" s="11" t="s">
        <v>32</v>
      </c>
      <c r="AI79" s="11" t="s">
        <v>32</v>
      </c>
      <c r="AJ79" s="11">
        <v>6.0781264636875998E-2</v>
      </c>
      <c r="AK79" s="11">
        <v>1.6376205725467E-2</v>
      </c>
      <c r="AL79" s="11">
        <v>0.15544737387846999</v>
      </c>
      <c r="AM79" s="11">
        <v>6.2832251411360004E-3</v>
      </c>
      <c r="AN79" s="11">
        <v>1.3335897875239999</v>
      </c>
      <c r="AO79" s="11">
        <v>0.364074151161212</v>
      </c>
      <c r="AP79" s="11" t="s">
        <v>32</v>
      </c>
      <c r="AQ79" s="11" t="s">
        <v>32</v>
      </c>
      <c r="AR79" s="11">
        <v>0.16526920566868</v>
      </c>
      <c r="AS79" s="11">
        <v>6.0387804562439997E-3</v>
      </c>
      <c r="AT79" s="11">
        <v>4.6446562901528002E-2</v>
      </c>
      <c r="AU79" s="11">
        <v>2.0639616285879998E-3</v>
      </c>
      <c r="AV79" s="11">
        <v>3.0496472175722E-2</v>
      </c>
      <c r="AW79" s="11">
        <v>6.8648691890230004E-3</v>
      </c>
      <c r="AX79" s="11" t="s">
        <v>32</v>
      </c>
      <c r="AY79" s="11" t="s">
        <v>32</v>
      </c>
      <c r="AZ79" s="11" t="s">
        <v>32</v>
      </c>
      <c r="BA79" s="11">
        <v>4.0295421094160002E-3</v>
      </c>
      <c r="BB79" s="11">
        <v>1.004089082714E-3</v>
      </c>
      <c r="BC79" s="11">
        <v>3.1727590332620002E-3</v>
      </c>
      <c r="BD79" s="11" t="s">
        <v>32</v>
      </c>
      <c r="BE79" s="11" t="s">
        <v>32</v>
      </c>
      <c r="BF79" s="11" t="s">
        <v>32</v>
      </c>
      <c r="BG79" s="11" t="s">
        <v>32</v>
      </c>
      <c r="BH79" s="11" t="s">
        <v>32</v>
      </c>
      <c r="BI79" s="11">
        <v>5.2355856160209999E-3</v>
      </c>
      <c r="BJ79" s="11">
        <v>3.07611136717E-3</v>
      </c>
      <c r="BK79" s="11">
        <v>1.0560268132690001E-2</v>
      </c>
      <c r="BL79" s="11">
        <v>9.9782107591149995E-3</v>
      </c>
      <c r="BM79" s="11">
        <v>7.3693358676410001E-3</v>
      </c>
      <c r="BN79" s="11">
        <v>1.1925916091420001E-3</v>
      </c>
    </row>
    <row r="80" spans="1:66" x14ac:dyDescent="0.25">
      <c r="A80" s="108">
        <v>30</v>
      </c>
      <c r="B80" s="11">
        <v>1069.4968333223401</v>
      </c>
      <c r="C80" s="11">
        <v>19506.748109353201</v>
      </c>
      <c r="D80" s="11">
        <v>8975.0351117858099</v>
      </c>
      <c r="E80" s="11">
        <v>4182.3176957811802</v>
      </c>
      <c r="F80" s="11">
        <v>707970.39404481195</v>
      </c>
      <c r="G80" s="11">
        <v>1221.4529129816101</v>
      </c>
      <c r="H80" s="11">
        <v>1355.2431339807699</v>
      </c>
      <c r="I80" s="11">
        <v>5054.78085507992</v>
      </c>
      <c r="J80" s="11">
        <v>807.76092829182801</v>
      </c>
      <c r="K80" s="11">
        <v>16.070023352685499</v>
      </c>
      <c r="M80" s="92">
        <v>0.22878676258431502</v>
      </c>
      <c r="N80" s="92">
        <v>3.2539206521212072</v>
      </c>
      <c r="O80" s="92">
        <v>1.6958328843719286</v>
      </c>
      <c r="P80" s="92">
        <v>0.61124573123841952</v>
      </c>
      <c r="Q80" s="92">
        <v>91.080391193865054</v>
      </c>
      <c r="R80" s="92">
        <v>0.15771400012418549</v>
      </c>
      <c r="S80" s="92">
        <v>0.22472641647669125</v>
      </c>
      <c r="T80" s="92">
        <v>0.90237947824886722</v>
      </c>
      <c r="U80" s="92">
        <v>0.10278757812513512</v>
      </c>
      <c r="V80" s="92">
        <v>2.0003965069422909E-3</v>
      </c>
      <c r="W80" s="92">
        <f t="shared" si="14"/>
        <v>98.259785093662728</v>
      </c>
      <c r="X80" s="148">
        <f t="shared" si="13"/>
        <v>4.3788821566166161E-3</v>
      </c>
      <c r="Y80" s="153">
        <f t="shared" si="12"/>
        <v>599.71554602107187</v>
      </c>
      <c r="AA80" s="11">
        <v>2.48044719064533</v>
      </c>
      <c r="AB80" s="11">
        <v>111.48056103868601</v>
      </c>
      <c r="AC80" s="11">
        <v>1.0236256667141499</v>
      </c>
      <c r="AD80" s="11">
        <v>49.180183042862701</v>
      </c>
      <c r="AE80" s="11">
        <v>0.85365665843718797</v>
      </c>
      <c r="AF80" s="11">
        <v>0.84141678750418003</v>
      </c>
      <c r="AG80" s="11">
        <v>0.61207182780578895</v>
      </c>
      <c r="AH80" s="11" t="s">
        <v>32</v>
      </c>
      <c r="AI80" s="11" t="s">
        <v>32</v>
      </c>
      <c r="AJ80" s="11">
        <v>0.26861695562658799</v>
      </c>
      <c r="AK80" s="11">
        <v>1.7913355790262001E-2</v>
      </c>
      <c r="AL80" s="11">
        <v>0.185777523381883</v>
      </c>
      <c r="AM80" s="11">
        <v>6.8112909021270001E-3</v>
      </c>
      <c r="AN80" s="11">
        <v>1.95697360327701</v>
      </c>
      <c r="AO80" s="11">
        <v>0.61941072358877003</v>
      </c>
      <c r="AP80" s="11" t="s">
        <v>32</v>
      </c>
      <c r="AQ80" s="11" t="s">
        <v>32</v>
      </c>
      <c r="AR80" s="11">
        <v>0.69313572469825002</v>
      </c>
      <c r="AS80" s="11">
        <v>7.8232255790020005E-3</v>
      </c>
      <c r="AT80" s="11">
        <v>3.7877127379806003E-2</v>
      </c>
      <c r="AU80" s="11" t="s">
        <v>32</v>
      </c>
      <c r="AV80" s="11" t="s">
        <v>32</v>
      </c>
      <c r="AW80" s="11" t="s">
        <v>32</v>
      </c>
      <c r="AX80" s="11">
        <v>4.1268218513449998E-3</v>
      </c>
      <c r="AY80" s="11" t="s">
        <v>32</v>
      </c>
      <c r="AZ80" s="11" t="s">
        <v>32</v>
      </c>
      <c r="BA80" s="11" t="s">
        <v>32</v>
      </c>
      <c r="BB80" s="11" t="s">
        <v>32</v>
      </c>
      <c r="BC80" s="11" t="s">
        <v>32</v>
      </c>
      <c r="BD80" s="11" t="s">
        <v>32</v>
      </c>
      <c r="BE80" s="11" t="s">
        <v>32</v>
      </c>
      <c r="BF80" s="11">
        <v>4.6136956430450002E-3</v>
      </c>
      <c r="BG80" s="11">
        <v>7.9116908242550001E-3</v>
      </c>
      <c r="BH80" s="11" t="s">
        <v>32</v>
      </c>
      <c r="BI80" s="11" t="s">
        <v>32</v>
      </c>
      <c r="BJ80" s="11">
        <v>2.2507058965729998E-3</v>
      </c>
      <c r="BK80" s="11">
        <v>6.4757399969980001E-3</v>
      </c>
      <c r="BL80" s="11">
        <v>5.9715717912369997E-3</v>
      </c>
      <c r="BM80" s="11">
        <v>1.4933423080049999E-3</v>
      </c>
      <c r="BN80" s="11" t="s">
        <v>32</v>
      </c>
    </row>
    <row r="81" spans="1:66" x14ac:dyDescent="0.25">
      <c r="A81" s="108">
        <v>31</v>
      </c>
      <c r="B81" s="11">
        <v>825.88421558899995</v>
      </c>
      <c r="C81" s="11">
        <v>15042.492707506801</v>
      </c>
      <c r="D81" s="11">
        <v>15756.2010384962</v>
      </c>
      <c r="E81" s="11">
        <v>5971.7676382637401</v>
      </c>
      <c r="F81" s="11">
        <v>700144.34665944101</v>
      </c>
      <c r="G81" s="11">
        <v>1008.15327891449</v>
      </c>
      <c r="H81" s="11">
        <v>1633.5494650752701</v>
      </c>
      <c r="I81" s="11">
        <v>5985.0860590011198</v>
      </c>
      <c r="J81" s="11">
        <v>693.63083168275205</v>
      </c>
      <c r="K81" s="11">
        <v>59.619555647443299</v>
      </c>
      <c r="M81" s="92">
        <v>0.17667315139879888</v>
      </c>
      <c r="N81" s="92">
        <v>2.5092382085392093</v>
      </c>
      <c r="O81" s="92">
        <v>2.9771341862238572</v>
      </c>
      <c r="P81" s="92">
        <v>0.87277384033224559</v>
      </c>
      <c r="Q81" s="92">
        <v>90.073570197737098</v>
      </c>
      <c r="R81" s="92">
        <v>0.13017275137343892</v>
      </c>
      <c r="S81" s="92">
        <v>0.27087517229878122</v>
      </c>
      <c r="T81" s="92">
        <v>1.0684575632528799</v>
      </c>
      <c r="U81" s="92">
        <v>8.8264523331630193E-2</v>
      </c>
      <c r="V81" s="92">
        <v>7.4214422869937416E-3</v>
      </c>
      <c r="W81" s="92">
        <f t="shared" si="14"/>
        <v>98.174581036774939</v>
      </c>
      <c r="X81" s="148">
        <f t="shared" si="13"/>
        <v>5.3320019307327949E-3</v>
      </c>
      <c r="Y81" s="153">
        <f t="shared" si="12"/>
        <v>618.06947795209294</v>
      </c>
      <c r="AA81" s="11">
        <v>2.07441910188717</v>
      </c>
      <c r="AB81" s="11">
        <v>113.844476431885</v>
      </c>
      <c r="AC81" s="11">
        <v>2.4543387858890302</v>
      </c>
      <c r="AD81" s="11">
        <v>87.251993072373097</v>
      </c>
      <c r="AE81" s="11">
        <v>1.67255829840201</v>
      </c>
      <c r="AF81" s="11">
        <v>1.50825794902315</v>
      </c>
      <c r="AG81" s="11">
        <v>1.1697722068879199</v>
      </c>
      <c r="AH81" s="11">
        <v>7.1705139592101994E-2</v>
      </c>
      <c r="AI81" s="11" t="s">
        <v>32</v>
      </c>
      <c r="AJ81" s="11">
        <v>5.0824787918737999E-2</v>
      </c>
      <c r="AK81" s="11">
        <v>4.6802262647730004E-3</v>
      </c>
      <c r="AL81" s="11">
        <v>0.99528037781366097</v>
      </c>
      <c r="AM81" s="11">
        <v>5.3905780463620002E-3</v>
      </c>
      <c r="AN81" s="11">
        <v>2.1575167149411798</v>
      </c>
      <c r="AO81" s="11">
        <v>0.59319933669758196</v>
      </c>
      <c r="AP81" s="11" t="s">
        <v>32</v>
      </c>
      <c r="AQ81" s="11" t="s">
        <v>32</v>
      </c>
      <c r="AR81" s="11" t="s">
        <v>32</v>
      </c>
      <c r="AS81" s="11">
        <v>4.1492005051840001E-3</v>
      </c>
      <c r="AT81" s="11">
        <v>1.2936616291224E-2</v>
      </c>
      <c r="AU81" s="11" t="s">
        <v>32</v>
      </c>
      <c r="AV81" s="11">
        <v>1.3933506591591999E-2</v>
      </c>
      <c r="AW81" s="11" t="s">
        <v>32</v>
      </c>
      <c r="AX81" s="11" t="s">
        <v>32</v>
      </c>
      <c r="AY81" s="11" t="s">
        <v>32</v>
      </c>
      <c r="AZ81" s="11">
        <v>1.1161609222699999E-3</v>
      </c>
      <c r="BA81" s="11" t="s">
        <v>32</v>
      </c>
      <c r="BB81" s="11" t="s">
        <v>32</v>
      </c>
      <c r="BC81" s="11">
        <v>3.6502578049029998E-3</v>
      </c>
      <c r="BD81" s="11" t="s">
        <v>32</v>
      </c>
      <c r="BE81" s="11">
        <v>5.203476870212E-3</v>
      </c>
      <c r="BF81" s="11" t="s">
        <v>32</v>
      </c>
      <c r="BG81" s="11">
        <v>6.4648067724078995E-2</v>
      </c>
      <c r="BH81" s="11" t="s">
        <v>32</v>
      </c>
      <c r="BI81" s="11" t="s">
        <v>32</v>
      </c>
      <c r="BJ81" s="11">
        <v>5.041275920111E-3</v>
      </c>
      <c r="BK81" s="11" t="s">
        <v>32</v>
      </c>
      <c r="BL81" s="11">
        <v>5.961758846519E-3</v>
      </c>
      <c r="BM81" s="11">
        <v>6.1350804155469998E-3</v>
      </c>
      <c r="BN81" s="11">
        <v>6.7733722297799997E-4</v>
      </c>
    </row>
    <row r="82" spans="1:66" x14ac:dyDescent="0.25">
      <c r="A82" s="108">
        <v>32</v>
      </c>
      <c r="B82" s="11">
        <v>6623.9234175961301</v>
      </c>
      <c r="C82" s="11">
        <v>9439.3780967585899</v>
      </c>
      <c r="D82" s="11">
        <v>15710.0626956794</v>
      </c>
      <c r="E82" s="11">
        <v>6416.1567701242702</v>
      </c>
      <c r="F82" s="11">
        <v>695544.14808582806</v>
      </c>
      <c r="G82" s="11">
        <v>656.81390059932596</v>
      </c>
      <c r="H82" s="11">
        <v>4170.9203145220499</v>
      </c>
      <c r="I82" s="11">
        <v>3585.9713452883402</v>
      </c>
      <c r="J82" s="11">
        <v>849.00190603185797</v>
      </c>
      <c r="K82" s="11">
        <v>150.40872692237599</v>
      </c>
      <c r="M82" s="92">
        <v>1.4169896974921643</v>
      </c>
      <c r="N82" s="92">
        <v>1.5745826603203001</v>
      </c>
      <c r="O82" s="92">
        <v>2.9684163463486226</v>
      </c>
      <c r="P82" s="92">
        <v>0.93772131195366215</v>
      </c>
      <c r="Q82" s="92">
        <v>89.481754651241772</v>
      </c>
      <c r="R82" s="92">
        <v>8.4807810845384954E-2</v>
      </c>
      <c r="S82" s="92">
        <v>0.69162200655404626</v>
      </c>
      <c r="T82" s="92">
        <v>0.6401676045608744</v>
      </c>
      <c r="U82" s="92">
        <v>0.10803549254255392</v>
      </c>
      <c r="V82" s="92">
        <v>1.8722878327297361E-2</v>
      </c>
      <c r="W82" s="92">
        <f t="shared" si="14"/>
        <v>97.922820460186671</v>
      </c>
      <c r="X82" s="148">
        <f t="shared" si="13"/>
        <v>1.3590501246087275E-2</v>
      </c>
      <c r="Y82" s="153">
        <f t="shared" si="12"/>
        <v>716.98809660705547</v>
      </c>
      <c r="AA82" s="11">
        <v>2.9434371172790699</v>
      </c>
      <c r="AB82" s="11">
        <v>156.30338162052601</v>
      </c>
      <c r="AC82" s="11">
        <v>11.531694374584101</v>
      </c>
      <c r="AD82" s="11">
        <v>88.225586005582002</v>
      </c>
      <c r="AE82" s="11">
        <v>1.4013100818877999</v>
      </c>
      <c r="AF82" s="11">
        <v>1.3543727529091201</v>
      </c>
      <c r="AG82" s="11">
        <v>1.2466288520084301</v>
      </c>
      <c r="AH82" s="11" t="s">
        <v>32</v>
      </c>
      <c r="AI82" s="11">
        <v>0.33124571956091298</v>
      </c>
      <c r="AJ82" s="11">
        <v>1.00560709189963</v>
      </c>
      <c r="AK82" s="11">
        <v>0.27669586854161998</v>
      </c>
      <c r="AL82" s="11">
        <v>1.51785092034602</v>
      </c>
      <c r="AM82" s="11">
        <v>2.2764244595508E-2</v>
      </c>
      <c r="AN82" s="11">
        <v>1.2869947159633599</v>
      </c>
      <c r="AO82" s="11">
        <v>0.48223369843179698</v>
      </c>
      <c r="AP82" s="11" t="s">
        <v>32</v>
      </c>
      <c r="AQ82" s="11">
        <v>1.6558366380001001E-2</v>
      </c>
      <c r="AR82" s="11">
        <v>14.0350966530587</v>
      </c>
      <c r="AS82" s="11">
        <v>8.6666821125092997E-2</v>
      </c>
      <c r="AT82" s="11">
        <v>0.245344102784607</v>
      </c>
      <c r="AU82" s="11">
        <v>3.4773411931000003E-2</v>
      </c>
      <c r="AV82" s="11">
        <v>0.10931356134897301</v>
      </c>
      <c r="AW82" s="11">
        <v>7.4640764620462E-2</v>
      </c>
      <c r="AX82" s="11">
        <v>2.2115030540381001E-2</v>
      </c>
      <c r="AY82" s="11">
        <v>5.8043054813581997E-2</v>
      </c>
      <c r="AZ82" s="11">
        <v>9.425006191456E-3</v>
      </c>
      <c r="BA82" s="11">
        <v>5.3418763736849E-2</v>
      </c>
      <c r="BB82" s="11">
        <v>7.3276795274450001E-3</v>
      </c>
      <c r="BC82" s="11">
        <v>4.6175400703583003E-2</v>
      </c>
      <c r="BD82" s="11">
        <v>1.1394405482219999E-3</v>
      </c>
      <c r="BE82" s="11">
        <v>2.7236822982473999E-2</v>
      </c>
      <c r="BF82" s="11">
        <v>4.8779031939500004E-3</v>
      </c>
      <c r="BG82" s="11">
        <v>3.7808599723824998E-2</v>
      </c>
      <c r="BH82" s="11" t="s">
        <v>32</v>
      </c>
      <c r="BI82" s="11">
        <v>3.1388811603851E-2</v>
      </c>
      <c r="BJ82" s="11" t="s">
        <v>32</v>
      </c>
      <c r="BK82" s="11">
        <v>1.1884009468022001E-2</v>
      </c>
      <c r="BL82" s="11">
        <v>3.4173599977731998E-2</v>
      </c>
      <c r="BM82" s="11">
        <v>3.2864301825143001E-2</v>
      </c>
      <c r="BN82" s="11">
        <v>5.0319646335700002E-3</v>
      </c>
    </row>
    <row r="83" spans="1:66" x14ac:dyDescent="0.25">
      <c r="I83" s="11"/>
      <c r="L83" s="14" t="s">
        <v>71</v>
      </c>
      <c r="M83" s="15">
        <f>MIN(M51:M82)</f>
        <v>0.1139949983086051</v>
      </c>
      <c r="N83" s="15">
        <f t="shared" ref="N83:V83" si="15">MIN(N51:N82)</f>
        <v>1.5126030675738564</v>
      </c>
      <c r="O83" s="15">
        <f t="shared" si="15"/>
        <v>1.5675594648896969</v>
      </c>
      <c r="P83" s="15">
        <f t="shared" si="15"/>
        <v>0.32574193011436264</v>
      </c>
      <c r="Q83" s="15">
        <f t="shared" si="15"/>
        <v>83.006010339863167</v>
      </c>
      <c r="R83" s="15">
        <f t="shared" si="15"/>
        <v>7.1952713245737362E-2</v>
      </c>
      <c r="S83" s="15">
        <f t="shared" si="15"/>
        <v>0.1350403342516274</v>
      </c>
      <c r="T83" s="15">
        <f t="shared" si="15"/>
        <v>0.51597174290354375</v>
      </c>
      <c r="U83" s="15">
        <f t="shared" si="15"/>
        <v>8.2177933469741046E-2</v>
      </c>
      <c r="V83" s="15">
        <f t="shared" si="15"/>
        <v>1.5330191028243381E-3</v>
      </c>
      <c r="W83" s="92"/>
      <c r="X83" s="151">
        <f t="shared" ref="X83:Y83" si="16">MIN(X51:X82)</f>
        <v>2.6267740925503308E-3</v>
      </c>
      <c r="Y83" s="156">
        <f t="shared" si="16"/>
        <v>555.43536754632964</v>
      </c>
    </row>
    <row r="84" spans="1:66" x14ac:dyDescent="0.25">
      <c r="I84" s="11"/>
      <c r="L84" s="14" t="s">
        <v>72</v>
      </c>
      <c r="M84" s="15">
        <f>MAX(M51:M82)</f>
        <v>4.1968313325155853</v>
      </c>
      <c r="N84" s="15">
        <f t="shared" ref="N84:V84" si="17">MAX(N51:N82)</f>
        <v>5.9236256329960284</v>
      </c>
      <c r="O84" s="15">
        <f t="shared" si="17"/>
        <v>6.3439724178474322</v>
      </c>
      <c r="P84" s="15">
        <f t="shared" si="17"/>
        <v>1.2302821740045609</v>
      </c>
      <c r="Q84" s="15">
        <f t="shared" si="17"/>
        <v>92.889562184361154</v>
      </c>
      <c r="R84" s="15">
        <f t="shared" si="17"/>
        <v>0.16812123228582396</v>
      </c>
      <c r="S84" s="15">
        <f t="shared" si="17"/>
        <v>2.1358376892809696</v>
      </c>
      <c r="T84" s="15">
        <f t="shared" si="17"/>
        <v>1.1564345044208046</v>
      </c>
      <c r="U84" s="15">
        <f t="shared" si="17"/>
        <v>0.14991765101482032</v>
      </c>
      <c r="V84" s="15">
        <f t="shared" si="17"/>
        <v>6.7906207536697544E-2</v>
      </c>
      <c r="W84" s="92"/>
      <c r="X84" s="151">
        <f t="shared" ref="X84:Y84" si="18">MAX(X51:X82)</f>
        <v>4.3847640273438966E-2</v>
      </c>
      <c r="Y84" s="156">
        <f t="shared" si="18"/>
        <v>876.78096679486021</v>
      </c>
    </row>
    <row r="85" spans="1:66" x14ac:dyDescent="0.25">
      <c r="I85" s="11"/>
      <c r="L85" s="14" t="s">
        <v>73</v>
      </c>
      <c r="M85" s="15">
        <f>AVERAGE(M51:M82)</f>
        <v>0.45010311462272462</v>
      </c>
      <c r="N85" s="15">
        <f t="shared" ref="N85:V85" si="19">AVERAGE(N51:N82)</f>
        <v>2.8416027629803131</v>
      </c>
      <c r="O85" s="15">
        <f t="shared" si="19"/>
        <v>2.869585636893226</v>
      </c>
      <c r="P85" s="15">
        <f t="shared" si="19"/>
        <v>0.84301647119199508</v>
      </c>
      <c r="Q85" s="15">
        <f t="shared" si="19"/>
        <v>89.6345227556575</v>
      </c>
      <c r="R85" s="15">
        <f t="shared" si="19"/>
        <v>0.13269199764522377</v>
      </c>
      <c r="S85" s="15">
        <f t="shared" si="19"/>
        <v>0.38980360442641904</v>
      </c>
      <c r="T85" s="15">
        <f t="shared" si="19"/>
        <v>0.87661634857762294</v>
      </c>
      <c r="U85" s="15">
        <f t="shared" si="19"/>
        <v>9.6906218380692605E-2</v>
      </c>
      <c r="V85" s="15">
        <f t="shared" si="19"/>
        <v>1.0067262609112197E-2</v>
      </c>
      <c r="W85" s="92"/>
      <c r="X85" s="151">
        <f t="shared" ref="X85:Y85" si="20">AVERAGE(X51:X82)</f>
        <v>7.7735572781348515E-3</v>
      </c>
      <c r="Y85" s="156">
        <f t="shared" si="20"/>
        <v>639.33051607788263</v>
      </c>
    </row>
    <row r="86" spans="1:66" x14ac:dyDescent="0.25">
      <c r="I86" s="11"/>
      <c r="L86" s="14" t="s">
        <v>76</v>
      </c>
      <c r="M86" s="15">
        <f>STDEV(M51:M82)*2</f>
        <v>1.5142893390657675</v>
      </c>
      <c r="N86" s="15">
        <f t="shared" ref="N86:V86" si="21">STDEV(N51:N82)*2</f>
        <v>1.5875840023656593</v>
      </c>
      <c r="O86" s="15">
        <f t="shared" si="21"/>
        <v>2.1748002451755797</v>
      </c>
      <c r="P86" s="15">
        <f t="shared" si="21"/>
        <v>0.36097286571073639</v>
      </c>
      <c r="Q86" s="15">
        <f t="shared" si="21"/>
        <v>4.2954574294239594</v>
      </c>
      <c r="R86" s="15">
        <f t="shared" si="21"/>
        <v>5.2320102654210915E-2</v>
      </c>
      <c r="S86" s="15">
        <f t="shared" si="21"/>
        <v>0.70320727227125734</v>
      </c>
      <c r="T86" s="15">
        <f t="shared" si="21"/>
        <v>0.34425585517438823</v>
      </c>
      <c r="U86" s="15">
        <f t="shared" si="21"/>
        <v>2.544773460291486E-2</v>
      </c>
      <c r="V86" s="15">
        <f t="shared" si="21"/>
        <v>2.9914729009873006E-2</v>
      </c>
      <c r="W86" s="92"/>
      <c r="X86" s="151">
        <f t="shared" ref="X86:Y86" si="22">STDEV(X51:X82)*2</f>
        <v>1.4516687533394686E-2</v>
      </c>
      <c r="Y86" s="156">
        <f t="shared" si="22"/>
        <v>121.34855400434533</v>
      </c>
    </row>
    <row r="87" spans="1:66" x14ac:dyDescent="0.25">
      <c r="I87" s="11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2"/>
      <c r="X87" s="148"/>
      <c r="Y87" s="153"/>
    </row>
    <row r="88" spans="1:66" ht="14.4" x14ac:dyDescent="0.3">
      <c r="A88" s="23" t="s">
        <v>55</v>
      </c>
      <c r="B88" s="146" t="s">
        <v>332</v>
      </c>
      <c r="I88" s="11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  <c r="X88" s="148"/>
      <c r="Y88" s="153"/>
    </row>
    <row r="89" spans="1:66" x14ac:dyDescent="0.25">
      <c r="A89" s="108">
        <v>1</v>
      </c>
      <c r="B89" s="11">
        <v>666.50153715531599</v>
      </c>
      <c r="C89" s="11">
        <v>1685.7766290888501</v>
      </c>
      <c r="D89" s="11">
        <v>3894.06715713621</v>
      </c>
      <c r="E89" s="11">
        <v>772.772975779474</v>
      </c>
      <c r="F89" s="11">
        <v>739845.59748346999</v>
      </c>
      <c r="G89" s="11">
        <v>258.72129827177503</v>
      </c>
      <c r="H89" s="11">
        <v>700.61557368453805</v>
      </c>
      <c r="I89" s="11">
        <v>8629.0126575595696</v>
      </c>
      <c r="J89" s="11">
        <v>778.99408673427502</v>
      </c>
      <c r="K89" s="11">
        <v>18.463097191892601</v>
      </c>
      <c r="M89" s="92">
        <v>0.14257800882826521</v>
      </c>
      <c r="N89" s="92">
        <v>0.28120439949831105</v>
      </c>
      <c r="O89" s="92">
        <v>0.73578398934088685</v>
      </c>
      <c r="P89" s="92">
        <v>0.11294077041017012</v>
      </c>
      <c r="Q89" s="92">
        <v>95.18113611624841</v>
      </c>
      <c r="R89" s="92">
        <v>3.3406094032851594E-2</v>
      </c>
      <c r="S89" s="92">
        <v>0.11617607442837009</v>
      </c>
      <c r="T89" s="92">
        <v>1.5404513396275343</v>
      </c>
      <c r="U89" s="92">
        <v>9.912699753693649E-2</v>
      </c>
      <c r="V89" s="92">
        <v>2.2982863384467906E-3</v>
      </c>
      <c r="W89" s="92">
        <f t="shared" ref="W89:W133" si="23">SUM(M89:V89)</f>
        <v>98.245102076290195</v>
      </c>
      <c r="X89" s="148">
        <f t="shared" ref="X89" si="24">(S89/40.3044)/((S89/40.344)+(Q89/71.844))</f>
        <v>2.1710054014976395E-3</v>
      </c>
      <c r="Y89" s="153">
        <f t="shared" ref="Y89:Y152" si="25">(-8344)/(LN(X89)-4.13) - 273</f>
        <v>540.05210551663993</v>
      </c>
      <c r="AA89" s="11">
        <v>1.8253449870185301</v>
      </c>
      <c r="AB89" s="11">
        <v>142.70507013493901</v>
      </c>
      <c r="AC89" s="11">
        <v>0.12235664399700601</v>
      </c>
      <c r="AD89" s="11">
        <v>58.2509392173883</v>
      </c>
      <c r="AE89" s="11">
        <v>0.68587945255596605</v>
      </c>
      <c r="AF89" s="11">
        <v>0.51013548796919395</v>
      </c>
      <c r="AG89" s="11">
        <v>0.67774627949440003</v>
      </c>
      <c r="AH89" s="11" t="s">
        <v>32</v>
      </c>
      <c r="AI89" s="11" t="s">
        <v>32</v>
      </c>
      <c r="AJ89" s="11" t="s">
        <v>32</v>
      </c>
      <c r="AK89" s="11" t="s">
        <v>32</v>
      </c>
      <c r="AL89" s="11">
        <v>1.0638887974227001E-2</v>
      </c>
      <c r="AM89" s="11" t="s">
        <v>32</v>
      </c>
      <c r="AN89" s="11">
        <v>1.0996414342977601</v>
      </c>
      <c r="AO89" s="11">
        <v>0.39432943893223399</v>
      </c>
      <c r="AP89" s="11" t="s">
        <v>32</v>
      </c>
      <c r="AQ89" s="11" t="s">
        <v>32</v>
      </c>
      <c r="AR89" s="11" t="s">
        <v>32</v>
      </c>
      <c r="AS89" s="11" t="s">
        <v>32</v>
      </c>
      <c r="AT89" s="11">
        <v>1.1990013643659999E-3</v>
      </c>
      <c r="AU89" s="11" t="s">
        <v>32</v>
      </c>
      <c r="AV89" s="11" t="s">
        <v>32</v>
      </c>
      <c r="AW89" s="11" t="s">
        <v>32</v>
      </c>
      <c r="AX89" s="11" t="s">
        <v>32</v>
      </c>
      <c r="AY89" s="11">
        <v>6.3935342139100002E-3</v>
      </c>
      <c r="AZ89" s="11" t="s">
        <v>32</v>
      </c>
      <c r="BA89" s="11" t="s">
        <v>32</v>
      </c>
      <c r="BB89" s="11" t="s">
        <v>32</v>
      </c>
      <c r="BC89" s="11" t="s">
        <v>32</v>
      </c>
      <c r="BD89" s="11" t="s">
        <v>32</v>
      </c>
      <c r="BE89" s="11" t="s">
        <v>32</v>
      </c>
      <c r="BF89" s="11" t="s">
        <v>32</v>
      </c>
      <c r="BG89" s="11" t="s">
        <v>32</v>
      </c>
      <c r="BH89" s="11" t="s">
        <v>32</v>
      </c>
      <c r="BI89" s="11" t="s">
        <v>32</v>
      </c>
      <c r="BJ89" s="11" t="s">
        <v>32</v>
      </c>
      <c r="BK89" s="11">
        <v>6.8990617774200005E-4</v>
      </c>
      <c r="BL89" s="11" t="s">
        <v>32</v>
      </c>
      <c r="BM89" s="11" t="s">
        <v>32</v>
      </c>
      <c r="BN89" s="11" t="s">
        <v>32</v>
      </c>
    </row>
    <row r="90" spans="1:66" x14ac:dyDescent="0.25">
      <c r="A90" s="108">
        <v>2</v>
      </c>
      <c r="B90" s="11">
        <v>874.88815010861003</v>
      </c>
      <c r="C90" s="11">
        <v>1159.7806995985</v>
      </c>
      <c r="D90" s="11">
        <v>3584.7282289875002</v>
      </c>
      <c r="E90" s="11">
        <v>2418.0811990425</v>
      </c>
      <c r="F90" s="11">
        <v>738842.460404251</v>
      </c>
      <c r="G90" s="11">
        <v>133.011767196178</v>
      </c>
      <c r="H90" s="11">
        <v>1024.3003656426899</v>
      </c>
      <c r="I90" s="11">
        <v>8202.3568335347099</v>
      </c>
      <c r="J90" s="11">
        <v>776.00923749742503</v>
      </c>
      <c r="K90" s="11">
        <v>29.508491496133999</v>
      </c>
      <c r="M90" s="92">
        <v>0.18715607307123389</v>
      </c>
      <c r="N90" s="92">
        <v>0.19346301850002576</v>
      </c>
      <c r="O90" s="92">
        <v>0.67733439886718816</v>
      </c>
      <c r="P90" s="92">
        <v>0.35340256724006136</v>
      </c>
      <c r="Q90" s="92">
        <v>95.052082531006889</v>
      </c>
      <c r="R90" s="92">
        <v>1.7174479380370502E-2</v>
      </c>
      <c r="S90" s="92">
        <v>0.16984948663087085</v>
      </c>
      <c r="T90" s="92">
        <v>1.4642847419226164</v>
      </c>
      <c r="U90" s="92">
        <v>9.8747175471547335E-2</v>
      </c>
      <c r="V90" s="92">
        <v>3.6732170214387599E-3</v>
      </c>
      <c r="W90" s="92">
        <f t="shared" si="23"/>
        <v>98.21716768911223</v>
      </c>
      <c r="X90" s="148">
        <f t="shared" ref="X90:X153" si="26">(S90/40.3044)/((S90/40.344)+(Q90/71.844))</f>
        <v>3.1751253152770822E-3</v>
      </c>
      <c r="Y90" s="153">
        <f t="shared" si="25"/>
        <v>571.32861400557613</v>
      </c>
      <c r="AA90" s="11">
        <v>1.13624855491599</v>
      </c>
      <c r="AB90" s="11">
        <v>168.45104232920201</v>
      </c>
      <c r="AC90" s="11">
        <v>4.1317849710194903</v>
      </c>
      <c r="AD90" s="11">
        <v>56.367450136978299</v>
      </c>
      <c r="AE90" s="11">
        <v>0.86631296347787101</v>
      </c>
      <c r="AF90" s="11">
        <v>0.71431796809104298</v>
      </c>
      <c r="AG90" s="11">
        <v>0.46827437940681799</v>
      </c>
      <c r="AH90" s="11">
        <v>8.0243624284051004E-2</v>
      </c>
      <c r="AI90" s="11">
        <v>2.4695715350622E-2</v>
      </c>
      <c r="AJ90" s="11">
        <v>0.12987783780102699</v>
      </c>
      <c r="AK90" s="11">
        <v>7.6491576333199999E-3</v>
      </c>
      <c r="AL90" s="11">
        <v>2.326823423116E-2</v>
      </c>
      <c r="AM90" s="11">
        <v>2.8577990266258999E-2</v>
      </c>
      <c r="AN90" s="11">
        <v>0.93900987629774602</v>
      </c>
      <c r="AO90" s="11">
        <v>0.21238359244769001</v>
      </c>
      <c r="AP90" s="11" t="s">
        <v>32</v>
      </c>
      <c r="AQ90" s="11">
        <v>1.0922389509496E-2</v>
      </c>
      <c r="AR90" s="11">
        <v>0.21073826338346899</v>
      </c>
      <c r="AS90" s="11">
        <v>2.1680819630096E-2</v>
      </c>
      <c r="AT90" s="11">
        <v>4.4916561719019997E-2</v>
      </c>
      <c r="AU90" s="11">
        <v>2.924190042746E-3</v>
      </c>
      <c r="AV90" s="11">
        <v>1.1423161725148E-2</v>
      </c>
      <c r="AW90" s="11" t="s">
        <v>32</v>
      </c>
      <c r="AX90" s="11" t="s">
        <v>32</v>
      </c>
      <c r="AY90" s="11">
        <v>6.1255054559290001E-3</v>
      </c>
      <c r="AZ90" s="11" t="s">
        <v>32</v>
      </c>
      <c r="BA90" s="11">
        <v>1.1478097802910999E-2</v>
      </c>
      <c r="BB90" s="11" t="s">
        <v>32</v>
      </c>
      <c r="BC90" s="11" t="s">
        <v>32</v>
      </c>
      <c r="BD90" s="11" t="s">
        <v>32</v>
      </c>
      <c r="BE90" s="11" t="s">
        <v>32</v>
      </c>
      <c r="BF90" s="11" t="s">
        <v>32</v>
      </c>
      <c r="BG90" s="11" t="s">
        <v>32</v>
      </c>
      <c r="BH90" s="11" t="s">
        <v>32</v>
      </c>
      <c r="BI90" s="11" t="s">
        <v>32</v>
      </c>
      <c r="BJ90" s="11" t="s">
        <v>32</v>
      </c>
      <c r="BK90" s="11">
        <v>2.4058661705059999E-3</v>
      </c>
      <c r="BL90" s="11">
        <v>5.3203164428300004E-3</v>
      </c>
      <c r="BM90" s="11">
        <v>2.2119987588417E-2</v>
      </c>
      <c r="BN90" s="11">
        <v>2.2619491544240001E-3</v>
      </c>
    </row>
    <row r="91" spans="1:66" x14ac:dyDescent="0.25">
      <c r="A91" s="108">
        <v>3</v>
      </c>
      <c r="B91" s="11">
        <v>2015.7199422752301</v>
      </c>
      <c r="C91" s="11">
        <v>1434.4391409780601</v>
      </c>
      <c r="D91" s="11">
        <v>4460.2745305138396</v>
      </c>
      <c r="E91" s="11">
        <v>2043.9210489008999</v>
      </c>
      <c r="F91" s="11">
        <v>734480.38535017695</v>
      </c>
      <c r="G91" s="11">
        <v>235.38401491331899</v>
      </c>
      <c r="H91" s="11">
        <v>1342.5319449492699</v>
      </c>
      <c r="I91" s="11">
        <v>8998.3187916446295</v>
      </c>
      <c r="J91" s="11">
        <v>711.69749634951995</v>
      </c>
      <c r="K91" s="11">
        <v>17.090175213322802</v>
      </c>
      <c r="M91" s="92">
        <v>0.43120281005151728</v>
      </c>
      <c r="N91" s="92">
        <v>0.2392787931065502</v>
      </c>
      <c r="O91" s="92">
        <v>0.84276887254058996</v>
      </c>
      <c r="P91" s="92">
        <v>0.29871906129686654</v>
      </c>
      <c r="Q91" s="92">
        <v>94.490901575300271</v>
      </c>
      <c r="R91" s="92">
        <v>3.0392784005607746E-2</v>
      </c>
      <c r="S91" s="92">
        <v>0.22261864711148791</v>
      </c>
      <c r="T91" s="92">
        <v>1.6063798706843992</v>
      </c>
      <c r="U91" s="92">
        <v>9.0563506410476419E-2</v>
      </c>
      <c r="V91" s="92">
        <v>2.1273850105544222E-3</v>
      </c>
      <c r="W91" s="92">
        <f t="shared" si="23"/>
        <v>98.254953305518313</v>
      </c>
      <c r="X91" s="148">
        <f t="shared" si="26"/>
        <v>4.1820702327227911E-3</v>
      </c>
      <c r="Y91" s="153">
        <f t="shared" si="25"/>
        <v>595.53798231817859</v>
      </c>
      <c r="AA91" s="11">
        <v>1.6690992419817201</v>
      </c>
      <c r="AB91" s="11">
        <v>159.485732492267</v>
      </c>
      <c r="AC91" s="11">
        <v>16.298130696933299</v>
      </c>
      <c r="AD91" s="11">
        <v>56.886976440871798</v>
      </c>
      <c r="AE91" s="11">
        <v>0.73624817374965101</v>
      </c>
      <c r="AF91" s="11">
        <v>0.594116691001769</v>
      </c>
      <c r="AG91" s="11">
        <v>0.79031772974559</v>
      </c>
      <c r="AH91" s="11" t="s">
        <v>32</v>
      </c>
      <c r="AI91" s="11">
        <v>0.122770378043315</v>
      </c>
      <c r="AJ91" s="11">
        <v>0.725041246146924</v>
      </c>
      <c r="AK91" s="11">
        <v>5.9773180445770999E-2</v>
      </c>
      <c r="AL91" s="11">
        <v>1.0065189198745999E-2</v>
      </c>
      <c r="AM91" s="11">
        <v>5.835300728198E-3</v>
      </c>
      <c r="AN91" s="11">
        <v>0.75343166956699703</v>
      </c>
      <c r="AO91" s="11">
        <v>0.62353400412987003</v>
      </c>
      <c r="AP91" s="11" t="s">
        <v>32</v>
      </c>
      <c r="AQ91" s="11">
        <v>1.1820100704509E-2</v>
      </c>
      <c r="AR91" s="11">
        <v>1.1787220732975201</v>
      </c>
      <c r="AS91" s="11">
        <v>3.9475892820709998E-2</v>
      </c>
      <c r="AT91" s="11">
        <v>0.11798774476958999</v>
      </c>
      <c r="AU91" s="11">
        <v>1.3558300277386E-2</v>
      </c>
      <c r="AV91" s="11">
        <v>2.2686008730696001E-2</v>
      </c>
      <c r="AW91" s="11" t="s">
        <v>32</v>
      </c>
      <c r="AX91" s="11">
        <v>5.1146136515329999E-3</v>
      </c>
      <c r="AY91" s="11">
        <v>6.045725654178E-3</v>
      </c>
      <c r="AZ91" s="11" t="s">
        <v>32</v>
      </c>
      <c r="BA91" s="11">
        <v>7.5422441474459999E-3</v>
      </c>
      <c r="BB91" s="11">
        <v>9.3366759688400002E-4</v>
      </c>
      <c r="BC91" s="11">
        <v>5.9660537460740001E-3</v>
      </c>
      <c r="BD91" s="11">
        <v>1.7936489061169999E-3</v>
      </c>
      <c r="BE91" s="11">
        <v>8.4761092784990007E-3</v>
      </c>
      <c r="BF91" s="11" t="s">
        <v>32</v>
      </c>
      <c r="BG91" s="11">
        <v>3.2497461641400002E-3</v>
      </c>
      <c r="BH91" s="11" t="s">
        <v>32</v>
      </c>
      <c r="BI91" s="11" t="s">
        <v>32</v>
      </c>
      <c r="BJ91" s="11">
        <v>1.724278130436E-3</v>
      </c>
      <c r="BK91" s="11">
        <v>6.55142016997E-4</v>
      </c>
      <c r="BL91" s="11">
        <v>6.9872757457789996E-3</v>
      </c>
      <c r="BM91" s="11">
        <v>7.473728395733E-3</v>
      </c>
      <c r="BN91" s="11">
        <v>2.7938672734160001E-3</v>
      </c>
    </row>
    <row r="92" spans="1:66" x14ac:dyDescent="0.25">
      <c r="A92" s="108">
        <v>4</v>
      </c>
      <c r="B92" s="11">
        <v>705.49262084514601</v>
      </c>
      <c r="C92" s="11">
        <v>2048.8164829552102</v>
      </c>
      <c r="D92" s="11">
        <v>3503.30564248672</v>
      </c>
      <c r="E92" s="11">
        <v>2012.6959919134699</v>
      </c>
      <c r="F92" s="11">
        <v>738101.36789388105</v>
      </c>
      <c r="G92" s="11">
        <v>274.593291036121</v>
      </c>
      <c r="H92" s="11">
        <v>858.55308262643803</v>
      </c>
      <c r="I92" s="11">
        <v>8543.3999565319991</v>
      </c>
      <c r="J92" s="11">
        <v>746.06770672997402</v>
      </c>
      <c r="K92" s="11">
        <v>15.458319771702101</v>
      </c>
      <c r="M92" s="92">
        <v>0.15091898145119365</v>
      </c>
      <c r="N92" s="92">
        <v>0.34176307752175861</v>
      </c>
      <c r="O92" s="92">
        <v>0.66194960114786572</v>
      </c>
      <c r="P92" s="92">
        <v>0.29415551921815364</v>
      </c>
      <c r="Q92" s="92">
        <v>94.956740979547803</v>
      </c>
      <c r="R92" s="92">
        <v>3.5455485738583939E-2</v>
      </c>
      <c r="S92" s="92">
        <v>0.14236527216111594</v>
      </c>
      <c r="T92" s="92">
        <v>1.5251677602400924</v>
      </c>
      <c r="U92" s="92">
        <v>9.4937115681389184E-2</v>
      </c>
      <c r="V92" s="92">
        <v>1.9242516451814773E-3</v>
      </c>
      <c r="W92" s="92">
        <f t="shared" si="23"/>
        <v>98.205378044353125</v>
      </c>
      <c r="X92" s="148">
        <f t="shared" si="26"/>
        <v>2.6653751352673479E-3</v>
      </c>
      <c r="Y92" s="153">
        <f t="shared" si="25"/>
        <v>556.63701510510623</v>
      </c>
      <c r="AA92" s="11">
        <v>1.8304237541452799</v>
      </c>
      <c r="AB92" s="11">
        <v>143.155535908552</v>
      </c>
      <c r="AC92" s="11">
        <v>0.170100655884699</v>
      </c>
      <c r="AD92" s="11">
        <v>57.967380359978598</v>
      </c>
      <c r="AE92" s="11">
        <v>1.1011688799427899</v>
      </c>
      <c r="AF92" s="11">
        <v>0.73000399122195003</v>
      </c>
      <c r="AG92" s="11">
        <v>0.66530704744063196</v>
      </c>
      <c r="AH92" s="11" t="s">
        <v>32</v>
      </c>
      <c r="AI92" s="11" t="s">
        <v>32</v>
      </c>
      <c r="AJ92" s="11">
        <v>9.3850251887930003E-3</v>
      </c>
      <c r="AK92" s="11">
        <v>3.6567446131460001E-3</v>
      </c>
      <c r="AL92" s="11">
        <v>7.3556214345969996E-3</v>
      </c>
      <c r="AM92" s="11">
        <v>1.4542382492574E-2</v>
      </c>
      <c r="AN92" s="11">
        <v>0.22544459745199699</v>
      </c>
      <c r="AO92" s="11">
        <v>0.44573738185774298</v>
      </c>
      <c r="AP92" s="11" t="s">
        <v>32</v>
      </c>
      <c r="AQ92" s="11" t="s">
        <v>32</v>
      </c>
      <c r="AR92" s="11">
        <v>8.5394620418789997E-3</v>
      </c>
      <c r="AS92" s="11">
        <v>1.084897924818E-3</v>
      </c>
      <c r="AT92" s="11">
        <v>1.0314856960308001E-2</v>
      </c>
      <c r="AU92" s="11" t="s">
        <v>32</v>
      </c>
      <c r="AV92" s="11" t="s">
        <v>32</v>
      </c>
      <c r="AW92" s="11" t="s">
        <v>32</v>
      </c>
      <c r="AX92" s="11" t="s">
        <v>32</v>
      </c>
      <c r="AY92" s="11" t="s">
        <v>32</v>
      </c>
      <c r="AZ92" s="11" t="s">
        <v>32</v>
      </c>
      <c r="BA92" s="11" t="s">
        <v>32</v>
      </c>
      <c r="BB92" s="11" t="s">
        <v>32</v>
      </c>
      <c r="BC92" s="11" t="s">
        <v>32</v>
      </c>
      <c r="BD92" s="11" t="s">
        <v>32</v>
      </c>
      <c r="BE92" s="11" t="s">
        <v>32</v>
      </c>
      <c r="BF92" s="11" t="s">
        <v>32</v>
      </c>
      <c r="BG92" s="11" t="s">
        <v>32</v>
      </c>
      <c r="BH92" s="11">
        <v>1.9967285411840001E-3</v>
      </c>
      <c r="BI92" s="11" t="s">
        <v>32</v>
      </c>
      <c r="BJ92" s="11">
        <v>1.69866170052E-3</v>
      </c>
      <c r="BK92" s="11">
        <v>4.5997475977839998E-3</v>
      </c>
      <c r="BL92" s="11">
        <v>2.3347867729740001E-3</v>
      </c>
      <c r="BM92" s="11" t="s">
        <v>32</v>
      </c>
      <c r="BN92" s="11">
        <v>3.3007902937900002E-3</v>
      </c>
    </row>
    <row r="93" spans="1:66" x14ac:dyDescent="0.25">
      <c r="A93" s="108">
        <v>5</v>
      </c>
      <c r="B93" s="11">
        <v>1122.69064414423</v>
      </c>
      <c r="C93" s="11">
        <v>1369.24575721325</v>
      </c>
      <c r="D93" s="11">
        <v>4023.2719496338</v>
      </c>
      <c r="E93" s="11">
        <v>2370.0739293697102</v>
      </c>
      <c r="F93" s="11">
        <v>739069.102341049</v>
      </c>
      <c r="G93" s="11">
        <v>192.38824042491399</v>
      </c>
      <c r="H93" s="11">
        <v>1089.7560894973401</v>
      </c>
      <c r="I93" s="11">
        <v>6844.3545318873503</v>
      </c>
      <c r="J93" s="11">
        <v>751.80242797553001</v>
      </c>
      <c r="K93" s="11">
        <v>24.9558849105611</v>
      </c>
      <c r="M93" s="92">
        <v>0.2401659825953337</v>
      </c>
      <c r="N93" s="92">
        <v>0.22840388476074222</v>
      </c>
      <c r="O93" s="92">
        <v>0.76019723488330648</v>
      </c>
      <c r="P93" s="92">
        <v>0.34638630477738314</v>
      </c>
      <c r="Q93" s="92">
        <v>95.081240016175954</v>
      </c>
      <c r="R93" s="92">
        <v>2.4841169603664892E-2</v>
      </c>
      <c r="S93" s="92">
        <v>0.18070335476044894</v>
      </c>
      <c r="T93" s="92">
        <v>1.2218541710325297</v>
      </c>
      <c r="U93" s="92">
        <v>9.5666858959886192E-2</v>
      </c>
      <c r="V93" s="92">
        <v>3.1065085536666451E-3</v>
      </c>
      <c r="W93" s="92">
        <f t="shared" si="23"/>
        <v>98.182565486102931</v>
      </c>
      <c r="X93" s="148">
        <f t="shared" si="26"/>
        <v>3.3763081212454574E-3</v>
      </c>
      <c r="Y93" s="153">
        <f t="shared" si="25"/>
        <v>576.61036724672829</v>
      </c>
      <c r="AA93" s="11">
        <v>1.0954232252246301</v>
      </c>
      <c r="AB93" s="11">
        <v>179.53375474480501</v>
      </c>
      <c r="AC93" s="11" t="s">
        <v>32</v>
      </c>
      <c r="AD93" s="11">
        <v>63.362443701246001</v>
      </c>
      <c r="AE93" s="11">
        <v>0.73914634048598205</v>
      </c>
      <c r="AF93" s="11">
        <v>0.72351791075849603</v>
      </c>
      <c r="AG93" s="11">
        <v>0.62151361676763694</v>
      </c>
      <c r="AH93" s="11" t="s">
        <v>32</v>
      </c>
      <c r="AI93" s="11" t="s">
        <v>32</v>
      </c>
      <c r="AJ93" s="11">
        <v>2.5350045425244001E-2</v>
      </c>
      <c r="AK93" s="11">
        <v>3.8142370451790001E-3</v>
      </c>
      <c r="AL93" s="11">
        <v>5.0227951747520002E-3</v>
      </c>
      <c r="AM93" s="11">
        <v>4.4538468246149996E-3</v>
      </c>
      <c r="AN93" s="11">
        <v>0.73882357761233797</v>
      </c>
      <c r="AO93" s="11">
        <v>0.29024756767259602</v>
      </c>
      <c r="AP93" s="11" t="s">
        <v>32</v>
      </c>
      <c r="AQ93" s="11" t="s">
        <v>32</v>
      </c>
      <c r="AR93" s="11">
        <v>1.8231672744634001E-2</v>
      </c>
      <c r="AS93" s="11">
        <v>1.1565209814515E-2</v>
      </c>
      <c r="AT93" s="11">
        <v>1.3168039533629E-2</v>
      </c>
      <c r="AU93" s="11" t="s">
        <v>32</v>
      </c>
      <c r="AV93" s="11" t="s">
        <v>32</v>
      </c>
      <c r="AW93" s="11" t="s">
        <v>32</v>
      </c>
      <c r="AX93" s="11" t="s">
        <v>32</v>
      </c>
      <c r="AY93" s="11" t="s">
        <v>32</v>
      </c>
      <c r="AZ93" s="11" t="s">
        <v>32</v>
      </c>
      <c r="BA93" s="11" t="s">
        <v>32</v>
      </c>
      <c r="BB93" s="11" t="s">
        <v>32</v>
      </c>
      <c r="BC93" s="11" t="s">
        <v>32</v>
      </c>
      <c r="BD93" s="11">
        <v>9.1446137990899997E-4</v>
      </c>
      <c r="BE93" s="11" t="s">
        <v>32</v>
      </c>
      <c r="BF93" s="11" t="s">
        <v>32</v>
      </c>
      <c r="BG93" s="11">
        <v>1.3442099978932E-2</v>
      </c>
      <c r="BH93" s="11" t="s">
        <v>32</v>
      </c>
      <c r="BI93" s="11" t="s">
        <v>32</v>
      </c>
      <c r="BJ93" s="11">
        <v>1.776720716643E-3</v>
      </c>
      <c r="BK93" s="11" t="s">
        <v>32</v>
      </c>
      <c r="BL93" s="11">
        <v>3.0377022717800002E-3</v>
      </c>
      <c r="BM93" s="11">
        <v>1.9099988602050001E-3</v>
      </c>
      <c r="BN93" s="11" t="s">
        <v>32</v>
      </c>
    </row>
    <row r="94" spans="1:66" x14ac:dyDescent="0.25">
      <c r="A94" s="108">
        <v>6</v>
      </c>
      <c r="B94" s="11">
        <v>754.64383631307703</v>
      </c>
      <c r="C94" s="11">
        <v>2161.9364675018601</v>
      </c>
      <c r="D94" s="11">
        <v>4261.8942768615498</v>
      </c>
      <c r="E94" s="11">
        <v>2514.4338814144999</v>
      </c>
      <c r="F94" s="11">
        <v>737204.20187519502</v>
      </c>
      <c r="G94" s="11">
        <v>297.04250625427301</v>
      </c>
      <c r="H94" s="11">
        <v>997.46661043679501</v>
      </c>
      <c r="I94" s="11">
        <v>7793.2278875581696</v>
      </c>
      <c r="J94" s="11">
        <v>732.54845669512497</v>
      </c>
      <c r="K94" s="11">
        <v>24.351341308095201</v>
      </c>
      <c r="M94" s="92">
        <v>0.16143340946409343</v>
      </c>
      <c r="N94" s="92">
        <v>0.36063262214398528</v>
      </c>
      <c r="O94" s="92">
        <v>0.80528492361298976</v>
      </c>
      <c r="P94" s="92">
        <v>0.36748451176872921</v>
      </c>
      <c r="Q94" s="92">
        <v>94.841320571243841</v>
      </c>
      <c r="R94" s="92">
        <v>3.835412840755173E-2</v>
      </c>
      <c r="S94" s="92">
        <v>0.16539991334262935</v>
      </c>
      <c r="T94" s="92">
        <v>1.3912470424868844</v>
      </c>
      <c r="U94" s="92">
        <v>9.3216791114454647E-2</v>
      </c>
      <c r="V94" s="92">
        <v>3.0312549660316906E-3</v>
      </c>
      <c r="W94" s="92">
        <f t="shared" si="23"/>
        <v>98.227405168551186</v>
      </c>
      <c r="X94" s="148">
        <f t="shared" si="26"/>
        <v>3.0990534212573025E-3</v>
      </c>
      <c r="Y94" s="153">
        <f t="shared" si="25"/>
        <v>569.26179268165163</v>
      </c>
      <c r="AA94" s="11">
        <v>1.74570422728675</v>
      </c>
      <c r="AB94" s="11">
        <v>162.68853508609499</v>
      </c>
      <c r="AC94" s="11" t="s">
        <v>32</v>
      </c>
      <c r="AD94" s="11">
        <v>58.600407923251502</v>
      </c>
      <c r="AE94" s="11">
        <v>0.829024135490533</v>
      </c>
      <c r="AF94" s="11">
        <v>0.51905253976524202</v>
      </c>
      <c r="AG94" s="11">
        <v>0.72888261121124998</v>
      </c>
      <c r="AH94" s="11">
        <v>0.115562111858351</v>
      </c>
      <c r="AI94" s="11" t="s">
        <v>32</v>
      </c>
      <c r="AJ94" s="11">
        <v>5.5162738057059997E-3</v>
      </c>
      <c r="AK94" s="11">
        <v>1.213109979048E-3</v>
      </c>
      <c r="AL94" s="11" t="s">
        <v>32</v>
      </c>
      <c r="AM94" s="11">
        <v>4.9132217323385997E-2</v>
      </c>
      <c r="AN94" s="11">
        <v>0.79640854906216796</v>
      </c>
      <c r="AO94" s="11">
        <v>0.82635859267809997</v>
      </c>
      <c r="AP94" s="11" t="s">
        <v>32</v>
      </c>
      <c r="AQ94" s="11" t="s">
        <v>32</v>
      </c>
      <c r="AR94" s="11">
        <v>8.9554623647410004E-3</v>
      </c>
      <c r="AS94" s="11">
        <v>3.4679284323730001E-3</v>
      </c>
      <c r="AT94" s="11">
        <v>5.9999413965919996E-3</v>
      </c>
      <c r="AU94" s="11">
        <v>9.7664854230200006E-4</v>
      </c>
      <c r="AV94" s="11" t="s">
        <v>32</v>
      </c>
      <c r="AW94" s="11" t="s">
        <v>32</v>
      </c>
      <c r="AX94" s="11">
        <v>5.2763691352499999E-3</v>
      </c>
      <c r="AY94" s="11">
        <v>6.2090084079759996E-3</v>
      </c>
      <c r="AZ94" s="11" t="s">
        <v>32</v>
      </c>
      <c r="BA94" s="11">
        <v>3.864002370498E-3</v>
      </c>
      <c r="BB94" s="11">
        <v>1.2804423641225001E-2</v>
      </c>
      <c r="BC94" s="11" t="s">
        <v>32</v>
      </c>
      <c r="BD94" s="11">
        <v>1.2128385998591999E-2</v>
      </c>
      <c r="BE94" s="11" t="s">
        <v>32</v>
      </c>
      <c r="BF94" s="11" t="s">
        <v>32</v>
      </c>
      <c r="BG94" s="11" t="s">
        <v>32</v>
      </c>
      <c r="BH94" s="11" t="s">
        <v>32</v>
      </c>
      <c r="BI94" s="11" t="s">
        <v>32</v>
      </c>
      <c r="BJ94" s="11">
        <v>6.0973654054999999E-4</v>
      </c>
      <c r="BK94" s="11">
        <v>6.8869456512499997E-4</v>
      </c>
      <c r="BL94" s="11">
        <v>5.4602744058820001E-3</v>
      </c>
      <c r="BM94" s="11">
        <v>1.909030033162E-3</v>
      </c>
      <c r="BN94" s="11" t="s">
        <v>32</v>
      </c>
    </row>
    <row r="95" spans="1:66" x14ac:dyDescent="0.25">
      <c r="A95" s="108">
        <v>7</v>
      </c>
      <c r="B95" s="11">
        <v>1908.87495598174</v>
      </c>
      <c r="C95" s="11">
        <v>2097.5323519200101</v>
      </c>
      <c r="D95" s="11">
        <v>5440.28952659684</v>
      </c>
      <c r="E95" s="11">
        <v>2456.4600241195499</v>
      </c>
      <c r="F95" s="11">
        <v>732522.79570561997</v>
      </c>
      <c r="G95" s="11">
        <v>242.87844801957499</v>
      </c>
      <c r="H95" s="11">
        <v>1512.83084510545</v>
      </c>
      <c r="I95" s="11">
        <v>7869.2081920942601</v>
      </c>
      <c r="J95" s="11">
        <v>765.33639472738105</v>
      </c>
      <c r="K95" s="11">
        <v>84.156885007884696</v>
      </c>
      <c r="M95" s="92">
        <v>0.40834653058361386</v>
      </c>
      <c r="N95" s="92">
        <v>0.34988937162377687</v>
      </c>
      <c r="O95" s="92">
        <v>1.0279427060504729</v>
      </c>
      <c r="P95" s="92">
        <v>0.35901163252507223</v>
      </c>
      <c r="Q95" s="92">
        <v>94.239057667528002</v>
      </c>
      <c r="R95" s="92">
        <v>3.1360465208287523E-2</v>
      </c>
      <c r="S95" s="92">
        <v>0.25085761073538571</v>
      </c>
      <c r="T95" s="92">
        <v>1.4048110464526673</v>
      </c>
      <c r="U95" s="92">
        <v>9.7389056229059232E-2</v>
      </c>
      <c r="V95" s="92">
        <v>1.0475849045781485E-2</v>
      </c>
      <c r="W95" s="92">
        <f t="shared" si="23"/>
        <v>98.179141935982116</v>
      </c>
      <c r="X95" s="148">
        <f t="shared" si="26"/>
        <v>4.7225934321214755E-3</v>
      </c>
      <c r="Y95" s="153">
        <f t="shared" si="25"/>
        <v>606.66796188437672</v>
      </c>
      <c r="AA95" s="11">
        <v>1.90422728450545</v>
      </c>
      <c r="AB95" s="11">
        <v>170.697447590709</v>
      </c>
      <c r="AC95" s="11">
        <v>0.19345769540633401</v>
      </c>
      <c r="AD95" s="11">
        <v>61.105977421076901</v>
      </c>
      <c r="AE95" s="11">
        <v>0.86436877292859504</v>
      </c>
      <c r="AF95" s="11">
        <v>1.0141473469859399</v>
      </c>
      <c r="AG95" s="11">
        <v>0.65456185167201597</v>
      </c>
      <c r="AH95" s="11">
        <v>0.11039533221763401</v>
      </c>
      <c r="AI95" s="11">
        <v>0.103720222497888</v>
      </c>
      <c r="AJ95" s="11">
        <v>0.240688295751492</v>
      </c>
      <c r="AK95" s="11">
        <v>4.5832283705488003E-2</v>
      </c>
      <c r="AL95" s="11">
        <v>1.6583666668364E-2</v>
      </c>
      <c r="AM95" s="11">
        <v>3.4008847829132001E-2</v>
      </c>
      <c r="AN95" s="11">
        <v>0.70712191005174596</v>
      </c>
      <c r="AO95" s="11">
        <v>0.74781957426604995</v>
      </c>
      <c r="AP95" s="11" t="s">
        <v>32</v>
      </c>
      <c r="AQ95" s="11">
        <v>1.4978396773357E-2</v>
      </c>
      <c r="AR95" s="11">
        <v>0.17762302070757499</v>
      </c>
      <c r="AS95" s="11">
        <v>5.2876005509330998E-2</v>
      </c>
      <c r="AT95" s="11">
        <v>0.13254596387443901</v>
      </c>
      <c r="AU95" s="11">
        <v>1.7945435735891999E-2</v>
      </c>
      <c r="AV95" s="11">
        <v>3.7236844581178E-2</v>
      </c>
      <c r="AW95" s="11">
        <v>1.4043447084430999E-2</v>
      </c>
      <c r="AX95" s="11">
        <v>7.4663945957979998E-3</v>
      </c>
      <c r="AY95" s="11">
        <v>2.0746003248049E-2</v>
      </c>
      <c r="AZ95" s="11">
        <v>9.7994012066200003E-4</v>
      </c>
      <c r="BA95" s="11">
        <v>1.6479983349210001E-2</v>
      </c>
      <c r="BB95" s="11">
        <v>2.0600894905110001E-3</v>
      </c>
      <c r="BC95" s="11">
        <v>6.5126678921039998E-3</v>
      </c>
      <c r="BD95" s="11">
        <v>2.9448221423150002E-3</v>
      </c>
      <c r="BE95" s="11">
        <v>1.3888724449285E-2</v>
      </c>
      <c r="BF95" s="11" t="s">
        <v>32</v>
      </c>
      <c r="BG95" s="11" t="s">
        <v>32</v>
      </c>
      <c r="BH95" s="11" t="s">
        <v>32</v>
      </c>
      <c r="BI95" s="11" t="s">
        <v>32</v>
      </c>
      <c r="BJ95" s="11">
        <v>5.6521981344649997E-3</v>
      </c>
      <c r="BK95" s="11">
        <v>2.6106191184609999E-3</v>
      </c>
      <c r="BL95" s="11">
        <v>1.9038589716135999E-2</v>
      </c>
      <c r="BM95" s="11">
        <v>1.0824610321728999E-2</v>
      </c>
      <c r="BN95" s="11">
        <v>1.1022447064646E-2</v>
      </c>
    </row>
    <row r="96" spans="1:66" x14ac:dyDescent="0.25">
      <c r="A96" s="108">
        <v>8</v>
      </c>
      <c r="B96" s="11">
        <v>1005.91328282495</v>
      </c>
      <c r="C96" s="11">
        <v>1696.0221095877801</v>
      </c>
      <c r="D96" s="11">
        <v>3666.9880615940601</v>
      </c>
      <c r="E96" s="11">
        <v>1744.4894979835799</v>
      </c>
      <c r="F96" s="11">
        <v>742145.18774113699</v>
      </c>
      <c r="G96" s="11">
        <v>360.23140620382401</v>
      </c>
      <c r="H96" s="11">
        <v>787.77495196736595</v>
      </c>
      <c r="I96" s="11">
        <v>5259.8488892858404</v>
      </c>
      <c r="J96" s="11">
        <v>738.10279377714699</v>
      </c>
      <c r="K96" s="11">
        <v>13.053089472464301</v>
      </c>
      <c r="M96" s="92">
        <v>0.21518496946191332</v>
      </c>
      <c r="N96" s="92">
        <v>0.28291344810033758</v>
      </c>
      <c r="O96" s="92">
        <v>0.69287739423819772</v>
      </c>
      <c r="P96" s="92">
        <v>0.25495714013030019</v>
      </c>
      <c r="Q96" s="92">
        <v>95.476978402897274</v>
      </c>
      <c r="R96" s="92">
        <v>4.6513079169037755E-2</v>
      </c>
      <c r="S96" s="92">
        <v>0.13062884253522861</v>
      </c>
      <c r="T96" s="92">
        <v>0.93898822371530821</v>
      </c>
      <c r="U96" s="92">
        <v>9.3923580508141952E-2</v>
      </c>
      <c r="V96" s="92">
        <v>1.6248485775323558E-3</v>
      </c>
      <c r="W96" s="92">
        <f t="shared" si="23"/>
        <v>98.134589929333274</v>
      </c>
      <c r="X96" s="148">
        <f t="shared" si="26"/>
        <v>2.4328852195687517E-3</v>
      </c>
      <c r="Y96" s="153">
        <f t="shared" si="25"/>
        <v>549.17610010173837</v>
      </c>
      <c r="AA96" s="11">
        <v>2.2529703917889901</v>
      </c>
      <c r="AB96" s="11">
        <v>172.09965754383299</v>
      </c>
      <c r="AC96" s="11">
        <v>0.23407471682277101</v>
      </c>
      <c r="AD96" s="11">
        <v>62.132575650128302</v>
      </c>
      <c r="AE96" s="11">
        <v>1.1544121968454499</v>
      </c>
      <c r="AF96" s="11">
        <v>1.3068100800504101</v>
      </c>
      <c r="AG96" s="11">
        <v>0.69297249008890904</v>
      </c>
      <c r="AH96" s="11" t="s">
        <v>32</v>
      </c>
      <c r="AI96" s="11" t="s">
        <v>32</v>
      </c>
      <c r="AJ96" s="11">
        <v>7.0486938841472002E-2</v>
      </c>
      <c r="AK96" s="11">
        <v>1.3999621385006E-2</v>
      </c>
      <c r="AL96" s="11" t="s">
        <v>32</v>
      </c>
      <c r="AM96" s="11">
        <v>2.8579419614520002E-3</v>
      </c>
      <c r="AN96" s="11">
        <v>0.44889317938592799</v>
      </c>
      <c r="AO96" s="11">
        <v>0.53134091653187698</v>
      </c>
      <c r="AP96" s="11" t="s">
        <v>32</v>
      </c>
      <c r="AQ96" s="11" t="s">
        <v>32</v>
      </c>
      <c r="AR96" s="11">
        <v>0.117935010143841</v>
      </c>
      <c r="AS96" s="11">
        <v>9.9618554529372003E-2</v>
      </c>
      <c r="AT96" s="11">
        <v>2.2255951739372001E-2</v>
      </c>
      <c r="AU96" s="11">
        <v>1.0676899424299001E-2</v>
      </c>
      <c r="AV96" s="11">
        <v>2.8533188300215999E-2</v>
      </c>
      <c r="AW96" s="11" t="s">
        <v>32</v>
      </c>
      <c r="AX96" s="11" t="s">
        <v>32</v>
      </c>
      <c r="AY96" s="11" t="s">
        <v>32</v>
      </c>
      <c r="AZ96" s="11">
        <v>1.7522329080611E-2</v>
      </c>
      <c r="BA96" s="11">
        <v>3.753814282344E-3</v>
      </c>
      <c r="BB96" s="11">
        <v>9.3588258250699996E-4</v>
      </c>
      <c r="BC96" s="11">
        <v>2.967616040974E-3</v>
      </c>
      <c r="BD96" s="11" t="s">
        <v>32</v>
      </c>
      <c r="BE96" s="11" t="s">
        <v>32</v>
      </c>
      <c r="BF96" s="11" t="s">
        <v>32</v>
      </c>
      <c r="BG96" s="11" t="s">
        <v>32</v>
      </c>
      <c r="BH96" s="11" t="s">
        <v>32</v>
      </c>
      <c r="BI96" s="11" t="s">
        <v>32</v>
      </c>
      <c r="BJ96" s="11">
        <v>0.34383399507963502</v>
      </c>
      <c r="BK96" s="11">
        <v>1.823181769623E-3</v>
      </c>
      <c r="BL96" s="11">
        <v>2.44590659239E-2</v>
      </c>
      <c r="BM96" s="11">
        <v>3.8562000224190998E-2</v>
      </c>
      <c r="BN96" s="11">
        <v>5.4990257389700003E-4</v>
      </c>
    </row>
    <row r="97" spans="1:66" x14ac:dyDescent="0.25">
      <c r="A97" s="108">
        <v>9</v>
      </c>
      <c r="B97" s="11">
        <v>1424.58859515827</v>
      </c>
      <c r="C97" s="11">
        <v>1537.44015509721</v>
      </c>
      <c r="D97" s="11">
        <v>4174.3135672029903</v>
      </c>
      <c r="E97" s="11">
        <v>1708.916904557</v>
      </c>
      <c r="F97" s="11">
        <v>740360.33094361902</v>
      </c>
      <c r="G97" s="11">
        <v>312.134984657242</v>
      </c>
      <c r="H97" s="11">
        <v>980.65491868402</v>
      </c>
      <c r="I97" s="11">
        <v>5327.1987490051497</v>
      </c>
      <c r="J97" s="11">
        <v>736.78122399833399</v>
      </c>
      <c r="K97" s="11">
        <v>18.60619753764</v>
      </c>
      <c r="M97" s="92">
        <v>0.3047479922762571</v>
      </c>
      <c r="N97" s="92">
        <v>0.25646039227176559</v>
      </c>
      <c r="O97" s="92">
        <v>0.78873654852300501</v>
      </c>
      <c r="P97" s="92">
        <v>0.24975820560100553</v>
      </c>
      <c r="Q97" s="92">
        <v>95.247356575896575</v>
      </c>
      <c r="R97" s="92">
        <v>4.0302869218943084E-2</v>
      </c>
      <c r="S97" s="92">
        <v>0.16261219861618417</v>
      </c>
      <c r="T97" s="92">
        <v>0.95101152067239925</v>
      </c>
      <c r="U97" s="92">
        <v>9.3755410753788002E-2</v>
      </c>
      <c r="V97" s="92">
        <v>2.3160994694854269E-3</v>
      </c>
      <c r="W97" s="92">
        <f t="shared" si="23"/>
        <v>98.097057813299401</v>
      </c>
      <c r="X97" s="148">
        <f t="shared" si="26"/>
        <v>3.0340299676989563E-3</v>
      </c>
      <c r="Y97" s="153">
        <f t="shared" si="25"/>
        <v>567.46280274768344</v>
      </c>
      <c r="AA97" s="11">
        <v>1.8431955870949499</v>
      </c>
      <c r="AB97" s="11">
        <v>182.42126910664601</v>
      </c>
      <c r="AC97" s="11">
        <v>0.16137056892408799</v>
      </c>
      <c r="AD97" s="11">
        <v>62.214210143349703</v>
      </c>
      <c r="AE97" s="11">
        <v>0.87368687332391304</v>
      </c>
      <c r="AF97" s="11">
        <v>0.86639380307821001</v>
      </c>
      <c r="AG97" s="11">
        <v>0.71036360083457195</v>
      </c>
      <c r="AH97" s="11" t="s">
        <v>32</v>
      </c>
      <c r="AI97" s="11">
        <v>3.2395147837632997E-2</v>
      </c>
      <c r="AJ97" s="11">
        <v>3.29666334863016</v>
      </c>
      <c r="AK97" s="11">
        <v>3.8672445522979E-2</v>
      </c>
      <c r="AL97" s="11">
        <v>7.5590330944899998E-3</v>
      </c>
      <c r="AM97" s="11">
        <v>1.372299964382E-3</v>
      </c>
      <c r="AN97" s="11">
        <v>0.50564223089139704</v>
      </c>
      <c r="AO97" s="11">
        <v>0.49013281055133301</v>
      </c>
      <c r="AP97" s="11" t="s">
        <v>32</v>
      </c>
      <c r="AQ97" s="11" t="s">
        <v>32</v>
      </c>
      <c r="AR97" s="11">
        <v>0.11891920980737</v>
      </c>
      <c r="AS97" s="11">
        <v>3.7646079419017001E-2</v>
      </c>
      <c r="AT97" s="11">
        <v>6.7394414298481004E-2</v>
      </c>
      <c r="AU97" s="11">
        <v>1.9382002247480001E-3</v>
      </c>
      <c r="AV97" s="11">
        <v>1.7217289769280001E-2</v>
      </c>
      <c r="AW97" s="11" t="s">
        <v>32</v>
      </c>
      <c r="AX97" s="11" t="s">
        <v>32</v>
      </c>
      <c r="AY97" s="11" t="s">
        <v>32</v>
      </c>
      <c r="AZ97" s="11" t="s">
        <v>32</v>
      </c>
      <c r="BA97" s="11">
        <v>7.615680331439E-3</v>
      </c>
      <c r="BB97" s="11" t="s">
        <v>32</v>
      </c>
      <c r="BC97" s="11">
        <v>6.0367060123450002E-3</v>
      </c>
      <c r="BD97" s="11" t="s">
        <v>32</v>
      </c>
      <c r="BE97" s="11" t="s">
        <v>32</v>
      </c>
      <c r="BF97" s="11">
        <v>9.3515838053699998E-4</v>
      </c>
      <c r="BG97" s="11" t="s">
        <v>32</v>
      </c>
      <c r="BH97" s="11" t="s">
        <v>32</v>
      </c>
      <c r="BI97" s="11" t="s">
        <v>32</v>
      </c>
      <c r="BJ97" s="11">
        <v>2.917933717486E-3</v>
      </c>
      <c r="BK97" s="11">
        <v>6.5720565349860996E-2</v>
      </c>
      <c r="BL97" s="11">
        <v>1.8440145904259999E-3</v>
      </c>
      <c r="BM97" s="11">
        <v>1.3772648515766E-2</v>
      </c>
      <c r="BN97" s="11">
        <v>5.6617152754079997E-3</v>
      </c>
    </row>
    <row r="98" spans="1:66" x14ac:dyDescent="0.25">
      <c r="A98" s="108">
        <v>10</v>
      </c>
      <c r="B98" s="11">
        <v>2518.6547240760101</v>
      </c>
      <c r="C98" s="11">
        <v>1677.04977251786</v>
      </c>
      <c r="D98" s="11">
        <v>4603.8769222335304</v>
      </c>
      <c r="E98" s="11">
        <v>1534.62156210392</v>
      </c>
      <c r="F98" s="11">
        <v>736846.19561559404</v>
      </c>
      <c r="G98" s="11">
        <v>489.75347393070501</v>
      </c>
      <c r="H98" s="11">
        <v>690.69477649017404</v>
      </c>
      <c r="I98" s="11">
        <v>6299.9738514329001</v>
      </c>
      <c r="J98" s="11">
        <v>693.74002843986602</v>
      </c>
      <c r="K98" s="11">
        <v>5.7450096281632002</v>
      </c>
      <c r="M98" s="92">
        <v>0.53879061857434007</v>
      </c>
      <c r="N98" s="92">
        <v>0.27974867255370417</v>
      </c>
      <c r="O98" s="92">
        <v>0.86990254445602555</v>
      </c>
      <c r="P98" s="92">
        <v>0.22428494130148791</v>
      </c>
      <c r="Q98" s="92">
        <v>94.795263065946173</v>
      </c>
      <c r="R98" s="92">
        <v>6.3236968553932627E-2</v>
      </c>
      <c r="S98" s="92">
        <v>0.11453100783760065</v>
      </c>
      <c r="T98" s="92">
        <v>1.1246713319578014</v>
      </c>
      <c r="U98" s="92">
        <v>8.8278418618972954E-2</v>
      </c>
      <c r="V98" s="92">
        <v>7.1513879851375505E-4</v>
      </c>
      <c r="W98" s="92">
        <f t="shared" si="23"/>
        <v>98.099422708598553</v>
      </c>
      <c r="X98" s="148">
        <f t="shared" si="26"/>
        <v>2.1490231556781803E-3</v>
      </c>
      <c r="Y98" s="153">
        <f t="shared" si="25"/>
        <v>539.24663214207158</v>
      </c>
      <c r="AA98" s="11">
        <v>2.4128170829390201</v>
      </c>
      <c r="AB98" s="11">
        <v>161.14744127563901</v>
      </c>
      <c r="AC98" s="11">
        <v>0.27772706723867302</v>
      </c>
      <c r="AD98" s="11">
        <v>63.602230998131503</v>
      </c>
      <c r="AE98" s="11">
        <v>1.2078444699095101</v>
      </c>
      <c r="AF98" s="11">
        <v>1.1196967073611801</v>
      </c>
      <c r="AG98" s="11">
        <v>0.74104800163103801</v>
      </c>
      <c r="AH98" s="11" t="s">
        <v>32</v>
      </c>
      <c r="AI98" s="11">
        <v>5.0555441508122002E-2</v>
      </c>
      <c r="AJ98" s="11">
        <v>1.53845095403245</v>
      </c>
      <c r="AK98" s="11">
        <v>1.9903343441131999E-2</v>
      </c>
      <c r="AL98" s="11">
        <v>5.4410242401349996E-3</v>
      </c>
      <c r="AM98" s="11" t="s">
        <v>32</v>
      </c>
      <c r="AN98" s="11">
        <v>0.61183938607090205</v>
      </c>
      <c r="AO98" s="11">
        <v>0.611564493373978</v>
      </c>
      <c r="AP98" s="11" t="s">
        <v>32</v>
      </c>
      <c r="AQ98" s="11">
        <v>2.1135681587566998E-2</v>
      </c>
      <c r="AR98" s="11">
        <v>0.34099727088994303</v>
      </c>
      <c r="AS98" s="11">
        <v>3.7440273906374999E-2</v>
      </c>
      <c r="AT98" s="11">
        <v>7.2442906260110004E-2</v>
      </c>
      <c r="AU98" s="11">
        <v>2.123035008559E-3</v>
      </c>
      <c r="AV98" s="11">
        <v>1.8849338278760001E-2</v>
      </c>
      <c r="AW98" s="11" t="s">
        <v>32</v>
      </c>
      <c r="AX98" s="11">
        <v>5.66931801202E-3</v>
      </c>
      <c r="AY98" s="11" t="s">
        <v>32</v>
      </c>
      <c r="AZ98" s="11" t="s">
        <v>32</v>
      </c>
      <c r="BA98" s="11" t="s">
        <v>32</v>
      </c>
      <c r="BB98" s="11" t="s">
        <v>32</v>
      </c>
      <c r="BC98" s="11">
        <v>3.2778273770379999E-3</v>
      </c>
      <c r="BD98" s="11" t="s">
        <v>32</v>
      </c>
      <c r="BE98" s="11" t="s">
        <v>32</v>
      </c>
      <c r="BF98" s="11" t="s">
        <v>32</v>
      </c>
      <c r="BG98" s="11" t="s">
        <v>32</v>
      </c>
      <c r="BH98" s="11" t="s">
        <v>32</v>
      </c>
      <c r="BI98" s="11" t="s">
        <v>32</v>
      </c>
      <c r="BJ98" s="11">
        <v>8.4575988648200005E-3</v>
      </c>
      <c r="BK98" s="11">
        <v>7.8998440500229992E-3</v>
      </c>
      <c r="BL98" s="11">
        <v>2.2948211580840001E-2</v>
      </c>
      <c r="BM98" s="11">
        <v>2.0713273221069999E-3</v>
      </c>
      <c r="BN98" s="11">
        <v>5.0238158948330003E-3</v>
      </c>
    </row>
    <row r="99" spans="1:66" x14ac:dyDescent="0.25">
      <c r="A99" s="108">
        <v>11</v>
      </c>
      <c r="B99" s="11">
        <v>960.06522189494603</v>
      </c>
      <c r="C99" s="11">
        <v>1879.77394745068</v>
      </c>
      <c r="D99" s="11">
        <v>3699.3700508919101</v>
      </c>
      <c r="E99" s="11">
        <v>1844.2673786651301</v>
      </c>
      <c r="F99" s="11">
        <v>737998.13680151606</v>
      </c>
      <c r="G99" s="11">
        <v>389.47970335998002</v>
      </c>
      <c r="H99" s="11">
        <v>762.86336555689695</v>
      </c>
      <c r="I99" s="11">
        <v>6701.5912809901502</v>
      </c>
      <c r="J99" s="11">
        <v>1266.2178521365099</v>
      </c>
      <c r="K99" s="11">
        <v>13.2787560987031</v>
      </c>
      <c r="M99" s="92">
        <v>0.20537715226776687</v>
      </c>
      <c r="N99" s="92">
        <v>0.31356509217424794</v>
      </c>
      <c r="O99" s="92">
        <v>0.6989959711160264</v>
      </c>
      <c r="P99" s="92">
        <v>0.26953967739190876</v>
      </c>
      <c r="Q99" s="92">
        <v>94.943460299515039</v>
      </c>
      <c r="R99" s="92">
        <v>5.0289619297840621E-2</v>
      </c>
      <c r="S99" s="92">
        <v>0.12649800327664465</v>
      </c>
      <c r="T99" s="92">
        <v>1.1963680754823616</v>
      </c>
      <c r="U99" s="92">
        <v>0.16112622168437091</v>
      </c>
      <c r="V99" s="92">
        <v>1.652939559166562E-3</v>
      </c>
      <c r="W99" s="92">
        <f t="shared" si="23"/>
        <v>97.96687305176539</v>
      </c>
      <c r="X99" s="148">
        <f t="shared" si="26"/>
        <v>2.3693403925441714E-3</v>
      </c>
      <c r="Y99" s="153">
        <f t="shared" si="25"/>
        <v>547.03756055832116</v>
      </c>
      <c r="AA99" s="11">
        <v>3.1439384088231299</v>
      </c>
      <c r="AB99" s="11">
        <v>164.0655744755</v>
      </c>
      <c r="AC99" s="11" t="s">
        <v>32</v>
      </c>
      <c r="AD99" s="11">
        <v>73.566819905885595</v>
      </c>
      <c r="AE99" s="11">
        <v>1.17529569721101</v>
      </c>
      <c r="AF99" s="11">
        <v>0.52922810227584804</v>
      </c>
      <c r="AG99" s="11">
        <v>0.81533110555644905</v>
      </c>
      <c r="AH99" s="11" t="s">
        <v>32</v>
      </c>
      <c r="AI99" s="11" t="s">
        <v>32</v>
      </c>
      <c r="AJ99" s="11" t="s">
        <v>32</v>
      </c>
      <c r="AK99" s="11">
        <v>1.3137647218680001E-3</v>
      </c>
      <c r="AL99" s="11">
        <v>2.5476565513219999E-3</v>
      </c>
      <c r="AM99" s="11" t="s">
        <v>32</v>
      </c>
      <c r="AN99" s="11">
        <v>0.365702967110977</v>
      </c>
      <c r="AO99" s="11">
        <v>0.23506302509086299</v>
      </c>
      <c r="AP99" s="11" t="s">
        <v>32</v>
      </c>
      <c r="AQ99" s="11" t="s">
        <v>32</v>
      </c>
      <c r="AR99" s="11">
        <v>9.5268800145450003E-3</v>
      </c>
      <c r="AS99" s="11" t="s">
        <v>32</v>
      </c>
      <c r="AT99" s="11" t="s">
        <v>32</v>
      </c>
      <c r="AU99" s="11" t="s">
        <v>32</v>
      </c>
      <c r="AV99" s="11" t="s">
        <v>32</v>
      </c>
      <c r="AW99" s="11" t="s">
        <v>32</v>
      </c>
      <c r="AX99" s="11" t="s">
        <v>32</v>
      </c>
      <c r="AY99" s="11" t="s">
        <v>32</v>
      </c>
      <c r="AZ99" s="11" t="s">
        <v>32</v>
      </c>
      <c r="BA99" s="11" t="s">
        <v>32</v>
      </c>
      <c r="BB99" s="11" t="s">
        <v>32</v>
      </c>
      <c r="BC99" s="11">
        <v>3.2391435669189999E-3</v>
      </c>
      <c r="BD99" s="11" t="s">
        <v>32</v>
      </c>
      <c r="BE99" s="11" t="s">
        <v>32</v>
      </c>
      <c r="BF99" s="11" t="s">
        <v>32</v>
      </c>
      <c r="BG99" s="11">
        <v>1.0716601400391001E-2</v>
      </c>
      <c r="BH99" s="11" t="s">
        <v>32</v>
      </c>
      <c r="BI99" s="11" t="s">
        <v>32</v>
      </c>
      <c r="BJ99" s="11">
        <v>6.9611258445499995E-4</v>
      </c>
      <c r="BK99" s="11">
        <v>7.73683718637E-4</v>
      </c>
      <c r="BL99" s="11">
        <v>2.0881040310259998E-3</v>
      </c>
      <c r="BM99" s="11" t="s">
        <v>32</v>
      </c>
      <c r="BN99" s="11">
        <v>1.8270383523310001E-3</v>
      </c>
    </row>
    <row r="100" spans="1:66" x14ac:dyDescent="0.25">
      <c r="A100" s="108">
        <v>12</v>
      </c>
      <c r="B100" s="11">
        <v>2959.1656560870802</v>
      </c>
      <c r="C100" s="11">
        <v>2410.7360006593199</v>
      </c>
      <c r="D100" s="11">
        <v>5055.7328954024297</v>
      </c>
      <c r="E100" s="11">
        <v>914.66719838343704</v>
      </c>
      <c r="F100" s="11">
        <v>734192.16785859899</v>
      </c>
      <c r="G100" s="11">
        <v>414.15210065341802</v>
      </c>
      <c r="H100" s="11">
        <v>1320.0758147209999</v>
      </c>
      <c r="I100" s="11">
        <v>6627.3142992175099</v>
      </c>
      <c r="J100" s="11">
        <v>776.10356049802203</v>
      </c>
      <c r="K100" s="11">
        <v>13.1688578421667</v>
      </c>
      <c r="M100" s="92">
        <v>0.63302471715014819</v>
      </c>
      <c r="N100" s="92">
        <v>0.40213487226998113</v>
      </c>
      <c r="O100" s="92">
        <v>0.95528073058628904</v>
      </c>
      <c r="P100" s="92">
        <v>0.13367861104373932</v>
      </c>
      <c r="Q100" s="92">
        <v>94.453822395008757</v>
      </c>
      <c r="R100" s="92">
        <v>5.3475319236369334E-2</v>
      </c>
      <c r="S100" s="92">
        <v>0.21889497159703616</v>
      </c>
      <c r="T100" s="92">
        <v>1.1831081486963098</v>
      </c>
      <c r="U100" s="92">
        <v>9.875917807337331E-2</v>
      </c>
      <c r="V100" s="92">
        <v>1.6392594241929107E-3</v>
      </c>
      <c r="W100" s="92">
        <f t="shared" si="23"/>
        <v>98.133818203086207</v>
      </c>
      <c r="X100" s="148">
        <f t="shared" si="26"/>
        <v>4.1140131322557642E-3</v>
      </c>
      <c r="Y100" s="153">
        <f t="shared" si="25"/>
        <v>594.05716214174629</v>
      </c>
      <c r="AA100" s="11">
        <v>2.5841498111731198</v>
      </c>
      <c r="AB100" s="11">
        <v>168.80203537372</v>
      </c>
      <c r="AC100" s="11">
        <v>1.4145205033727299</v>
      </c>
      <c r="AD100" s="11">
        <v>65.423654630651797</v>
      </c>
      <c r="AE100" s="11">
        <v>1.32351202504317</v>
      </c>
      <c r="AF100" s="11">
        <v>0.93898299871456303</v>
      </c>
      <c r="AG100" s="11">
        <v>0.76573113612110599</v>
      </c>
      <c r="AH100" s="11">
        <v>8.2051381234217999E-2</v>
      </c>
      <c r="AI100" s="11">
        <v>0.33391692480622798</v>
      </c>
      <c r="AJ100" s="11">
        <v>0.76078345588258101</v>
      </c>
      <c r="AK100" s="11">
        <v>0.126215539419643</v>
      </c>
      <c r="AL100" s="11">
        <v>1.5702382010176999E-2</v>
      </c>
      <c r="AM100" s="11">
        <v>2.9401658985069999E-3</v>
      </c>
      <c r="AN100" s="11">
        <v>0.62231227228813002</v>
      </c>
      <c r="AO100" s="11">
        <v>0.582199240782175</v>
      </c>
      <c r="AP100" s="11" t="s">
        <v>32</v>
      </c>
      <c r="AQ100" s="11">
        <v>0.15255376574506799</v>
      </c>
      <c r="AR100" s="11">
        <v>1.11201577735604</v>
      </c>
      <c r="AS100" s="11">
        <v>0.126713257903248</v>
      </c>
      <c r="AT100" s="11">
        <v>0.29526881018395401</v>
      </c>
      <c r="AU100" s="11">
        <v>2.3963899810509001E-2</v>
      </c>
      <c r="AV100" s="11">
        <v>0.11172584015692601</v>
      </c>
      <c r="AW100" s="11">
        <v>1.9947336137529002E-2</v>
      </c>
      <c r="AX100" s="11">
        <v>7.0585717451350002E-3</v>
      </c>
      <c r="AY100" s="11">
        <v>2.6268353466114999E-2</v>
      </c>
      <c r="AZ100" s="11">
        <v>9.2411142822600005E-4</v>
      </c>
      <c r="BA100" s="11">
        <v>2.7238473201811001E-2</v>
      </c>
      <c r="BB100" s="11">
        <v>6.8630794368640001E-3</v>
      </c>
      <c r="BC100" s="11">
        <v>1.8528126440739E-2</v>
      </c>
      <c r="BD100" s="11">
        <v>9.1604261349600004E-4</v>
      </c>
      <c r="BE100" s="11">
        <v>1.309280083462E-2</v>
      </c>
      <c r="BF100" s="11" t="s">
        <v>32</v>
      </c>
      <c r="BG100" s="11" t="s">
        <v>32</v>
      </c>
      <c r="BH100" s="11" t="s">
        <v>32</v>
      </c>
      <c r="BI100" s="11" t="s">
        <v>32</v>
      </c>
      <c r="BJ100" s="11">
        <v>7.6928411894499997E-3</v>
      </c>
      <c r="BK100" s="11">
        <v>6.9131015926699997E-4</v>
      </c>
      <c r="BL100" s="11">
        <v>1.2586457115312999E-2</v>
      </c>
      <c r="BM100" s="11">
        <v>1.2695618237939001E-2</v>
      </c>
      <c r="BN100" s="11">
        <v>1.4980841659441999E-2</v>
      </c>
    </row>
    <row r="101" spans="1:66" x14ac:dyDescent="0.25">
      <c r="A101" s="108">
        <v>13</v>
      </c>
      <c r="B101" s="11">
        <v>2164.3745179099901</v>
      </c>
      <c r="C101" s="11">
        <v>1473.00964280124</v>
      </c>
      <c r="D101" s="11">
        <v>4652.2467713866599</v>
      </c>
      <c r="E101" s="11">
        <v>2023.94515813164</v>
      </c>
      <c r="F101" s="11">
        <v>734375.86523000605</v>
      </c>
      <c r="G101" s="11">
        <v>175.60507596944601</v>
      </c>
      <c r="H101" s="11">
        <v>1425.0202721972801</v>
      </c>
      <c r="I101" s="11">
        <v>8136.3361261417103</v>
      </c>
      <c r="J101" s="11">
        <v>750.12211093272003</v>
      </c>
      <c r="K101" s="11">
        <v>37.803418577372398</v>
      </c>
      <c r="M101" s="92">
        <v>0.46300299687130514</v>
      </c>
      <c r="N101" s="92">
        <v>0.24571273851567485</v>
      </c>
      <c r="O101" s="92">
        <v>0.87904202745350934</v>
      </c>
      <c r="P101" s="92">
        <v>0.29579958486093921</v>
      </c>
      <c r="Q101" s="92">
        <v>94.477455061840274</v>
      </c>
      <c r="R101" s="92">
        <v>2.2674127409174866E-2</v>
      </c>
      <c r="S101" s="92">
        <v>0.23629686153575299</v>
      </c>
      <c r="T101" s="92">
        <v>1.452498725238818</v>
      </c>
      <c r="U101" s="92">
        <v>9.5453038616188618E-2</v>
      </c>
      <c r="V101" s="92">
        <v>4.7057695445113156E-3</v>
      </c>
      <c r="W101" s="92">
        <f t="shared" si="23"/>
        <v>98.172640931886136</v>
      </c>
      <c r="X101" s="148">
        <f t="shared" si="26"/>
        <v>4.438516084066286E-3</v>
      </c>
      <c r="Y101" s="153">
        <f t="shared" si="25"/>
        <v>600.95199319962546</v>
      </c>
      <c r="AA101" s="11">
        <v>1.3289495096344199</v>
      </c>
      <c r="AB101" s="11">
        <v>165.05642555383099</v>
      </c>
      <c r="AC101" s="11">
        <v>0.42586818241872498</v>
      </c>
      <c r="AD101" s="11">
        <v>60.948985771245603</v>
      </c>
      <c r="AE101" s="11">
        <v>0.63901419648136404</v>
      </c>
      <c r="AF101" s="11">
        <v>0.690136279927</v>
      </c>
      <c r="AG101" s="11">
        <v>0.67509685178682899</v>
      </c>
      <c r="AH101" s="11" t="s">
        <v>32</v>
      </c>
      <c r="AI101" s="11">
        <v>0.173637207236603</v>
      </c>
      <c r="AJ101" s="11">
        <v>0.67444600927045295</v>
      </c>
      <c r="AK101" s="11">
        <v>9.0659514309883005E-2</v>
      </c>
      <c r="AL101" s="11">
        <v>2.7065298105252E-2</v>
      </c>
      <c r="AM101" s="11">
        <v>9.3469050354860004E-3</v>
      </c>
      <c r="AN101" s="11">
        <v>1.2194300329996699</v>
      </c>
      <c r="AO101" s="11">
        <v>0.339849795713283</v>
      </c>
      <c r="AP101" s="11" t="s">
        <v>32</v>
      </c>
      <c r="AQ101" s="11">
        <v>2.681652826843E-2</v>
      </c>
      <c r="AR101" s="11">
        <v>0.92070707986949596</v>
      </c>
      <c r="AS101" s="11">
        <v>7.2783788657531004E-2</v>
      </c>
      <c r="AT101" s="11">
        <v>0.15343000069809801</v>
      </c>
      <c r="AU101" s="11">
        <v>2.2556330774136001E-2</v>
      </c>
      <c r="AV101" s="11">
        <v>7.8467994986235995E-2</v>
      </c>
      <c r="AW101" s="11">
        <v>2.7342108272438E-2</v>
      </c>
      <c r="AX101" s="11">
        <v>5.4142443190610002E-3</v>
      </c>
      <c r="AY101" s="11">
        <v>4.0709315893289001E-2</v>
      </c>
      <c r="AZ101" s="11">
        <v>1.9211308452829999E-3</v>
      </c>
      <c r="BA101" s="11">
        <v>3.9517980103899999E-3</v>
      </c>
      <c r="BB101" s="11" t="s">
        <v>32</v>
      </c>
      <c r="BC101" s="11">
        <v>1.5841143305263001E-2</v>
      </c>
      <c r="BD101" s="11" t="s">
        <v>32</v>
      </c>
      <c r="BE101" s="11">
        <v>2.2436970699260001E-2</v>
      </c>
      <c r="BF101" s="11">
        <v>1.986008421661E-3</v>
      </c>
      <c r="BG101" s="11" t="s">
        <v>32</v>
      </c>
      <c r="BH101" s="11">
        <v>1.059397481854E-3</v>
      </c>
      <c r="BI101" s="11">
        <v>5.1304417880550001E-3</v>
      </c>
      <c r="BJ101" s="11">
        <v>1.8439839688549999E-3</v>
      </c>
      <c r="BK101" s="11">
        <v>1.925435671592E-3</v>
      </c>
      <c r="BL101" s="11">
        <v>4.3860511737060003E-3</v>
      </c>
      <c r="BM101" s="11">
        <v>3.900883588252E-3</v>
      </c>
      <c r="BN101" s="11">
        <v>9.472049418296E-3</v>
      </c>
    </row>
    <row r="102" spans="1:66" x14ac:dyDescent="0.25">
      <c r="A102" s="108">
        <v>14</v>
      </c>
      <c r="B102" s="11">
        <v>860.40099216861199</v>
      </c>
      <c r="C102" s="11">
        <v>1251.98039736327</v>
      </c>
      <c r="D102" s="11">
        <v>4026.0817170534301</v>
      </c>
      <c r="E102" s="11">
        <v>561.00464844247495</v>
      </c>
      <c r="F102" s="11">
        <v>743976.27542982798</v>
      </c>
      <c r="G102" s="11">
        <v>282.92573667120098</v>
      </c>
      <c r="H102" s="11">
        <v>883.93964919142104</v>
      </c>
      <c r="I102" s="11">
        <v>5087.7202663602302</v>
      </c>
      <c r="J102" s="11">
        <v>728.64127335793398</v>
      </c>
      <c r="K102" s="11">
        <v>19.877229423697099</v>
      </c>
      <c r="M102" s="92">
        <v>0.18405698024470951</v>
      </c>
      <c r="N102" s="92">
        <v>0.20884285008416703</v>
      </c>
      <c r="O102" s="92">
        <v>0.76072814043724557</v>
      </c>
      <c r="P102" s="92">
        <v>8.1990829369867707E-2</v>
      </c>
      <c r="Q102" s="92">
        <v>95.712547834047371</v>
      </c>
      <c r="R102" s="92">
        <v>3.6531371118985467E-2</v>
      </c>
      <c r="S102" s="92">
        <v>0.14657487262892141</v>
      </c>
      <c r="T102" s="92">
        <v>0.90825982195062827</v>
      </c>
      <c r="U102" s="92">
        <v>9.2719602034797094E-2</v>
      </c>
      <c r="V102" s="92">
        <v>2.4743175186618146E-3</v>
      </c>
      <c r="W102" s="92">
        <f t="shared" si="23"/>
        <v>98.134726619435341</v>
      </c>
      <c r="X102" s="148">
        <f t="shared" si="26"/>
        <v>2.7223623923237211E-3</v>
      </c>
      <c r="Y102" s="153">
        <f t="shared" si="25"/>
        <v>558.38579011347758</v>
      </c>
      <c r="AA102" s="11">
        <v>1.44437875067518</v>
      </c>
      <c r="AB102" s="11">
        <v>186.51748628390399</v>
      </c>
      <c r="AC102" s="11" t="s">
        <v>32</v>
      </c>
      <c r="AD102" s="11">
        <v>66.7416049143431</v>
      </c>
      <c r="AE102" s="11">
        <v>1.32627130685092</v>
      </c>
      <c r="AF102" s="11">
        <v>0.91426935701922696</v>
      </c>
      <c r="AG102" s="11">
        <v>0.70610418756565996</v>
      </c>
      <c r="AH102" s="11" t="s">
        <v>32</v>
      </c>
      <c r="AI102" s="11" t="s">
        <v>32</v>
      </c>
      <c r="AJ102" s="11" t="s">
        <v>32</v>
      </c>
      <c r="AK102" s="11" t="s">
        <v>32</v>
      </c>
      <c r="AL102" s="11">
        <v>2.1291708221982002E-2</v>
      </c>
      <c r="AM102" s="11" t="s">
        <v>32</v>
      </c>
      <c r="AN102" s="11">
        <v>0.61005191527672697</v>
      </c>
      <c r="AO102" s="11">
        <v>0.37860579444910603</v>
      </c>
      <c r="AP102" s="11" t="s">
        <v>32</v>
      </c>
      <c r="AQ102" s="11" t="s">
        <v>32</v>
      </c>
      <c r="AR102" s="11" t="s">
        <v>32</v>
      </c>
      <c r="AS102" s="11" t="s">
        <v>32</v>
      </c>
      <c r="AT102" s="11" t="s">
        <v>32</v>
      </c>
      <c r="AU102" s="11">
        <v>3.0098591051710001E-3</v>
      </c>
      <c r="AV102" s="11">
        <v>5.8394992577160002E-3</v>
      </c>
      <c r="AW102" s="11" t="s">
        <v>32</v>
      </c>
      <c r="AX102" s="11" t="s">
        <v>32</v>
      </c>
      <c r="AY102" s="11" t="s">
        <v>32</v>
      </c>
      <c r="AZ102" s="11" t="s">
        <v>32</v>
      </c>
      <c r="BA102" s="11">
        <v>7.8301063528619999E-3</v>
      </c>
      <c r="BB102" s="11" t="s">
        <v>32</v>
      </c>
      <c r="BC102" s="11" t="s">
        <v>32</v>
      </c>
      <c r="BD102" s="11" t="s">
        <v>32</v>
      </c>
      <c r="BE102" s="11" t="s">
        <v>32</v>
      </c>
      <c r="BF102" s="11" t="s">
        <v>32</v>
      </c>
      <c r="BG102" s="11" t="s">
        <v>32</v>
      </c>
      <c r="BH102" s="11" t="s">
        <v>32</v>
      </c>
      <c r="BI102" s="11" t="s">
        <v>32</v>
      </c>
      <c r="BJ102" s="11" t="s">
        <v>32</v>
      </c>
      <c r="BK102" s="11">
        <v>1.3001018525919999E-3</v>
      </c>
      <c r="BL102" s="11">
        <v>1.314236273731E-3</v>
      </c>
      <c r="BM102" s="11" t="s">
        <v>32</v>
      </c>
      <c r="BN102" s="11">
        <v>5.6941385963799995E-4</v>
      </c>
    </row>
    <row r="103" spans="1:66" x14ac:dyDescent="0.25">
      <c r="A103" s="108">
        <v>15</v>
      </c>
      <c r="B103" s="11">
        <v>871.51526624125404</v>
      </c>
      <c r="C103" s="11">
        <v>1437.35406981501</v>
      </c>
      <c r="D103" s="11">
        <v>4846.59136038824</v>
      </c>
      <c r="E103" s="11">
        <v>836.08963774305403</v>
      </c>
      <c r="F103" s="11">
        <v>740144.90235988004</v>
      </c>
      <c r="G103" s="11">
        <v>309.290215244791</v>
      </c>
      <c r="H103" s="11">
        <v>1098.74501817034</v>
      </c>
      <c r="I103" s="11">
        <v>6546.1325150993398</v>
      </c>
      <c r="J103" s="11">
        <v>721.07032965947997</v>
      </c>
      <c r="K103" s="11">
        <v>22.323033525121101</v>
      </c>
      <c r="M103" s="92">
        <v>0.18643454575432908</v>
      </c>
      <c r="N103" s="92">
        <v>0.23976503238584182</v>
      </c>
      <c r="O103" s="92">
        <v>0.91576343754535794</v>
      </c>
      <c r="P103" s="92">
        <v>0.12219450055614735</v>
      </c>
      <c r="Q103" s="92">
        <v>95.219641688598571</v>
      </c>
      <c r="R103" s="92">
        <v>3.9935552592407414E-2</v>
      </c>
      <c r="S103" s="92">
        <v>0.18219389891300575</v>
      </c>
      <c r="T103" s="92">
        <v>1.1686155765955342</v>
      </c>
      <c r="U103" s="92">
        <v>9.1756199449168838E-2</v>
      </c>
      <c r="V103" s="92">
        <v>2.7787712132070741E-3</v>
      </c>
      <c r="W103" s="92">
        <f t="shared" si="23"/>
        <v>98.169079203603545</v>
      </c>
      <c r="X103" s="148">
        <f t="shared" si="26"/>
        <v>3.3991321225121133E-3</v>
      </c>
      <c r="Y103" s="153">
        <f t="shared" si="25"/>
        <v>577.19360985843332</v>
      </c>
      <c r="AA103" s="11">
        <v>1.3478286621826201</v>
      </c>
      <c r="AB103" s="11">
        <v>173.390543396097</v>
      </c>
      <c r="AC103" s="11" t="s">
        <v>32</v>
      </c>
      <c r="AD103" s="11">
        <v>65.463126820288807</v>
      </c>
      <c r="AE103" s="11">
        <v>1.15211607557472</v>
      </c>
      <c r="AF103" s="11">
        <v>0.69410072029953196</v>
      </c>
      <c r="AG103" s="11">
        <v>0.83368304809417204</v>
      </c>
      <c r="AH103" s="11">
        <v>9.3825521696559E-2</v>
      </c>
      <c r="AI103" s="11" t="s">
        <v>32</v>
      </c>
      <c r="AJ103" s="11" t="s">
        <v>32</v>
      </c>
      <c r="AK103" s="11" t="s">
        <v>32</v>
      </c>
      <c r="AL103" s="11">
        <v>1.3096840543538E-2</v>
      </c>
      <c r="AM103" s="11">
        <v>4.5030554759470003E-3</v>
      </c>
      <c r="AN103" s="11">
        <v>0.80336792632874099</v>
      </c>
      <c r="AO103" s="11">
        <v>0.64244604164942198</v>
      </c>
      <c r="AP103" s="11" t="s">
        <v>32</v>
      </c>
      <c r="AQ103" s="11" t="s">
        <v>32</v>
      </c>
      <c r="AR103" s="11">
        <v>8.9618599720919997E-3</v>
      </c>
      <c r="AS103" s="11" t="s">
        <v>32</v>
      </c>
      <c r="AT103" s="11">
        <v>2.387115366481E-3</v>
      </c>
      <c r="AU103" s="11" t="s">
        <v>32</v>
      </c>
      <c r="AV103" s="11" t="s">
        <v>32</v>
      </c>
      <c r="AW103" s="11" t="s">
        <v>32</v>
      </c>
      <c r="AX103" s="11" t="s">
        <v>32</v>
      </c>
      <c r="AY103" s="11" t="s">
        <v>32</v>
      </c>
      <c r="AZ103" s="11" t="s">
        <v>32</v>
      </c>
      <c r="BA103" s="11" t="s">
        <v>32</v>
      </c>
      <c r="BB103" s="11" t="s">
        <v>32</v>
      </c>
      <c r="BC103" s="11" t="s">
        <v>32</v>
      </c>
      <c r="BD103" s="11">
        <v>1.3991943588396E-2</v>
      </c>
      <c r="BE103" s="11" t="s">
        <v>32</v>
      </c>
      <c r="BF103" s="11" t="s">
        <v>32</v>
      </c>
      <c r="BG103" s="11" t="s">
        <v>32</v>
      </c>
      <c r="BH103" s="11" t="s">
        <v>32</v>
      </c>
      <c r="BI103" s="11" t="s">
        <v>32</v>
      </c>
      <c r="BJ103" s="11" t="s">
        <v>32</v>
      </c>
      <c r="BK103" s="11" t="s">
        <v>32</v>
      </c>
      <c r="BL103" s="11" t="s">
        <v>32</v>
      </c>
      <c r="BM103" s="11">
        <v>7.6080388168390002E-3</v>
      </c>
      <c r="BN103" s="11" t="s">
        <v>32</v>
      </c>
    </row>
    <row r="104" spans="1:66" x14ac:dyDescent="0.25">
      <c r="A104" s="108">
        <v>16</v>
      </c>
      <c r="B104" s="11">
        <v>613.82517959712595</v>
      </c>
      <c r="C104" s="11">
        <v>1489.49053740758</v>
      </c>
      <c r="D104" s="11">
        <v>3953.5467307725298</v>
      </c>
      <c r="E104" s="11">
        <v>2076.52155791939</v>
      </c>
      <c r="F104" s="11">
        <v>739638.49589909497</v>
      </c>
      <c r="G104" s="11">
        <v>392.18317730572102</v>
      </c>
      <c r="H104" s="11">
        <v>775.64962122994496</v>
      </c>
      <c r="I104" s="11">
        <v>7481.1579920448803</v>
      </c>
      <c r="J104" s="11">
        <v>773.12516703666904</v>
      </c>
      <c r="K104" s="11">
        <v>13.0767898600499</v>
      </c>
      <c r="M104" s="92">
        <v>0.1313094824194172</v>
      </c>
      <c r="N104" s="92">
        <v>0.24846191654495842</v>
      </c>
      <c r="O104" s="92">
        <v>0.7470226547794695</v>
      </c>
      <c r="P104" s="92">
        <v>0.30348362568991882</v>
      </c>
      <c r="Q104" s="92">
        <v>95.154492497418573</v>
      </c>
      <c r="R104" s="92">
        <v>5.0638691853714689E-2</v>
      </c>
      <c r="S104" s="92">
        <v>0.12861822019234945</v>
      </c>
      <c r="T104" s="92">
        <v>1.335536324739852</v>
      </c>
      <c r="U104" s="92">
        <v>9.8380177505416125E-2</v>
      </c>
      <c r="V104" s="92">
        <v>1.6277988017790114E-3</v>
      </c>
      <c r="W104" s="92">
        <f t="shared" si="23"/>
        <v>98.199571389945447</v>
      </c>
      <c r="X104" s="148">
        <f t="shared" si="26"/>
        <v>2.4036273141955383E-3</v>
      </c>
      <c r="Y104" s="153">
        <f t="shared" si="25"/>
        <v>548.19709678126776</v>
      </c>
      <c r="AA104" s="11">
        <v>2.0014728874818402</v>
      </c>
      <c r="AB104" s="11">
        <v>160.61931464137299</v>
      </c>
      <c r="AC104" s="11">
        <v>0.111111056016888</v>
      </c>
      <c r="AD104" s="11">
        <v>65.610814862495104</v>
      </c>
      <c r="AE104" s="11">
        <v>0.97285588122890498</v>
      </c>
      <c r="AF104" s="11">
        <v>1.0363895363554501</v>
      </c>
      <c r="AG104" s="11">
        <v>0.73444083073066102</v>
      </c>
      <c r="AH104" s="11" t="s">
        <v>32</v>
      </c>
      <c r="AI104" s="11" t="s">
        <v>32</v>
      </c>
      <c r="AJ104" s="11">
        <v>3.9351702925463E-2</v>
      </c>
      <c r="AK104" s="11">
        <v>1.046156476354E-2</v>
      </c>
      <c r="AL104" s="11">
        <v>2.3676231130250001E-3</v>
      </c>
      <c r="AM104" s="11">
        <v>1.398314868565E-3</v>
      </c>
      <c r="AN104" s="11">
        <v>0.661403678996205</v>
      </c>
      <c r="AO104" s="11">
        <v>0.69589075194276395</v>
      </c>
      <c r="AP104" s="11" t="s">
        <v>32</v>
      </c>
      <c r="AQ104" s="11" t="s">
        <v>32</v>
      </c>
      <c r="AR104" s="11">
        <v>9.2628560005258001E-2</v>
      </c>
      <c r="AS104" s="11">
        <v>1.3867578421078001E-2</v>
      </c>
      <c r="AT104" s="11">
        <v>3.2410912020387997E-2</v>
      </c>
      <c r="AU104" s="11">
        <v>3.9624386636680003E-3</v>
      </c>
      <c r="AV104" s="11" t="s">
        <v>32</v>
      </c>
      <c r="AW104" s="11" t="s">
        <v>32</v>
      </c>
      <c r="AX104" s="11" t="s">
        <v>32</v>
      </c>
      <c r="AY104" s="11">
        <v>6.1403648835090001E-3</v>
      </c>
      <c r="AZ104" s="11" t="s">
        <v>32</v>
      </c>
      <c r="BA104" s="11">
        <v>7.6927624557650001E-3</v>
      </c>
      <c r="BB104" s="11" t="s">
        <v>32</v>
      </c>
      <c r="BC104" s="11" t="s">
        <v>32</v>
      </c>
      <c r="BD104" s="11" t="s">
        <v>32</v>
      </c>
      <c r="BE104" s="11" t="s">
        <v>32</v>
      </c>
      <c r="BF104" s="11" t="s">
        <v>32</v>
      </c>
      <c r="BG104" s="11" t="s">
        <v>32</v>
      </c>
      <c r="BH104" s="11" t="s">
        <v>32</v>
      </c>
      <c r="BI104" s="11" t="s">
        <v>32</v>
      </c>
      <c r="BJ104" s="11" t="s">
        <v>32</v>
      </c>
      <c r="BK104" s="11" t="s">
        <v>32</v>
      </c>
      <c r="BL104" s="11" t="s">
        <v>32</v>
      </c>
      <c r="BM104" s="11">
        <v>1.2394029412939999E-3</v>
      </c>
      <c r="BN104" s="11" t="s">
        <v>32</v>
      </c>
    </row>
    <row r="105" spans="1:66" x14ac:dyDescent="0.25">
      <c r="A105" s="108">
        <v>17</v>
      </c>
      <c r="B105" s="11">
        <v>499.9561555752</v>
      </c>
      <c r="C105" s="11">
        <v>594.57901492262999</v>
      </c>
      <c r="D105" s="11">
        <v>4072.8569610999298</v>
      </c>
      <c r="E105" s="11">
        <v>1816.1099114589499</v>
      </c>
      <c r="F105" s="11">
        <v>743578.68037577602</v>
      </c>
      <c r="G105" s="11">
        <v>135.15663325904001</v>
      </c>
      <c r="H105" s="11">
        <v>1089.6598154466999</v>
      </c>
      <c r="I105" s="11">
        <v>5232.5324465766498</v>
      </c>
      <c r="J105" s="11">
        <v>751.33871584665803</v>
      </c>
      <c r="K105" s="11">
        <v>34.764479263149198</v>
      </c>
      <c r="M105" s="92">
        <v>0.1069506208006468</v>
      </c>
      <c r="N105" s="92">
        <v>9.9181725479243907E-2</v>
      </c>
      <c r="O105" s="92">
        <v>0.76956632279983173</v>
      </c>
      <c r="P105" s="92">
        <v>0.26542446355972554</v>
      </c>
      <c r="Q105" s="92">
        <v>95.661397230343582</v>
      </c>
      <c r="R105" s="92">
        <v>1.7451424486407244E-2</v>
      </c>
      <c r="S105" s="92">
        <v>0.18068739059737177</v>
      </c>
      <c r="T105" s="92">
        <v>0.93411169236286351</v>
      </c>
      <c r="U105" s="92">
        <v>9.5607851591487242E-2</v>
      </c>
      <c r="V105" s="92">
        <v>4.3274823786768118E-3</v>
      </c>
      <c r="W105" s="92">
        <f t="shared" si="23"/>
        <v>98.134706204399819</v>
      </c>
      <c r="X105" s="148">
        <f t="shared" si="26"/>
        <v>3.3556050088213931E-3</v>
      </c>
      <c r="Y105" s="153">
        <f t="shared" si="25"/>
        <v>576.07859960731412</v>
      </c>
      <c r="AA105" s="11">
        <v>0.56392782246319295</v>
      </c>
      <c r="AB105" s="11">
        <v>164.396820403926</v>
      </c>
      <c r="AC105" s="11" t="s">
        <v>32</v>
      </c>
      <c r="AD105" s="11">
        <v>60.8472136616084</v>
      </c>
      <c r="AE105" s="11">
        <v>0.85445248622262304</v>
      </c>
      <c r="AF105" s="11">
        <v>1.03624907185158</v>
      </c>
      <c r="AG105" s="11">
        <v>0.49702304159705102</v>
      </c>
      <c r="AH105" s="11">
        <v>7.2692764086500994E-2</v>
      </c>
      <c r="AI105" s="11" t="s">
        <v>32</v>
      </c>
      <c r="AJ105" s="11" t="s">
        <v>32</v>
      </c>
      <c r="AK105" s="11">
        <v>1.2427533802049999E-3</v>
      </c>
      <c r="AL105" s="11">
        <v>2.6819597321295002E-2</v>
      </c>
      <c r="AM105" s="11">
        <v>1.2403555596834001E-2</v>
      </c>
      <c r="AN105" s="11">
        <v>0.95370930526009401</v>
      </c>
      <c r="AO105" s="11">
        <v>0.12108870288861601</v>
      </c>
      <c r="AP105" s="11" t="s">
        <v>32</v>
      </c>
      <c r="AQ105" s="11" t="s">
        <v>32</v>
      </c>
      <c r="AR105" s="11">
        <v>9.0442335159599992E-3</v>
      </c>
      <c r="AS105" s="11" t="s">
        <v>32</v>
      </c>
      <c r="AT105" s="11">
        <v>4.8598194123000002E-3</v>
      </c>
      <c r="AU105" s="11" t="s">
        <v>32</v>
      </c>
      <c r="AV105" s="11" t="s">
        <v>32</v>
      </c>
      <c r="AW105" s="11" t="s">
        <v>32</v>
      </c>
      <c r="AX105" s="11" t="s">
        <v>32</v>
      </c>
      <c r="AY105" s="11" t="s">
        <v>32</v>
      </c>
      <c r="AZ105" s="11" t="s">
        <v>32</v>
      </c>
      <c r="BA105" s="11" t="s">
        <v>32</v>
      </c>
      <c r="BB105" s="11" t="s">
        <v>32</v>
      </c>
      <c r="BC105" s="11">
        <v>3.0704282487439998E-3</v>
      </c>
      <c r="BD105" s="11" t="s">
        <v>32</v>
      </c>
      <c r="BE105" s="11" t="s">
        <v>32</v>
      </c>
      <c r="BF105" s="11" t="s">
        <v>32</v>
      </c>
      <c r="BG105" s="11" t="s">
        <v>32</v>
      </c>
      <c r="BH105" s="11">
        <v>1.0444387207609999E-3</v>
      </c>
      <c r="BI105" s="11" t="s">
        <v>32</v>
      </c>
      <c r="BJ105" s="11" t="s">
        <v>32</v>
      </c>
      <c r="BK105" s="11">
        <v>3.3495599440956002E-2</v>
      </c>
      <c r="BL105" s="11" t="s">
        <v>32</v>
      </c>
      <c r="BM105" s="11" t="s">
        <v>32</v>
      </c>
      <c r="BN105" s="11">
        <v>1.1506634780020001E-3</v>
      </c>
    </row>
    <row r="106" spans="1:66" x14ac:dyDescent="0.25">
      <c r="A106" s="108">
        <v>18</v>
      </c>
      <c r="B106" s="11">
        <v>824.16861201668905</v>
      </c>
      <c r="C106" s="11">
        <v>1622.7627274106401</v>
      </c>
      <c r="D106" s="11">
        <v>3655.45538130876</v>
      </c>
      <c r="E106" s="11">
        <v>1533.7177589191799</v>
      </c>
      <c r="F106" s="11">
        <v>740767.55015701905</v>
      </c>
      <c r="G106" s="11">
        <v>283.84480714630899</v>
      </c>
      <c r="H106" s="11">
        <v>816.22990783853595</v>
      </c>
      <c r="I106" s="11">
        <v>7074.9663672283004</v>
      </c>
      <c r="J106" s="11">
        <v>724.09031463778604</v>
      </c>
      <c r="K106" s="11">
        <v>12.335890865915101</v>
      </c>
      <c r="M106" s="92">
        <v>0.17630614948261014</v>
      </c>
      <c r="N106" s="92">
        <v>0.27069305055936888</v>
      </c>
      <c r="O106" s="92">
        <v>0.69069829429829011</v>
      </c>
      <c r="P106" s="92">
        <v>0.22415285046603817</v>
      </c>
      <c r="Q106" s="92">
        <v>95.299745327700506</v>
      </c>
      <c r="R106" s="92">
        <v>3.6650041498731412E-2</v>
      </c>
      <c r="S106" s="92">
        <v>0.13534724331778603</v>
      </c>
      <c r="T106" s="92">
        <v>1.263022995877596</v>
      </c>
      <c r="U106" s="92">
        <v>9.214049253765827E-2</v>
      </c>
      <c r="V106" s="92">
        <v>1.5355716949891115E-3</v>
      </c>
      <c r="W106" s="92">
        <f t="shared" si="23"/>
        <v>98.190292017433563</v>
      </c>
      <c r="X106" s="148">
        <f t="shared" si="26"/>
        <v>2.5252171073132665E-3</v>
      </c>
      <c r="Y106" s="153">
        <f t="shared" si="25"/>
        <v>552.20488743475437</v>
      </c>
      <c r="AA106" s="11">
        <v>1.3765143344463899</v>
      </c>
      <c r="AB106" s="11">
        <v>166.78112337110699</v>
      </c>
      <c r="AC106" s="11" t="s">
        <v>32</v>
      </c>
      <c r="AD106" s="11">
        <v>64.069236887827898</v>
      </c>
      <c r="AE106" s="11">
        <v>1.0656200038916901</v>
      </c>
      <c r="AF106" s="11">
        <v>0.94254246851928503</v>
      </c>
      <c r="AG106" s="11">
        <v>0.74873662786916195</v>
      </c>
      <c r="AH106" s="11">
        <v>5.8153062416890999E-2</v>
      </c>
      <c r="AI106" s="11" t="s">
        <v>32</v>
      </c>
      <c r="AJ106" s="11" t="s">
        <v>32</v>
      </c>
      <c r="AK106" s="11">
        <v>1.1745610550119999E-3</v>
      </c>
      <c r="AL106" s="11">
        <v>7.4006287014359998E-3</v>
      </c>
      <c r="AM106" s="11" t="s">
        <v>32</v>
      </c>
      <c r="AN106" s="11">
        <v>0.57474543439957104</v>
      </c>
      <c r="AO106" s="11">
        <v>0.53438261759249295</v>
      </c>
      <c r="AP106" s="11" t="s">
        <v>32</v>
      </c>
      <c r="AQ106" s="11" t="s">
        <v>32</v>
      </c>
      <c r="AR106" s="11" t="s">
        <v>32</v>
      </c>
      <c r="AS106" s="11" t="s">
        <v>32</v>
      </c>
      <c r="AT106" s="11">
        <v>2.2789945584909999E-3</v>
      </c>
      <c r="AU106" s="11" t="s">
        <v>32</v>
      </c>
      <c r="AV106" s="11" t="s">
        <v>32</v>
      </c>
      <c r="AW106" s="11" t="s">
        <v>32</v>
      </c>
      <c r="AX106" s="11" t="s">
        <v>32</v>
      </c>
      <c r="AY106" s="11" t="s">
        <v>32</v>
      </c>
      <c r="AZ106" s="11" t="s">
        <v>32</v>
      </c>
      <c r="BA106" s="11" t="s">
        <v>32</v>
      </c>
      <c r="BB106" s="11" t="s">
        <v>32</v>
      </c>
      <c r="BC106" s="11" t="s">
        <v>32</v>
      </c>
      <c r="BD106" s="11" t="s">
        <v>32</v>
      </c>
      <c r="BE106" s="11">
        <v>4.1264054999490003E-3</v>
      </c>
      <c r="BF106" s="11" t="s">
        <v>32</v>
      </c>
      <c r="BG106" s="11" t="s">
        <v>32</v>
      </c>
      <c r="BH106" s="11" t="s">
        <v>32</v>
      </c>
      <c r="BI106" s="11" t="s">
        <v>32</v>
      </c>
      <c r="BJ106" s="11">
        <v>5.3640670999162997E-2</v>
      </c>
      <c r="BK106" s="11" t="s">
        <v>32</v>
      </c>
      <c r="BL106" s="11">
        <v>1.264811129027E-3</v>
      </c>
      <c r="BM106" s="11">
        <v>1.4968792236104001E-2</v>
      </c>
      <c r="BN106" s="11">
        <v>1.082991656527E-3</v>
      </c>
    </row>
    <row r="107" spans="1:66" x14ac:dyDescent="0.25">
      <c r="A107" s="108">
        <v>19</v>
      </c>
      <c r="B107" s="11">
        <v>666.16644393262698</v>
      </c>
      <c r="C107" s="11">
        <v>1825.6611995196599</v>
      </c>
      <c r="D107" s="11">
        <v>4687.6698357839696</v>
      </c>
      <c r="E107" s="11">
        <v>1491.5499710054901</v>
      </c>
      <c r="F107" s="11">
        <v>738796.87964882201</v>
      </c>
      <c r="G107" s="11">
        <v>347.20917619468099</v>
      </c>
      <c r="H107" s="11">
        <v>1041.0729019857999</v>
      </c>
      <c r="I107" s="11">
        <v>7255.0413112011502</v>
      </c>
      <c r="J107" s="11">
        <v>722.92762127208505</v>
      </c>
      <c r="K107" s="11">
        <v>20.415194387122401</v>
      </c>
      <c r="M107" s="92">
        <v>0.14250632568606758</v>
      </c>
      <c r="N107" s="92">
        <v>0.30453854469187447</v>
      </c>
      <c r="O107" s="92">
        <v>0.88573521547138101</v>
      </c>
      <c r="P107" s="92">
        <v>0.21799002826245237</v>
      </c>
      <c r="Q107" s="92">
        <v>95.04621856682094</v>
      </c>
      <c r="R107" s="92">
        <v>4.4831648830257205E-2</v>
      </c>
      <c r="S107" s="92">
        <v>0.17263070860728533</v>
      </c>
      <c r="T107" s="92">
        <v>1.2951699748756293</v>
      </c>
      <c r="U107" s="92">
        <v>9.1992539806872817E-2</v>
      </c>
      <c r="V107" s="92">
        <v>2.5412833973089961E-3</v>
      </c>
      <c r="W107" s="92">
        <f t="shared" si="23"/>
        <v>98.204154836450058</v>
      </c>
      <c r="X107" s="148">
        <f t="shared" si="26"/>
        <v>3.2271476462676909E-3</v>
      </c>
      <c r="Y107" s="153">
        <f t="shared" si="25"/>
        <v>572.71939477880835</v>
      </c>
      <c r="AA107" s="11">
        <v>1.68503287552935</v>
      </c>
      <c r="AB107" s="11">
        <v>169.12201676924701</v>
      </c>
      <c r="AC107" s="11" t="s">
        <v>32</v>
      </c>
      <c r="AD107" s="11">
        <v>64.766713902730302</v>
      </c>
      <c r="AE107" s="11">
        <v>1.23416866151699</v>
      </c>
      <c r="AF107" s="11">
        <v>1.1070232125661801</v>
      </c>
      <c r="AG107" s="11">
        <v>0.90932191363759296</v>
      </c>
      <c r="AH107" s="11">
        <v>9.1719260866216998E-2</v>
      </c>
      <c r="AI107" s="11" t="s">
        <v>32</v>
      </c>
      <c r="AJ107" s="11" t="s">
        <v>32</v>
      </c>
      <c r="AK107" s="11">
        <v>3.7704161090670002E-3</v>
      </c>
      <c r="AL107" s="11">
        <v>2.3221490830285001E-2</v>
      </c>
      <c r="AM107" s="11" t="s">
        <v>32</v>
      </c>
      <c r="AN107" s="11">
        <v>0.55095394411992704</v>
      </c>
      <c r="AO107" s="11">
        <v>0.674336534613445</v>
      </c>
      <c r="AP107" s="11" t="s">
        <v>32</v>
      </c>
      <c r="AQ107" s="11" t="s">
        <v>32</v>
      </c>
      <c r="AR107" s="11" t="s">
        <v>32</v>
      </c>
      <c r="AS107" s="11">
        <v>2.2418290720929998E-3</v>
      </c>
      <c r="AT107" s="11">
        <v>2.3223156514989999E-3</v>
      </c>
      <c r="AU107" s="11" t="s">
        <v>32</v>
      </c>
      <c r="AV107" s="11" t="s">
        <v>32</v>
      </c>
      <c r="AW107" s="11" t="s">
        <v>32</v>
      </c>
      <c r="AX107" s="11" t="s">
        <v>32</v>
      </c>
      <c r="AY107" s="11" t="s">
        <v>32</v>
      </c>
      <c r="AZ107" s="11" t="s">
        <v>32</v>
      </c>
      <c r="BA107" s="11" t="s">
        <v>32</v>
      </c>
      <c r="BB107" s="11" t="s">
        <v>32</v>
      </c>
      <c r="BC107" s="11" t="s">
        <v>32</v>
      </c>
      <c r="BD107" s="11" t="s">
        <v>32</v>
      </c>
      <c r="BE107" s="11">
        <v>4.2019249328460002E-3</v>
      </c>
      <c r="BF107" s="11" t="s">
        <v>32</v>
      </c>
      <c r="BG107" s="11" t="s">
        <v>32</v>
      </c>
      <c r="BH107" s="11" t="s">
        <v>32</v>
      </c>
      <c r="BI107" s="11" t="s">
        <v>32</v>
      </c>
      <c r="BJ107" s="11">
        <v>6.0592111430300005E-4</v>
      </c>
      <c r="BK107" s="11" t="s">
        <v>32</v>
      </c>
      <c r="BL107" s="11" t="s">
        <v>32</v>
      </c>
      <c r="BM107" s="11" t="s">
        <v>32</v>
      </c>
      <c r="BN107" s="11" t="s">
        <v>32</v>
      </c>
    </row>
    <row r="108" spans="1:66" x14ac:dyDescent="0.25">
      <c r="A108" s="108">
        <v>20</v>
      </c>
      <c r="B108" s="11">
        <v>551.43609152607098</v>
      </c>
      <c r="C108" s="11">
        <v>1833.0347757743</v>
      </c>
      <c r="D108" s="11">
        <v>3654.38769976809</v>
      </c>
      <c r="E108" s="11">
        <v>887.61164666475997</v>
      </c>
      <c r="F108" s="11">
        <v>743588.91835602501</v>
      </c>
      <c r="G108" s="11">
        <v>357.94416437709401</v>
      </c>
      <c r="H108" s="11">
        <v>799.43416847863796</v>
      </c>
      <c r="I108" s="11">
        <v>5375.7640698533996</v>
      </c>
      <c r="J108" s="11">
        <v>702.73384982719006</v>
      </c>
      <c r="K108" s="11">
        <v>7.44455096201186</v>
      </c>
      <c r="M108" s="92">
        <v>0.11796320869925711</v>
      </c>
      <c r="N108" s="92">
        <v>0.30576853094691092</v>
      </c>
      <c r="O108" s="92">
        <v>0.69049655587118064</v>
      </c>
      <c r="P108" s="92">
        <v>0.12972444216005469</v>
      </c>
      <c r="Q108" s="92">
        <v>95.662714346502625</v>
      </c>
      <c r="R108" s="92">
        <v>4.6217750504370374E-2</v>
      </c>
      <c r="S108" s="92">
        <v>0.13256217381712773</v>
      </c>
      <c r="T108" s="92">
        <v>0.95968140175022876</v>
      </c>
      <c r="U108" s="92">
        <v>8.9422882390509939E-2</v>
      </c>
      <c r="V108" s="92">
        <v>9.266977037512363E-4</v>
      </c>
      <c r="W108" s="92">
        <f t="shared" si="23"/>
        <v>98.135477990346004</v>
      </c>
      <c r="X108" s="148">
        <f t="shared" si="26"/>
        <v>2.4640220102921926E-3</v>
      </c>
      <c r="Y108" s="153">
        <f t="shared" si="25"/>
        <v>550.2076441246694</v>
      </c>
      <c r="AA108" s="11">
        <v>1.34060658569892</v>
      </c>
      <c r="AB108" s="11">
        <v>163.24776441423001</v>
      </c>
      <c r="AC108" s="11" t="s">
        <v>32</v>
      </c>
      <c r="AD108" s="11">
        <v>63.588332439762901</v>
      </c>
      <c r="AE108" s="11">
        <v>1.3802645174860699</v>
      </c>
      <c r="AF108" s="11">
        <v>0.88513513298433499</v>
      </c>
      <c r="AG108" s="11">
        <v>1.0685490275104299</v>
      </c>
      <c r="AH108" s="11" t="s">
        <v>32</v>
      </c>
      <c r="AI108" s="11" t="s">
        <v>32</v>
      </c>
      <c r="AJ108" s="11">
        <v>12.8806973172961</v>
      </c>
      <c r="AK108" s="11" t="s">
        <v>32</v>
      </c>
      <c r="AL108" s="11" t="s">
        <v>32</v>
      </c>
      <c r="AM108" s="11">
        <v>1.431590124426E-3</v>
      </c>
      <c r="AN108" s="11">
        <v>0.62927845249328795</v>
      </c>
      <c r="AO108" s="11">
        <v>0.50435221454127699</v>
      </c>
      <c r="AP108" s="11" t="s">
        <v>32</v>
      </c>
      <c r="AQ108" s="11" t="s">
        <v>32</v>
      </c>
      <c r="AR108" s="11" t="s">
        <v>32</v>
      </c>
      <c r="AS108" s="11" t="s">
        <v>32</v>
      </c>
      <c r="AT108" s="11">
        <v>1.5944676124127002E-2</v>
      </c>
      <c r="AU108" s="11" t="s">
        <v>32</v>
      </c>
      <c r="AV108" s="11" t="s">
        <v>32</v>
      </c>
      <c r="AW108" s="11">
        <v>6.6940312584980004E-3</v>
      </c>
      <c r="AX108" s="11" t="s">
        <v>32</v>
      </c>
      <c r="AY108" s="11" t="s">
        <v>32</v>
      </c>
      <c r="AZ108" s="11" t="s">
        <v>32</v>
      </c>
      <c r="BA108" s="11" t="s">
        <v>32</v>
      </c>
      <c r="BB108" s="11" t="s">
        <v>32</v>
      </c>
      <c r="BC108" s="11" t="s">
        <v>32</v>
      </c>
      <c r="BD108" s="11" t="s">
        <v>32</v>
      </c>
      <c r="BE108" s="11">
        <v>2.2158846625666001E-2</v>
      </c>
      <c r="BF108" s="11" t="s">
        <v>32</v>
      </c>
      <c r="BG108" s="11">
        <v>2.0507051547903998E-2</v>
      </c>
      <c r="BH108" s="11" t="s">
        <v>32</v>
      </c>
      <c r="BI108" s="11" t="s">
        <v>32</v>
      </c>
      <c r="BJ108" s="11" t="s">
        <v>32</v>
      </c>
      <c r="BK108" s="11">
        <v>1.9179804624699999E-3</v>
      </c>
      <c r="BL108" s="11">
        <v>3.7721803124489998E-3</v>
      </c>
      <c r="BM108" s="11">
        <v>1.909173206412E-3</v>
      </c>
      <c r="BN108" s="11">
        <v>2.3137659311250002E-3</v>
      </c>
    </row>
    <row r="109" spans="1:66" x14ac:dyDescent="0.25">
      <c r="A109" s="108">
        <v>21</v>
      </c>
      <c r="B109" s="11">
        <v>663.60077771501903</v>
      </c>
      <c r="C109" s="11">
        <v>1768.8119198378199</v>
      </c>
      <c r="D109" s="11">
        <v>3806.5767449606001</v>
      </c>
      <c r="E109" s="11">
        <v>857.30239073207099</v>
      </c>
      <c r="F109" s="11">
        <v>743310.68581952003</v>
      </c>
      <c r="G109" s="11">
        <v>348.21974299488102</v>
      </c>
      <c r="H109" s="11">
        <v>863.54011003053199</v>
      </c>
      <c r="I109" s="11">
        <v>5352.1567810467304</v>
      </c>
      <c r="J109" s="11">
        <v>712.56512046314299</v>
      </c>
      <c r="K109" s="11">
        <v>11.725475204516099</v>
      </c>
      <c r="M109" s="92">
        <v>0.14195747836879691</v>
      </c>
      <c r="N109" s="92">
        <v>0.29505551634814675</v>
      </c>
      <c r="O109" s="92">
        <v>0.7192526759603054</v>
      </c>
      <c r="P109" s="92">
        <v>0.12529474440549218</v>
      </c>
      <c r="Q109" s="92">
        <v>95.626919730681266</v>
      </c>
      <c r="R109" s="92">
        <v>4.496213321549903E-2</v>
      </c>
      <c r="S109" s="92">
        <v>0.1431922210452628</v>
      </c>
      <c r="T109" s="92">
        <v>0.95546702855246235</v>
      </c>
      <c r="U109" s="92">
        <v>9.0673911578934938E-2</v>
      </c>
      <c r="V109" s="92">
        <v>1.459587153458164E-3</v>
      </c>
      <c r="W109" s="92">
        <f t="shared" si="23"/>
        <v>98.144235027309634</v>
      </c>
      <c r="X109" s="148">
        <f t="shared" si="26"/>
        <v>2.6620779795123437E-3</v>
      </c>
      <c r="Y109" s="153">
        <f t="shared" si="25"/>
        <v>556.53492153836453</v>
      </c>
      <c r="AA109" s="11">
        <v>1.26920594769274</v>
      </c>
      <c r="AB109" s="11">
        <v>169.370727455913</v>
      </c>
      <c r="AC109" s="11">
        <v>0.116698109551806</v>
      </c>
      <c r="AD109" s="11">
        <v>63.779993555979502</v>
      </c>
      <c r="AE109" s="11">
        <v>1.1280180786148899</v>
      </c>
      <c r="AF109" s="11">
        <v>0.67428698396110498</v>
      </c>
      <c r="AG109" s="11">
        <v>0.79128076710587003</v>
      </c>
      <c r="AH109" s="11" t="s">
        <v>32</v>
      </c>
      <c r="AI109" s="11" t="s">
        <v>32</v>
      </c>
      <c r="AJ109" s="11">
        <v>8.3149482082467002E-2</v>
      </c>
      <c r="AK109" s="11">
        <v>5.3557882548999998E-3</v>
      </c>
      <c r="AL109" s="11">
        <v>2.440283581606E-3</v>
      </c>
      <c r="AM109" s="11" t="s">
        <v>32</v>
      </c>
      <c r="AN109" s="11">
        <v>0.55292900061225103</v>
      </c>
      <c r="AO109" s="11">
        <v>0.37293640693051699</v>
      </c>
      <c r="AP109" s="11" t="s">
        <v>32</v>
      </c>
      <c r="AQ109" s="11" t="s">
        <v>32</v>
      </c>
      <c r="AR109" s="11" t="s">
        <v>32</v>
      </c>
      <c r="AS109" s="11">
        <v>2.3641486431509998E-3</v>
      </c>
      <c r="AT109" s="11">
        <v>3.6918348285989999E-3</v>
      </c>
      <c r="AU109" s="11" t="s">
        <v>32</v>
      </c>
      <c r="AV109" s="11" t="s">
        <v>32</v>
      </c>
      <c r="AW109" s="11" t="s">
        <v>32</v>
      </c>
      <c r="AX109" s="11" t="s">
        <v>32</v>
      </c>
      <c r="AY109" s="11">
        <v>6.3329853130280004E-3</v>
      </c>
      <c r="AZ109" s="11" t="s">
        <v>32</v>
      </c>
      <c r="BA109" s="11">
        <v>3.93729327476E-3</v>
      </c>
      <c r="BB109" s="11" t="s">
        <v>32</v>
      </c>
      <c r="BC109" s="11" t="s">
        <v>32</v>
      </c>
      <c r="BD109" s="11" t="s">
        <v>32</v>
      </c>
      <c r="BE109" s="11" t="s">
        <v>32</v>
      </c>
      <c r="BF109" s="11" t="s">
        <v>32</v>
      </c>
      <c r="BG109" s="11" t="s">
        <v>32</v>
      </c>
      <c r="BH109" s="11" t="s">
        <v>32</v>
      </c>
      <c r="BI109" s="11" t="s">
        <v>32</v>
      </c>
      <c r="BJ109" s="11" t="s">
        <v>32</v>
      </c>
      <c r="BK109" s="11" t="s">
        <v>32</v>
      </c>
      <c r="BL109" s="11">
        <v>1.376252417332E-3</v>
      </c>
      <c r="BM109" s="11">
        <v>1.9292203895829999E-3</v>
      </c>
      <c r="BN109" s="11">
        <v>4.0994686934280001E-3</v>
      </c>
    </row>
    <row r="110" spans="1:66" x14ac:dyDescent="0.25">
      <c r="A110" s="108">
        <v>22</v>
      </c>
      <c r="B110" s="11">
        <v>624.645225410835</v>
      </c>
      <c r="C110" s="11">
        <v>2146.8839371116901</v>
      </c>
      <c r="D110" s="11">
        <v>3867.34330249</v>
      </c>
      <c r="E110" s="11">
        <v>851.89714750153905</v>
      </c>
      <c r="F110" s="11">
        <v>742778.33085858205</v>
      </c>
      <c r="G110" s="11">
        <v>416.08789625753201</v>
      </c>
      <c r="H110" s="11">
        <v>943.76935887402101</v>
      </c>
      <c r="I110" s="11">
        <v>5229.1718067609399</v>
      </c>
      <c r="J110" s="11">
        <v>701.34988030634497</v>
      </c>
      <c r="K110" s="11">
        <v>9.7208700631466805</v>
      </c>
      <c r="M110" s="92">
        <v>0.13362410661988583</v>
      </c>
      <c r="N110" s="92">
        <v>0.35812170954960104</v>
      </c>
      <c r="O110" s="92">
        <v>0.73073451700548553</v>
      </c>
      <c r="P110" s="92">
        <v>0.12450476810734994</v>
      </c>
      <c r="Q110" s="92">
        <v>95.558432264956579</v>
      </c>
      <c r="R110" s="92">
        <v>5.3725269164772528E-2</v>
      </c>
      <c r="S110" s="92">
        <v>0.15649583508849016</v>
      </c>
      <c r="T110" s="92">
        <v>0.9335117509429629</v>
      </c>
      <c r="U110" s="92">
        <v>8.924677226898238E-2</v>
      </c>
      <c r="V110" s="92">
        <v>1.2100539054604987E-3</v>
      </c>
      <c r="W110" s="92">
        <f t="shared" si="23"/>
        <v>98.139607047609587</v>
      </c>
      <c r="X110" s="148">
        <f t="shared" si="26"/>
        <v>2.9107645950959453E-3</v>
      </c>
      <c r="Y110" s="153">
        <f t="shared" si="25"/>
        <v>563.96618142814032</v>
      </c>
      <c r="AA110" s="11">
        <v>1.3277063518602801</v>
      </c>
      <c r="AB110" s="11">
        <v>175.43936316295699</v>
      </c>
      <c r="AC110" s="11" t="s">
        <v>32</v>
      </c>
      <c r="AD110" s="11">
        <v>64.916315818803895</v>
      </c>
      <c r="AE110" s="11">
        <v>1.2695477322047299</v>
      </c>
      <c r="AF110" s="11">
        <v>0.99250422357657297</v>
      </c>
      <c r="AG110" s="11">
        <v>0.87886197852691295</v>
      </c>
      <c r="AH110" s="11" t="s">
        <v>32</v>
      </c>
      <c r="AI110" s="11" t="s">
        <v>32</v>
      </c>
      <c r="AJ110" s="11">
        <v>5.126745090982E-3</v>
      </c>
      <c r="AK110" s="11">
        <v>2.4734669562550002E-3</v>
      </c>
      <c r="AL110" s="11" t="s">
        <v>32</v>
      </c>
      <c r="AM110" s="11">
        <v>1.364485497894E-3</v>
      </c>
      <c r="AN110" s="11">
        <v>0.53895846616474197</v>
      </c>
      <c r="AO110" s="11">
        <v>0.49421788865067501</v>
      </c>
      <c r="AP110" s="11" t="s">
        <v>32</v>
      </c>
      <c r="AQ110" s="11" t="s">
        <v>32</v>
      </c>
      <c r="AR110" s="11" t="s">
        <v>32</v>
      </c>
      <c r="AS110" s="11" t="s">
        <v>32</v>
      </c>
      <c r="AT110" s="11">
        <v>1.14033088269E-3</v>
      </c>
      <c r="AU110" s="11" t="s">
        <v>32</v>
      </c>
      <c r="AV110" s="11" t="s">
        <v>32</v>
      </c>
      <c r="AW110" s="11" t="s">
        <v>32</v>
      </c>
      <c r="AX110" s="11" t="s">
        <v>32</v>
      </c>
      <c r="AY110" s="11" t="s">
        <v>32</v>
      </c>
      <c r="AZ110" s="11" t="s">
        <v>32</v>
      </c>
      <c r="BA110" s="11" t="s">
        <v>32</v>
      </c>
      <c r="BB110" s="11">
        <v>9.2782009886999996E-4</v>
      </c>
      <c r="BC110" s="11" t="s">
        <v>32</v>
      </c>
      <c r="BD110" s="11" t="s">
        <v>32</v>
      </c>
      <c r="BE110" s="11" t="s">
        <v>32</v>
      </c>
      <c r="BF110" s="11" t="s">
        <v>32</v>
      </c>
      <c r="BG110" s="11" t="s">
        <v>32</v>
      </c>
      <c r="BH110" s="11" t="s">
        <v>32</v>
      </c>
      <c r="BI110" s="11" t="s">
        <v>32</v>
      </c>
      <c r="BJ110" s="11">
        <v>6.0724217882600004E-4</v>
      </c>
      <c r="BK110" s="11">
        <v>6.8886164812700002E-4</v>
      </c>
      <c r="BL110" s="11" t="s">
        <v>32</v>
      </c>
      <c r="BM110" s="11" t="s">
        <v>32</v>
      </c>
      <c r="BN110" s="11" t="s">
        <v>32</v>
      </c>
    </row>
    <row r="111" spans="1:66" x14ac:dyDescent="0.25">
      <c r="A111" s="108">
        <v>23</v>
      </c>
      <c r="B111" s="11">
        <v>600.12671608284904</v>
      </c>
      <c r="C111" s="11">
        <v>2273.62153840674</v>
      </c>
      <c r="D111" s="11">
        <v>3643.4440324005</v>
      </c>
      <c r="E111" s="11">
        <v>2058.1923056579799</v>
      </c>
      <c r="F111" s="11">
        <v>738460.97981334699</v>
      </c>
      <c r="G111" s="11">
        <v>306.83606100607699</v>
      </c>
      <c r="H111" s="11">
        <v>938.49484034418697</v>
      </c>
      <c r="I111" s="11">
        <v>8057.8782385611403</v>
      </c>
      <c r="J111" s="11">
        <v>755.51862663638701</v>
      </c>
      <c r="K111" s="11">
        <v>6.1651092780801697</v>
      </c>
      <c r="M111" s="92">
        <v>0.12837910710444309</v>
      </c>
      <c r="N111" s="92">
        <v>0.37926280882162833</v>
      </c>
      <c r="O111" s="92">
        <v>0.68842874992207448</v>
      </c>
      <c r="P111" s="92">
        <v>0.30080480547191374</v>
      </c>
      <c r="Q111" s="92">
        <v>95.003005052987078</v>
      </c>
      <c r="R111" s="92">
        <v>3.961867219710466E-2</v>
      </c>
      <c r="S111" s="92">
        <v>0.15562121442587307</v>
      </c>
      <c r="T111" s="92">
        <v>1.4384924231479346</v>
      </c>
      <c r="U111" s="92">
        <v>9.613974523948024E-2</v>
      </c>
      <c r="V111" s="92">
        <v>7.674328029354194E-4</v>
      </c>
      <c r="W111" s="92">
        <f t="shared" si="23"/>
        <v>98.230520012120479</v>
      </c>
      <c r="X111" s="148">
        <f t="shared" si="26"/>
        <v>2.9114175071751134E-3</v>
      </c>
      <c r="Y111" s="153">
        <f t="shared" si="25"/>
        <v>563.98501142343468</v>
      </c>
      <c r="AA111" s="11">
        <v>1.7379777184898599</v>
      </c>
      <c r="AB111" s="11">
        <v>169.597920293854</v>
      </c>
      <c r="AC111" s="11" t="s">
        <v>32</v>
      </c>
      <c r="AD111" s="11">
        <v>62.5442139002622</v>
      </c>
      <c r="AE111" s="11">
        <v>0.83069723588556499</v>
      </c>
      <c r="AF111" s="11">
        <v>0.68347072196340997</v>
      </c>
      <c r="AG111" s="11">
        <v>0.60952592259992899</v>
      </c>
      <c r="AH111" s="11">
        <v>6.0615618857977997E-2</v>
      </c>
      <c r="AI111" s="11" t="s">
        <v>32</v>
      </c>
      <c r="AJ111" s="11">
        <v>6.6065479005560004E-3</v>
      </c>
      <c r="AK111" s="11" t="s">
        <v>32</v>
      </c>
      <c r="AL111" s="11" t="s">
        <v>32</v>
      </c>
      <c r="AM111" s="11" t="s">
        <v>32</v>
      </c>
      <c r="AN111" s="11">
        <v>0.58145200966771304</v>
      </c>
      <c r="AO111" s="11">
        <v>0.47968551881090898</v>
      </c>
      <c r="AP111" s="11" t="s">
        <v>32</v>
      </c>
      <c r="AQ111" s="11" t="s">
        <v>32</v>
      </c>
      <c r="AR111" s="11" t="s">
        <v>32</v>
      </c>
      <c r="AS111" s="11" t="s">
        <v>32</v>
      </c>
      <c r="AT111" s="11" t="s">
        <v>32</v>
      </c>
      <c r="AU111" s="11" t="s">
        <v>32</v>
      </c>
      <c r="AV111" s="11" t="s">
        <v>32</v>
      </c>
      <c r="AW111" s="11" t="s">
        <v>32</v>
      </c>
      <c r="AX111" s="11" t="s">
        <v>32</v>
      </c>
      <c r="AY111" s="11" t="s">
        <v>32</v>
      </c>
      <c r="AZ111" s="11" t="s">
        <v>32</v>
      </c>
      <c r="BA111" s="11">
        <v>3.7638956243090001E-3</v>
      </c>
      <c r="BB111" s="11" t="s">
        <v>32</v>
      </c>
      <c r="BC111" s="11" t="s">
        <v>32</v>
      </c>
      <c r="BD111" s="11" t="s">
        <v>32</v>
      </c>
      <c r="BE111" s="11" t="s">
        <v>32</v>
      </c>
      <c r="BF111" s="11" t="s">
        <v>32</v>
      </c>
      <c r="BG111" s="11" t="s">
        <v>32</v>
      </c>
      <c r="BH111" s="11" t="s">
        <v>32</v>
      </c>
      <c r="BI111" s="11" t="s">
        <v>32</v>
      </c>
      <c r="BJ111" s="11" t="s">
        <v>32</v>
      </c>
      <c r="BK111" s="11" t="s">
        <v>32</v>
      </c>
      <c r="BL111" s="11">
        <v>1.3178947567050001E-3</v>
      </c>
      <c r="BM111" s="11">
        <v>6.0697057672499998E-4</v>
      </c>
      <c r="BN111" s="11">
        <v>5.4790416741699996E-4</v>
      </c>
    </row>
    <row r="112" spans="1:66" x14ac:dyDescent="0.25">
      <c r="A112" s="108">
        <v>24</v>
      </c>
      <c r="B112" s="11">
        <v>766.83774494549198</v>
      </c>
      <c r="C112" s="11">
        <v>1889.31367939197</v>
      </c>
      <c r="D112" s="11">
        <v>3309.3615447910702</v>
      </c>
      <c r="E112" s="11">
        <v>2139.4040666126798</v>
      </c>
      <c r="F112" s="11">
        <v>739351.10879135202</v>
      </c>
      <c r="G112" s="11">
        <v>268.35995920794602</v>
      </c>
      <c r="H112" s="11">
        <v>783.89445220407094</v>
      </c>
      <c r="I112" s="11">
        <v>7982.3244602293198</v>
      </c>
      <c r="J112" s="11">
        <v>762.52181664943805</v>
      </c>
      <c r="K112" s="11">
        <v>6.9214529847625297</v>
      </c>
      <c r="M112" s="92">
        <v>0.16404193039873968</v>
      </c>
      <c r="N112" s="92">
        <v>0.31515641485937451</v>
      </c>
      <c r="O112" s="92">
        <v>0.62530386388827264</v>
      </c>
      <c r="P112" s="92">
        <v>0.31267390433544318</v>
      </c>
      <c r="Q112" s="92">
        <v>95.117520146007422</v>
      </c>
      <c r="R112" s="92">
        <v>3.4650637932929988E-2</v>
      </c>
      <c r="S112" s="92">
        <v>0.12998537806447905</v>
      </c>
      <c r="T112" s="92">
        <v>1.425004562640138</v>
      </c>
      <c r="U112" s="92">
        <v>9.7030901168640993E-2</v>
      </c>
      <c r="V112" s="92">
        <v>8.6158246754323964E-4</v>
      </c>
      <c r="W112" s="92">
        <f t="shared" si="23"/>
        <v>98.222229321762981</v>
      </c>
      <c r="X112" s="148">
        <f t="shared" si="26"/>
        <v>2.4300567742003838E-3</v>
      </c>
      <c r="Y112" s="153">
        <f t="shared" si="25"/>
        <v>549.08187114694056</v>
      </c>
      <c r="AA112" s="11">
        <v>1.51671323993225</v>
      </c>
      <c r="AB112" s="11">
        <v>167.600182356082</v>
      </c>
      <c r="AC112" s="11" t="s">
        <v>32</v>
      </c>
      <c r="AD112" s="11">
        <v>62.061278311456903</v>
      </c>
      <c r="AE112" s="11">
        <v>1.14845549587128</v>
      </c>
      <c r="AF112" s="11">
        <v>0.74619253616612502</v>
      </c>
      <c r="AG112" s="11">
        <v>0.95101831889099797</v>
      </c>
      <c r="AH112" s="11">
        <v>8.3827107934579995E-2</v>
      </c>
      <c r="AI112" s="11" t="s">
        <v>32</v>
      </c>
      <c r="AJ112" s="11" t="s">
        <v>32</v>
      </c>
      <c r="AK112" s="11">
        <v>1.214991750657E-3</v>
      </c>
      <c r="AL112" s="11" t="s">
        <v>32</v>
      </c>
      <c r="AM112" s="11">
        <v>1.3920750320990001E-3</v>
      </c>
      <c r="AN112" s="11">
        <v>0.673231828583296</v>
      </c>
      <c r="AO112" s="11">
        <v>0.53461449017210905</v>
      </c>
      <c r="AP112" s="11" t="s">
        <v>32</v>
      </c>
      <c r="AQ112" s="11" t="s">
        <v>32</v>
      </c>
      <c r="AR112" s="11" t="s">
        <v>32</v>
      </c>
      <c r="AS112" s="11">
        <v>1.1247943126649999E-3</v>
      </c>
      <c r="AT112" s="11">
        <v>1.163704630426E-3</v>
      </c>
      <c r="AU112" s="11" t="s">
        <v>32</v>
      </c>
      <c r="AV112" s="11" t="s">
        <v>32</v>
      </c>
      <c r="AW112" s="11" t="s">
        <v>32</v>
      </c>
      <c r="AX112" s="11" t="s">
        <v>32</v>
      </c>
      <c r="AY112" s="11" t="s">
        <v>32</v>
      </c>
      <c r="AZ112" s="11" t="s">
        <v>32</v>
      </c>
      <c r="BA112" s="11" t="s">
        <v>32</v>
      </c>
      <c r="BB112" s="11" t="s">
        <v>32</v>
      </c>
      <c r="BC112" s="11" t="s">
        <v>32</v>
      </c>
      <c r="BD112" s="11" t="s">
        <v>32</v>
      </c>
      <c r="BE112" s="11" t="s">
        <v>32</v>
      </c>
      <c r="BF112" s="11" t="s">
        <v>32</v>
      </c>
      <c r="BG112" s="11" t="s">
        <v>32</v>
      </c>
      <c r="BH112" s="11" t="s">
        <v>32</v>
      </c>
      <c r="BI112" s="11" t="s">
        <v>32</v>
      </c>
      <c r="BJ112" s="11">
        <v>6.2241256212899995E-4</v>
      </c>
      <c r="BK112" s="11">
        <v>8.8240204564739994E-3</v>
      </c>
      <c r="BL112" s="11">
        <v>2.5037410967389999E-3</v>
      </c>
      <c r="BM112" s="11">
        <v>2.484849668454E-3</v>
      </c>
      <c r="BN112" s="11" t="s">
        <v>32</v>
      </c>
    </row>
    <row r="113" spans="1:66" x14ac:dyDescent="0.25">
      <c r="A113" s="108">
        <v>25</v>
      </c>
      <c r="B113" s="11">
        <v>595.63628496560398</v>
      </c>
      <c r="C113" s="11">
        <v>1982.72000957655</v>
      </c>
      <c r="D113" s="11">
        <v>3447.1627437080201</v>
      </c>
      <c r="E113" s="11">
        <v>2110.9096264176801</v>
      </c>
      <c r="F113" s="11">
        <v>739620.39187542803</v>
      </c>
      <c r="G113" s="11">
        <v>274.40632462265899</v>
      </c>
      <c r="H113" s="11">
        <v>845.49705356493905</v>
      </c>
      <c r="I113" s="11">
        <v>7712.43839446532</v>
      </c>
      <c r="J113" s="11">
        <v>743.24674773135496</v>
      </c>
      <c r="K113" s="11">
        <v>10.0964775967338</v>
      </c>
      <c r="M113" s="92">
        <v>0.127418514079842</v>
      </c>
      <c r="N113" s="92">
        <v>0.33073752479746427</v>
      </c>
      <c r="O113" s="92">
        <v>0.65134140042363031</v>
      </c>
      <c r="P113" s="92">
        <v>0.30850944190094398</v>
      </c>
      <c r="Q113" s="92">
        <v>95.15216341477381</v>
      </c>
      <c r="R113" s="92">
        <v>3.5431344635277723E-2</v>
      </c>
      <c r="S113" s="92">
        <v>0.14020032142213817</v>
      </c>
      <c r="T113" s="92">
        <v>1.3768245021799488</v>
      </c>
      <c r="U113" s="92">
        <v>9.4578148648814919E-2</v>
      </c>
      <c r="V113" s="92">
        <v>1.2568095312414233E-3</v>
      </c>
      <c r="W113" s="92">
        <f t="shared" si="23"/>
        <v>98.218461422393119</v>
      </c>
      <c r="X113" s="148">
        <f t="shared" si="26"/>
        <v>2.6195720462521121E-3</v>
      </c>
      <c r="Y113" s="153">
        <f t="shared" si="25"/>
        <v>555.2096039913464</v>
      </c>
      <c r="AA113" s="11">
        <v>1.59034281616934</v>
      </c>
      <c r="AB113" s="11">
        <v>163.07857370446999</v>
      </c>
      <c r="AC113" s="11" t="s">
        <v>32</v>
      </c>
      <c r="AD113" s="11">
        <v>61.051598178448899</v>
      </c>
      <c r="AE113" s="11">
        <v>0.94973468589925902</v>
      </c>
      <c r="AF113" s="11">
        <v>0.93492525121707004</v>
      </c>
      <c r="AG113" s="11">
        <v>0.84069810956435498</v>
      </c>
      <c r="AH113" s="11">
        <v>5.9015111191384001E-2</v>
      </c>
      <c r="AI113" s="11" t="s">
        <v>32</v>
      </c>
      <c r="AJ113" s="11">
        <v>4.9790447626720004E-3</v>
      </c>
      <c r="AK113" s="11" t="s">
        <v>32</v>
      </c>
      <c r="AL113" s="11">
        <v>7.3240991062660001E-3</v>
      </c>
      <c r="AM113" s="11" t="s">
        <v>32</v>
      </c>
      <c r="AN113" s="11">
        <v>0.79694896903756896</v>
      </c>
      <c r="AO113" s="11">
        <v>0.46095720759188502</v>
      </c>
      <c r="AP113" s="11" t="s">
        <v>32</v>
      </c>
      <c r="AQ113" s="11" t="s">
        <v>32</v>
      </c>
      <c r="AR113" s="11" t="s">
        <v>32</v>
      </c>
      <c r="AS113" s="11" t="s">
        <v>32</v>
      </c>
      <c r="AT113" s="11">
        <v>3.4010031095769999E-3</v>
      </c>
      <c r="AU113" s="11" t="s">
        <v>32</v>
      </c>
      <c r="AV113" s="11" t="s">
        <v>32</v>
      </c>
      <c r="AW113" s="11" t="s">
        <v>32</v>
      </c>
      <c r="AX113" s="11" t="s">
        <v>32</v>
      </c>
      <c r="AY113" s="11" t="s">
        <v>32</v>
      </c>
      <c r="AZ113" s="11" t="s">
        <v>32</v>
      </c>
      <c r="BA113" s="11" t="s">
        <v>32</v>
      </c>
      <c r="BB113" s="11" t="s">
        <v>32</v>
      </c>
      <c r="BC113" s="11" t="s">
        <v>32</v>
      </c>
      <c r="BD113" s="11" t="s">
        <v>32</v>
      </c>
      <c r="BE113" s="11" t="s">
        <v>32</v>
      </c>
      <c r="BF113" s="11" t="s">
        <v>32</v>
      </c>
      <c r="BG113" s="11" t="s">
        <v>32</v>
      </c>
      <c r="BH113" s="11">
        <v>1.6903270944560001E-2</v>
      </c>
      <c r="BI113" s="11" t="s">
        <v>32</v>
      </c>
      <c r="BJ113" s="11">
        <v>5.9547264524599996E-4</v>
      </c>
      <c r="BK113" s="11" t="s">
        <v>32</v>
      </c>
      <c r="BL113" s="11">
        <v>1.2769687247400001E-3</v>
      </c>
      <c r="BM113" s="11">
        <v>5.85524250527E-4</v>
      </c>
      <c r="BN113" s="11" t="s">
        <v>32</v>
      </c>
    </row>
    <row r="114" spans="1:66" x14ac:dyDescent="0.25">
      <c r="A114" s="108">
        <v>26</v>
      </c>
      <c r="B114" s="11">
        <v>652.95236159813896</v>
      </c>
      <c r="C114" s="11">
        <v>1713.51605494467</v>
      </c>
      <c r="D114" s="11">
        <v>3057.2164484755099</v>
      </c>
      <c r="E114" s="11">
        <v>2038.59268621569</v>
      </c>
      <c r="F114" s="11">
        <v>740869.04730162804</v>
      </c>
      <c r="G114" s="11">
        <v>257.803961777528</v>
      </c>
      <c r="H114" s="11">
        <v>638.56912186517502</v>
      </c>
      <c r="I114" s="11">
        <v>7653.47246728351</v>
      </c>
      <c r="J114" s="11">
        <v>723.08855665081603</v>
      </c>
      <c r="K114" s="11">
        <v>2.4506328241497699</v>
      </c>
      <c r="M114" s="92">
        <v>0.13967956919307389</v>
      </c>
      <c r="N114" s="92">
        <v>0.28583161312532041</v>
      </c>
      <c r="O114" s="92">
        <v>0.57766104793944761</v>
      </c>
      <c r="P114" s="92">
        <v>0.29794032109042312</v>
      </c>
      <c r="Q114" s="92">
        <v>95.312802935354441</v>
      </c>
      <c r="R114" s="92">
        <v>3.3287647544714409E-2</v>
      </c>
      <c r="S114" s="92">
        <v>0.10588753178768331</v>
      </c>
      <c r="T114" s="92">
        <v>1.3662979048594521</v>
      </c>
      <c r="U114" s="92">
        <v>9.2013018833816337E-2</v>
      </c>
      <c r="V114" s="92">
        <v>3.0505477395016331E-4</v>
      </c>
      <c r="W114" s="92">
        <f t="shared" si="23"/>
        <v>98.211706644502314</v>
      </c>
      <c r="X114" s="148">
        <f t="shared" si="26"/>
        <v>1.9763929040889764E-3</v>
      </c>
      <c r="Y114" s="153">
        <f t="shared" si="25"/>
        <v>532.67900487165628</v>
      </c>
      <c r="AA114" s="11">
        <v>1.5311028282247201</v>
      </c>
      <c r="AB114" s="11">
        <v>158.50009425044101</v>
      </c>
      <c r="AC114" s="11" t="s">
        <v>32</v>
      </c>
      <c r="AD114" s="11">
        <v>59.353991759260701</v>
      </c>
      <c r="AE114" s="11">
        <v>1.2332805147400701</v>
      </c>
      <c r="AF114" s="11">
        <v>0.83416616851078695</v>
      </c>
      <c r="AG114" s="11">
        <v>0.57385054078513398</v>
      </c>
      <c r="AH114" s="11">
        <v>9.2912000786641996E-2</v>
      </c>
      <c r="AI114" s="11" t="s">
        <v>32</v>
      </c>
      <c r="AJ114" s="11" t="s">
        <v>32</v>
      </c>
      <c r="AK114" s="11" t="s">
        <v>32</v>
      </c>
      <c r="AL114" s="11" t="s">
        <v>32</v>
      </c>
      <c r="AM114" s="11">
        <v>2.6466578931379999E-3</v>
      </c>
      <c r="AN114" s="11">
        <v>0.59828058927090899</v>
      </c>
      <c r="AO114" s="11">
        <v>0.35208310525515202</v>
      </c>
      <c r="AP114" s="11" t="s">
        <v>32</v>
      </c>
      <c r="AQ114" s="11" t="s">
        <v>32</v>
      </c>
      <c r="AR114" s="11" t="s">
        <v>32</v>
      </c>
      <c r="AS114" s="11">
        <v>2.0466757460999999E-3</v>
      </c>
      <c r="AT114" s="11" t="s">
        <v>32</v>
      </c>
      <c r="AU114" s="11" t="s">
        <v>32</v>
      </c>
      <c r="AV114" s="11" t="s">
        <v>32</v>
      </c>
      <c r="AW114" s="11" t="s">
        <v>32</v>
      </c>
      <c r="AX114" s="11" t="s">
        <v>32</v>
      </c>
      <c r="AY114" s="11" t="s">
        <v>32</v>
      </c>
      <c r="AZ114" s="11" t="s">
        <v>32</v>
      </c>
      <c r="BA114" s="11" t="s">
        <v>32</v>
      </c>
      <c r="BB114" s="11" t="s">
        <v>32</v>
      </c>
      <c r="BC114" s="11" t="s">
        <v>32</v>
      </c>
      <c r="BD114" s="11" t="s">
        <v>32</v>
      </c>
      <c r="BE114" s="11" t="s">
        <v>32</v>
      </c>
      <c r="BF114" s="11" t="s">
        <v>32</v>
      </c>
      <c r="BG114" s="11" t="s">
        <v>32</v>
      </c>
      <c r="BH114" s="11" t="s">
        <v>32</v>
      </c>
      <c r="BI114" s="11" t="s">
        <v>32</v>
      </c>
      <c r="BJ114" s="11" t="s">
        <v>32</v>
      </c>
      <c r="BK114" s="11">
        <v>1.799404088536E-3</v>
      </c>
      <c r="BL114" s="11">
        <v>1.3744048767469999E-3</v>
      </c>
      <c r="BM114" s="11" t="s">
        <v>32</v>
      </c>
      <c r="BN114" s="11" t="s">
        <v>32</v>
      </c>
    </row>
    <row r="115" spans="1:66" x14ac:dyDescent="0.25">
      <c r="A115" s="108">
        <v>27</v>
      </c>
      <c r="B115" s="11">
        <v>407.56074279428299</v>
      </c>
      <c r="C115" s="11">
        <v>1657.13225924874</v>
      </c>
      <c r="D115" s="11">
        <v>4903.2593050652104</v>
      </c>
      <c r="E115" s="11">
        <v>2065.7428767813499</v>
      </c>
      <c r="F115" s="11">
        <v>737746.40048560698</v>
      </c>
      <c r="G115" s="11">
        <v>205.39413454100699</v>
      </c>
      <c r="H115" s="11">
        <v>1265.58181852487</v>
      </c>
      <c r="I115" s="11">
        <v>7625.3726527712897</v>
      </c>
      <c r="J115" s="11">
        <v>759.400556755759</v>
      </c>
      <c r="K115" s="11">
        <v>36.682129727670002</v>
      </c>
      <c r="M115" s="92">
        <v>8.7185394098553026E-2</v>
      </c>
      <c r="N115" s="92">
        <v>0.27642623216528234</v>
      </c>
      <c r="O115" s="92">
        <v>0.92647084569207139</v>
      </c>
      <c r="P115" s="92">
        <v>0.3019083214415943</v>
      </c>
      <c r="Q115" s="92">
        <v>94.911074422473334</v>
      </c>
      <c r="R115" s="92">
        <v>2.6520490651934819E-2</v>
      </c>
      <c r="S115" s="92">
        <v>0.20985877714779391</v>
      </c>
      <c r="T115" s="92">
        <v>1.3612815259727304</v>
      </c>
      <c r="U115" s="92">
        <v>9.6633720847170326E-2</v>
      </c>
      <c r="V115" s="92">
        <v>4.5661915085003614E-3</v>
      </c>
      <c r="W115" s="92">
        <f t="shared" si="23"/>
        <v>98.201925921998964</v>
      </c>
      <c r="X115" s="148">
        <f t="shared" si="26"/>
        <v>3.9259214906187676E-3</v>
      </c>
      <c r="Y115" s="153">
        <f t="shared" si="25"/>
        <v>589.86111308541342</v>
      </c>
      <c r="AA115" s="11">
        <v>1.02594309487326</v>
      </c>
      <c r="AB115" s="11">
        <v>188.732432885257</v>
      </c>
      <c r="AC115" s="11" t="s">
        <v>32</v>
      </c>
      <c r="AD115" s="11">
        <v>65.710547756311698</v>
      </c>
      <c r="AE115" s="11">
        <v>1.0565404148904101</v>
      </c>
      <c r="AF115" s="11">
        <v>1.09144182101766</v>
      </c>
      <c r="AG115" s="11">
        <v>0.57331239247518295</v>
      </c>
      <c r="AH115" s="11" t="s">
        <v>32</v>
      </c>
      <c r="AI115" s="11" t="s">
        <v>32</v>
      </c>
      <c r="AJ115" s="11" t="s">
        <v>32</v>
      </c>
      <c r="AK115" s="11">
        <v>1.257074803169E-3</v>
      </c>
      <c r="AL115" s="11">
        <v>3.2657117049009997E-2</v>
      </c>
      <c r="AM115" s="11">
        <v>4.6249885428059998E-3</v>
      </c>
      <c r="AN115" s="11">
        <v>0.825694223045631</v>
      </c>
      <c r="AO115" s="11">
        <v>0.55341890655402304</v>
      </c>
      <c r="AP115" s="11" t="s">
        <v>32</v>
      </c>
      <c r="AQ115" s="11" t="s">
        <v>32</v>
      </c>
      <c r="AR115" s="11" t="s">
        <v>32</v>
      </c>
      <c r="AS115" s="11" t="s">
        <v>32</v>
      </c>
      <c r="AT115" s="11">
        <v>1.2056985485360001E-3</v>
      </c>
      <c r="AU115" s="11">
        <v>9.9866181081299994E-4</v>
      </c>
      <c r="AV115" s="11" t="s">
        <v>32</v>
      </c>
      <c r="AW115" s="11" t="s">
        <v>32</v>
      </c>
      <c r="AX115" s="11" t="s">
        <v>32</v>
      </c>
      <c r="AY115" s="11" t="s">
        <v>32</v>
      </c>
      <c r="AZ115" s="11" t="s">
        <v>32</v>
      </c>
      <c r="BA115" s="11" t="s">
        <v>32</v>
      </c>
      <c r="BB115" s="11" t="s">
        <v>32</v>
      </c>
      <c r="BC115" s="11" t="s">
        <v>32</v>
      </c>
      <c r="BD115" s="11" t="s">
        <v>32</v>
      </c>
      <c r="BE115" s="11" t="s">
        <v>32</v>
      </c>
      <c r="BF115" s="11" t="s">
        <v>32</v>
      </c>
      <c r="BG115" s="11" t="s">
        <v>32</v>
      </c>
      <c r="BH115" s="11" t="s">
        <v>32</v>
      </c>
      <c r="BI115" s="11" t="s">
        <v>32</v>
      </c>
      <c r="BJ115" s="11">
        <v>2.1125034450521999E-2</v>
      </c>
      <c r="BK115" s="11" t="s">
        <v>32</v>
      </c>
      <c r="BL115" s="11">
        <v>2.594021804369E-3</v>
      </c>
      <c r="BM115" s="11" t="s">
        <v>32</v>
      </c>
      <c r="BN115" s="11" t="s">
        <v>32</v>
      </c>
    </row>
    <row r="116" spans="1:66" x14ac:dyDescent="0.25">
      <c r="A116" s="108">
        <v>28</v>
      </c>
      <c r="B116" s="11">
        <v>408.74159582261501</v>
      </c>
      <c r="C116" s="11">
        <v>1884.3450197259101</v>
      </c>
      <c r="D116" s="11">
        <v>3242.4301813964398</v>
      </c>
      <c r="E116" s="11">
        <v>2159.9804067310001</v>
      </c>
      <c r="F116" s="11">
        <v>740171.74512907304</v>
      </c>
      <c r="G116" s="11">
        <v>229.01541183632099</v>
      </c>
      <c r="H116" s="11">
        <v>824.91224633653201</v>
      </c>
      <c r="I116" s="11">
        <v>7810.8168528476199</v>
      </c>
      <c r="J116" s="11">
        <v>775.39987218190595</v>
      </c>
      <c r="K116" s="11">
        <v>3.6442291898094901</v>
      </c>
      <c r="M116" s="92">
        <v>8.7438002178373816E-2</v>
      </c>
      <c r="N116" s="92">
        <v>0.31432759274047906</v>
      </c>
      <c r="O116" s="92">
        <v>0.61265718277485726</v>
      </c>
      <c r="P116" s="92">
        <v>0.31568113644373569</v>
      </c>
      <c r="Q116" s="92">
        <v>95.223095010855246</v>
      </c>
      <c r="R116" s="92">
        <v>2.9570469976305764E-2</v>
      </c>
      <c r="S116" s="92">
        <v>0.13678694868752372</v>
      </c>
      <c r="T116" s="92">
        <v>1.3943870245703569</v>
      </c>
      <c r="U116" s="92">
        <v>9.8669633735147533E-2</v>
      </c>
      <c r="V116" s="92">
        <v>4.536336495474853E-4</v>
      </c>
      <c r="W116" s="92">
        <f t="shared" si="23"/>
        <v>98.213066635611568</v>
      </c>
      <c r="X116" s="148">
        <f t="shared" si="26"/>
        <v>2.5540586833802952E-3</v>
      </c>
      <c r="Y116" s="153">
        <f t="shared" si="25"/>
        <v>553.13276184871529</v>
      </c>
      <c r="AA116" s="11">
        <v>1.3296932066098599</v>
      </c>
      <c r="AB116" s="11">
        <v>170.93292255870401</v>
      </c>
      <c r="AC116" s="11" t="s">
        <v>32</v>
      </c>
      <c r="AD116" s="11">
        <v>62.2864906752284</v>
      </c>
      <c r="AE116" s="11">
        <v>1.0778192574252401</v>
      </c>
      <c r="AF116" s="11">
        <v>0.94006274175960802</v>
      </c>
      <c r="AG116" s="11">
        <v>0.79139699094634897</v>
      </c>
      <c r="AH116" s="11" t="s">
        <v>32</v>
      </c>
      <c r="AI116" s="11" t="s">
        <v>32</v>
      </c>
      <c r="AJ116" s="11" t="s">
        <v>32</v>
      </c>
      <c r="AK116" s="11">
        <v>2.4785581402250001E-3</v>
      </c>
      <c r="AL116" s="11" t="s">
        <v>32</v>
      </c>
      <c r="AM116" s="11" t="s">
        <v>32</v>
      </c>
      <c r="AN116" s="11">
        <v>0.87696564969742097</v>
      </c>
      <c r="AO116" s="11">
        <v>0.42330784524012899</v>
      </c>
      <c r="AP116" s="11" t="s">
        <v>32</v>
      </c>
      <c r="AQ116" s="11" t="s">
        <v>32</v>
      </c>
      <c r="AR116" s="11" t="s">
        <v>32</v>
      </c>
      <c r="AS116" s="11">
        <v>1.1031962612489999E-3</v>
      </c>
      <c r="AT116" s="11" t="s">
        <v>32</v>
      </c>
      <c r="AU116" s="11" t="s">
        <v>32</v>
      </c>
      <c r="AV116" s="11" t="s">
        <v>32</v>
      </c>
      <c r="AW116" s="11" t="s">
        <v>32</v>
      </c>
      <c r="AX116" s="11" t="s">
        <v>32</v>
      </c>
      <c r="AY116" s="11" t="s">
        <v>32</v>
      </c>
      <c r="AZ116" s="11" t="s">
        <v>32</v>
      </c>
      <c r="BA116" s="11">
        <v>3.7103095198359999E-3</v>
      </c>
      <c r="BB116" s="11" t="s">
        <v>32</v>
      </c>
      <c r="BC116" s="11" t="s">
        <v>32</v>
      </c>
      <c r="BD116" s="11" t="s">
        <v>32</v>
      </c>
      <c r="BE116" s="11" t="s">
        <v>32</v>
      </c>
      <c r="BF116" s="11" t="s">
        <v>32</v>
      </c>
      <c r="BG116" s="11" t="s">
        <v>32</v>
      </c>
      <c r="BH116" s="11" t="s">
        <v>32</v>
      </c>
      <c r="BI116" s="11" t="s">
        <v>32</v>
      </c>
      <c r="BJ116" s="11">
        <v>6.1136705432200005E-4</v>
      </c>
      <c r="BK116" s="11" t="s">
        <v>32</v>
      </c>
      <c r="BL116" s="11">
        <v>2.4584117616310002E-3</v>
      </c>
      <c r="BM116" s="11" t="s">
        <v>32</v>
      </c>
      <c r="BN116" s="11">
        <v>5.3843100043500004E-4</v>
      </c>
    </row>
    <row r="117" spans="1:66" x14ac:dyDescent="0.25">
      <c r="A117" s="108">
        <v>29</v>
      </c>
      <c r="B117" s="11">
        <v>413.91998567293501</v>
      </c>
      <c r="C117" s="11">
        <v>1470.9461353008401</v>
      </c>
      <c r="D117" s="11">
        <v>4150.3020261585498</v>
      </c>
      <c r="E117" s="11">
        <v>2074.1897866651898</v>
      </c>
      <c r="F117" s="11">
        <v>739550.61800145998</v>
      </c>
      <c r="G117" s="11">
        <v>168.88469739069001</v>
      </c>
      <c r="H117" s="11">
        <v>1167.3272515655899</v>
      </c>
      <c r="I117" s="11">
        <v>7384.5528278799502</v>
      </c>
      <c r="J117" s="11">
        <v>753.752774205896</v>
      </c>
      <c r="K117" s="11">
        <v>26.253491954886702</v>
      </c>
      <c r="M117" s="92">
        <v>8.8545763335154265E-2</v>
      </c>
      <c r="N117" s="92">
        <v>0.24536852482953314</v>
      </c>
      <c r="O117" s="92">
        <v>0.78419956784265799</v>
      </c>
      <c r="P117" s="92">
        <v>0.30314283732111752</v>
      </c>
      <c r="Q117" s="92">
        <v>95.143187005887825</v>
      </c>
      <c r="R117" s="92">
        <v>2.1806392127085891E-2</v>
      </c>
      <c r="S117" s="92">
        <v>0.1935662048546061</v>
      </c>
      <c r="T117" s="92">
        <v>1.3182903708331286</v>
      </c>
      <c r="U117" s="92">
        <v>9.5915040517700251E-2</v>
      </c>
      <c r="V117" s="92">
        <v>3.2680346785442967E-3</v>
      </c>
      <c r="W117" s="92">
        <f t="shared" si="23"/>
        <v>98.197289742227341</v>
      </c>
      <c r="X117" s="148">
        <f t="shared" si="26"/>
        <v>3.6134270933421047E-3</v>
      </c>
      <c r="Y117" s="153">
        <f t="shared" si="25"/>
        <v>582.52298013074619</v>
      </c>
      <c r="AA117" s="11">
        <v>1.0793969668991901</v>
      </c>
      <c r="AB117" s="11">
        <v>178.67564256904501</v>
      </c>
      <c r="AC117" s="11" t="s">
        <v>32</v>
      </c>
      <c r="AD117" s="11">
        <v>64.388695384213193</v>
      </c>
      <c r="AE117" s="11">
        <v>1.1845040270903999</v>
      </c>
      <c r="AF117" s="11">
        <v>0.71844258837032904</v>
      </c>
      <c r="AG117" s="11">
        <v>0.65032431138494995</v>
      </c>
      <c r="AH117" s="11" t="s">
        <v>32</v>
      </c>
      <c r="AI117" s="11" t="s">
        <v>32</v>
      </c>
      <c r="AJ117" s="11" t="s">
        <v>32</v>
      </c>
      <c r="AK117" s="11">
        <v>3.7896886904590001E-3</v>
      </c>
      <c r="AL117" s="11">
        <v>3.3926962565977999E-2</v>
      </c>
      <c r="AM117" s="11">
        <v>4.4319088084249997E-3</v>
      </c>
      <c r="AN117" s="11">
        <v>0.79098225662548005</v>
      </c>
      <c r="AO117" s="11">
        <v>0.50180322472953498</v>
      </c>
      <c r="AP117" s="11" t="s">
        <v>32</v>
      </c>
      <c r="AQ117" s="11" t="s">
        <v>32</v>
      </c>
      <c r="AR117" s="11" t="s">
        <v>32</v>
      </c>
      <c r="AS117" s="11">
        <v>2.2563322409740001E-3</v>
      </c>
      <c r="AT117" s="11">
        <v>3.5248243956010001E-3</v>
      </c>
      <c r="AU117" s="11" t="s">
        <v>32</v>
      </c>
      <c r="AV117" s="11" t="s">
        <v>32</v>
      </c>
      <c r="AW117" s="11" t="s">
        <v>32</v>
      </c>
      <c r="AX117" s="11" t="s">
        <v>32</v>
      </c>
      <c r="AY117" s="11" t="s">
        <v>32</v>
      </c>
      <c r="AZ117" s="11" t="s">
        <v>32</v>
      </c>
      <c r="BA117" s="11">
        <v>3.7500730451409999E-3</v>
      </c>
      <c r="BB117" s="11" t="s">
        <v>32</v>
      </c>
      <c r="BC117" s="11" t="s">
        <v>32</v>
      </c>
      <c r="BD117" s="11" t="s">
        <v>32</v>
      </c>
      <c r="BE117" s="11" t="s">
        <v>32</v>
      </c>
      <c r="BF117" s="11">
        <v>9.2472847915900001E-4</v>
      </c>
      <c r="BG117" s="11" t="s">
        <v>32</v>
      </c>
      <c r="BH117" s="11" t="s">
        <v>32</v>
      </c>
      <c r="BI117" s="11" t="s">
        <v>32</v>
      </c>
      <c r="BJ117" s="11">
        <v>6.17242288693E-4</v>
      </c>
      <c r="BK117" s="11">
        <v>2.9943500399209999E-3</v>
      </c>
      <c r="BL117" s="11">
        <v>2.1548354318248E-2</v>
      </c>
      <c r="BM117" s="11">
        <v>6.0641949595899997E-4</v>
      </c>
      <c r="BN117" s="11" t="s">
        <v>32</v>
      </c>
    </row>
    <row r="118" spans="1:66" x14ac:dyDescent="0.25">
      <c r="A118" s="108">
        <v>30</v>
      </c>
      <c r="B118" s="11" t="s">
        <v>32</v>
      </c>
      <c r="C118" s="11">
        <v>1793.1979946522099</v>
      </c>
      <c r="D118" s="11">
        <v>3593.4932962555399</v>
      </c>
      <c r="E118" s="11">
        <v>2182.4952123346202</v>
      </c>
      <c r="F118" s="11">
        <v>740268.85347519699</v>
      </c>
      <c r="G118" s="11">
        <v>213.23048377575699</v>
      </c>
      <c r="H118" s="11">
        <v>862.29203948253598</v>
      </c>
      <c r="I118" s="11">
        <v>7911.1733944674197</v>
      </c>
      <c r="J118" s="11">
        <v>792.27831522864597</v>
      </c>
      <c r="K118" s="11">
        <v>14.872385112732999</v>
      </c>
      <c r="M118" s="92" t="s">
        <v>32</v>
      </c>
      <c r="N118" s="92">
        <v>0.29912335748793512</v>
      </c>
      <c r="O118" s="92">
        <v>0.67899055832748423</v>
      </c>
      <c r="P118" s="92">
        <v>0.31897167528270476</v>
      </c>
      <c r="Q118" s="92">
        <v>95.235587999584084</v>
      </c>
      <c r="R118" s="92">
        <v>2.7532320065125744E-2</v>
      </c>
      <c r="S118" s="92">
        <v>0.14298526598699413</v>
      </c>
      <c r="T118" s="92">
        <v>1.4123026743803238</v>
      </c>
      <c r="U118" s="92">
        <v>0.1008174156128452</v>
      </c>
      <c r="V118" s="92">
        <v>1.8513144988330035E-3</v>
      </c>
      <c r="W118" s="92">
        <f t="shared" si="23"/>
        <v>98.218162581226338</v>
      </c>
      <c r="X118" s="148">
        <f t="shared" si="26"/>
        <v>2.6691345356591022E-3</v>
      </c>
      <c r="Y118" s="153">
        <f t="shared" si="25"/>
        <v>556.75329829996349</v>
      </c>
      <c r="AA118" s="11">
        <v>1.1778244484127001</v>
      </c>
      <c r="AB118" s="11">
        <v>173.721531176789</v>
      </c>
      <c r="AC118" s="11" t="s">
        <v>32</v>
      </c>
      <c r="AD118" s="11">
        <v>64.695578207445394</v>
      </c>
      <c r="AE118" s="11">
        <v>0.74423945405901204</v>
      </c>
      <c r="AF118" s="11">
        <v>0.89059070822314501</v>
      </c>
      <c r="AG118" s="11">
        <v>0.82108045038349198</v>
      </c>
      <c r="AH118" s="11" t="s">
        <v>32</v>
      </c>
      <c r="AI118" s="11" t="s">
        <v>32</v>
      </c>
      <c r="AJ118" s="11">
        <v>1.7034634487733999E-2</v>
      </c>
      <c r="AK118" s="11">
        <v>5.3197154850579999E-3</v>
      </c>
      <c r="AL118" s="11">
        <v>1.3381611148786001E-2</v>
      </c>
      <c r="AM118" s="11">
        <v>3.0254359317330001E-3</v>
      </c>
      <c r="AN118" s="11">
        <v>0.87795998347438597</v>
      </c>
      <c r="AO118" s="11">
        <v>0.60237432696912896</v>
      </c>
      <c r="AP118" s="11" t="s">
        <v>32</v>
      </c>
      <c r="AQ118" s="11" t="s">
        <v>32</v>
      </c>
      <c r="AR118" s="11">
        <v>9.0520169788509998E-3</v>
      </c>
      <c r="AS118" s="11">
        <v>2.349624530002E-3</v>
      </c>
      <c r="AT118" s="11">
        <v>1.4779086998022E-2</v>
      </c>
      <c r="AU118" s="11" t="s">
        <v>32</v>
      </c>
      <c r="AV118" s="11">
        <v>5.9149979050100001E-3</v>
      </c>
      <c r="AW118" s="11" t="s">
        <v>32</v>
      </c>
      <c r="AX118" s="11" t="s">
        <v>32</v>
      </c>
      <c r="AY118" s="11">
        <v>1.9950611413639002E-2</v>
      </c>
      <c r="AZ118" s="11">
        <v>9.3765505759199998E-4</v>
      </c>
      <c r="BA118" s="11" t="s">
        <v>32</v>
      </c>
      <c r="BB118" s="11" t="s">
        <v>32</v>
      </c>
      <c r="BC118" s="11" t="s">
        <v>32</v>
      </c>
      <c r="BD118" s="11" t="s">
        <v>32</v>
      </c>
      <c r="BE118" s="11" t="s">
        <v>32</v>
      </c>
      <c r="BF118" s="11">
        <v>5.9603956296290003E-3</v>
      </c>
      <c r="BG118" s="11" t="s">
        <v>32</v>
      </c>
      <c r="BH118" s="11" t="s">
        <v>32</v>
      </c>
      <c r="BI118" s="11" t="s">
        <v>32</v>
      </c>
      <c r="BJ118" s="11">
        <v>1.847325141459E-3</v>
      </c>
      <c r="BK118" s="11" t="s">
        <v>32</v>
      </c>
      <c r="BL118" s="11">
        <v>1.9899482098629999E-3</v>
      </c>
      <c r="BM118" s="11">
        <v>6.3404833441999995E-4</v>
      </c>
      <c r="BN118" s="11">
        <v>5.6726685943699995E-4</v>
      </c>
    </row>
    <row r="119" spans="1:66" x14ac:dyDescent="0.25">
      <c r="A119" s="108">
        <v>31</v>
      </c>
      <c r="B119" s="11">
        <v>843.11409480294401</v>
      </c>
      <c r="C119" s="11">
        <v>1993.78442750453</v>
      </c>
      <c r="D119" s="11">
        <v>3574.01151234704</v>
      </c>
      <c r="E119" s="11">
        <v>2127.6197510452398</v>
      </c>
      <c r="F119" s="11">
        <v>738500.59366647305</v>
      </c>
      <c r="G119" s="11">
        <v>272.66924626011098</v>
      </c>
      <c r="H119" s="11">
        <v>943.33841772421704</v>
      </c>
      <c r="I119" s="11">
        <v>7753.9903869910004</v>
      </c>
      <c r="J119" s="11">
        <v>745.60610324692402</v>
      </c>
      <c r="K119" s="11">
        <v>10.4196189363311</v>
      </c>
      <c r="M119" s="92">
        <v>0.1803589671602458</v>
      </c>
      <c r="N119" s="92">
        <v>0.33258318035203061</v>
      </c>
      <c r="O119" s="92">
        <v>0.67530947525797325</v>
      </c>
      <c r="P119" s="92">
        <v>0.31095162661526182</v>
      </c>
      <c r="Q119" s="92">
        <v>95.008101375191757</v>
      </c>
      <c r="R119" s="92">
        <v>3.5207053077105525E-2</v>
      </c>
      <c r="S119" s="92">
        <v>0.15642437642702964</v>
      </c>
      <c r="T119" s="92">
        <v>1.3842423638856332</v>
      </c>
      <c r="U119" s="92">
        <v>9.4878376638171072E-2</v>
      </c>
      <c r="V119" s="92">
        <v>1.2970341651944951E-3</v>
      </c>
      <c r="W119" s="92">
        <f t="shared" si="23"/>
        <v>98.179353828770402</v>
      </c>
      <c r="X119" s="148">
        <f t="shared" si="26"/>
        <v>2.9262429056935071E-3</v>
      </c>
      <c r="Y119" s="153">
        <f t="shared" si="25"/>
        <v>564.41167038541732</v>
      </c>
      <c r="AA119" s="11">
        <v>1.5510434559569499</v>
      </c>
      <c r="AB119" s="11">
        <v>163.83719812107199</v>
      </c>
      <c r="AC119" s="11">
        <v>0.15653390156726801</v>
      </c>
      <c r="AD119" s="11">
        <v>61.629356940058301</v>
      </c>
      <c r="AE119" s="11">
        <v>1.1885839087823999</v>
      </c>
      <c r="AF119" s="11">
        <v>0.98905196451396904</v>
      </c>
      <c r="AG119" s="11">
        <v>0.65269445319123098</v>
      </c>
      <c r="AH119" s="11" t="s">
        <v>32</v>
      </c>
      <c r="AI119" s="11">
        <v>8.4237037388185998E-2</v>
      </c>
      <c r="AJ119" s="11">
        <v>9.0278471154868006E-2</v>
      </c>
      <c r="AK119" s="11">
        <v>2.5414242694740002E-2</v>
      </c>
      <c r="AL119" s="11">
        <v>4.8621373324590003E-3</v>
      </c>
      <c r="AM119" s="11">
        <v>2.5280409268417001E-2</v>
      </c>
      <c r="AN119" s="11">
        <v>0.826956682010623</v>
      </c>
      <c r="AO119" s="11">
        <v>0.48457540271860799</v>
      </c>
      <c r="AP119" s="11" t="s">
        <v>32</v>
      </c>
      <c r="AQ119" s="11">
        <v>2.2218481527668001E-2</v>
      </c>
      <c r="AR119" s="11">
        <v>0.213885721614163</v>
      </c>
      <c r="AS119" s="11">
        <v>2.6816825455007999E-2</v>
      </c>
      <c r="AT119" s="11">
        <v>4.7629715223179998E-2</v>
      </c>
      <c r="AU119" s="11">
        <v>3.8273818353960001E-3</v>
      </c>
      <c r="AV119" s="11">
        <v>1.1251661972676E-2</v>
      </c>
      <c r="AW119" s="11">
        <v>6.3304406742280004E-3</v>
      </c>
      <c r="AX119" s="11" t="s">
        <v>32</v>
      </c>
      <c r="AY119" s="11">
        <v>5.9252876305540001E-3</v>
      </c>
      <c r="AZ119" s="11">
        <v>1.7918452257599999E-3</v>
      </c>
      <c r="BA119" s="11" t="s">
        <v>32</v>
      </c>
      <c r="BB119" s="11" t="s">
        <v>32</v>
      </c>
      <c r="BC119" s="11">
        <v>5.835777361176E-3</v>
      </c>
      <c r="BD119" s="11">
        <v>3.5419582460420001E-3</v>
      </c>
      <c r="BE119" s="11" t="s">
        <v>32</v>
      </c>
      <c r="BF119" s="11">
        <v>9.3722303590289997E-3</v>
      </c>
      <c r="BG119" s="11" t="s">
        <v>32</v>
      </c>
      <c r="BH119" s="11" t="s">
        <v>32</v>
      </c>
      <c r="BI119" s="11" t="s">
        <v>32</v>
      </c>
      <c r="BJ119" s="11">
        <v>6.26044890604E-3</v>
      </c>
      <c r="BK119" s="11">
        <v>5.1949965400489998E-3</v>
      </c>
      <c r="BL119" s="11">
        <v>3.5776569282459998E-3</v>
      </c>
      <c r="BM119" s="11">
        <v>2.4219437715559998E-3</v>
      </c>
      <c r="BN119" s="11">
        <v>2.1707955952279998E-3</v>
      </c>
    </row>
    <row r="120" spans="1:66" x14ac:dyDescent="0.25">
      <c r="A120" s="108">
        <v>32</v>
      </c>
      <c r="B120" s="11">
        <v>556.45608581750105</v>
      </c>
      <c r="C120" s="11">
        <v>1565.14282200563</v>
      </c>
      <c r="D120" s="11">
        <v>4507.5290576450698</v>
      </c>
      <c r="E120" s="11">
        <v>2067.4266012799799</v>
      </c>
      <c r="F120" s="11">
        <v>738691.93607082102</v>
      </c>
      <c r="G120" s="11">
        <v>217.06979141847401</v>
      </c>
      <c r="H120" s="11">
        <v>1169.6901861477199</v>
      </c>
      <c r="I120" s="11">
        <v>7124.9846103780601</v>
      </c>
      <c r="J120" s="11">
        <v>768.64126573174303</v>
      </c>
      <c r="K120" s="11">
        <v>31.313698157831698</v>
      </c>
      <c r="M120" s="92">
        <v>0.11903708587807983</v>
      </c>
      <c r="N120" s="92">
        <v>0.26108147413875915</v>
      </c>
      <c r="O120" s="92">
        <v>0.85169761544203593</v>
      </c>
      <c r="P120" s="92">
        <v>0.30215439777706909</v>
      </c>
      <c r="Q120" s="92">
        <v>95.032717575511114</v>
      </c>
      <c r="R120" s="92">
        <v>2.8028051467953362E-2</v>
      </c>
      <c r="S120" s="92">
        <v>0.19395802666701489</v>
      </c>
      <c r="T120" s="92">
        <v>1.2719522526446911</v>
      </c>
      <c r="U120" s="92">
        <v>9.7809601064364302E-2</v>
      </c>
      <c r="V120" s="92">
        <v>3.8979291466868897E-3</v>
      </c>
      <c r="W120" s="92">
        <f t="shared" si="23"/>
        <v>98.162334009737791</v>
      </c>
      <c r="X120" s="148">
        <f t="shared" si="26"/>
        <v>3.6249086372903065E-3</v>
      </c>
      <c r="Y120" s="153">
        <f t="shared" si="25"/>
        <v>582.80135003560974</v>
      </c>
      <c r="AA120" s="11">
        <v>1.26963219739192</v>
      </c>
      <c r="AB120" s="11">
        <v>172.221496108959</v>
      </c>
      <c r="AC120" s="11" t="s">
        <v>32</v>
      </c>
      <c r="AD120" s="11">
        <v>61.2169489480614</v>
      </c>
      <c r="AE120" s="11">
        <v>0.98936677275902096</v>
      </c>
      <c r="AF120" s="11">
        <v>0.81236024032293896</v>
      </c>
      <c r="AG120" s="11">
        <v>0.64285578825621403</v>
      </c>
      <c r="AH120" s="11">
        <v>8.2171084491907007E-2</v>
      </c>
      <c r="AI120" s="11" t="s">
        <v>32</v>
      </c>
      <c r="AJ120" s="11">
        <v>1.0314110739297999</v>
      </c>
      <c r="AK120" s="11">
        <v>3.6900879890120002E-3</v>
      </c>
      <c r="AL120" s="11">
        <v>4.5600467102092E-2</v>
      </c>
      <c r="AM120" s="11">
        <v>6.1903849537666998E-2</v>
      </c>
      <c r="AN120" s="11">
        <v>0.96914924734866104</v>
      </c>
      <c r="AO120" s="11">
        <v>0.42021692300904101</v>
      </c>
      <c r="AP120" s="11" t="s">
        <v>32</v>
      </c>
      <c r="AQ120" s="11" t="s">
        <v>32</v>
      </c>
      <c r="AR120" s="11" t="s">
        <v>32</v>
      </c>
      <c r="AS120" s="11">
        <v>1.0808527025490001E-3</v>
      </c>
      <c r="AT120" s="11" t="s">
        <v>32</v>
      </c>
      <c r="AU120" s="11">
        <v>9.2570518058699997E-4</v>
      </c>
      <c r="AV120" s="11" t="s">
        <v>32</v>
      </c>
      <c r="AW120" s="11" t="s">
        <v>32</v>
      </c>
      <c r="AX120" s="11" t="s">
        <v>32</v>
      </c>
      <c r="AY120" s="11" t="s">
        <v>32</v>
      </c>
      <c r="AZ120" s="11" t="s">
        <v>32</v>
      </c>
      <c r="BA120" s="11">
        <v>7.3125277072609999E-3</v>
      </c>
      <c r="BB120" s="11" t="s">
        <v>32</v>
      </c>
      <c r="BC120" s="11" t="s">
        <v>32</v>
      </c>
      <c r="BD120" s="11" t="s">
        <v>32</v>
      </c>
      <c r="BE120" s="11">
        <v>4.1028145952410004E-3</v>
      </c>
      <c r="BF120" s="11" t="s">
        <v>32</v>
      </c>
      <c r="BG120" s="11" t="s">
        <v>32</v>
      </c>
      <c r="BH120" s="11">
        <v>7.9431514012599999E-3</v>
      </c>
      <c r="BI120" s="11" t="s">
        <v>32</v>
      </c>
      <c r="BJ120" s="11" t="s">
        <v>32</v>
      </c>
      <c r="BK120" s="11">
        <v>6.8665116656200001E-4</v>
      </c>
      <c r="BL120" s="11">
        <v>1.5869828122624999E-2</v>
      </c>
      <c r="BM120" s="11">
        <v>1.7957792715439999E-3</v>
      </c>
      <c r="BN120" s="11" t="s">
        <v>32</v>
      </c>
    </row>
    <row r="121" spans="1:66" x14ac:dyDescent="0.25">
      <c r="A121" s="108">
        <v>33</v>
      </c>
      <c r="B121" s="11">
        <v>749.13018821386197</v>
      </c>
      <c r="C121" s="11">
        <v>1576.2311733121001</v>
      </c>
      <c r="D121" s="11">
        <v>4662.0179224250896</v>
      </c>
      <c r="E121" s="11">
        <v>2169.6583523931499</v>
      </c>
      <c r="F121" s="11">
        <v>736785.05024464102</v>
      </c>
      <c r="G121" s="11">
        <v>217.72795407242299</v>
      </c>
      <c r="H121" s="11">
        <v>1204.16569253388</v>
      </c>
      <c r="I121" s="11">
        <v>7392.0644543768403</v>
      </c>
      <c r="J121" s="11">
        <v>760.93496258765299</v>
      </c>
      <c r="K121" s="11">
        <v>23.6680494257633</v>
      </c>
      <c r="M121" s="92">
        <v>0.16025392986270937</v>
      </c>
      <c r="N121" s="92">
        <v>0.26293112202019142</v>
      </c>
      <c r="O121" s="92">
        <v>0.88088828644222061</v>
      </c>
      <c r="P121" s="92">
        <v>0.31709556820225887</v>
      </c>
      <c r="Q121" s="92">
        <v>94.787396713973067</v>
      </c>
      <c r="R121" s="92">
        <v>2.8113033429831256E-2</v>
      </c>
      <c r="S121" s="92">
        <v>0.19967475513596797</v>
      </c>
      <c r="T121" s="92">
        <v>1.3196313463953533</v>
      </c>
      <c r="U121" s="92">
        <v>9.6828973989278838E-2</v>
      </c>
      <c r="V121" s="92">
        <v>2.9461987925190154E-3</v>
      </c>
      <c r="W121" s="92">
        <f t="shared" si="23"/>
        <v>98.055759928243404</v>
      </c>
      <c r="X121" s="148">
        <f t="shared" si="26"/>
        <v>3.7409721857504701E-3</v>
      </c>
      <c r="Y121" s="153">
        <f t="shared" si="25"/>
        <v>585.57668149856295</v>
      </c>
      <c r="AA121" s="11">
        <v>1.5892073007867999</v>
      </c>
      <c r="AB121" s="11">
        <v>176.98740460067799</v>
      </c>
      <c r="AC121" s="11">
        <v>0.19455240548865799</v>
      </c>
      <c r="AD121" s="11">
        <v>65.813690317834499</v>
      </c>
      <c r="AE121" s="11">
        <v>0.72667964837449806</v>
      </c>
      <c r="AF121" s="11">
        <v>0.692331633557705</v>
      </c>
      <c r="AG121" s="11">
        <v>0.83219173966540505</v>
      </c>
      <c r="AH121" s="11" t="s">
        <v>32</v>
      </c>
      <c r="AI121" s="11">
        <v>3.4187485782924999E-2</v>
      </c>
      <c r="AJ121" s="11">
        <v>6.1606053127211E-2</v>
      </c>
      <c r="AK121" s="11">
        <v>2.5477282392346E-2</v>
      </c>
      <c r="AL121" s="11">
        <v>1.5259109373936E-2</v>
      </c>
      <c r="AM121" s="11">
        <v>2.3902619727276999E-2</v>
      </c>
      <c r="AN121" s="11">
        <v>0.89940328034762795</v>
      </c>
      <c r="AO121" s="11">
        <v>0.32760204561776801</v>
      </c>
      <c r="AP121" s="11" t="s">
        <v>32</v>
      </c>
      <c r="AQ121" s="11">
        <v>2.2351538162466999E-2</v>
      </c>
      <c r="AR121" s="11">
        <v>3.5401596195028001E-2</v>
      </c>
      <c r="AS121" s="11">
        <v>2.2436452129557E-2</v>
      </c>
      <c r="AT121" s="11">
        <v>4.3169152209876001E-2</v>
      </c>
      <c r="AU121" s="11">
        <v>2.8757641203949998E-3</v>
      </c>
      <c r="AV121" s="11">
        <v>2.8422217078606999E-2</v>
      </c>
      <c r="AW121" s="11" t="s">
        <v>32</v>
      </c>
      <c r="AX121" s="11">
        <v>1.6356132744709999E-3</v>
      </c>
      <c r="AY121" s="11" t="s">
        <v>32</v>
      </c>
      <c r="AZ121" s="11" t="s">
        <v>32</v>
      </c>
      <c r="BA121" s="11">
        <v>3.6922544817239999E-3</v>
      </c>
      <c r="BB121" s="11">
        <v>9.2258057807300005E-4</v>
      </c>
      <c r="BC121" s="11">
        <v>2.8996111046939999E-3</v>
      </c>
      <c r="BD121" s="11" t="s">
        <v>32</v>
      </c>
      <c r="BE121" s="11" t="s">
        <v>32</v>
      </c>
      <c r="BF121" s="11" t="s">
        <v>32</v>
      </c>
      <c r="BG121" s="11" t="s">
        <v>32</v>
      </c>
      <c r="BH121" s="11" t="s">
        <v>32</v>
      </c>
      <c r="BI121" s="11">
        <v>4.8257764613559998E-3</v>
      </c>
      <c r="BJ121" s="11">
        <v>5.1481025891789997E-3</v>
      </c>
      <c r="BK121" s="11">
        <v>2.9565687286619998E-3</v>
      </c>
      <c r="BL121" s="11">
        <v>4.7359341708779999E-3</v>
      </c>
      <c r="BM121" s="11">
        <v>1.1004539454312E-2</v>
      </c>
      <c r="BN121" s="11">
        <v>2.174423638076E-3</v>
      </c>
    </row>
    <row r="122" spans="1:66" x14ac:dyDescent="0.25">
      <c r="A122" s="108">
        <v>34</v>
      </c>
      <c r="B122" s="11">
        <v>525.51796390264701</v>
      </c>
      <c r="C122" s="11">
        <v>1648.2387163854301</v>
      </c>
      <c r="D122" s="11">
        <v>6072.3210768606896</v>
      </c>
      <c r="E122" s="11">
        <v>2138.1998144987801</v>
      </c>
      <c r="F122" s="11">
        <v>735762.04901033896</v>
      </c>
      <c r="G122" s="11">
        <v>228.314138059181</v>
      </c>
      <c r="H122" s="11">
        <v>1467.7123278676099</v>
      </c>
      <c r="I122" s="11">
        <v>7282.71066443154</v>
      </c>
      <c r="J122" s="11">
        <v>794.01902642478103</v>
      </c>
      <c r="K122" s="11">
        <v>66.874756219064594</v>
      </c>
      <c r="M122" s="92">
        <v>0.11241880283805426</v>
      </c>
      <c r="N122" s="92">
        <v>0.27494270028025358</v>
      </c>
      <c r="O122" s="92">
        <v>1.1473650674728273</v>
      </c>
      <c r="P122" s="92">
        <v>0.3124979028889967</v>
      </c>
      <c r="Q122" s="92">
        <v>94.655787605180095</v>
      </c>
      <c r="R122" s="92">
        <v>2.9479921506201451E-2</v>
      </c>
      <c r="S122" s="92">
        <v>0.24337605820700706</v>
      </c>
      <c r="T122" s="92">
        <v>1.3001095078143183</v>
      </c>
      <c r="U122" s="92">
        <v>0.10103892111255339</v>
      </c>
      <c r="V122" s="92">
        <v>8.3245696541491606E-3</v>
      </c>
      <c r="W122" s="92">
        <f t="shared" si="23"/>
        <v>98.185341056954442</v>
      </c>
      <c r="X122" s="148">
        <f t="shared" si="26"/>
        <v>4.5623096434424266E-3</v>
      </c>
      <c r="Y122" s="153">
        <f t="shared" si="25"/>
        <v>603.47737514125788</v>
      </c>
      <c r="AA122" s="11">
        <v>1.3681473379529401</v>
      </c>
      <c r="AB122" s="11">
        <v>194.970094675833</v>
      </c>
      <c r="AC122" s="11" t="s">
        <v>32</v>
      </c>
      <c r="AD122" s="11">
        <v>68.197456916209902</v>
      </c>
      <c r="AE122" s="11">
        <v>0.77313177341052797</v>
      </c>
      <c r="AF122" s="11">
        <v>0.896634622504483</v>
      </c>
      <c r="AG122" s="11">
        <v>0.68690208492403804</v>
      </c>
      <c r="AH122" s="11" t="s">
        <v>32</v>
      </c>
      <c r="AI122" s="11" t="s">
        <v>32</v>
      </c>
      <c r="AJ122" s="11" t="s">
        <v>32</v>
      </c>
      <c r="AK122" s="11">
        <v>1.2324687272449999E-3</v>
      </c>
      <c r="AL122" s="11">
        <v>8.3135355642868003E-2</v>
      </c>
      <c r="AM122" s="11">
        <v>2.9484828574515998E-2</v>
      </c>
      <c r="AN122" s="11">
        <v>1.0229405846156401</v>
      </c>
      <c r="AO122" s="11">
        <v>0.35773507980963298</v>
      </c>
      <c r="AP122" s="11" t="s">
        <v>32</v>
      </c>
      <c r="AQ122" s="11" t="s">
        <v>32</v>
      </c>
      <c r="AR122" s="11" t="s">
        <v>32</v>
      </c>
      <c r="AS122" s="11">
        <v>4.6379830548289999E-3</v>
      </c>
      <c r="AT122" s="11">
        <v>4.8173281816590004E-3</v>
      </c>
      <c r="AU122" s="11" t="s">
        <v>32</v>
      </c>
      <c r="AV122" s="11" t="s">
        <v>32</v>
      </c>
      <c r="AW122" s="11" t="s">
        <v>32</v>
      </c>
      <c r="AX122" s="11" t="s">
        <v>32</v>
      </c>
      <c r="AY122" s="11">
        <v>6.1774528069200004E-3</v>
      </c>
      <c r="AZ122" s="11" t="s">
        <v>32</v>
      </c>
      <c r="BA122" s="11">
        <v>3.833633270252E-3</v>
      </c>
      <c r="BB122" s="11" t="s">
        <v>32</v>
      </c>
      <c r="BC122" s="11" t="s">
        <v>32</v>
      </c>
      <c r="BD122" s="11" t="s">
        <v>32</v>
      </c>
      <c r="BE122" s="11">
        <v>4.3316677557940003E-3</v>
      </c>
      <c r="BF122" s="11" t="s">
        <v>32</v>
      </c>
      <c r="BG122" s="11">
        <v>1.3449968477896E-2</v>
      </c>
      <c r="BH122" s="11" t="s">
        <v>32</v>
      </c>
      <c r="BI122" s="11" t="s">
        <v>32</v>
      </c>
      <c r="BJ122" s="11">
        <v>6.3648142494000001E-4</v>
      </c>
      <c r="BK122" s="11" t="s">
        <v>32</v>
      </c>
      <c r="BL122" s="11">
        <v>2.5570307171209998E-3</v>
      </c>
      <c r="BM122" s="11">
        <v>2.5338381780019999E-3</v>
      </c>
      <c r="BN122" s="11" t="s">
        <v>32</v>
      </c>
    </row>
    <row r="123" spans="1:66" x14ac:dyDescent="0.25">
      <c r="A123" s="108">
        <v>35</v>
      </c>
      <c r="B123" s="11">
        <v>541.61594272623904</v>
      </c>
      <c r="C123" s="11">
        <v>1803.6252552905401</v>
      </c>
      <c r="D123" s="11">
        <v>6611.4473950659003</v>
      </c>
      <c r="E123" s="11">
        <v>2200.0449432862101</v>
      </c>
      <c r="F123" s="11">
        <v>734498.04960924794</v>
      </c>
      <c r="G123" s="11">
        <v>242.25338934573301</v>
      </c>
      <c r="H123" s="11">
        <v>1608.05964338894</v>
      </c>
      <c r="I123" s="11">
        <v>7358.0450445554097</v>
      </c>
      <c r="J123" s="11">
        <v>774.93095864432996</v>
      </c>
      <c r="K123" s="11">
        <v>115.520068787154</v>
      </c>
      <c r="M123" s="92">
        <v>0.11586248246799706</v>
      </c>
      <c r="N123" s="92">
        <v>0.30086272883501497</v>
      </c>
      <c r="O123" s="92">
        <v>1.2492329852977018</v>
      </c>
      <c r="P123" s="92">
        <v>0.32153656846127959</v>
      </c>
      <c r="Q123" s="92">
        <v>94.493174082229743</v>
      </c>
      <c r="R123" s="92">
        <v>3.1279757632321041E-2</v>
      </c>
      <c r="S123" s="92">
        <v>0.26664845006675403</v>
      </c>
      <c r="T123" s="92">
        <v>1.3135582013540317</v>
      </c>
      <c r="U123" s="92">
        <v>9.8609964487490986E-2</v>
      </c>
      <c r="V123" s="92">
        <v>1.4379938162624929E-2</v>
      </c>
      <c r="W123" s="92">
        <f t="shared" si="23"/>
        <v>98.205145158994952</v>
      </c>
      <c r="X123" s="148">
        <f t="shared" si="26"/>
        <v>5.004949900352355E-3</v>
      </c>
      <c r="Y123" s="153">
        <f t="shared" si="25"/>
        <v>612.08643271850462</v>
      </c>
      <c r="AA123" s="11">
        <v>1.32918336152661</v>
      </c>
      <c r="AB123" s="11">
        <v>203.51971189031099</v>
      </c>
      <c r="AC123" s="11" t="s">
        <v>32</v>
      </c>
      <c r="AD123" s="11">
        <v>69.689307573396604</v>
      </c>
      <c r="AE123" s="11">
        <v>1.0849542585255401</v>
      </c>
      <c r="AF123" s="11">
        <v>0.80360268963513204</v>
      </c>
      <c r="AG123" s="11">
        <v>0.65425294967266501</v>
      </c>
      <c r="AH123" s="11" t="s">
        <v>32</v>
      </c>
      <c r="AI123" s="11" t="s">
        <v>32</v>
      </c>
      <c r="AJ123" s="11" t="s">
        <v>32</v>
      </c>
      <c r="AK123" s="11" t="s">
        <v>32</v>
      </c>
      <c r="AL123" s="11">
        <v>0.133298252139709</v>
      </c>
      <c r="AM123" s="11">
        <v>1.0909056910114999E-2</v>
      </c>
      <c r="AN123" s="11">
        <v>0.89976469709544105</v>
      </c>
      <c r="AO123" s="11">
        <v>0.42351838894534999</v>
      </c>
      <c r="AP123" s="11" t="s">
        <v>32</v>
      </c>
      <c r="AQ123" s="11" t="s">
        <v>32</v>
      </c>
      <c r="AR123" s="11" t="s">
        <v>32</v>
      </c>
      <c r="AS123" s="11" t="s">
        <v>32</v>
      </c>
      <c r="AT123" s="11" t="s">
        <v>32</v>
      </c>
      <c r="AU123" s="11" t="s">
        <v>32</v>
      </c>
      <c r="AV123" s="11" t="s">
        <v>32</v>
      </c>
      <c r="AW123" s="11" t="s">
        <v>32</v>
      </c>
      <c r="AX123" s="11" t="s">
        <v>32</v>
      </c>
      <c r="AY123" s="11" t="s">
        <v>32</v>
      </c>
      <c r="AZ123" s="11" t="s">
        <v>32</v>
      </c>
      <c r="BA123" s="11" t="s">
        <v>32</v>
      </c>
      <c r="BB123" s="11" t="s">
        <v>32</v>
      </c>
      <c r="BC123" s="11" t="s">
        <v>32</v>
      </c>
      <c r="BD123" s="11" t="s">
        <v>32</v>
      </c>
      <c r="BE123" s="11" t="s">
        <v>32</v>
      </c>
      <c r="BF123" s="11" t="s">
        <v>32</v>
      </c>
      <c r="BG123" s="11">
        <v>6.7803619367780002E-3</v>
      </c>
      <c r="BH123" s="11">
        <v>1.9088850450292998E-2</v>
      </c>
      <c r="BI123" s="11" t="s">
        <v>32</v>
      </c>
      <c r="BJ123" s="11">
        <v>6.42522993218E-4</v>
      </c>
      <c r="BK123" s="11">
        <v>7.3298903537299996E-4</v>
      </c>
      <c r="BL123" s="11">
        <v>1.3869488300940001E-3</v>
      </c>
      <c r="BM123" s="11" t="s">
        <v>32</v>
      </c>
      <c r="BN123" s="11" t="s">
        <v>32</v>
      </c>
    </row>
    <row r="124" spans="1:66" x14ac:dyDescent="0.25">
      <c r="A124" s="108">
        <v>36</v>
      </c>
      <c r="B124" s="11">
        <v>531.59090872658396</v>
      </c>
      <c r="C124" s="11">
        <v>1671.76344931569</v>
      </c>
      <c r="D124" s="11">
        <v>4278.98099201284</v>
      </c>
      <c r="E124" s="11">
        <v>2040.9112100859199</v>
      </c>
      <c r="F124" s="11">
        <v>738878.60498516099</v>
      </c>
      <c r="G124" s="11">
        <v>214.29358883824901</v>
      </c>
      <c r="H124" s="11">
        <v>1110.2212869774701</v>
      </c>
      <c r="I124" s="11">
        <v>7098.9196305162504</v>
      </c>
      <c r="J124" s="11">
        <v>764.23961582292202</v>
      </c>
      <c r="K124" s="11">
        <v>29.1026143158767</v>
      </c>
      <c r="M124" s="92">
        <v>0.11371792719479085</v>
      </c>
      <c r="N124" s="92">
        <v>0.27886686098035024</v>
      </c>
      <c r="O124" s="92">
        <v>0.80851345844082612</v>
      </c>
      <c r="P124" s="92">
        <v>0.29827917335405724</v>
      </c>
      <c r="Q124" s="92">
        <v>95.05673253134097</v>
      </c>
      <c r="R124" s="92">
        <v>2.7669588190794712E-2</v>
      </c>
      <c r="S124" s="92">
        <v>0.18409689380660407</v>
      </c>
      <c r="T124" s="92">
        <v>1.2672991324397609</v>
      </c>
      <c r="U124" s="92">
        <v>9.7249491113466827E-2</v>
      </c>
      <c r="V124" s="92">
        <v>3.6226934300403312E-3</v>
      </c>
      <c r="W124" s="92">
        <f t="shared" si="23"/>
        <v>98.136047750291667</v>
      </c>
      <c r="X124" s="148">
        <f t="shared" si="26"/>
        <v>3.4403797324023691E-3</v>
      </c>
      <c r="Y124" s="153">
        <f t="shared" si="25"/>
        <v>578.23978500104295</v>
      </c>
      <c r="AA124" s="11">
        <v>1.18901828694094</v>
      </c>
      <c r="AB124" s="11">
        <v>178.848544176742</v>
      </c>
      <c r="AC124" s="11">
        <v>0.22779706818201301</v>
      </c>
      <c r="AD124" s="11">
        <v>67.003458289092094</v>
      </c>
      <c r="AE124" s="11">
        <v>1.0396812033876399</v>
      </c>
      <c r="AF124" s="11">
        <v>0.92069484952552705</v>
      </c>
      <c r="AG124" s="11">
        <v>0.82184135571106198</v>
      </c>
      <c r="AH124" s="11">
        <v>0.13568588209764201</v>
      </c>
      <c r="AI124" s="11" t="s">
        <v>32</v>
      </c>
      <c r="AJ124" s="11" t="s">
        <v>32</v>
      </c>
      <c r="AK124" s="11">
        <v>4.9278043541780003E-3</v>
      </c>
      <c r="AL124" s="11">
        <v>3.7839140947123998E-2</v>
      </c>
      <c r="AM124" s="11">
        <v>5.2894082899606003E-2</v>
      </c>
      <c r="AN124" s="11">
        <v>0.72897010580603805</v>
      </c>
      <c r="AO124" s="11">
        <v>0.320736768685357</v>
      </c>
      <c r="AP124" s="11" t="s">
        <v>32</v>
      </c>
      <c r="AQ124" s="11" t="s">
        <v>32</v>
      </c>
      <c r="AR124" s="11" t="s">
        <v>32</v>
      </c>
      <c r="AS124" s="11">
        <v>3.2784419623549999E-3</v>
      </c>
      <c r="AT124" s="11">
        <v>1.115674520357E-3</v>
      </c>
      <c r="AU124" s="11">
        <v>2.8182621851180001E-3</v>
      </c>
      <c r="AV124" s="11">
        <v>1.1080268338054E-2</v>
      </c>
      <c r="AW124" s="11" t="s">
        <v>32</v>
      </c>
      <c r="AX124" s="11" t="s">
        <v>32</v>
      </c>
      <c r="AY124" s="11" t="s">
        <v>32</v>
      </c>
      <c r="AZ124" s="11" t="s">
        <v>32</v>
      </c>
      <c r="BA124" s="11">
        <v>3.6181693116000002E-3</v>
      </c>
      <c r="BB124" s="11" t="s">
        <v>32</v>
      </c>
      <c r="BC124" s="11" t="s">
        <v>32</v>
      </c>
      <c r="BD124" s="11" t="s">
        <v>32</v>
      </c>
      <c r="BE124" s="11" t="s">
        <v>32</v>
      </c>
      <c r="BF124" s="11">
        <v>8.9329975350100005E-4</v>
      </c>
      <c r="BG124" s="11" t="s">
        <v>32</v>
      </c>
      <c r="BH124" s="11">
        <v>8.4297602395756996E-2</v>
      </c>
      <c r="BI124" s="11" t="s">
        <v>32</v>
      </c>
      <c r="BJ124" s="11" t="s">
        <v>32</v>
      </c>
      <c r="BK124" s="11" t="s">
        <v>32</v>
      </c>
      <c r="BL124" s="11">
        <v>1.85760010828E-3</v>
      </c>
      <c r="BM124" s="11">
        <v>1.1910415381970001E-3</v>
      </c>
      <c r="BN124" s="11" t="s">
        <v>32</v>
      </c>
    </row>
    <row r="125" spans="1:66" x14ac:dyDescent="0.25">
      <c r="A125" s="108">
        <v>37</v>
      </c>
      <c r="B125" s="11">
        <v>390.124060451893</v>
      </c>
      <c r="C125" s="11">
        <v>1854.9699110489</v>
      </c>
      <c r="D125" s="11">
        <v>3615.4990921932299</v>
      </c>
      <c r="E125" s="11">
        <v>1868.5650637670401</v>
      </c>
      <c r="F125" s="11">
        <v>739886.38051197794</v>
      </c>
      <c r="G125" s="11">
        <v>237.26932310319401</v>
      </c>
      <c r="H125" s="11">
        <v>878.33481910579098</v>
      </c>
      <c r="I125" s="11">
        <v>7919.7044180659104</v>
      </c>
      <c r="J125" s="11">
        <v>746.68253470233196</v>
      </c>
      <c r="K125" s="11">
        <v>21.8203989069121</v>
      </c>
      <c r="M125" s="92">
        <v>8.3455339011868968E-2</v>
      </c>
      <c r="N125" s="92">
        <v>0.30942753086206704</v>
      </c>
      <c r="O125" s="92">
        <v>0.68314855346991077</v>
      </c>
      <c r="P125" s="92">
        <v>0.27309078406955289</v>
      </c>
      <c r="Q125" s="92">
        <v>95.186382852865961</v>
      </c>
      <c r="R125" s="92">
        <v>3.0636214999084407E-2</v>
      </c>
      <c r="S125" s="92">
        <v>0.14564547970412225</v>
      </c>
      <c r="T125" s="92">
        <v>1.4138256327131262</v>
      </c>
      <c r="U125" s="92">
        <v>9.5015352540871734E-2</v>
      </c>
      <c r="V125" s="92">
        <v>2.7162032559324176E-3</v>
      </c>
      <c r="W125" s="92">
        <f t="shared" si="23"/>
        <v>98.223343943492495</v>
      </c>
      <c r="X125" s="148">
        <f t="shared" si="26"/>
        <v>2.7200599541208036E-3</v>
      </c>
      <c r="Y125" s="153">
        <f t="shared" si="25"/>
        <v>558.31570592472224</v>
      </c>
      <c r="AA125" s="11">
        <v>1.32577246621014</v>
      </c>
      <c r="AB125" s="11">
        <v>164.21012149398101</v>
      </c>
      <c r="AC125" s="11" t="s">
        <v>32</v>
      </c>
      <c r="AD125" s="11">
        <v>61.053629603167501</v>
      </c>
      <c r="AE125" s="11">
        <v>1.0192269266232601</v>
      </c>
      <c r="AF125" s="11">
        <v>0.718258636804182</v>
      </c>
      <c r="AG125" s="11">
        <v>0.493573139235012</v>
      </c>
      <c r="AH125" s="11">
        <v>7.3957341651965006E-2</v>
      </c>
      <c r="AI125" s="11" t="s">
        <v>32</v>
      </c>
      <c r="AJ125" s="11">
        <v>7.8250555367389996E-3</v>
      </c>
      <c r="AK125" s="11">
        <v>1.1505702483281E-2</v>
      </c>
      <c r="AL125" s="11">
        <v>1.5358969871777E-2</v>
      </c>
      <c r="AM125" s="11">
        <v>3.4659826030700003E-2</v>
      </c>
      <c r="AN125" s="11">
        <v>0.71380914002059104</v>
      </c>
      <c r="AO125" s="11">
        <v>0.48461109263276297</v>
      </c>
      <c r="AP125" s="11" t="s">
        <v>32</v>
      </c>
      <c r="AQ125" s="11" t="s">
        <v>32</v>
      </c>
      <c r="AR125" s="11" t="s">
        <v>32</v>
      </c>
      <c r="AS125" s="11">
        <v>1.3538364511566E-2</v>
      </c>
      <c r="AT125" s="11">
        <v>1.0547554335062E-2</v>
      </c>
      <c r="AU125" s="11">
        <v>2.893991501548E-3</v>
      </c>
      <c r="AV125" s="11">
        <v>1.7124709994123001E-2</v>
      </c>
      <c r="AW125" s="11" t="s">
        <v>32</v>
      </c>
      <c r="AX125" s="11">
        <v>1.6453548057669999E-3</v>
      </c>
      <c r="AY125" s="11" t="s">
        <v>32</v>
      </c>
      <c r="AZ125" s="11" t="s">
        <v>32</v>
      </c>
      <c r="BA125" s="11">
        <v>3.714955226353E-3</v>
      </c>
      <c r="BB125" s="11">
        <v>9.2818722283200005E-4</v>
      </c>
      <c r="BC125" s="11">
        <v>5.8832319302149997E-3</v>
      </c>
      <c r="BD125" s="11" t="s">
        <v>32</v>
      </c>
      <c r="BE125" s="11" t="s">
        <v>32</v>
      </c>
      <c r="BF125" s="11" t="s">
        <v>32</v>
      </c>
      <c r="BG125" s="11" t="s">
        <v>32</v>
      </c>
      <c r="BH125" s="11" t="s">
        <v>32</v>
      </c>
      <c r="BI125" s="11" t="s">
        <v>32</v>
      </c>
      <c r="BJ125" s="11">
        <v>1.759164615936E-3</v>
      </c>
      <c r="BK125" s="11">
        <v>7.2310225759924004E-2</v>
      </c>
      <c r="BL125" s="11">
        <v>0.161797425351522</v>
      </c>
      <c r="BM125" s="11">
        <v>6.0639525646999999E-4</v>
      </c>
      <c r="BN125" s="11">
        <v>2.1857182490429999E-3</v>
      </c>
    </row>
    <row r="126" spans="1:66" x14ac:dyDescent="0.25">
      <c r="A126" s="108">
        <v>38</v>
      </c>
      <c r="B126" s="11">
        <v>2299.5980947061698</v>
      </c>
      <c r="C126" s="11">
        <v>1693.8199618415099</v>
      </c>
      <c r="D126" s="11">
        <v>4538.9882997302602</v>
      </c>
      <c r="E126" s="11">
        <v>1881.1302702038199</v>
      </c>
      <c r="F126" s="11">
        <v>734157.562864359</v>
      </c>
      <c r="G126" s="11">
        <v>224.93516973573699</v>
      </c>
      <c r="H126" s="11">
        <v>1469.6818209</v>
      </c>
      <c r="I126" s="11">
        <v>8064.4260090688504</v>
      </c>
      <c r="J126" s="11">
        <v>754.30011153070404</v>
      </c>
      <c r="K126" s="11">
        <v>21.516047456027799</v>
      </c>
      <c r="M126" s="92">
        <v>0.49193002441954387</v>
      </c>
      <c r="N126" s="92">
        <v>0.28254610783478223</v>
      </c>
      <c r="O126" s="92">
        <v>0.85764183923403259</v>
      </c>
      <c r="P126" s="92">
        <v>0.27492718899028828</v>
      </c>
      <c r="Q126" s="92">
        <v>94.449370462499772</v>
      </c>
      <c r="R126" s="92">
        <v>2.9043629116278356E-2</v>
      </c>
      <c r="S126" s="92">
        <v>0.24370263954163801</v>
      </c>
      <c r="T126" s="92">
        <v>1.439661331138971</v>
      </c>
      <c r="U126" s="92">
        <v>9.5984689192282091E-2</v>
      </c>
      <c r="V126" s="92">
        <v>2.6783175873263398E-3</v>
      </c>
      <c r="W126" s="92">
        <f t="shared" si="23"/>
        <v>98.167486229554896</v>
      </c>
      <c r="X126" s="148">
        <f t="shared" si="26"/>
        <v>4.5783422582459628E-3</v>
      </c>
      <c r="Y126" s="153">
        <f t="shared" si="25"/>
        <v>603.80046610795034</v>
      </c>
      <c r="AA126" s="11">
        <v>1.4967804004571801</v>
      </c>
      <c r="AB126" s="11">
        <v>163.49207743269699</v>
      </c>
      <c r="AC126" s="11">
        <v>0.37016247004925401</v>
      </c>
      <c r="AD126" s="11">
        <v>64.057152452732794</v>
      </c>
      <c r="AE126" s="11">
        <v>0.92736449371573704</v>
      </c>
      <c r="AF126" s="11">
        <v>1.21862941460094</v>
      </c>
      <c r="AG126" s="11">
        <v>0.778952334249018</v>
      </c>
      <c r="AH126" s="11" t="s">
        <v>32</v>
      </c>
      <c r="AI126" s="11">
        <v>0.13418795245940501</v>
      </c>
      <c r="AJ126" s="11">
        <v>0.34332096758402703</v>
      </c>
      <c r="AK126" s="11">
        <v>5.7382710334207998E-2</v>
      </c>
      <c r="AL126" s="11">
        <v>1.0513974026301999E-2</v>
      </c>
      <c r="AM126" s="11">
        <v>1.083705683883E-2</v>
      </c>
      <c r="AN126" s="11">
        <v>0.81253343326040095</v>
      </c>
      <c r="AO126" s="11">
        <v>0.44211041142281299</v>
      </c>
      <c r="AP126" s="11" t="s">
        <v>32</v>
      </c>
      <c r="AQ126" s="11">
        <v>5.2065179313117001E-2</v>
      </c>
      <c r="AR126" s="11">
        <v>0.14895618776416</v>
      </c>
      <c r="AS126" s="11">
        <v>2.9287480412752E-2</v>
      </c>
      <c r="AT126" s="11">
        <v>7.7977710354530994E-2</v>
      </c>
      <c r="AU126" s="11">
        <v>6.0324563353080004E-3</v>
      </c>
      <c r="AV126" s="11">
        <v>5.3502970114551997E-2</v>
      </c>
      <c r="AW126" s="11">
        <v>1.3372087651922999E-2</v>
      </c>
      <c r="AX126" s="11">
        <v>3.5083581388450002E-3</v>
      </c>
      <c r="AY126" s="11">
        <v>1.2961710609509999E-2</v>
      </c>
      <c r="AZ126" s="11" t="s">
        <v>32</v>
      </c>
      <c r="BA126" s="11" t="s">
        <v>32</v>
      </c>
      <c r="BB126" s="11">
        <v>3.9220604345140001E-3</v>
      </c>
      <c r="BC126" s="11">
        <v>6.1033028637800003E-3</v>
      </c>
      <c r="BD126" s="11">
        <v>9.1605418031200005E-4</v>
      </c>
      <c r="BE126" s="11">
        <v>4.356451749115E-3</v>
      </c>
      <c r="BF126" s="11">
        <v>1.937830858341E-3</v>
      </c>
      <c r="BG126" s="11" t="s">
        <v>32</v>
      </c>
      <c r="BH126" s="11" t="s">
        <v>32</v>
      </c>
      <c r="BI126" s="11" t="s">
        <v>32</v>
      </c>
      <c r="BJ126" s="11">
        <v>8.9318329091339996E-3</v>
      </c>
      <c r="BK126" s="11">
        <v>8.4030951183120001E-3</v>
      </c>
      <c r="BL126" s="11">
        <v>1.7441642267338998E-2</v>
      </c>
      <c r="BM126" s="11">
        <v>3.1928577058309999E-3</v>
      </c>
      <c r="BN126" s="11">
        <v>1.5959109714145998E-2</v>
      </c>
    </row>
    <row r="127" spans="1:66" x14ac:dyDescent="0.25">
      <c r="A127" s="108">
        <v>39</v>
      </c>
      <c r="B127" s="11">
        <v>575.96442318254901</v>
      </c>
      <c r="C127" s="11">
        <v>983.75911709467698</v>
      </c>
      <c r="D127" s="11">
        <v>3291.0784682896801</v>
      </c>
      <c r="E127" s="11">
        <v>1081.19880432427</v>
      </c>
      <c r="F127" s="11">
        <v>745379.88483098499</v>
      </c>
      <c r="G127" s="11">
        <v>257.45884199040597</v>
      </c>
      <c r="H127" s="11">
        <v>690.43410969686397</v>
      </c>
      <c r="I127" s="11">
        <v>5287.8247509579096</v>
      </c>
      <c r="J127" s="11">
        <v>637.79461998400302</v>
      </c>
      <c r="K127" s="11">
        <v>4.8525537825993297</v>
      </c>
      <c r="M127" s="92">
        <v>0.12321030940721089</v>
      </c>
      <c r="N127" s="92">
        <v>0.16410085832256308</v>
      </c>
      <c r="O127" s="92">
        <v>0.621849276583335</v>
      </c>
      <c r="P127" s="92">
        <v>0.15801720525199206</v>
      </c>
      <c r="Q127" s="92">
        <v>95.893122183506222</v>
      </c>
      <c r="R127" s="92">
        <v>3.3243085677801217E-2</v>
      </c>
      <c r="S127" s="92">
        <v>0.11448778406993398</v>
      </c>
      <c r="T127" s="92">
        <v>0.94398247454100592</v>
      </c>
      <c r="U127" s="92">
        <v>8.115936539296438E-2</v>
      </c>
      <c r="V127" s="92">
        <v>6.0404589485796452E-4</v>
      </c>
      <c r="W127" s="92">
        <f t="shared" si="23"/>
        <v>98.133776588647876</v>
      </c>
      <c r="X127" s="148">
        <f t="shared" si="26"/>
        <v>2.1236716138369424E-3</v>
      </c>
      <c r="Y127" s="153">
        <f t="shared" si="25"/>
        <v>538.30942035202793</v>
      </c>
      <c r="AA127" s="11">
        <v>1.0736877820636399</v>
      </c>
      <c r="AB127" s="11">
        <v>163.25731564205401</v>
      </c>
      <c r="AC127" s="11" t="s">
        <v>32</v>
      </c>
      <c r="AD127" s="11">
        <v>61.669985812804299</v>
      </c>
      <c r="AE127" s="11">
        <v>0.94006602890746604</v>
      </c>
      <c r="AF127" s="11">
        <v>0.55552886655364198</v>
      </c>
      <c r="AG127" s="11">
        <v>0.88562072621089105</v>
      </c>
      <c r="AH127" s="11">
        <v>6.4509152256503E-2</v>
      </c>
      <c r="AI127" s="11" t="s">
        <v>32</v>
      </c>
      <c r="AJ127" s="11" t="s">
        <v>32</v>
      </c>
      <c r="AK127" s="11">
        <v>1.2107785704999999E-3</v>
      </c>
      <c r="AL127" s="11">
        <v>4.9823268668900004E-3</v>
      </c>
      <c r="AM127" s="11">
        <v>1.3896415728529999E-3</v>
      </c>
      <c r="AN127" s="11">
        <v>0.42447073145626502</v>
      </c>
      <c r="AO127" s="11">
        <v>0.29248401701263399</v>
      </c>
      <c r="AP127" s="11" t="s">
        <v>32</v>
      </c>
      <c r="AQ127" s="11" t="s">
        <v>32</v>
      </c>
      <c r="AR127" s="11" t="s">
        <v>32</v>
      </c>
      <c r="AS127" s="11" t="s">
        <v>32</v>
      </c>
      <c r="AT127" s="11">
        <v>1.161542672001E-3</v>
      </c>
      <c r="AU127" s="11">
        <v>9.6055889312799997E-4</v>
      </c>
      <c r="AV127" s="11">
        <v>1.7349540029977999E-2</v>
      </c>
      <c r="AW127" s="11" t="s">
        <v>32</v>
      </c>
      <c r="AX127" s="11" t="s">
        <v>32</v>
      </c>
      <c r="AY127" s="11" t="s">
        <v>32</v>
      </c>
      <c r="AZ127" s="11">
        <v>3.6971104062750002E-3</v>
      </c>
      <c r="BA127" s="11" t="s">
        <v>32</v>
      </c>
      <c r="BB127" s="11" t="s">
        <v>32</v>
      </c>
      <c r="BC127" s="11" t="s">
        <v>32</v>
      </c>
      <c r="BD127" s="11" t="s">
        <v>32</v>
      </c>
      <c r="BE127" s="11" t="s">
        <v>32</v>
      </c>
      <c r="BF127" s="11" t="s">
        <v>32</v>
      </c>
      <c r="BG127" s="11">
        <v>0.50344216595795499</v>
      </c>
      <c r="BH127" s="11" t="s">
        <v>32</v>
      </c>
      <c r="BI127" s="11" t="s">
        <v>32</v>
      </c>
      <c r="BJ127" s="11" t="s">
        <v>32</v>
      </c>
      <c r="BK127" s="11" t="s">
        <v>32</v>
      </c>
      <c r="BL127" s="11">
        <v>2.2827248831863999E-2</v>
      </c>
      <c r="BM127" s="11">
        <v>1.864410566487E-3</v>
      </c>
      <c r="BN127" s="11">
        <v>1.0008262437534001E-2</v>
      </c>
    </row>
    <row r="128" spans="1:66" x14ac:dyDescent="0.25">
      <c r="A128" s="108">
        <v>40</v>
      </c>
      <c r="B128" s="11">
        <v>441.323265871106</v>
      </c>
      <c r="C128" s="11">
        <v>1798.87980537252</v>
      </c>
      <c r="D128" s="11">
        <v>3613.4199900329299</v>
      </c>
      <c r="E128" s="11">
        <v>979.23465468014297</v>
      </c>
      <c r="F128" s="11">
        <v>743770.85952541698</v>
      </c>
      <c r="G128" s="11">
        <v>372.32068776249099</v>
      </c>
      <c r="H128" s="11">
        <v>729.85977942874001</v>
      </c>
      <c r="I128" s="11">
        <v>5465.7648961443601</v>
      </c>
      <c r="J128" s="11">
        <v>629.32003238541097</v>
      </c>
      <c r="K128" s="11">
        <v>4.7614720242901099</v>
      </c>
      <c r="M128" s="92">
        <v>9.4407873035147014E-2</v>
      </c>
      <c r="N128" s="92">
        <v>0.30007114033419002</v>
      </c>
      <c r="O128" s="92">
        <v>0.68275570711672207</v>
      </c>
      <c r="P128" s="92">
        <v>0.14311514478150289</v>
      </c>
      <c r="Q128" s="92">
        <v>95.68612107794489</v>
      </c>
      <c r="R128" s="92">
        <v>4.8074047203892835E-2</v>
      </c>
      <c r="S128" s="92">
        <v>0.12102534862487364</v>
      </c>
      <c r="T128" s="92">
        <v>0.97574834925969123</v>
      </c>
      <c r="U128" s="92">
        <v>8.0080974121043536E-2</v>
      </c>
      <c r="V128" s="92">
        <v>5.9270803758363288E-4</v>
      </c>
      <c r="W128" s="92">
        <f t="shared" si="23"/>
        <v>98.131992370459542</v>
      </c>
      <c r="X128" s="148">
        <f t="shared" si="26"/>
        <v>2.2495121675146163E-3</v>
      </c>
      <c r="Y128" s="153">
        <f t="shared" si="25"/>
        <v>542.87619186537029</v>
      </c>
      <c r="AA128" s="11">
        <v>1.4754271466972799</v>
      </c>
      <c r="AB128" s="11">
        <v>168.73882942252101</v>
      </c>
      <c r="AC128" s="11" t="s">
        <v>32</v>
      </c>
      <c r="AD128" s="11">
        <v>68.685517598785793</v>
      </c>
      <c r="AE128" s="11">
        <v>1.1701941237718001</v>
      </c>
      <c r="AF128" s="11">
        <v>0.88398793811349397</v>
      </c>
      <c r="AG128" s="11">
        <v>0.67229018044284095</v>
      </c>
      <c r="AH128" s="11" t="s">
        <v>32</v>
      </c>
      <c r="AI128" s="11" t="s">
        <v>32</v>
      </c>
      <c r="AJ128" s="11">
        <v>9.7305455956899992E-3</v>
      </c>
      <c r="AK128" s="11" t="s">
        <v>32</v>
      </c>
      <c r="AL128" s="11" t="s">
        <v>32</v>
      </c>
      <c r="AM128" s="11" t="s">
        <v>32</v>
      </c>
      <c r="AN128" s="11">
        <v>0.66582061707501905</v>
      </c>
      <c r="AO128" s="11">
        <v>0.409692723124219</v>
      </c>
      <c r="AP128" s="11" t="s">
        <v>32</v>
      </c>
      <c r="AQ128" s="11" t="s">
        <v>32</v>
      </c>
      <c r="AR128" s="11" t="s">
        <v>32</v>
      </c>
      <c r="AS128" s="11" t="s">
        <v>32</v>
      </c>
      <c r="AT128" s="11">
        <v>2.4618635758539998E-3</v>
      </c>
      <c r="AU128" s="11">
        <v>4.1081997094610002E-3</v>
      </c>
      <c r="AV128" s="11">
        <v>5.9726980026309998E-3</v>
      </c>
      <c r="AW128" s="11" t="s">
        <v>32</v>
      </c>
      <c r="AX128" s="11" t="s">
        <v>32</v>
      </c>
      <c r="AY128" s="11" t="s">
        <v>32</v>
      </c>
      <c r="AZ128" s="11" t="s">
        <v>32</v>
      </c>
      <c r="BA128" s="11" t="s">
        <v>32</v>
      </c>
      <c r="BB128" s="11">
        <v>9.8533329262299996E-4</v>
      </c>
      <c r="BC128" s="11" t="s">
        <v>32</v>
      </c>
      <c r="BD128" s="11" t="s">
        <v>32</v>
      </c>
      <c r="BE128" s="11" t="s">
        <v>32</v>
      </c>
      <c r="BF128" s="11" t="s">
        <v>32</v>
      </c>
      <c r="BG128" s="11" t="s">
        <v>32</v>
      </c>
      <c r="BH128" s="11" t="s">
        <v>32</v>
      </c>
      <c r="BI128" s="11" t="s">
        <v>32</v>
      </c>
      <c r="BJ128" s="11">
        <v>1.8696804957239999E-3</v>
      </c>
      <c r="BK128" s="11" t="s">
        <v>32</v>
      </c>
      <c r="BL128" s="11">
        <v>7.5065674658600003E-3</v>
      </c>
      <c r="BM128" s="11">
        <v>6.4306928901100005E-4</v>
      </c>
      <c r="BN128" s="11">
        <v>2.9030353935699999E-3</v>
      </c>
    </row>
    <row r="129" spans="1:66" x14ac:dyDescent="0.25">
      <c r="A129" s="108">
        <v>41</v>
      </c>
      <c r="B129" s="11">
        <v>513.37452909031401</v>
      </c>
      <c r="C129" s="11">
        <v>2596.8993195640601</v>
      </c>
      <c r="D129" s="11">
        <v>5035.0120671422801</v>
      </c>
      <c r="E129" s="11">
        <v>2081.3390090130301</v>
      </c>
      <c r="F129" s="11">
        <v>737586.92259145901</v>
      </c>
      <c r="G129" s="11">
        <v>384.766071820798</v>
      </c>
      <c r="H129" s="11">
        <v>1191.1960282324301</v>
      </c>
      <c r="I129" s="11">
        <v>6407.9843205297902</v>
      </c>
      <c r="J129" s="11">
        <v>670.27084269298496</v>
      </c>
      <c r="K129" s="11">
        <v>25.511295590660399</v>
      </c>
      <c r="M129" s="92">
        <v>0.10982107926299998</v>
      </c>
      <c r="N129" s="92">
        <v>0.43318877549648083</v>
      </c>
      <c r="O129" s="92">
        <v>0.95136553008653391</v>
      </c>
      <c r="P129" s="92">
        <v>0.30418769616725438</v>
      </c>
      <c r="Q129" s="92">
        <v>94.8905575913912</v>
      </c>
      <c r="R129" s="92">
        <v>4.9680995193501436E-2</v>
      </c>
      <c r="S129" s="92">
        <v>0.19752412540150155</v>
      </c>
      <c r="T129" s="92">
        <v>1.1439533609009782</v>
      </c>
      <c r="U129" s="92">
        <v>8.5291964732682343E-2</v>
      </c>
      <c r="V129" s="92">
        <v>3.1756460751254066E-3</v>
      </c>
      <c r="W129" s="92">
        <f t="shared" si="23"/>
        <v>98.168746764708246</v>
      </c>
      <c r="X129" s="148">
        <f t="shared" si="26"/>
        <v>3.6968198806166712E-3</v>
      </c>
      <c r="Y129" s="153">
        <f t="shared" si="25"/>
        <v>584.52907521578095</v>
      </c>
      <c r="AA129" s="11">
        <v>1.5841647164350201</v>
      </c>
      <c r="AB129" s="11">
        <v>170.77308798860099</v>
      </c>
      <c r="AC129" s="11">
        <v>0.11740671777822401</v>
      </c>
      <c r="AD129" s="11">
        <v>67.818271688069103</v>
      </c>
      <c r="AE129" s="11">
        <v>1.0497209739434501</v>
      </c>
      <c r="AF129" s="11">
        <v>0.79289673755147005</v>
      </c>
      <c r="AG129" s="11">
        <v>0.78894345498580898</v>
      </c>
      <c r="AH129" s="11" t="s">
        <v>32</v>
      </c>
      <c r="AI129" s="11" t="s">
        <v>32</v>
      </c>
      <c r="AJ129" s="11">
        <v>3.0041186380583999E-2</v>
      </c>
      <c r="AK129" s="11">
        <v>4.4693809137129996E-3</v>
      </c>
      <c r="AL129" s="11">
        <v>5.7918363910409998E-3</v>
      </c>
      <c r="AM129" s="11">
        <v>1.627015022475E-3</v>
      </c>
      <c r="AN129" s="11">
        <v>0.62080177603224196</v>
      </c>
      <c r="AO129" s="11">
        <v>0.651837441730171</v>
      </c>
      <c r="AP129" s="11" t="s">
        <v>32</v>
      </c>
      <c r="AQ129" s="11" t="s">
        <v>32</v>
      </c>
      <c r="AR129" s="11">
        <v>2.0604123877614001E-2</v>
      </c>
      <c r="AS129" s="11">
        <v>2.6099208208590001E-3</v>
      </c>
      <c r="AT129" s="11">
        <v>1.2269561935448E-2</v>
      </c>
      <c r="AU129" s="11">
        <v>2.2427426453569999E-3</v>
      </c>
      <c r="AV129" s="11" t="s">
        <v>32</v>
      </c>
      <c r="AW129" s="11" t="s">
        <v>32</v>
      </c>
      <c r="AX129" s="11" t="s">
        <v>32</v>
      </c>
      <c r="AY129" s="11" t="s">
        <v>32</v>
      </c>
      <c r="AZ129" s="11" t="s">
        <v>32</v>
      </c>
      <c r="BA129" s="11" t="s">
        <v>32</v>
      </c>
      <c r="BB129" s="11">
        <v>1.084686275375E-3</v>
      </c>
      <c r="BC129" s="11" t="s">
        <v>32</v>
      </c>
      <c r="BD129" s="11" t="s">
        <v>32</v>
      </c>
      <c r="BE129" s="11" t="s">
        <v>32</v>
      </c>
      <c r="BF129" s="11">
        <v>7.6997374524900002E-3</v>
      </c>
      <c r="BG129" s="11" t="s">
        <v>32</v>
      </c>
      <c r="BH129" s="11" t="s">
        <v>32</v>
      </c>
      <c r="BI129" s="11" t="s">
        <v>32</v>
      </c>
      <c r="BJ129" s="11">
        <v>8.6823169794799997E-4</v>
      </c>
      <c r="BK129" s="11">
        <v>1.6242461099090001E-3</v>
      </c>
      <c r="BL129" s="11">
        <v>1.836482893235E-3</v>
      </c>
      <c r="BM129" s="11">
        <v>2.908291291655E-3</v>
      </c>
      <c r="BN129" s="11">
        <v>2.589378080013E-3</v>
      </c>
    </row>
    <row r="130" spans="1:66" x14ac:dyDescent="0.25">
      <c r="A130" s="108">
        <v>42</v>
      </c>
      <c r="B130" s="11">
        <v>466.30749749888997</v>
      </c>
      <c r="C130" s="11">
        <v>1458.41264946357</v>
      </c>
      <c r="D130" s="11">
        <v>3660.0055260444401</v>
      </c>
      <c r="E130" s="11">
        <v>1348.1274370707999</v>
      </c>
      <c r="F130" s="11">
        <v>742958.82821161195</v>
      </c>
      <c r="G130" s="11">
        <v>384.48038971566098</v>
      </c>
      <c r="H130" s="11">
        <v>787.09555562194396</v>
      </c>
      <c r="I130" s="11">
        <v>6027.2615012325296</v>
      </c>
      <c r="J130" s="11">
        <v>691.57881508575599</v>
      </c>
      <c r="K130" s="11">
        <v>7.7663238751052202</v>
      </c>
      <c r="M130" s="92">
        <v>9.9752499864962554E-2</v>
      </c>
      <c r="N130" s="92">
        <v>0.24327781405701809</v>
      </c>
      <c r="O130" s="92">
        <v>0.69155804414609701</v>
      </c>
      <c r="P130" s="92">
        <v>0.19702882492789742</v>
      </c>
      <c r="Q130" s="92">
        <v>95.58165324942388</v>
      </c>
      <c r="R130" s="92">
        <v>4.9644107920086139E-2</v>
      </c>
      <c r="S130" s="92">
        <v>0.13051618503323076</v>
      </c>
      <c r="T130" s="92">
        <v>1.0759867232000311</v>
      </c>
      <c r="U130" s="92">
        <v>8.8003404219662448E-2</v>
      </c>
      <c r="V130" s="92">
        <v>9.6675199597309768E-4</v>
      </c>
      <c r="W130" s="92">
        <f t="shared" si="23"/>
        <v>98.158387604788842</v>
      </c>
      <c r="X130" s="148">
        <f t="shared" si="26"/>
        <v>2.428136546300399E-3</v>
      </c>
      <c r="Y130" s="153">
        <f t="shared" si="25"/>
        <v>549.0178490308349</v>
      </c>
      <c r="AA130" s="11">
        <v>2.0260370891566302</v>
      </c>
      <c r="AB130" s="11">
        <v>157.60184175222199</v>
      </c>
      <c r="AC130" s="11" t="s">
        <v>32</v>
      </c>
      <c r="AD130" s="11">
        <v>63.1337987246824</v>
      </c>
      <c r="AE130" s="11">
        <v>0.77939502783699999</v>
      </c>
      <c r="AF130" s="11">
        <v>0.78047871311401196</v>
      </c>
      <c r="AG130" s="11">
        <v>0.88348994994332897</v>
      </c>
      <c r="AH130" s="11" t="s">
        <v>32</v>
      </c>
      <c r="AI130" s="11" t="s">
        <v>32</v>
      </c>
      <c r="AJ130" s="11">
        <v>7.7865641700569999E-3</v>
      </c>
      <c r="AK130" s="11">
        <v>1.1998705341660001E-3</v>
      </c>
      <c r="AL130" s="11" t="s">
        <v>32</v>
      </c>
      <c r="AM130" s="11" t="s">
        <v>32</v>
      </c>
      <c r="AN130" s="11">
        <v>0.65640581602096004</v>
      </c>
      <c r="AO130" s="11">
        <v>0.59115160536218203</v>
      </c>
      <c r="AP130" s="11" t="s">
        <v>32</v>
      </c>
      <c r="AQ130" s="11" t="s">
        <v>32</v>
      </c>
      <c r="AR130" s="11" t="s">
        <v>32</v>
      </c>
      <c r="AS130" s="11">
        <v>1.1119875415580001E-3</v>
      </c>
      <c r="AT130" s="11">
        <v>2.3273340793869999E-3</v>
      </c>
      <c r="AU130" s="11" t="s">
        <v>32</v>
      </c>
      <c r="AV130" s="11" t="s">
        <v>32</v>
      </c>
      <c r="AW130" s="11">
        <v>1.9397152431127E-2</v>
      </c>
      <c r="AX130" s="11" t="s">
        <v>32</v>
      </c>
      <c r="AY130" s="11">
        <v>6.0203370856530001E-3</v>
      </c>
      <c r="AZ130" s="11" t="s">
        <v>32</v>
      </c>
      <c r="BA130" s="11" t="s">
        <v>32</v>
      </c>
      <c r="BB130" s="11" t="s">
        <v>32</v>
      </c>
      <c r="BC130" s="11" t="s">
        <v>32</v>
      </c>
      <c r="BD130" s="11" t="s">
        <v>32</v>
      </c>
      <c r="BE130" s="11" t="s">
        <v>32</v>
      </c>
      <c r="BF130" s="11" t="s">
        <v>32</v>
      </c>
      <c r="BG130" s="11" t="s">
        <v>32</v>
      </c>
      <c r="BH130" s="11" t="s">
        <v>32</v>
      </c>
      <c r="BI130" s="11" t="s">
        <v>32</v>
      </c>
      <c r="BJ130" s="11">
        <v>6.2478344914200002E-4</v>
      </c>
      <c r="BK130" s="11" t="s">
        <v>32</v>
      </c>
      <c r="BL130" s="11" t="s">
        <v>32</v>
      </c>
      <c r="BM130" s="11">
        <v>1.225096080938E-3</v>
      </c>
      <c r="BN130" s="11" t="s">
        <v>32</v>
      </c>
    </row>
    <row r="131" spans="1:66" x14ac:dyDescent="0.25">
      <c r="A131" s="108">
        <v>43</v>
      </c>
      <c r="B131" s="11">
        <v>1511.5411227592899</v>
      </c>
      <c r="C131" s="11">
        <v>2021.62237986932</v>
      </c>
      <c r="D131" s="11">
        <v>3940.8407783702601</v>
      </c>
      <c r="E131" s="11">
        <v>1360.7093083930099</v>
      </c>
      <c r="F131" s="11">
        <v>739617.44698376302</v>
      </c>
      <c r="G131" s="11">
        <v>457.82218128156001</v>
      </c>
      <c r="H131" s="11">
        <v>1043.8703946164401</v>
      </c>
      <c r="I131" s="11">
        <v>6001.5210868227496</v>
      </c>
      <c r="J131" s="11">
        <v>732.80590309990305</v>
      </c>
      <c r="K131" s="11">
        <v>7.1573148563204603</v>
      </c>
      <c r="M131" s="92">
        <v>0.32334887698066733</v>
      </c>
      <c r="N131" s="92">
        <v>0.33722682918600128</v>
      </c>
      <c r="O131" s="92">
        <v>0.74462186507306061</v>
      </c>
      <c r="P131" s="92">
        <v>0.19886766542163842</v>
      </c>
      <c r="Q131" s="92">
        <v>95.151784554461116</v>
      </c>
      <c r="R131" s="92">
        <v>5.9114000047075024E-2</v>
      </c>
      <c r="S131" s="92">
        <v>0.17309458883529807</v>
      </c>
      <c r="T131" s="92">
        <v>1.0713915444195972</v>
      </c>
      <c r="U131" s="92">
        <v>9.3249551169462652E-2</v>
      </c>
      <c r="V131" s="92">
        <v>8.9094255331477077E-4</v>
      </c>
      <c r="W131" s="92">
        <f t="shared" si="23"/>
        <v>98.153590418147232</v>
      </c>
      <c r="X131" s="148">
        <f t="shared" si="26"/>
        <v>3.2322130105274923E-3</v>
      </c>
      <c r="Y131" s="153">
        <f t="shared" si="25"/>
        <v>572.85385646746636</v>
      </c>
      <c r="AA131" s="11">
        <v>2.1066857647125299</v>
      </c>
      <c r="AB131" s="11">
        <v>158.51115907369299</v>
      </c>
      <c r="AC131" s="11">
        <v>0.27439295891587401</v>
      </c>
      <c r="AD131" s="11">
        <v>65.833929075776197</v>
      </c>
      <c r="AE131" s="11">
        <v>0.98017788412548001</v>
      </c>
      <c r="AF131" s="11">
        <v>0.89445169214026798</v>
      </c>
      <c r="AG131" s="11">
        <v>0.85224067826724004</v>
      </c>
      <c r="AH131" s="11" t="s">
        <v>32</v>
      </c>
      <c r="AI131" s="11">
        <v>9.0852864680727993E-2</v>
      </c>
      <c r="AJ131" s="11">
        <v>0.37687809115224602</v>
      </c>
      <c r="AK131" s="11">
        <v>6.6060726089032004E-2</v>
      </c>
      <c r="AL131" s="11">
        <v>5.1408419548100003E-3</v>
      </c>
      <c r="AM131" s="11" t="s">
        <v>32</v>
      </c>
      <c r="AN131" s="11">
        <v>0.67533327162068502</v>
      </c>
      <c r="AO131" s="11">
        <v>0.61310187611900002</v>
      </c>
      <c r="AP131" s="11" t="s">
        <v>32</v>
      </c>
      <c r="AQ131" s="11">
        <v>1.4782555214865999E-2</v>
      </c>
      <c r="AR131" s="11">
        <v>0.41580817917763502</v>
      </c>
      <c r="AS131" s="11">
        <v>8.7614047954706994E-2</v>
      </c>
      <c r="AT131" s="11">
        <v>0.17441438178298599</v>
      </c>
      <c r="AU131" s="11">
        <v>2.6517418224551999E-2</v>
      </c>
      <c r="AV131" s="11">
        <v>7.7882292410369994E-2</v>
      </c>
      <c r="AW131" s="11">
        <v>6.6734519346620001E-3</v>
      </c>
      <c r="AX131" s="11">
        <v>5.3639335734249997E-3</v>
      </c>
      <c r="AY131" s="11">
        <v>1.3104998919659E-2</v>
      </c>
      <c r="AZ131" s="11" t="s">
        <v>32</v>
      </c>
      <c r="BA131" s="11">
        <v>7.8472121927640002E-3</v>
      </c>
      <c r="BB131" s="11">
        <v>2.9642086709369998E-3</v>
      </c>
      <c r="BC131" s="11">
        <v>3.0621302092660001E-3</v>
      </c>
      <c r="BD131" s="11" t="s">
        <v>32</v>
      </c>
      <c r="BE131" s="11">
        <v>4.3860496703160001E-3</v>
      </c>
      <c r="BF131" s="11" t="s">
        <v>32</v>
      </c>
      <c r="BG131" s="11" t="s">
        <v>32</v>
      </c>
      <c r="BH131" s="11" t="s">
        <v>32</v>
      </c>
      <c r="BI131" s="11">
        <v>5.0878261765549999E-3</v>
      </c>
      <c r="BJ131" s="11">
        <v>1.8466128711759999E-3</v>
      </c>
      <c r="BK131" s="11" t="s">
        <v>32</v>
      </c>
      <c r="BL131" s="11">
        <v>5.4775301738024001E-2</v>
      </c>
      <c r="BM131" s="11">
        <v>2.568542912205E-3</v>
      </c>
      <c r="BN131" s="11">
        <v>2.865589611705E-3</v>
      </c>
    </row>
    <row r="132" spans="1:66" x14ac:dyDescent="0.25">
      <c r="A132" s="108">
        <v>44</v>
      </c>
      <c r="B132" s="11">
        <v>388.90080045356501</v>
      </c>
      <c r="C132" s="11">
        <v>1728.1768509293499</v>
      </c>
      <c r="D132" s="11">
        <v>4306.45836033658</v>
      </c>
      <c r="E132" s="11">
        <v>1362.4497577136499</v>
      </c>
      <c r="F132" s="11">
        <v>741487.79729160597</v>
      </c>
      <c r="G132" s="11">
        <v>406.13182979249501</v>
      </c>
      <c r="H132" s="11">
        <v>951.19434733498997</v>
      </c>
      <c r="I132" s="11">
        <v>6014.52643990459</v>
      </c>
      <c r="J132" s="11">
        <v>707.94683913974495</v>
      </c>
      <c r="K132" s="11">
        <v>18.330969249954599</v>
      </c>
      <c r="M132" s="92">
        <v>8.3193659233026643E-2</v>
      </c>
      <c r="N132" s="92">
        <v>0.28827718050352485</v>
      </c>
      <c r="O132" s="92">
        <v>0.81370530718559686</v>
      </c>
      <c r="P132" s="92">
        <v>0.19912203208984994</v>
      </c>
      <c r="Q132" s="92">
        <v>95.392405121565105</v>
      </c>
      <c r="R132" s="92">
        <v>5.2439741862806949E-2</v>
      </c>
      <c r="S132" s="92">
        <v>0.15772704667508802</v>
      </c>
      <c r="T132" s="92">
        <v>1.0737132600517671</v>
      </c>
      <c r="U132" s="92">
        <v>9.0086235280532542E-2</v>
      </c>
      <c r="V132" s="92">
        <v>2.2818390522343483E-3</v>
      </c>
      <c r="W132" s="92">
        <f t="shared" si="23"/>
        <v>98.15295142349953</v>
      </c>
      <c r="X132" s="148">
        <f t="shared" si="26"/>
        <v>2.9386883953255237E-3</v>
      </c>
      <c r="Y132" s="153">
        <f t="shared" si="25"/>
        <v>564.76850621026176</v>
      </c>
      <c r="AA132" s="11">
        <v>2.0606369833813001</v>
      </c>
      <c r="AB132" s="11">
        <v>166.39062984232001</v>
      </c>
      <c r="AC132" s="11" t="s">
        <v>32</v>
      </c>
      <c r="AD132" s="11">
        <v>67.418089491944997</v>
      </c>
      <c r="AE132" s="11">
        <v>1.1704518791646501</v>
      </c>
      <c r="AF132" s="11">
        <v>0.91949281984791997</v>
      </c>
      <c r="AG132" s="11">
        <v>0.79490316208016898</v>
      </c>
      <c r="AH132" s="11" t="s">
        <v>32</v>
      </c>
      <c r="AI132" s="11" t="s">
        <v>32</v>
      </c>
      <c r="AJ132" s="11">
        <v>1.1090312491021E-2</v>
      </c>
      <c r="AK132" s="11" t="s">
        <v>32</v>
      </c>
      <c r="AL132" s="11">
        <v>2.416180462181E-3</v>
      </c>
      <c r="AM132" s="11" t="s">
        <v>32</v>
      </c>
      <c r="AN132" s="11">
        <v>0.60539250379949405</v>
      </c>
      <c r="AO132" s="11">
        <v>0.56518723491763501</v>
      </c>
      <c r="AP132" s="11" t="s">
        <v>32</v>
      </c>
      <c r="AQ132" s="11" t="s">
        <v>32</v>
      </c>
      <c r="AR132" s="11" t="s">
        <v>32</v>
      </c>
      <c r="AS132" s="11">
        <v>1.1652734149480001E-3</v>
      </c>
      <c r="AT132" s="11">
        <v>8.6081382619640004E-3</v>
      </c>
      <c r="AU132" s="11">
        <v>2.023551889617E-3</v>
      </c>
      <c r="AV132" s="11" t="s">
        <v>32</v>
      </c>
      <c r="AW132" s="11" t="s">
        <v>32</v>
      </c>
      <c r="AX132" s="11" t="s">
        <v>32</v>
      </c>
      <c r="AY132" s="11" t="s">
        <v>32</v>
      </c>
      <c r="AZ132" s="11" t="s">
        <v>32</v>
      </c>
      <c r="BA132" s="11" t="s">
        <v>32</v>
      </c>
      <c r="BB132" s="11" t="s">
        <v>32</v>
      </c>
      <c r="BC132" s="11" t="s">
        <v>32</v>
      </c>
      <c r="BD132" s="11" t="s">
        <v>32</v>
      </c>
      <c r="BE132" s="11" t="s">
        <v>32</v>
      </c>
      <c r="BF132" s="11" t="s">
        <v>32</v>
      </c>
      <c r="BG132" s="11" t="s">
        <v>32</v>
      </c>
      <c r="BH132" s="11" t="s">
        <v>32</v>
      </c>
      <c r="BI132" s="11" t="s">
        <v>32</v>
      </c>
      <c r="BJ132" s="11">
        <v>1.8556055449959999E-3</v>
      </c>
      <c r="BK132" s="11">
        <v>3.7458873859339999E-3</v>
      </c>
      <c r="BL132" s="11" t="s">
        <v>32</v>
      </c>
      <c r="BM132" s="11">
        <v>1.284478953366E-3</v>
      </c>
      <c r="BN132" s="11" t="s">
        <v>32</v>
      </c>
    </row>
    <row r="133" spans="1:66" x14ac:dyDescent="0.25">
      <c r="A133" s="108">
        <v>45</v>
      </c>
      <c r="B133" s="11">
        <v>1769.57351591613</v>
      </c>
      <c r="C133" s="11">
        <v>2060.5543162027002</v>
      </c>
      <c r="D133" s="11">
        <v>4521.8794306445798</v>
      </c>
      <c r="E133" s="11">
        <v>2119.9085180637599</v>
      </c>
      <c r="F133" s="11">
        <v>751477.23838970403</v>
      </c>
      <c r="G133" s="11">
        <v>476.78278057736202</v>
      </c>
      <c r="H133" s="11">
        <v>1146.9428476927801</v>
      </c>
      <c r="I133" s="11">
        <v>7060.1677593212198</v>
      </c>
      <c r="J133" s="11">
        <v>783.60988540986602</v>
      </c>
      <c r="K133" s="11">
        <v>21.822730764615599</v>
      </c>
      <c r="M133" s="92">
        <v>0.37854716652477854</v>
      </c>
      <c r="N133" s="92">
        <v>0.34372106548577241</v>
      </c>
      <c r="O133" s="92">
        <v>0.85440911842029332</v>
      </c>
      <c r="P133" s="92">
        <v>0.30982462991501847</v>
      </c>
      <c r="Q133" s="92">
        <v>96.67754671883543</v>
      </c>
      <c r="R133" s="92">
        <v>6.1562192628148979E-2</v>
      </c>
      <c r="S133" s="92">
        <v>0.19018606300441679</v>
      </c>
      <c r="T133" s="92">
        <v>1.2603811483940242</v>
      </c>
      <c r="U133" s="92">
        <v>9.9714357918405452E-2</v>
      </c>
      <c r="V133" s="92">
        <v>2.7164935255793495E-3</v>
      </c>
      <c r="W133" s="92">
        <f t="shared" si="23"/>
        <v>100.17860895465186</v>
      </c>
      <c r="X133" s="148">
        <f t="shared" si="26"/>
        <v>3.4943978566362344E-3</v>
      </c>
      <c r="Y133" s="153">
        <f t="shared" si="25"/>
        <v>579.59486855449836</v>
      </c>
      <c r="AA133" s="11">
        <v>2.32044945913078</v>
      </c>
      <c r="AB133" s="11">
        <v>172.250629316019</v>
      </c>
      <c r="AC133" s="11" t="s">
        <v>32</v>
      </c>
      <c r="AD133" s="11">
        <v>71.161559152346499</v>
      </c>
      <c r="AE133" s="11">
        <v>1.38047263307381</v>
      </c>
      <c r="AF133" s="11">
        <v>0.63236498957833098</v>
      </c>
      <c r="AG133" s="11">
        <v>0.97238487622409897</v>
      </c>
      <c r="AH133" s="11" t="s">
        <v>32</v>
      </c>
      <c r="AI133" s="11" t="s">
        <v>32</v>
      </c>
      <c r="AJ133" s="11">
        <v>3.6027873233519997E-2</v>
      </c>
      <c r="AK133" s="11">
        <v>1.9263453369274E-2</v>
      </c>
      <c r="AL133" s="11">
        <v>1.2528120718567E-2</v>
      </c>
      <c r="AM133" s="11" t="s">
        <v>32</v>
      </c>
      <c r="AN133" s="11">
        <v>0.57399761681723604</v>
      </c>
      <c r="AO133" s="11">
        <v>0.88544954815908505</v>
      </c>
      <c r="AP133" s="11">
        <v>8.5095761976633003E-2</v>
      </c>
      <c r="AQ133" s="11" t="s">
        <v>32</v>
      </c>
      <c r="AR133" s="11">
        <v>2.2032135919472999E-2</v>
      </c>
      <c r="AS133" s="11">
        <v>1.1191582457437E-2</v>
      </c>
      <c r="AT133" s="11">
        <v>4.0733042076937002E-2</v>
      </c>
      <c r="AU133" s="11">
        <v>1.2051466902731E-2</v>
      </c>
      <c r="AV133" s="11">
        <v>1.4088294662911E-2</v>
      </c>
      <c r="AW133" s="11">
        <v>1.6005942864546999E-2</v>
      </c>
      <c r="AX133" s="11" t="s">
        <v>32</v>
      </c>
      <c r="AY133" s="11">
        <v>3.0051809590138E-2</v>
      </c>
      <c r="AZ133" s="11">
        <v>2.141618229719E-3</v>
      </c>
      <c r="BA133" s="11">
        <v>8.8693763420739993E-3</v>
      </c>
      <c r="BB133" s="11" t="s">
        <v>32</v>
      </c>
      <c r="BC133" s="11">
        <v>7.0241629847229998E-3</v>
      </c>
      <c r="BD133" s="11" t="s">
        <v>32</v>
      </c>
      <c r="BE133" s="11">
        <v>9.9783446451270005E-3</v>
      </c>
      <c r="BF133" s="11" t="s">
        <v>32</v>
      </c>
      <c r="BG133" s="11" t="s">
        <v>32</v>
      </c>
      <c r="BH133" s="11" t="s">
        <v>32</v>
      </c>
      <c r="BI133" s="11" t="s">
        <v>32</v>
      </c>
      <c r="BJ133" s="11">
        <v>7.4735607037420002E-3</v>
      </c>
      <c r="BK133" s="11">
        <v>3.4842176263469998E-3</v>
      </c>
      <c r="BL133" s="11">
        <v>4.1749184432710003E-3</v>
      </c>
      <c r="BM133" s="11">
        <v>2.8843948255139998E-3</v>
      </c>
      <c r="BN133" s="11" t="s">
        <v>32</v>
      </c>
    </row>
    <row r="134" spans="1:66" x14ac:dyDescent="0.25">
      <c r="I134" s="11"/>
      <c r="L134" s="14" t="s">
        <v>71</v>
      </c>
      <c r="M134" s="15">
        <f>MIN(M89:M133)</f>
        <v>8.3193659233026643E-2</v>
      </c>
      <c r="N134" s="15">
        <f t="shared" ref="N134:V134" si="27">MIN(N89:N133)</f>
        <v>9.9181725479243907E-2</v>
      </c>
      <c r="O134" s="15">
        <f t="shared" si="27"/>
        <v>0.57766104793944761</v>
      </c>
      <c r="P134" s="15">
        <f t="shared" si="27"/>
        <v>8.1990829369867707E-2</v>
      </c>
      <c r="Q134" s="15">
        <f t="shared" si="27"/>
        <v>94.239057667528002</v>
      </c>
      <c r="R134" s="15">
        <f t="shared" si="27"/>
        <v>1.7174479380370502E-2</v>
      </c>
      <c r="S134" s="15">
        <f t="shared" si="27"/>
        <v>0.10588753178768331</v>
      </c>
      <c r="T134" s="15">
        <f t="shared" si="27"/>
        <v>0.90825982195062827</v>
      </c>
      <c r="U134" s="15">
        <f t="shared" si="27"/>
        <v>8.0080974121043536E-2</v>
      </c>
      <c r="V134" s="15">
        <f t="shared" si="27"/>
        <v>3.0505477395016331E-4</v>
      </c>
      <c r="W134" s="15"/>
      <c r="X134" s="151">
        <f t="shared" ref="X134:Y134" si="28">MIN(X89:X133)</f>
        <v>1.9763929040889764E-3</v>
      </c>
      <c r="Y134" s="156">
        <f t="shared" si="28"/>
        <v>532.67900487165628</v>
      </c>
    </row>
    <row r="135" spans="1:66" x14ac:dyDescent="0.25">
      <c r="I135" s="11"/>
      <c r="L135" s="14" t="s">
        <v>72</v>
      </c>
      <c r="M135" s="15">
        <f>MAX(M89:M133)</f>
        <v>0.63302471715014819</v>
      </c>
      <c r="N135" s="15">
        <f t="shared" ref="N135:V135" si="29">MAX(N89:N133)</f>
        <v>0.43318877549648083</v>
      </c>
      <c r="O135" s="15">
        <f t="shared" si="29"/>
        <v>1.2492329852977018</v>
      </c>
      <c r="P135" s="15">
        <f t="shared" si="29"/>
        <v>0.36748451176872921</v>
      </c>
      <c r="Q135" s="15">
        <f t="shared" si="29"/>
        <v>96.67754671883543</v>
      </c>
      <c r="R135" s="15">
        <f t="shared" si="29"/>
        <v>6.3236968553932627E-2</v>
      </c>
      <c r="S135" s="15">
        <f t="shared" si="29"/>
        <v>0.26664845006675403</v>
      </c>
      <c r="T135" s="15">
        <f t="shared" si="29"/>
        <v>1.6063798706843992</v>
      </c>
      <c r="U135" s="15">
        <f t="shared" si="29"/>
        <v>0.16112622168437091</v>
      </c>
      <c r="V135" s="15">
        <f t="shared" si="29"/>
        <v>1.4379938162624929E-2</v>
      </c>
      <c r="W135" s="15"/>
      <c r="X135" s="151">
        <f t="shared" ref="X135:Y135" si="30">MAX(X89:X133)</f>
        <v>5.004949900352355E-3</v>
      </c>
      <c r="Y135" s="156">
        <f t="shared" si="30"/>
        <v>612.08643271850462</v>
      </c>
    </row>
    <row r="136" spans="1:66" x14ac:dyDescent="0.25">
      <c r="I136" s="11"/>
      <c r="L136" s="14" t="s">
        <v>73</v>
      </c>
      <c r="M136" s="15">
        <f>AVERAGE(M89:M133)</f>
        <v>0.20034189646029468</v>
      </c>
      <c r="N136" s="15">
        <f t="shared" ref="N136:V136" si="31">AVERAGE(N89:N133)</f>
        <v>0.28810974882548862</v>
      </c>
      <c r="O136" s="15">
        <f t="shared" si="31"/>
        <v>0.78589355785476822</v>
      </c>
      <c r="P136" s="15">
        <f t="shared" si="31"/>
        <v>0.25633794738543686</v>
      </c>
      <c r="Q136" s="15">
        <f t="shared" si="31"/>
        <v>95.138226987312635</v>
      </c>
      <c r="R136" s="15">
        <f t="shared" si="31"/>
        <v>3.7778974835793844E-2</v>
      </c>
      <c r="S136" s="15">
        <f t="shared" si="31"/>
        <v>0.16774920605230947</v>
      </c>
      <c r="T136" s="15">
        <f t="shared" si="31"/>
        <v>1.2467230263020994</v>
      </c>
      <c r="U136" s="15">
        <f t="shared" si="31"/>
        <v>9.5548502808872476E-2</v>
      </c>
      <c r="V136" s="15">
        <f t="shared" si="31"/>
        <v>2.724305265822975E-3</v>
      </c>
      <c r="W136" s="15"/>
      <c r="X136" s="151">
        <f t="shared" ref="X136:Y136" si="32">AVERAGE(X89:X133)</f>
        <v>3.1346862424512954E-3</v>
      </c>
      <c r="Y136" s="156">
        <f t="shared" si="32"/>
        <v>568.29780210271542</v>
      </c>
    </row>
    <row r="137" spans="1:66" x14ac:dyDescent="0.25">
      <c r="I137" s="11"/>
      <c r="L137" s="14" t="s">
        <v>76</v>
      </c>
      <c r="M137" s="15">
        <f>STDEV(M89:M133)*2</f>
        <v>0.27268566804289218</v>
      </c>
      <c r="N137" s="15">
        <f t="shared" ref="N137:V137" si="33">STDEV(N89:N133)*2</f>
        <v>0.11952370609489953</v>
      </c>
      <c r="O137" s="15">
        <f t="shared" si="33"/>
        <v>0.27537528325554184</v>
      </c>
      <c r="P137" s="15">
        <f t="shared" si="33"/>
        <v>0.15476093896867726</v>
      </c>
      <c r="Q137" s="15">
        <f t="shared" si="33"/>
        <v>0.89682984117107312</v>
      </c>
      <c r="R137" s="15">
        <f t="shared" si="33"/>
        <v>2.3082622051319782E-2</v>
      </c>
      <c r="S137" s="15">
        <f t="shared" si="33"/>
        <v>8.2022699830608489E-2</v>
      </c>
      <c r="T137" s="15">
        <f t="shared" si="33"/>
        <v>0.38821554299648064</v>
      </c>
      <c r="U137" s="15">
        <f t="shared" si="33"/>
        <v>2.2049548768667927E-2</v>
      </c>
      <c r="V137" s="15">
        <f t="shared" si="33"/>
        <v>5.2115899755364363E-3</v>
      </c>
      <c r="W137" s="15"/>
      <c r="X137" s="151">
        <f t="shared" ref="X137:Y137" si="34">STDEV(X89:X133)*2</f>
        <v>1.5483620304557809E-3</v>
      </c>
      <c r="Y137" s="156">
        <f t="shared" si="34"/>
        <v>40.857089633342831</v>
      </c>
    </row>
    <row r="138" spans="1:66" ht="14.4" x14ac:dyDescent="0.3">
      <c r="A138" s="23" t="s">
        <v>256</v>
      </c>
      <c r="B138" s="146" t="s">
        <v>333</v>
      </c>
      <c r="I138" s="11"/>
      <c r="M138" s="92"/>
      <c r="N138" s="92"/>
      <c r="O138" s="92"/>
      <c r="P138" s="92"/>
      <c r="Q138" s="92"/>
      <c r="R138" s="92"/>
      <c r="S138" s="92"/>
      <c r="T138" s="108"/>
      <c r="U138" s="108"/>
      <c r="V138" s="108"/>
      <c r="W138" s="108"/>
      <c r="X138" s="148"/>
      <c r="Y138" s="153"/>
    </row>
    <row r="139" spans="1:66" x14ac:dyDescent="0.25">
      <c r="A139" s="108">
        <v>1</v>
      </c>
      <c r="B139" s="11">
        <v>490.56999715874002</v>
      </c>
      <c r="C139" s="11">
        <v>52478.962102358397</v>
      </c>
      <c r="D139" s="11">
        <v>16107.156357489601</v>
      </c>
      <c r="E139" s="11">
        <v>926.21836824822196</v>
      </c>
      <c r="F139" s="11">
        <v>638867.84221155103</v>
      </c>
      <c r="G139" s="11">
        <v>2161.17660405883</v>
      </c>
      <c r="H139" s="11">
        <v>16996.185342432102</v>
      </c>
      <c r="I139" s="11">
        <v>4072.3405185572801</v>
      </c>
      <c r="J139" s="11">
        <v>478.30150683143597</v>
      </c>
      <c r="K139" s="11">
        <v>239.24280299927901</v>
      </c>
      <c r="M139" s="92">
        <v>0.10494273379219768</v>
      </c>
      <c r="N139" s="92">
        <v>8.7540156682944037</v>
      </c>
      <c r="O139" s="92">
        <v>3.0434471937476597</v>
      </c>
      <c r="P139" s="92">
        <v>0.13536681451947763</v>
      </c>
      <c r="Q139" s="92">
        <v>82.190347900516045</v>
      </c>
      <c r="R139" s="92">
        <v>0.27905112311607611</v>
      </c>
      <c r="S139" s="92">
        <v>2.8183074534820909</v>
      </c>
      <c r="T139" s="92">
        <v>0.72699422937284564</v>
      </c>
      <c r="U139" s="92">
        <v>6.0863866744300228E-2</v>
      </c>
      <c r="V139" s="92">
        <v>2.9780944117350248E-2</v>
      </c>
      <c r="W139" s="92">
        <f t="shared" ref="W139:W203" si="35">SUM(M139:V139)</f>
        <v>98.143117927702448</v>
      </c>
      <c r="X139" s="148">
        <f t="shared" si="26"/>
        <v>5.7605555412106969E-2</v>
      </c>
      <c r="Y139" s="153">
        <f t="shared" si="25"/>
        <v>921.7075028396132</v>
      </c>
      <c r="AA139" s="11">
        <v>21.469848418435799</v>
      </c>
      <c r="AB139" s="11">
        <v>273.81086615172501</v>
      </c>
      <c r="AC139" s="11">
        <v>0.37464656173162297</v>
      </c>
      <c r="AD139" s="11">
        <v>45.431189679091901</v>
      </c>
      <c r="AE139" s="11">
        <v>0.93981157599438403</v>
      </c>
      <c r="AF139" s="11">
        <v>0.88099101967306803</v>
      </c>
      <c r="AG139" s="11">
        <v>0.661759986395419</v>
      </c>
      <c r="AH139" s="11">
        <v>0.10566501866743901</v>
      </c>
      <c r="AI139" s="11" t="s">
        <v>32</v>
      </c>
      <c r="AJ139" s="11">
        <v>2.7868650198703E-2</v>
      </c>
      <c r="AK139" s="11">
        <v>1.290475377593E-3</v>
      </c>
      <c r="AL139" s="11">
        <v>11.338750379791801</v>
      </c>
      <c r="AM139" s="11">
        <v>0.31797324266857702</v>
      </c>
      <c r="AN139" s="11">
        <v>9.5509153061195007E-2</v>
      </c>
      <c r="AO139" s="11">
        <v>1.2610416116251999</v>
      </c>
      <c r="AP139" s="11" t="s">
        <v>32</v>
      </c>
      <c r="AQ139" s="11" t="s">
        <v>32</v>
      </c>
      <c r="AR139" s="11" t="s">
        <v>32</v>
      </c>
      <c r="AS139" s="11">
        <v>7.3048848536349997E-3</v>
      </c>
      <c r="AT139" s="11">
        <v>5.0356537644550003E-3</v>
      </c>
      <c r="AU139" s="11">
        <v>2.0773520701040001E-3</v>
      </c>
      <c r="AV139" s="11" t="s">
        <v>32</v>
      </c>
      <c r="AW139" s="11" t="s">
        <v>32</v>
      </c>
      <c r="AX139" s="11" t="s">
        <v>32</v>
      </c>
      <c r="AY139" s="11">
        <v>3.4634005050515997E-2</v>
      </c>
      <c r="AZ139" s="11" t="s">
        <v>32</v>
      </c>
      <c r="BA139" s="11" t="s">
        <v>32</v>
      </c>
      <c r="BB139" s="11" t="s">
        <v>32</v>
      </c>
      <c r="BC139" s="11" t="s">
        <v>32</v>
      </c>
      <c r="BD139" s="11">
        <v>2.888429567592E-3</v>
      </c>
      <c r="BE139" s="11">
        <v>4.518336357034E-3</v>
      </c>
      <c r="BF139" s="11" t="s">
        <v>32</v>
      </c>
      <c r="BG139" s="11">
        <v>0.41590673392227601</v>
      </c>
      <c r="BH139" s="11">
        <v>3.2954544832678997E-2</v>
      </c>
      <c r="BI139" s="11" t="s">
        <v>32</v>
      </c>
      <c r="BJ139" s="11">
        <v>6.7257419312999995E-4</v>
      </c>
      <c r="BK139" s="11">
        <v>1.3855693029690001E-3</v>
      </c>
      <c r="BL139" s="11">
        <v>2.6974091231259999E-3</v>
      </c>
      <c r="BM139" s="11">
        <v>3.9692724185210002E-3</v>
      </c>
      <c r="BN139" s="11" t="s">
        <v>32</v>
      </c>
    </row>
    <row r="140" spans="1:66" x14ac:dyDescent="0.25">
      <c r="A140" s="108">
        <v>2</v>
      </c>
      <c r="B140" s="11">
        <v>817.82846412875904</v>
      </c>
      <c r="C140" s="11">
        <v>47688.866126524998</v>
      </c>
      <c r="D140" s="11">
        <v>14305.7625923629</v>
      </c>
      <c r="E140" s="11">
        <v>892.86650350917205</v>
      </c>
      <c r="F140" s="11">
        <v>587762.70015830896</v>
      </c>
      <c r="G140" s="11">
        <v>2027.6644604959799</v>
      </c>
      <c r="H140" s="11">
        <v>15076.067766846099</v>
      </c>
      <c r="I140" s="11">
        <v>3738.5961632672402</v>
      </c>
      <c r="J140" s="11">
        <v>441.52057621823297</v>
      </c>
      <c r="K140" s="11">
        <v>223.05232064462999</v>
      </c>
      <c r="M140" s="92">
        <v>0.17494986504642415</v>
      </c>
      <c r="N140" s="92">
        <v>7.9549797585656341</v>
      </c>
      <c r="O140" s="92">
        <v>2.7030738418269702</v>
      </c>
      <c r="P140" s="92">
        <v>0.13049243948786551</v>
      </c>
      <c r="Q140" s="92">
        <v>75.615671375366446</v>
      </c>
      <c r="R140" s="92">
        <v>0.2618120351392409</v>
      </c>
      <c r="S140" s="92">
        <v>2.4999135570984201</v>
      </c>
      <c r="T140" s="92">
        <v>0.66741418706646771</v>
      </c>
      <c r="U140" s="92">
        <v>5.6183493323770144E-2</v>
      </c>
      <c r="V140" s="92">
        <v>2.7765552873843538E-2</v>
      </c>
      <c r="W140" s="92">
        <f t="shared" si="35"/>
        <v>90.092256105795101</v>
      </c>
      <c r="X140" s="148">
        <f t="shared" si="26"/>
        <v>5.5655344153433928E-2</v>
      </c>
      <c r="Y140" s="153">
        <f t="shared" si="25"/>
        <v>915.84494573605866</v>
      </c>
      <c r="AA140" s="11">
        <v>19.585023789514899</v>
      </c>
      <c r="AB140" s="11">
        <v>247.34623084309399</v>
      </c>
      <c r="AC140" s="11">
        <v>0.317596874727536</v>
      </c>
      <c r="AD140" s="11">
        <v>40.118537668390601</v>
      </c>
      <c r="AE140" s="11">
        <v>0.78110668204047096</v>
      </c>
      <c r="AF140" s="11">
        <v>0.55541961811930396</v>
      </c>
      <c r="AG140" s="11">
        <v>0.62026804766728405</v>
      </c>
      <c r="AH140" s="11">
        <v>7.9260332096078995E-2</v>
      </c>
      <c r="AI140" s="11" t="s">
        <v>32</v>
      </c>
      <c r="AJ140" s="11">
        <v>1.5528153124104001E-2</v>
      </c>
      <c r="AK140" s="11">
        <v>1.224037074958E-3</v>
      </c>
      <c r="AL140" s="11">
        <v>10.638450980202</v>
      </c>
      <c r="AM140" s="11">
        <v>0.77017643267940805</v>
      </c>
      <c r="AN140" s="11">
        <v>0.12542608336604799</v>
      </c>
      <c r="AO140" s="11">
        <v>1.26579190621056</v>
      </c>
      <c r="AP140" s="11" t="s">
        <v>32</v>
      </c>
      <c r="AQ140" s="11" t="s">
        <v>32</v>
      </c>
      <c r="AR140" s="11" t="s">
        <v>32</v>
      </c>
      <c r="AS140" s="11">
        <v>1.121701704781E-3</v>
      </c>
      <c r="AT140" s="11">
        <v>5.9010173504220002E-3</v>
      </c>
      <c r="AU140" s="11" t="s">
        <v>32</v>
      </c>
      <c r="AV140" s="11" t="s">
        <v>32</v>
      </c>
      <c r="AW140" s="11" t="s">
        <v>32</v>
      </c>
      <c r="AX140" s="11">
        <v>1.6410037843179999E-3</v>
      </c>
      <c r="AY140" s="11" t="s">
        <v>32</v>
      </c>
      <c r="AZ140" s="11" t="s">
        <v>32</v>
      </c>
      <c r="BA140" s="11" t="s">
        <v>32</v>
      </c>
      <c r="BB140" s="11" t="s">
        <v>32</v>
      </c>
      <c r="BC140" s="11" t="s">
        <v>32</v>
      </c>
      <c r="BD140" s="11" t="s">
        <v>32</v>
      </c>
      <c r="BE140" s="11" t="s">
        <v>32</v>
      </c>
      <c r="BF140" s="11">
        <v>9.06164233611E-4</v>
      </c>
      <c r="BG140" s="11">
        <v>0.37952076416235597</v>
      </c>
      <c r="BH140" s="11">
        <v>1.6174123053361002E-2</v>
      </c>
      <c r="BI140" s="11" t="s">
        <v>32</v>
      </c>
      <c r="BJ140" s="11">
        <v>6.7175043055200002E-4</v>
      </c>
      <c r="BK140" s="11">
        <v>3.0436617643330001E-3</v>
      </c>
      <c r="BL140" s="11">
        <v>2.692259730282E-3</v>
      </c>
      <c r="BM140" s="11">
        <v>1.1861327673820001E-3</v>
      </c>
      <c r="BN140" s="11" t="s">
        <v>32</v>
      </c>
    </row>
    <row r="141" spans="1:66" x14ac:dyDescent="0.25">
      <c r="A141" s="108">
        <v>3</v>
      </c>
      <c r="B141" s="11">
        <v>793.03101259437904</v>
      </c>
      <c r="C141" s="11">
        <v>47838.241565673197</v>
      </c>
      <c r="D141" s="11">
        <v>14335.721434712499</v>
      </c>
      <c r="E141" s="11">
        <v>867.30611776560704</v>
      </c>
      <c r="F141" s="11">
        <v>586939.42563200195</v>
      </c>
      <c r="G141" s="11">
        <v>2100.1082376548002</v>
      </c>
      <c r="H141" s="11">
        <v>15463.471081408299</v>
      </c>
      <c r="I141" s="11">
        <v>3779.8194500894501</v>
      </c>
      <c r="J141" s="11">
        <v>449.645059482063</v>
      </c>
      <c r="K141" s="11">
        <v>218.28601187073301</v>
      </c>
      <c r="M141" s="92">
        <v>0.16964519421418958</v>
      </c>
      <c r="N141" s="92">
        <v>7.9798970755699461</v>
      </c>
      <c r="O141" s="92">
        <v>2.7087345650889265</v>
      </c>
      <c r="P141" s="92">
        <v>0.12675678911144347</v>
      </c>
      <c r="Q141" s="92">
        <v>75.50975710755705</v>
      </c>
      <c r="R141" s="92">
        <v>0.27116597564598777</v>
      </c>
      <c r="S141" s="92">
        <v>2.564152774719124</v>
      </c>
      <c r="T141" s="92">
        <v>0.67477336822996858</v>
      </c>
      <c r="U141" s="92">
        <v>5.7217333819092518E-2</v>
      </c>
      <c r="V141" s="92">
        <v>2.7172242757668844E-2</v>
      </c>
      <c r="W141" s="92">
        <f t="shared" si="35"/>
        <v>90.089272426713393</v>
      </c>
      <c r="X141" s="148">
        <f t="shared" si="26"/>
        <v>5.707944917380367E-2</v>
      </c>
      <c r="Y141" s="153">
        <f t="shared" si="25"/>
        <v>920.14010733171108</v>
      </c>
      <c r="AA141" s="11">
        <v>19.447546616662301</v>
      </c>
      <c r="AB141" s="11">
        <v>263.40391007762901</v>
      </c>
      <c r="AC141" s="11">
        <v>0.184094001800955</v>
      </c>
      <c r="AD141" s="11">
        <v>40.835160927511403</v>
      </c>
      <c r="AE141" s="11">
        <v>0.84718726956638302</v>
      </c>
      <c r="AF141" s="11">
        <v>0.81324672568524503</v>
      </c>
      <c r="AG141" s="11">
        <v>0.65151948666195603</v>
      </c>
      <c r="AH141" s="11" t="s">
        <v>32</v>
      </c>
      <c r="AI141" s="11" t="s">
        <v>32</v>
      </c>
      <c r="AJ141" s="11">
        <v>2.4178729231685001E-2</v>
      </c>
      <c r="AK141" s="11">
        <v>3.870784694818E-3</v>
      </c>
      <c r="AL141" s="11">
        <v>10.6122526222719</v>
      </c>
      <c r="AM141" s="11">
        <v>0.34748662856384199</v>
      </c>
      <c r="AN141" s="11">
        <v>0.12666068448969101</v>
      </c>
      <c r="AO141" s="11">
        <v>1.42427751819333</v>
      </c>
      <c r="AP141" s="11" t="s">
        <v>32</v>
      </c>
      <c r="AQ141" s="11" t="s">
        <v>32</v>
      </c>
      <c r="AR141" s="11" t="s">
        <v>32</v>
      </c>
      <c r="AS141" s="11">
        <v>1.1330159462090001E-3</v>
      </c>
      <c r="AT141" s="11">
        <v>3.5677032438230002E-3</v>
      </c>
      <c r="AU141" s="11">
        <v>9.8742742624580004E-3</v>
      </c>
      <c r="AV141" s="11">
        <v>1.1442343742226E-2</v>
      </c>
      <c r="AW141" s="11" t="s">
        <v>32</v>
      </c>
      <c r="AX141" s="11" t="s">
        <v>32</v>
      </c>
      <c r="AY141" s="11" t="s">
        <v>32</v>
      </c>
      <c r="AZ141" s="11" t="s">
        <v>32</v>
      </c>
      <c r="BA141" s="11" t="s">
        <v>32</v>
      </c>
      <c r="BB141" s="11">
        <v>9.39181794738E-4</v>
      </c>
      <c r="BC141" s="11" t="s">
        <v>32</v>
      </c>
      <c r="BD141" s="11" t="s">
        <v>32</v>
      </c>
      <c r="BE141" s="11">
        <v>4.1991241773590001E-3</v>
      </c>
      <c r="BF141" s="11" t="s">
        <v>32</v>
      </c>
      <c r="BG141" s="11">
        <v>0.35725907782472399</v>
      </c>
      <c r="BH141" s="11">
        <v>1.9405089918320999E-2</v>
      </c>
      <c r="BI141" s="11" t="s">
        <v>32</v>
      </c>
      <c r="BJ141" s="11">
        <v>6.7867940806500004E-4</v>
      </c>
      <c r="BK141" s="11">
        <v>1.9401919536530001E-3</v>
      </c>
      <c r="BL141" s="11">
        <v>4.4379856289950004E-3</v>
      </c>
      <c r="BM141" s="11">
        <v>2.39950309102E-3</v>
      </c>
      <c r="BN141" s="11" t="s">
        <v>32</v>
      </c>
    </row>
    <row r="142" spans="1:66" x14ac:dyDescent="0.25">
      <c r="A142" s="108">
        <v>4</v>
      </c>
      <c r="B142" s="11">
        <v>639.81839630483296</v>
      </c>
      <c r="C142" s="11">
        <v>48113.027437871802</v>
      </c>
      <c r="D142" s="11">
        <v>14730.5203303825</v>
      </c>
      <c r="E142" s="11">
        <v>953.63729303538696</v>
      </c>
      <c r="F142" s="11">
        <v>586973.12340353802</v>
      </c>
      <c r="G142" s="11">
        <v>2237.9877410440999</v>
      </c>
      <c r="H142" s="11">
        <v>15630.182557681899</v>
      </c>
      <c r="I142" s="11">
        <v>3791.43402246198</v>
      </c>
      <c r="J142" s="11">
        <v>424.404345237896</v>
      </c>
      <c r="K142" s="11">
        <v>222.320898263076</v>
      </c>
      <c r="M142" s="92">
        <v>0.13686995133752985</v>
      </c>
      <c r="N142" s="92">
        <v>8.0257341069113934</v>
      </c>
      <c r="O142" s="92">
        <v>2.7833318164257732</v>
      </c>
      <c r="P142" s="92">
        <v>0.13937409037712181</v>
      </c>
      <c r="Q142" s="92">
        <v>75.514092325865164</v>
      </c>
      <c r="R142" s="92">
        <v>0.28896897712361413</v>
      </c>
      <c r="S142" s="92">
        <v>2.5917968717148123</v>
      </c>
      <c r="T142" s="92">
        <v>0.67684680168991262</v>
      </c>
      <c r="U142" s="92">
        <v>5.4005452931522265E-2</v>
      </c>
      <c r="V142" s="92">
        <v>2.7674505415787698E-2</v>
      </c>
      <c r="W142" s="92">
        <f t="shared" si="35"/>
        <v>90.238694899792634</v>
      </c>
      <c r="X142" s="148">
        <f t="shared" si="26"/>
        <v>5.7656255250730364E-2</v>
      </c>
      <c r="Y142" s="153">
        <f t="shared" si="25"/>
        <v>921.85800916676271</v>
      </c>
      <c r="AA142" s="11">
        <v>19.8942299417977</v>
      </c>
      <c r="AB142" s="11">
        <v>246.26935590310899</v>
      </c>
      <c r="AC142" s="11">
        <v>0.43887822493239897</v>
      </c>
      <c r="AD142" s="11">
        <v>41.4214771820482</v>
      </c>
      <c r="AE142" s="11">
        <v>0.94336589830121498</v>
      </c>
      <c r="AF142" s="11">
        <v>0.69068228640902296</v>
      </c>
      <c r="AG142" s="11">
        <v>0.590125551726988</v>
      </c>
      <c r="AH142" s="11" t="s">
        <v>32</v>
      </c>
      <c r="AI142" s="11" t="s">
        <v>32</v>
      </c>
      <c r="AJ142" s="11">
        <v>3.1303265404906001E-2</v>
      </c>
      <c r="AK142" s="11">
        <v>4.0611091151719998E-3</v>
      </c>
      <c r="AL142" s="11">
        <v>10.330360075202501</v>
      </c>
      <c r="AM142" s="11">
        <v>0.279150703451016</v>
      </c>
      <c r="AN142" s="11">
        <v>5.7584796682909001E-2</v>
      </c>
      <c r="AO142" s="11">
        <v>1.32648516600204</v>
      </c>
      <c r="AP142" s="11" t="s">
        <v>32</v>
      </c>
      <c r="AQ142" s="11" t="s">
        <v>32</v>
      </c>
      <c r="AR142" s="11">
        <v>9.1344691525049992E-3</v>
      </c>
      <c r="AS142" s="11">
        <v>7.2202552157990003E-3</v>
      </c>
      <c r="AT142" s="11">
        <v>4.9875579104120002E-3</v>
      </c>
      <c r="AU142" s="11" t="s">
        <v>32</v>
      </c>
      <c r="AV142" s="11" t="s">
        <v>32</v>
      </c>
      <c r="AW142" s="11" t="s">
        <v>32</v>
      </c>
      <c r="AX142" s="11" t="s">
        <v>32</v>
      </c>
      <c r="AY142" s="11">
        <v>1.3127933020630001E-2</v>
      </c>
      <c r="AZ142" s="11" t="s">
        <v>32</v>
      </c>
      <c r="BA142" s="11" t="s">
        <v>32</v>
      </c>
      <c r="BB142" s="11" t="s">
        <v>32</v>
      </c>
      <c r="BC142" s="11" t="s">
        <v>32</v>
      </c>
      <c r="BD142" s="11" t="s">
        <v>32</v>
      </c>
      <c r="BE142" s="11" t="s">
        <v>32</v>
      </c>
      <c r="BF142" s="11" t="s">
        <v>32</v>
      </c>
      <c r="BG142" s="11">
        <v>0.336584419445776</v>
      </c>
      <c r="BH142" s="11">
        <v>1.8183911046893E-2</v>
      </c>
      <c r="BI142" s="11">
        <v>5.0919404735959998E-3</v>
      </c>
      <c r="BJ142" s="11">
        <v>3.0821568595639998E-3</v>
      </c>
      <c r="BK142" s="11">
        <v>4.0090525997625998E-2</v>
      </c>
      <c r="BL142" s="11">
        <v>1.0656875760304E-2</v>
      </c>
      <c r="BM142" s="11">
        <v>1.3226055439386E-2</v>
      </c>
      <c r="BN142" s="11" t="s">
        <v>32</v>
      </c>
    </row>
    <row r="143" spans="1:66" x14ac:dyDescent="0.25">
      <c r="A143" s="108">
        <v>5</v>
      </c>
      <c r="B143" s="11">
        <v>342.94857689533399</v>
      </c>
      <c r="C143" s="11">
        <v>46979.936505536301</v>
      </c>
      <c r="D143" s="11">
        <v>15007.5814947373</v>
      </c>
      <c r="E143" s="11">
        <v>873.64268859854405</v>
      </c>
      <c r="F143" s="11">
        <v>588219.28144453105</v>
      </c>
      <c r="G143" s="11">
        <v>2036.81463601062</v>
      </c>
      <c r="H143" s="11">
        <v>15417.265437829399</v>
      </c>
      <c r="I143" s="11">
        <v>3746.9683832588998</v>
      </c>
      <c r="J143" s="11">
        <v>455.05414047744199</v>
      </c>
      <c r="K143" s="11">
        <v>234.07232542301799</v>
      </c>
      <c r="M143" s="92">
        <v>7.3363559569449857E-2</v>
      </c>
      <c r="N143" s="92">
        <v>7.8367232084885101</v>
      </c>
      <c r="O143" s="92">
        <v>2.8356825234306129</v>
      </c>
      <c r="P143" s="92">
        <v>0.12768287893867722</v>
      </c>
      <c r="Q143" s="92">
        <v>75.674410557838911</v>
      </c>
      <c r="R143" s="92">
        <v>0.26299350580169123</v>
      </c>
      <c r="S143" s="92">
        <v>2.556490954900871</v>
      </c>
      <c r="T143" s="92">
        <v>0.66890879577937867</v>
      </c>
      <c r="U143" s="92">
        <v>5.7905639375754492E-2</v>
      </c>
      <c r="V143" s="92">
        <v>2.9137323068657274E-2</v>
      </c>
      <c r="W143" s="92">
        <f t="shared" si="35"/>
        <v>90.123298947192495</v>
      </c>
      <c r="X143" s="148">
        <f t="shared" si="26"/>
        <v>5.6801774548661331E-2</v>
      </c>
      <c r="Y143" s="153">
        <f t="shared" si="25"/>
        <v>919.30868672798192</v>
      </c>
      <c r="AA143" s="11">
        <v>18.4495000517758</v>
      </c>
      <c r="AB143" s="11">
        <v>258.428054100022</v>
      </c>
      <c r="AC143" s="11">
        <v>0.35085105224657598</v>
      </c>
      <c r="AD143" s="11">
        <v>42.204406385233703</v>
      </c>
      <c r="AE143" s="11">
        <v>1.1153436972708299</v>
      </c>
      <c r="AF143" s="11">
        <v>0.47378122352261898</v>
      </c>
      <c r="AG143" s="11">
        <v>1.04318656137218</v>
      </c>
      <c r="AH143" s="11" t="s">
        <v>32</v>
      </c>
      <c r="AI143" s="11" t="s">
        <v>32</v>
      </c>
      <c r="AJ143" s="11">
        <v>1.0594408389213999E-2</v>
      </c>
      <c r="AK143" s="11">
        <v>1.3123096414080001E-3</v>
      </c>
      <c r="AL143" s="11">
        <v>10.4046942336673</v>
      </c>
      <c r="AM143" s="11">
        <v>0.279636742382873</v>
      </c>
      <c r="AN143" s="11">
        <v>6.7812404042496999E-2</v>
      </c>
      <c r="AO143" s="11">
        <v>1.32549245578088</v>
      </c>
      <c r="AP143" s="11" t="s">
        <v>32</v>
      </c>
      <c r="AQ143" s="11" t="s">
        <v>32</v>
      </c>
      <c r="AR143" s="11" t="s">
        <v>32</v>
      </c>
      <c r="AS143" s="11">
        <v>2.4241043341019998E-3</v>
      </c>
      <c r="AT143" s="11">
        <v>2.5148321616630001E-3</v>
      </c>
      <c r="AU143" s="11">
        <v>1.2574341695744E-2</v>
      </c>
      <c r="AV143" s="11" t="s">
        <v>32</v>
      </c>
      <c r="AW143" s="11" t="s">
        <v>32</v>
      </c>
      <c r="AX143" s="11" t="s">
        <v>32</v>
      </c>
      <c r="AY143" s="11">
        <v>6.3448156171710002E-3</v>
      </c>
      <c r="AZ143" s="11" t="s">
        <v>32</v>
      </c>
      <c r="BA143" s="11" t="s">
        <v>32</v>
      </c>
      <c r="BB143" s="11" t="s">
        <v>32</v>
      </c>
      <c r="BC143" s="11" t="s">
        <v>32</v>
      </c>
      <c r="BD143" s="11" t="s">
        <v>32</v>
      </c>
      <c r="BE143" s="11" t="s">
        <v>32</v>
      </c>
      <c r="BF143" s="11" t="s">
        <v>32</v>
      </c>
      <c r="BG143" s="11">
        <v>0.34074020836172197</v>
      </c>
      <c r="BH143" s="11">
        <v>2.2746732648312E-2</v>
      </c>
      <c r="BI143" s="11" t="s">
        <v>32</v>
      </c>
      <c r="BJ143" s="11">
        <v>7.2120612364299998E-4</v>
      </c>
      <c r="BK143" s="11" t="s">
        <v>32</v>
      </c>
      <c r="BL143" s="11">
        <v>8.3557923804720002E-3</v>
      </c>
      <c r="BM143" s="11">
        <v>1.9060437410799999E-3</v>
      </c>
      <c r="BN143" s="11" t="s">
        <v>32</v>
      </c>
    </row>
    <row r="144" spans="1:66" x14ac:dyDescent="0.25">
      <c r="A144" s="108">
        <v>6</v>
      </c>
      <c r="B144" s="11">
        <v>632.29846682749906</v>
      </c>
      <c r="C144" s="11">
        <v>47583.533583945398</v>
      </c>
      <c r="D144" s="11">
        <v>15086.692557587099</v>
      </c>
      <c r="E144" s="11">
        <v>899.60162473411901</v>
      </c>
      <c r="F144" s="11">
        <v>586986.41346576496</v>
      </c>
      <c r="G144" s="11">
        <v>2047.2163655946199</v>
      </c>
      <c r="H144" s="11">
        <v>15178.615977442299</v>
      </c>
      <c r="I144" s="11">
        <v>4052.9700148867</v>
      </c>
      <c r="J144" s="11">
        <v>454.13615175703001</v>
      </c>
      <c r="K144" s="11">
        <v>224.92183761021801</v>
      </c>
      <c r="M144" s="92">
        <v>0.1352612880237386</v>
      </c>
      <c r="N144" s="92">
        <v>7.9374092371379312</v>
      </c>
      <c r="O144" s="92">
        <v>2.8506305587560821</v>
      </c>
      <c r="P144" s="92">
        <v>0.1314767774548915</v>
      </c>
      <c r="Q144" s="92">
        <v>75.515802092370663</v>
      </c>
      <c r="R144" s="92">
        <v>0.26433657712557729</v>
      </c>
      <c r="S144" s="92">
        <v>2.5169181013794821</v>
      </c>
      <c r="T144" s="92">
        <v>0.7235362070575736</v>
      </c>
      <c r="U144" s="92">
        <v>5.7788825311082065E-2</v>
      </c>
      <c r="V144" s="92">
        <v>2.7998270345719934E-2</v>
      </c>
      <c r="W144" s="92">
        <f t="shared" si="35"/>
        <v>90.161157934962745</v>
      </c>
      <c r="X144" s="148">
        <f t="shared" si="26"/>
        <v>5.6082657022571786E-2</v>
      </c>
      <c r="Y144" s="153">
        <f t="shared" si="25"/>
        <v>917.14190655098491</v>
      </c>
      <c r="AA144" s="11">
        <v>19.384113378893002</v>
      </c>
      <c r="AB144" s="11">
        <v>250.459865012351</v>
      </c>
      <c r="AC144" s="11">
        <v>0.35177861262641402</v>
      </c>
      <c r="AD144" s="11">
        <v>42.427166685697202</v>
      </c>
      <c r="AE144" s="11">
        <v>1.1377677940716999</v>
      </c>
      <c r="AF144" s="11">
        <v>0.86684901581559703</v>
      </c>
      <c r="AG144" s="11">
        <v>0.86930210865118396</v>
      </c>
      <c r="AH144" s="11" t="s">
        <v>32</v>
      </c>
      <c r="AI144" s="11" t="s">
        <v>32</v>
      </c>
      <c r="AJ144" s="11">
        <v>2.5699455312357001E-2</v>
      </c>
      <c r="AK144" s="11">
        <v>2.7179005189230001E-3</v>
      </c>
      <c r="AL144" s="11">
        <v>10.342588115104199</v>
      </c>
      <c r="AM144" s="11">
        <v>0.33606883126192499</v>
      </c>
      <c r="AN144" s="11">
        <v>9.6388390310222005E-2</v>
      </c>
      <c r="AO144" s="11">
        <v>1.3313844852665799</v>
      </c>
      <c r="AP144" s="11">
        <v>4.2186941896246E-2</v>
      </c>
      <c r="AQ144" s="11" t="s">
        <v>32</v>
      </c>
      <c r="AR144" s="11" t="s">
        <v>32</v>
      </c>
      <c r="AS144" s="11">
        <v>2.4276466568919999E-3</v>
      </c>
      <c r="AT144" s="11">
        <v>6.3313439267130003E-3</v>
      </c>
      <c r="AU144" s="11" t="s">
        <v>32</v>
      </c>
      <c r="AV144" s="11" t="s">
        <v>32</v>
      </c>
      <c r="AW144" s="11" t="s">
        <v>32</v>
      </c>
      <c r="AX144" s="11" t="s">
        <v>32</v>
      </c>
      <c r="AY144" s="11" t="s">
        <v>32</v>
      </c>
      <c r="AZ144" s="11" t="s">
        <v>32</v>
      </c>
      <c r="BA144" s="11" t="s">
        <v>32</v>
      </c>
      <c r="BB144" s="11" t="s">
        <v>32</v>
      </c>
      <c r="BC144" s="11" t="s">
        <v>32</v>
      </c>
      <c r="BD144" s="11" t="s">
        <v>32</v>
      </c>
      <c r="BE144" s="11" t="s">
        <v>32</v>
      </c>
      <c r="BF144" s="11" t="s">
        <v>32</v>
      </c>
      <c r="BG144" s="11">
        <v>0.42477829690376701</v>
      </c>
      <c r="BH144" s="11">
        <v>1.0828172983843001E-2</v>
      </c>
      <c r="BI144" s="11" t="s">
        <v>32</v>
      </c>
      <c r="BJ144" s="11" t="s">
        <v>32</v>
      </c>
      <c r="BK144" s="11">
        <v>4.4792227747660002E-3</v>
      </c>
      <c r="BL144" s="11">
        <v>5.9395394526350004E-3</v>
      </c>
      <c r="BM144" s="11">
        <v>1.909472326141E-3</v>
      </c>
      <c r="BN144" s="11">
        <v>5.6439511285100001E-4</v>
      </c>
    </row>
    <row r="145" spans="1:66" x14ac:dyDescent="0.25">
      <c r="A145" s="108">
        <v>7</v>
      </c>
      <c r="B145" s="11" t="s">
        <v>32</v>
      </c>
      <c r="C145" s="11">
        <v>46667.213336909699</v>
      </c>
      <c r="D145" s="11">
        <v>14621.597067844899</v>
      </c>
      <c r="E145" s="11">
        <v>850.44547657087401</v>
      </c>
      <c r="F145" s="11">
        <v>590103.99622885406</v>
      </c>
      <c r="G145" s="11">
        <v>2085.1179872855901</v>
      </c>
      <c r="H145" s="11">
        <v>15024.3294819774</v>
      </c>
      <c r="I145" s="11">
        <v>3683.7821339890402</v>
      </c>
      <c r="J145" s="11">
        <v>433.67439359563599</v>
      </c>
      <c r="K145" s="11">
        <v>229.53991555797001</v>
      </c>
      <c r="M145" s="92" t="s">
        <v>32</v>
      </c>
      <c r="N145" s="92">
        <v>7.7845578567299061</v>
      </c>
      <c r="O145" s="92">
        <v>2.7627507659692938</v>
      </c>
      <c r="P145" s="92">
        <v>0.12429260640083323</v>
      </c>
      <c r="Q145" s="92">
        <v>75.916879114842075</v>
      </c>
      <c r="R145" s="92">
        <v>0.26923043451831541</v>
      </c>
      <c r="S145" s="92">
        <v>2.4913343147014926</v>
      </c>
      <c r="T145" s="92">
        <v>0.65762878655972345</v>
      </c>
      <c r="U145" s="92">
        <v>5.5185066585044684E-2</v>
      </c>
      <c r="V145" s="92">
        <v>2.8573128688656108E-2</v>
      </c>
      <c r="W145" s="92">
        <f t="shared" si="35"/>
        <v>90.090432074995348</v>
      </c>
      <c r="X145" s="148">
        <f t="shared" si="26"/>
        <v>5.5266980688732932E-2</v>
      </c>
      <c r="Y145" s="153">
        <f t="shared" si="25"/>
        <v>914.66001155329809</v>
      </c>
      <c r="AA145" s="11">
        <v>19.1712142722293</v>
      </c>
      <c r="AB145" s="11">
        <v>231.057652278273</v>
      </c>
      <c r="AC145" s="11">
        <v>0.42590898606140798</v>
      </c>
      <c r="AD145" s="11">
        <v>40.186976090765903</v>
      </c>
      <c r="AE145" s="11">
        <v>0.96173845031336302</v>
      </c>
      <c r="AF145" s="11">
        <v>0.70781139792690395</v>
      </c>
      <c r="AG145" s="11">
        <v>0.58064466464822795</v>
      </c>
      <c r="AH145" s="11">
        <v>0.121286670558153</v>
      </c>
      <c r="AI145" s="11" t="s">
        <v>32</v>
      </c>
      <c r="AJ145" s="11">
        <v>2.2196152185207998E-2</v>
      </c>
      <c r="AK145" s="11">
        <v>1.2261378557421E-2</v>
      </c>
      <c r="AL145" s="11">
        <v>10.6374468151076</v>
      </c>
      <c r="AM145" s="11">
        <v>0.294585454342355</v>
      </c>
      <c r="AN145" s="11">
        <v>9.4682987059830998E-2</v>
      </c>
      <c r="AO145" s="11">
        <v>1.26363022078732</v>
      </c>
      <c r="AP145" s="11" t="s">
        <v>32</v>
      </c>
      <c r="AQ145" s="11" t="s">
        <v>32</v>
      </c>
      <c r="AR145" s="11">
        <v>9.0960174693979993E-3</v>
      </c>
      <c r="AS145" s="11">
        <v>1.5609554397822E-2</v>
      </c>
      <c r="AT145" s="11">
        <v>1.6199099515164999E-2</v>
      </c>
      <c r="AU145" s="11">
        <v>2.030927610302E-3</v>
      </c>
      <c r="AV145" s="11" t="s">
        <v>32</v>
      </c>
      <c r="AW145" s="11" t="s">
        <v>32</v>
      </c>
      <c r="AX145" s="11" t="s">
        <v>32</v>
      </c>
      <c r="AY145" s="11" t="s">
        <v>32</v>
      </c>
      <c r="AZ145" s="11" t="s">
        <v>32</v>
      </c>
      <c r="BA145" s="11" t="s">
        <v>32</v>
      </c>
      <c r="BB145" s="11" t="s">
        <v>32</v>
      </c>
      <c r="BC145" s="11" t="s">
        <v>32</v>
      </c>
      <c r="BD145" s="11" t="s">
        <v>32</v>
      </c>
      <c r="BE145" s="11" t="s">
        <v>32</v>
      </c>
      <c r="BF145" s="11">
        <v>9.5391906624600002E-4</v>
      </c>
      <c r="BG145" s="11">
        <v>0.43691211968982102</v>
      </c>
      <c r="BH145" s="11">
        <v>2.6602607105580999E-2</v>
      </c>
      <c r="BI145" s="11">
        <v>5.063037853957E-3</v>
      </c>
      <c r="BJ145" s="11">
        <v>3.0632457594549998E-3</v>
      </c>
      <c r="BK145" s="11">
        <v>2.6159772170680001E-3</v>
      </c>
      <c r="BL145" s="11">
        <v>1.1773550319947999E-2</v>
      </c>
      <c r="BM145" s="11">
        <v>3.1225906560247998E-2</v>
      </c>
      <c r="BN145" s="11" t="s">
        <v>32</v>
      </c>
    </row>
    <row r="146" spans="1:66" x14ac:dyDescent="0.25">
      <c r="A146" s="108">
        <v>8</v>
      </c>
      <c r="B146" s="11" t="s">
        <v>32</v>
      </c>
      <c r="C146" s="11">
        <v>46621.329559877602</v>
      </c>
      <c r="D146" s="11">
        <v>14392.107246117899</v>
      </c>
      <c r="E146" s="11">
        <v>896.59906219705397</v>
      </c>
      <c r="F146" s="11">
        <v>588424.72500703903</v>
      </c>
      <c r="G146" s="11">
        <v>2012.0605311468901</v>
      </c>
      <c r="H146" s="11">
        <v>15843.283386179201</v>
      </c>
      <c r="I146" s="11">
        <v>3731.2309507459299</v>
      </c>
      <c r="J146" s="11">
        <v>436.37515165516697</v>
      </c>
      <c r="K146" s="11">
        <v>226.71781011280601</v>
      </c>
      <c r="M146" s="92" t="s">
        <v>32</v>
      </c>
      <c r="N146" s="92">
        <v>7.7769039838831819</v>
      </c>
      <c r="O146" s="92">
        <v>2.7193886641539771</v>
      </c>
      <c r="P146" s="92">
        <v>0.13103795294009943</v>
      </c>
      <c r="Q146" s="92">
        <v>75.700840872155567</v>
      </c>
      <c r="R146" s="92">
        <v>0.25979725578168644</v>
      </c>
      <c r="S146" s="92">
        <v>2.6271332510962351</v>
      </c>
      <c r="T146" s="92">
        <v>0.66609934932716341</v>
      </c>
      <c r="U146" s="92">
        <v>5.5528738048119995E-2</v>
      </c>
      <c r="V146" s="92">
        <v>2.8221833002842089E-2</v>
      </c>
      <c r="W146" s="92">
        <f t="shared" si="35"/>
        <v>89.964951900388897</v>
      </c>
      <c r="X146" s="148">
        <f t="shared" si="26"/>
        <v>5.8260802208548394E-2</v>
      </c>
      <c r="Y146" s="153">
        <f t="shared" si="25"/>
        <v>923.64541887059499</v>
      </c>
      <c r="AA146" s="11">
        <v>19.699120807813699</v>
      </c>
      <c r="AB146" s="11">
        <v>259.66735292215901</v>
      </c>
      <c r="AC146" s="11">
        <v>0.28822008243248198</v>
      </c>
      <c r="AD146" s="11">
        <v>41.413783757333498</v>
      </c>
      <c r="AE146" s="11">
        <v>1.1238881279644199</v>
      </c>
      <c r="AF146" s="11">
        <v>0.74096578921191603</v>
      </c>
      <c r="AG146" s="11">
        <v>0.806693769073897</v>
      </c>
      <c r="AH146" s="11" t="s">
        <v>32</v>
      </c>
      <c r="AI146" s="11" t="s">
        <v>32</v>
      </c>
      <c r="AJ146" s="11">
        <v>1.5076573324492E-2</v>
      </c>
      <c r="AK146" s="11">
        <v>1.1084206666509999E-2</v>
      </c>
      <c r="AL146" s="11">
        <v>10.256728298103599</v>
      </c>
      <c r="AM146" s="11">
        <v>0.30172598079727903</v>
      </c>
      <c r="AN146" s="11">
        <v>4.8660055152858997E-2</v>
      </c>
      <c r="AO146" s="11">
        <v>1.33332083096365</v>
      </c>
      <c r="AP146" s="11" t="s">
        <v>32</v>
      </c>
      <c r="AQ146" s="11" t="s">
        <v>32</v>
      </c>
      <c r="AR146" s="11">
        <v>9.2190040714490006E-3</v>
      </c>
      <c r="AS146" s="11">
        <v>1.216627398416E-2</v>
      </c>
      <c r="AT146" s="11">
        <v>3.0334338548363E-2</v>
      </c>
      <c r="AU146" s="11">
        <v>2.058901507238E-3</v>
      </c>
      <c r="AV146" s="11" t="s">
        <v>32</v>
      </c>
      <c r="AW146" s="11" t="s">
        <v>32</v>
      </c>
      <c r="AX146" s="11" t="s">
        <v>32</v>
      </c>
      <c r="AY146" s="11" t="s">
        <v>32</v>
      </c>
      <c r="AZ146" s="11" t="s">
        <v>32</v>
      </c>
      <c r="BA146" s="11">
        <v>3.9681124076759999E-3</v>
      </c>
      <c r="BB146" s="11" t="s">
        <v>32</v>
      </c>
      <c r="BC146" s="11" t="s">
        <v>32</v>
      </c>
      <c r="BD146" s="11" t="s">
        <v>32</v>
      </c>
      <c r="BE146" s="11">
        <v>4.445689466256E-3</v>
      </c>
      <c r="BF146" s="11" t="s">
        <v>32</v>
      </c>
      <c r="BG146" s="11">
        <v>0.48142595183954201</v>
      </c>
      <c r="BH146" s="11">
        <v>2.2675679664045999E-2</v>
      </c>
      <c r="BI146" s="11" t="s">
        <v>32</v>
      </c>
      <c r="BJ146" s="11">
        <v>1.9173279961599999E-3</v>
      </c>
      <c r="BK146" s="11">
        <v>4.4621106783750003E-3</v>
      </c>
      <c r="BL146" s="11">
        <v>1.257407498975E-2</v>
      </c>
      <c r="BM146" s="11">
        <v>9.518538232969E-3</v>
      </c>
      <c r="BN146" s="11" t="s">
        <v>32</v>
      </c>
    </row>
    <row r="147" spans="1:66" x14ac:dyDescent="0.25">
      <c r="A147" s="108">
        <v>9</v>
      </c>
      <c r="B147" s="11">
        <v>489.628347468296</v>
      </c>
      <c r="C147" s="11">
        <v>47560.667855495398</v>
      </c>
      <c r="D147" s="11">
        <v>14492.282480121199</v>
      </c>
      <c r="E147" s="11">
        <v>828.34943524545099</v>
      </c>
      <c r="F147" s="11">
        <v>587591.73428921297</v>
      </c>
      <c r="G147" s="11">
        <v>2077.84731655318</v>
      </c>
      <c r="H147" s="11">
        <v>15134.636951741601</v>
      </c>
      <c r="I147" s="11">
        <v>3706.7703200293199</v>
      </c>
      <c r="J147" s="11">
        <v>448.40870711884799</v>
      </c>
      <c r="K147" s="11">
        <v>230.829474823391</v>
      </c>
      <c r="M147" s="92">
        <v>0.10474129609041789</v>
      </c>
      <c r="N147" s="92">
        <v>7.9335950049751869</v>
      </c>
      <c r="O147" s="92">
        <v>2.7383167746189003</v>
      </c>
      <c r="P147" s="92">
        <v>0.12106326996112265</v>
      </c>
      <c r="Q147" s="92">
        <v>75.593676616307249</v>
      </c>
      <c r="R147" s="92">
        <v>0.26829164551334655</v>
      </c>
      <c r="S147" s="92">
        <v>2.5096254993377918</v>
      </c>
      <c r="T147" s="92">
        <v>0.66173263753163414</v>
      </c>
      <c r="U147" s="92">
        <v>5.7060007980873406E-2</v>
      </c>
      <c r="V147" s="92">
        <v>2.8733653026015708E-2</v>
      </c>
      <c r="W147" s="92">
        <f t="shared" si="35"/>
        <v>90.016836405342531</v>
      </c>
      <c r="X147" s="148">
        <f t="shared" si="26"/>
        <v>5.5874840018101619E-2</v>
      </c>
      <c r="Y147" s="153">
        <f t="shared" si="25"/>
        <v>916.51203544419923</v>
      </c>
      <c r="AA147" s="11">
        <v>19.2887546722867</v>
      </c>
      <c r="AB147" s="11">
        <v>248.24109183909101</v>
      </c>
      <c r="AC147" s="11">
        <v>0.37464713722238402</v>
      </c>
      <c r="AD147" s="11">
        <v>42.511884516107401</v>
      </c>
      <c r="AE147" s="11">
        <v>1.05041786760356</v>
      </c>
      <c r="AF147" s="11">
        <v>0.66360955704123004</v>
      </c>
      <c r="AG147" s="11">
        <v>0.83857712571739595</v>
      </c>
      <c r="AH147" s="11" t="s">
        <v>32</v>
      </c>
      <c r="AI147" s="11" t="s">
        <v>32</v>
      </c>
      <c r="AJ147" s="11">
        <v>2.3455219261251999E-2</v>
      </c>
      <c r="AK147" s="11">
        <v>4.2616920407119998E-3</v>
      </c>
      <c r="AL147" s="11">
        <v>10.7041269413272</v>
      </c>
      <c r="AM147" s="11">
        <v>0.31579088711075098</v>
      </c>
      <c r="AN147" s="11">
        <v>0.119491428780923</v>
      </c>
      <c r="AO147" s="11">
        <v>1.36851032265908</v>
      </c>
      <c r="AP147" s="11" t="s">
        <v>32</v>
      </c>
      <c r="AQ147" s="11" t="s">
        <v>32</v>
      </c>
      <c r="AR147" s="11" t="s">
        <v>32</v>
      </c>
      <c r="AS147" s="11">
        <v>3.7830607233329998E-3</v>
      </c>
      <c r="AT147" s="11">
        <v>1.050529193934E-2</v>
      </c>
      <c r="AU147" s="11" t="s">
        <v>32</v>
      </c>
      <c r="AV147" s="11">
        <v>6.2348767257289998E-3</v>
      </c>
      <c r="AW147" s="11">
        <v>7.1568508983629996E-3</v>
      </c>
      <c r="AX147" s="11">
        <v>1.726460363099E-2</v>
      </c>
      <c r="AY147" s="11" t="s">
        <v>32</v>
      </c>
      <c r="AZ147" s="11" t="s">
        <v>32</v>
      </c>
      <c r="BA147" s="11" t="s">
        <v>32</v>
      </c>
      <c r="BB147" s="11" t="s">
        <v>32</v>
      </c>
      <c r="BC147" s="11" t="s">
        <v>32</v>
      </c>
      <c r="BD147" s="11" t="s">
        <v>32</v>
      </c>
      <c r="BE147" s="11">
        <v>4.6258996478100002E-3</v>
      </c>
      <c r="BF147" s="11" t="s">
        <v>32</v>
      </c>
      <c r="BG147" s="11">
        <v>0.46096295052331798</v>
      </c>
      <c r="BH147" s="11">
        <v>2.5833492580797E-2</v>
      </c>
      <c r="BI147" s="11" t="s">
        <v>32</v>
      </c>
      <c r="BJ147" s="11">
        <v>7.5002404478200001E-4</v>
      </c>
      <c r="BK147" s="11">
        <v>3.3915523082700002E-3</v>
      </c>
      <c r="BL147" s="11">
        <v>1.3072345746514001E-2</v>
      </c>
      <c r="BM147" s="11">
        <v>1.9746214912729999E-3</v>
      </c>
      <c r="BN147" s="11" t="s">
        <v>32</v>
      </c>
    </row>
    <row r="148" spans="1:66" x14ac:dyDescent="0.25">
      <c r="A148" s="108">
        <v>10</v>
      </c>
      <c r="B148" s="11">
        <v>365.44657699888199</v>
      </c>
      <c r="C148" s="11">
        <v>47083.007222487002</v>
      </c>
      <c r="D148" s="11">
        <v>14477.8502975048</v>
      </c>
      <c r="E148" s="11">
        <v>826.14372236446695</v>
      </c>
      <c r="F148" s="11">
        <v>587947.80179446901</v>
      </c>
      <c r="G148" s="11">
        <v>2018.15773721543</v>
      </c>
      <c r="H148" s="11">
        <v>14999.184398913099</v>
      </c>
      <c r="I148" s="11">
        <v>3966.0698073969702</v>
      </c>
      <c r="J148" s="11">
        <v>450.10532919706202</v>
      </c>
      <c r="K148" s="11">
        <v>233.10286101434201</v>
      </c>
      <c r="M148" s="92">
        <v>7.8176331751600839E-2</v>
      </c>
      <c r="N148" s="92">
        <v>7.8539164347830566</v>
      </c>
      <c r="O148" s="92">
        <v>2.7355898137135317</v>
      </c>
      <c r="P148" s="92">
        <v>0.12074090502356685</v>
      </c>
      <c r="Q148" s="92">
        <v>75.639484700858446</v>
      </c>
      <c r="R148" s="92">
        <v>0.26058452702925627</v>
      </c>
      <c r="S148" s="92">
        <v>2.4871647570277697</v>
      </c>
      <c r="T148" s="92">
        <v>0.70802278201650704</v>
      </c>
      <c r="U148" s="92">
        <v>5.7275903140326136E-2</v>
      </c>
      <c r="V148" s="92">
        <v>2.9016644139065292E-2</v>
      </c>
      <c r="W148" s="92">
        <f t="shared" si="35"/>
        <v>89.969972799483116</v>
      </c>
      <c r="X148" s="148">
        <f t="shared" si="26"/>
        <v>5.5370750864212753E-2</v>
      </c>
      <c r="Y148" s="153">
        <f t="shared" si="25"/>
        <v>914.97720584120043</v>
      </c>
      <c r="AA148" s="11">
        <v>19.7584174892859</v>
      </c>
      <c r="AB148" s="11">
        <v>251.41171875371199</v>
      </c>
      <c r="AC148" s="11">
        <v>1.2701273724526401</v>
      </c>
      <c r="AD148" s="11">
        <v>42.268928274904397</v>
      </c>
      <c r="AE148" s="11">
        <v>0.946387466950662</v>
      </c>
      <c r="AF148" s="11">
        <v>1.0411698089783199</v>
      </c>
      <c r="AG148" s="11">
        <v>0.73209475117887102</v>
      </c>
      <c r="AH148" s="11" t="s">
        <v>32</v>
      </c>
      <c r="AI148" s="11" t="s">
        <v>32</v>
      </c>
      <c r="AJ148" s="11">
        <v>3.1075727002997999E-2</v>
      </c>
      <c r="AK148" s="11">
        <v>7.121137967604E-3</v>
      </c>
      <c r="AL148" s="11">
        <v>10.128925840692901</v>
      </c>
      <c r="AM148" s="11">
        <v>0.29460675936041902</v>
      </c>
      <c r="AN148" s="11">
        <v>6.9734043522381994E-2</v>
      </c>
      <c r="AO148" s="11">
        <v>1.35774520377105</v>
      </c>
      <c r="AP148" s="11" t="s">
        <v>32</v>
      </c>
      <c r="AQ148" s="11" t="s">
        <v>32</v>
      </c>
      <c r="AR148" s="11" t="s">
        <v>32</v>
      </c>
      <c r="AS148" s="11">
        <v>6.2692174183799996E-3</v>
      </c>
      <c r="AT148" s="11">
        <v>2.869966922199E-2</v>
      </c>
      <c r="AU148" s="11">
        <v>4.2875581116080001E-3</v>
      </c>
      <c r="AV148" s="11">
        <v>2.5077391519869999E-2</v>
      </c>
      <c r="AW148" s="11" t="s">
        <v>32</v>
      </c>
      <c r="AX148" s="11">
        <v>5.6394153117089998E-3</v>
      </c>
      <c r="AY148" s="11" t="s">
        <v>32</v>
      </c>
      <c r="AZ148" s="11" t="s">
        <v>32</v>
      </c>
      <c r="BA148" s="11">
        <v>8.2563646685070002E-3</v>
      </c>
      <c r="BB148" s="11" t="s">
        <v>32</v>
      </c>
      <c r="BC148" s="11" t="s">
        <v>32</v>
      </c>
      <c r="BD148" s="11" t="s">
        <v>32</v>
      </c>
      <c r="BE148" s="11">
        <v>4.591372175007E-3</v>
      </c>
      <c r="BF148" s="11" t="s">
        <v>32</v>
      </c>
      <c r="BG148" s="11">
        <v>0.35724622420492202</v>
      </c>
      <c r="BH148" s="11">
        <v>3.1215875831018002E-2</v>
      </c>
      <c r="BI148" s="11" t="s">
        <v>32</v>
      </c>
      <c r="BJ148" s="11">
        <v>4.4507019429190003E-3</v>
      </c>
      <c r="BK148" s="11">
        <v>2.1274636190669999E-3</v>
      </c>
      <c r="BL148" s="11">
        <v>9.2285633570120002E-3</v>
      </c>
      <c r="BM148" s="11">
        <v>1.9598807273970001E-3</v>
      </c>
      <c r="BN148" s="11" t="s">
        <v>32</v>
      </c>
    </row>
    <row r="149" spans="1:66" x14ac:dyDescent="0.25">
      <c r="A149" s="108">
        <v>11</v>
      </c>
      <c r="B149" s="11" t="s">
        <v>32</v>
      </c>
      <c r="C149" s="11">
        <v>47498.033988706702</v>
      </c>
      <c r="D149" s="11">
        <v>14901.526373659201</v>
      </c>
      <c r="E149" s="11">
        <v>846.98362103394595</v>
      </c>
      <c r="F149" s="11">
        <v>587571.67400961998</v>
      </c>
      <c r="G149" s="11">
        <v>2046.9479496855899</v>
      </c>
      <c r="H149" s="11">
        <v>15220.1460531836</v>
      </c>
      <c r="I149" s="11">
        <v>3672.0408785635</v>
      </c>
      <c r="J149" s="11">
        <v>430.526433385963</v>
      </c>
      <c r="K149" s="11">
        <v>225.663632127413</v>
      </c>
      <c r="M149" s="92" t="s">
        <v>32</v>
      </c>
      <c r="N149" s="92">
        <v>7.9231470496561638</v>
      </c>
      <c r="O149" s="92">
        <v>2.8156434083029058</v>
      </c>
      <c r="P149" s="92">
        <v>0.12378665621411121</v>
      </c>
      <c r="Q149" s="92">
        <v>75.591095861337607</v>
      </c>
      <c r="R149" s="92">
        <v>0.26430191926340335</v>
      </c>
      <c r="S149" s="92">
        <v>2.5238046185389047</v>
      </c>
      <c r="T149" s="92">
        <v>0.65553273764115594</v>
      </c>
      <c r="U149" s="92">
        <v>5.4784488648363786E-2</v>
      </c>
      <c r="V149" s="92">
        <v>2.8090608927220366E-2</v>
      </c>
      <c r="W149" s="92">
        <f t="shared" si="35"/>
        <v>89.980187348529824</v>
      </c>
      <c r="X149" s="148">
        <f t="shared" si="26"/>
        <v>5.6174621519439825E-2</v>
      </c>
      <c r="Y149" s="153">
        <f t="shared" si="25"/>
        <v>917.42010870560421</v>
      </c>
      <c r="AA149" s="11">
        <v>19.933538615538701</v>
      </c>
      <c r="AB149" s="11">
        <v>240.71731195285599</v>
      </c>
      <c r="AC149" s="11">
        <v>0.424522579938655</v>
      </c>
      <c r="AD149" s="11">
        <v>39.8318959475247</v>
      </c>
      <c r="AE149" s="11">
        <v>0.941849523949575</v>
      </c>
      <c r="AF149" s="11">
        <v>0.55348432364861899</v>
      </c>
      <c r="AG149" s="11">
        <v>0.72032165050886698</v>
      </c>
      <c r="AH149" s="11" t="s">
        <v>32</v>
      </c>
      <c r="AI149" s="11" t="s">
        <v>32</v>
      </c>
      <c r="AJ149" s="11">
        <v>1.2978156202031001E-2</v>
      </c>
      <c r="AK149" s="11">
        <v>5.2621421905149996E-3</v>
      </c>
      <c r="AL149" s="11">
        <v>10.8459898435702</v>
      </c>
      <c r="AM149" s="11">
        <v>0.31180582918522598</v>
      </c>
      <c r="AN149" s="11">
        <v>0.101117587070203</v>
      </c>
      <c r="AO149" s="11">
        <v>1.24470041712479</v>
      </c>
      <c r="AP149" s="11" t="s">
        <v>32</v>
      </c>
      <c r="AQ149" s="11" t="s">
        <v>32</v>
      </c>
      <c r="AR149" s="11" t="s">
        <v>32</v>
      </c>
      <c r="AS149" s="11">
        <v>4.657953971212E-3</v>
      </c>
      <c r="AT149" s="11">
        <v>1.0898537555075E-2</v>
      </c>
      <c r="AU149" s="11" t="s">
        <v>32</v>
      </c>
      <c r="AV149" s="11" t="s">
        <v>32</v>
      </c>
      <c r="AW149" s="11" t="s">
        <v>32</v>
      </c>
      <c r="AX149" s="11" t="s">
        <v>32</v>
      </c>
      <c r="AY149" s="11" t="s">
        <v>32</v>
      </c>
      <c r="AZ149" s="11">
        <v>1.8308828374160001E-3</v>
      </c>
      <c r="BA149" s="11" t="s">
        <v>32</v>
      </c>
      <c r="BB149" s="11" t="s">
        <v>32</v>
      </c>
      <c r="BC149" s="11" t="s">
        <v>32</v>
      </c>
      <c r="BD149" s="11" t="s">
        <v>32</v>
      </c>
      <c r="BE149" s="11" t="s">
        <v>32</v>
      </c>
      <c r="BF149" s="11">
        <v>9.2816392964000004E-4</v>
      </c>
      <c r="BG149" s="11">
        <v>0.38464728741204102</v>
      </c>
      <c r="BH149" s="11">
        <v>2.4833571223067001E-2</v>
      </c>
      <c r="BI149" s="11" t="s">
        <v>32</v>
      </c>
      <c r="BJ149" s="11">
        <v>2.9835214313499998E-3</v>
      </c>
      <c r="BK149" s="11">
        <v>4.2757650691300003E-3</v>
      </c>
      <c r="BL149" s="11">
        <v>8.5585764599569996E-3</v>
      </c>
      <c r="BM149" s="11">
        <v>4.2449793242580001E-3</v>
      </c>
      <c r="BN149" s="11">
        <v>5.3740686401499999E-4</v>
      </c>
    </row>
    <row r="150" spans="1:66" x14ac:dyDescent="0.25">
      <c r="A150" s="108">
        <v>12</v>
      </c>
      <c r="B150" s="11" t="s">
        <v>32</v>
      </c>
      <c r="C150" s="11">
        <v>48822.7336090346</v>
      </c>
      <c r="D150" s="11">
        <v>14874.762709573801</v>
      </c>
      <c r="E150" s="11">
        <v>879.74163942759105</v>
      </c>
      <c r="F150" s="11">
        <v>586126.886213711</v>
      </c>
      <c r="G150" s="11">
        <v>2073.8241741141501</v>
      </c>
      <c r="H150" s="11">
        <v>15700.1002491456</v>
      </c>
      <c r="I150" s="11">
        <v>3731.5958701794402</v>
      </c>
      <c r="J150" s="11">
        <v>440.828174541436</v>
      </c>
      <c r="K150" s="11">
        <v>225.44056539504899</v>
      </c>
      <c r="M150" s="92" t="s">
        <v>32</v>
      </c>
      <c r="N150" s="92">
        <v>8.1441201933230598</v>
      </c>
      <c r="O150" s="92">
        <v>2.8105864139739696</v>
      </c>
      <c r="P150" s="92">
        <v>0.12857424060234243</v>
      </c>
      <c r="Q150" s="92">
        <v>75.405223911393918</v>
      </c>
      <c r="R150" s="92">
        <v>0.26777217736161901</v>
      </c>
      <c r="S150" s="92">
        <v>2.6033906233133233</v>
      </c>
      <c r="T150" s="92">
        <v>0.66616449474443373</v>
      </c>
      <c r="U150" s="92">
        <v>5.6095385210397732E-2</v>
      </c>
      <c r="V150" s="92">
        <v>2.8062841580375697E-2</v>
      </c>
      <c r="W150" s="92">
        <f t="shared" si="35"/>
        <v>90.109990281503443</v>
      </c>
      <c r="X150" s="148">
        <f t="shared" si="26"/>
        <v>5.7977999661642202E-2</v>
      </c>
      <c r="Y150" s="153">
        <f t="shared" si="25"/>
        <v>922.81093729472536</v>
      </c>
      <c r="AA150" s="11">
        <v>19.9540734956887</v>
      </c>
      <c r="AB150" s="11">
        <v>248.92073959849799</v>
      </c>
      <c r="AC150" s="11">
        <v>0.224606212088754</v>
      </c>
      <c r="AD150" s="11">
        <v>41.483980688637303</v>
      </c>
      <c r="AE150" s="11">
        <v>0.75218745054416702</v>
      </c>
      <c r="AF150" s="11">
        <v>0.71737837981990704</v>
      </c>
      <c r="AG150" s="11">
        <v>0.80808905259869501</v>
      </c>
      <c r="AH150" s="11" t="s">
        <v>32</v>
      </c>
      <c r="AI150" s="11" t="s">
        <v>32</v>
      </c>
      <c r="AJ150" s="11">
        <v>1.9435048320405001E-2</v>
      </c>
      <c r="AK150" s="11">
        <v>2.6887823454200001E-3</v>
      </c>
      <c r="AL150" s="11">
        <v>10.3464925022485</v>
      </c>
      <c r="AM150" s="11">
        <v>0.33977306647935901</v>
      </c>
      <c r="AN150" s="11">
        <v>8.6054901428775005E-2</v>
      </c>
      <c r="AO150" s="11">
        <v>1.3887985520688</v>
      </c>
      <c r="AP150" s="11">
        <v>7.8921615575102994E-2</v>
      </c>
      <c r="AQ150" s="11" t="s">
        <v>32</v>
      </c>
      <c r="AR150" s="11" t="s">
        <v>32</v>
      </c>
      <c r="AS150" s="11">
        <v>4.8315102609309997E-3</v>
      </c>
      <c r="AT150" s="11">
        <v>6.2696166146180001E-3</v>
      </c>
      <c r="AU150" s="11" t="s">
        <v>32</v>
      </c>
      <c r="AV150" s="11" t="s">
        <v>32</v>
      </c>
      <c r="AW150" s="11" t="s">
        <v>32</v>
      </c>
      <c r="AX150" s="11" t="s">
        <v>32</v>
      </c>
      <c r="AY150" s="11" t="s">
        <v>32</v>
      </c>
      <c r="AZ150" s="11" t="s">
        <v>32</v>
      </c>
      <c r="BA150" s="11" t="s">
        <v>32</v>
      </c>
      <c r="BB150" s="11" t="s">
        <v>32</v>
      </c>
      <c r="BC150" s="11">
        <v>3.0925355433169999E-3</v>
      </c>
      <c r="BD150" s="11" t="s">
        <v>32</v>
      </c>
      <c r="BE150" s="11" t="s">
        <v>32</v>
      </c>
      <c r="BF150" s="11" t="s">
        <v>32</v>
      </c>
      <c r="BG150" s="11">
        <v>0.40231191693539298</v>
      </c>
      <c r="BH150" s="11">
        <v>2.5758708677386999E-2</v>
      </c>
      <c r="BI150" s="11" t="s">
        <v>32</v>
      </c>
      <c r="BJ150" s="11">
        <v>1.906958679185E-3</v>
      </c>
      <c r="BK150" s="11">
        <v>1.452131105972E-3</v>
      </c>
      <c r="BL150" s="11">
        <v>5.8750934656739999E-3</v>
      </c>
      <c r="BM150" s="11">
        <v>6.2518051431200003E-4</v>
      </c>
      <c r="BN150" s="11" t="s">
        <v>32</v>
      </c>
    </row>
    <row r="151" spans="1:66" x14ac:dyDescent="0.25">
      <c r="A151" s="108">
        <v>13</v>
      </c>
      <c r="B151" s="11" t="s">
        <v>32</v>
      </c>
      <c r="C151" s="11">
        <v>47654.561360690903</v>
      </c>
      <c r="D151" s="11">
        <v>14893.513750960199</v>
      </c>
      <c r="E151" s="11">
        <v>873.34015329823205</v>
      </c>
      <c r="F151" s="11">
        <v>588312.14345076005</v>
      </c>
      <c r="G151" s="11">
        <v>2065.01262948561</v>
      </c>
      <c r="H151" s="11">
        <v>15210.4108484608</v>
      </c>
      <c r="I151" s="11">
        <v>3688.3119514575101</v>
      </c>
      <c r="J151" s="11">
        <v>434.88961502620202</v>
      </c>
      <c r="K151" s="11">
        <v>224.44466909910699</v>
      </c>
      <c r="M151" s="92" t="s">
        <v>32</v>
      </c>
      <c r="N151" s="92">
        <v>7.9492573805768494</v>
      </c>
      <c r="O151" s="92">
        <v>2.8141294232439296</v>
      </c>
      <c r="P151" s="92">
        <v>0.12763866340453661</v>
      </c>
      <c r="Q151" s="92">
        <v>75.686357254940276</v>
      </c>
      <c r="R151" s="92">
        <v>0.26663443071918191</v>
      </c>
      <c r="S151" s="92">
        <v>2.5221903268917698</v>
      </c>
      <c r="T151" s="92">
        <v>0.6584374495741947</v>
      </c>
      <c r="U151" s="92">
        <v>5.5339703512084205E-2</v>
      </c>
      <c r="V151" s="92">
        <v>2.7938872409456837E-2</v>
      </c>
      <c r="W151" s="92">
        <f t="shared" si="35"/>
        <v>90.107923505272282</v>
      </c>
      <c r="X151" s="148">
        <f t="shared" si="26"/>
        <v>5.607400370875152E-2</v>
      </c>
      <c r="Y151" s="153">
        <f t="shared" si="25"/>
        <v>917.11571259934635</v>
      </c>
      <c r="AA151" s="11">
        <v>19.546600380556001</v>
      </c>
      <c r="AB151" s="11">
        <v>246.17510865001401</v>
      </c>
      <c r="AC151" s="11">
        <v>0.49756148028193697</v>
      </c>
      <c r="AD151" s="11">
        <v>40.682962748710501</v>
      </c>
      <c r="AE151" s="11">
        <v>1.0850526682494199</v>
      </c>
      <c r="AF151" s="11">
        <v>0.57842473724511601</v>
      </c>
      <c r="AG151" s="11">
        <v>0.73125690682589795</v>
      </c>
      <c r="AH151" s="11" t="s">
        <v>32</v>
      </c>
      <c r="AI151" s="11" t="s">
        <v>32</v>
      </c>
      <c r="AJ151" s="11">
        <v>1.4518196057396E-2</v>
      </c>
      <c r="AK151" s="11" t="s">
        <v>32</v>
      </c>
      <c r="AL151" s="11">
        <v>10.215259678586399</v>
      </c>
      <c r="AM151" s="11">
        <v>0.32026264746080901</v>
      </c>
      <c r="AN151" s="11">
        <v>6.5250856264699994E-2</v>
      </c>
      <c r="AO151" s="11">
        <v>1.21355556173775</v>
      </c>
      <c r="AP151" s="11" t="s">
        <v>32</v>
      </c>
      <c r="AQ151" s="11" t="s">
        <v>32</v>
      </c>
      <c r="AR151" s="11" t="s">
        <v>32</v>
      </c>
      <c r="AS151" s="11">
        <v>2.334328098017E-3</v>
      </c>
      <c r="AT151" s="11">
        <v>2.420137159873E-3</v>
      </c>
      <c r="AU151" s="11" t="s">
        <v>32</v>
      </c>
      <c r="AV151" s="11" t="s">
        <v>32</v>
      </c>
      <c r="AW151" s="11" t="s">
        <v>32</v>
      </c>
      <c r="AX151" s="11" t="s">
        <v>32</v>
      </c>
      <c r="AY151" s="11" t="s">
        <v>32</v>
      </c>
      <c r="AZ151" s="11" t="s">
        <v>32</v>
      </c>
      <c r="BA151" s="11" t="s">
        <v>32</v>
      </c>
      <c r="BB151" s="11" t="s">
        <v>32</v>
      </c>
      <c r="BC151" s="11" t="s">
        <v>32</v>
      </c>
      <c r="BD151" s="11" t="s">
        <v>32</v>
      </c>
      <c r="BE151" s="11" t="s">
        <v>32</v>
      </c>
      <c r="BF151" s="11" t="s">
        <v>32</v>
      </c>
      <c r="BG151" s="11">
        <v>0.37354324138262102</v>
      </c>
      <c r="BH151" s="11">
        <v>1.8733469330562001E-2</v>
      </c>
      <c r="BI151" s="11" t="s">
        <v>32</v>
      </c>
      <c r="BJ151" s="11">
        <v>3.0045514903320001E-3</v>
      </c>
      <c r="BK151" s="11">
        <v>1.9891040598620001E-3</v>
      </c>
      <c r="BL151" s="11">
        <v>5.1175475343579998E-3</v>
      </c>
      <c r="BM151" s="11">
        <v>1.217000046548E-3</v>
      </c>
      <c r="BN151" s="11" t="s">
        <v>32</v>
      </c>
    </row>
    <row r="152" spans="1:66" x14ac:dyDescent="0.25">
      <c r="A152" s="108">
        <v>14</v>
      </c>
      <c r="B152" s="11">
        <v>394.389389044967</v>
      </c>
      <c r="C152" s="11">
        <v>48150.594206123598</v>
      </c>
      <c r="D152" s="11">
        <v>14508.851020296999</v>
      </c>
      <c r="E152" s="11">
        <v>845.449208655029</v>
      </c>
      <c r="F152" s="11">
        <v>587158.89130538201</v>
      </c>
      <c r="G152" s="11">
        <v>1934.2230651413699</v>
      </c>
      <c r="H152" s="11">
        <v>14899.770112291901</v>
      </c>
      <c r="I152" s="11">
        <v>3774.90871886792</v>
      </c>
      <c r="J152" s="11">
        <v>436.42693171719901</v>
      </c>
      <c r="K152" s="11">
        <v>219.690241066482</v>
      </c>
      <c r="M152" s="92">
        <v>8.4367778104499344E-2</v>
      </c>
      <c r="N152" s="92">
        <v>8.0320006195234779</v>
      </c>
      <c r="O152" s="92">
        <v>2.7414474002851179</v>
      </c>
      <c r="P152" s="92">
        <v>0.12356240184493249</v>
      </c>
      <c r="Q152" s="92">
        <v>75.537991366437396</v>
      </c>
      <c r="R152" s="92">
        <v>0.24974688217105367</v>
      </c>
      <c r="S152" s="92">
        <v>2.470679880020243</v>
      </c>
      <c r="T152" s="92">
        <v>0.67389670449230099</v>
      </c>
      <c r="U152" s="92">
        <v>5.5535327061013572E-2</v>
      </c>
      <c r="V152" s="92">
        <v>2.7347041207955679E-2</v>
      </c>
      <c r="W152" s="92">
        <f t="shared" si="35"/>
        <v>89.996575401147993</v>
      </c>
      <c r="X152" s="148">
        <f t="shared" si="26"/>
        <v>5.5093789807243942E-2</v>
      </c>
      <c r="Y152" s="153">
        <f t="shared" si="25"/>
        <v>914.12966878821817</v>
      </c>
      <c r="AA152" s="11">
        <v>20.186016958747</v>
      </c>
      <c r="AB152" s="11">
        <v>243.265450366766</v>
      </c>
      <c r="AC152" s="11">
        <v>0.471773033995386</v>
      </c>
      <c r="AD152" s="11">
        <v>40.7611556405679</v>
      </c>
      <c r="AE152" s="11">
        <v>1.1253957364356699</v>
      </c>
      <c r="AF152" s="11">
        <v>0.92297683807193098</v>
      </c>
      <c r="AG152" s="11">
        <v>0.69251200530899104</v>
      </c>
      <c r="AH152" s="11">
        <v>0.111225202629866</v>
      </c>
      <c r="AI152" s="11" t="s">
        <v>32</v>
      </c>
      <c r="AJ152" s="11">
        <v>2.3423951074519E-2</v>
      </c>
      <c r="AK152" s="11">
        <v>1.2763028913430001E-3</v>
      </c>
      <c r="AL152" s="11">
        <v>10.7635347153431</v>
      </c>
      <c r="AM152" s="11">
        <v>0.32584030071926001</v>
      </c>
      <c r="AN152" s="11">
        <v>4.7336341432257997E-2</v>
      </c>
      <c r="AO152" s="11">
        <v>1.35852807672933</v>
      </c>
      <c r="AP152" s="11" t="s">
        <v>32</v>
      </c>
      <c r="AQ152" s="11" t="s">
        <v>32</v>
      </c>
      <c r="AR152" s="11">
        <v>8.9725391976370004E-3</v>
      </c>
      <c r="AS152" s="11">
        <v>3.5383151428280001E-3</v>
      </c>
      <c r="AT152" s="11">
        <v>1.1052001063748E-2</v>
      </c>
      <c r="AU152" s="11" t="s">
        <v>32</v>
      </c>
      <c r="AV152" s="11" t="s">
        <v>32</v>
      </c>
      <c r="AW152" s="11" t="s">
        <v>32</v>
      </c>
      <c r="AX152" s="11" t="s">
        <v>32</v>
      </c>
      <c r="AY152" s="11" t="s">
        <v>32</v>
      </c>
      <c r="AZ152" s="11">
        <v>2.8081172698269999E-3</v>
      </c>
      <c r="BA152" s="11" t="s">
        <v>32</v>
      </c>
      <c r="BB152" s="11" t="s">
        <v>32</v>
      </c>
      <c r="BC152" s="11" t="s">
        <v>32</v>
      </c>
      <c r="BD152" s="11" t="s">
        <v>32</v>
      </c>
      <c r="BE152" s="11" t="s">
        <v>32</v>
      </c>
      <c r="BF152" s="11" t="s">
        <v>32</v>
      </c>
      <c r="BG152" s="11">
        <v>0.44033444370006602</v>
      </c>
      <c r="BH152" s="11">
        <v>1.6782365365628001E-2</v>
      </c>
      <c r="BI152" s="11" t="s">
        <v>32</v>
      </c>
      <c r="BJ152" s="11">
        <v>5.358844177454E-3</v>
      </c>
      <c r="BK152" s="11">
        <v>9.0213043644689992E-3</v>
      </c>
      <c r="BL152" s="11">
        <v>9.8657268559630001E-3</v>
      </c>
      <c r="BM152" s="11">
        <v>1.8433079698160001E-3</v>
      </c>
      <c r="BN152" s="11" t="s">
        <v>32</v>
      </c>
    </row>
    <row r="153" spans="1:66" x14ac:dyDescent="0.25">
      <c r="A153" s="108">
        <v>15</v>
      </c>
      <c r="B153" s="11">
        <v>318.06075593422099</v>
      </c>
      <c r="C153" s="11">
        <v>47934.147506719703</v>
      </c>
      <c r="D153" s="11">
        <v>14632.3124005098</v>
      </c>
      <c r="E153" s="11">
        <v>871.34832863516704</v>
      </c>
      <c r="F153" s="11">
        <v>587813.56455435604</v>
      </c>
      <c r="G153" s="11">
        <v>2086.4452479750398</v>
      </c>
      <c r="H153" s="11">
        <v>14647.922941963199</v>
      </c>
      <c r="I153" s="11">
        <v>3750.9522684733201</v>
      </c>
      <c r="J153" s="11">
        <v>450.45697746137199</v>
      </c>
      <c r="K153" s="11">
        <v>221.164552377875</v>
      </c>
      <c r="M153" s="92">
        <v>6.8039556909448559E-2</v>
      </c>
      <c r="N153" s="92">
        <v>7.9958951455959131</v>
      </c>
      <c r="O153" s="92">
        <v>2.7647754280763266</v>
      </c>
      <c r="P153" s="92">
        <v>0.12734755823002966</v>
      </c>
      <c r="Q153" s="92">
        <v>75.622215079917908</v>
      </c>
      <c r="R153" s="92">
        <v>0.26940181041853711</v>
      </c>
      <c r="S153" s="92">
        <v>2.4289185822363373</v>
      </c>
      <c r="T153" s="92">
        <v>0.66961999896785718</v>
      </c>
      <c r="U153" s="92">
        <v>5.7320650381959583E-2</v>
      </c>
      <c r="V153" s="92">
        <v>2.7530563479997876E-2</v>
      </c>
      <c r="W153" s="92">
        <f t="shared" si="35"/>
        <v>90.03106437421431</v>
      </c>
      <c r="X153" s="148">
        <f t="shared" si="26"/>
        <v>5.4155875879920122E-2</v>
      </c>
      <c r="Y153" s="153">
        <f t="shared" ref="Y153:Y216" si="36">(-8344)/(LN(X153)-4.13) - 273</f>
        <v>911.23668561203067</v>
      </c>
      <c r="AA153" s="11">
        <v>19.6191850436953</v>
      </c>
      <c r="AB153" s="11">
        <v>246.00105518300501</v>
      </c>
      <c r="AC153" s="11">
        <v>0.45384977276828697</v>
      </c>
      <c r="AD153" s="11">
        <v>40.3551928588317</v>
      </c>
      <c r="AE153" s="11">
        <v>1.13632963785175</v>
      </c>
      <c r="AF153" s="11">
        <v>0.94685230164615097</v>
      </c>
      <c r="AG153" s="11">
        <v>0.77597228000279195</v>
      </c>
      <c r="AH153" s="11" t="s">
        <v>32</v>
      </c>
      <c r="AI153" s="11" t="s">
        <v>32</v>
      </c>
      <c r="AJ153" s="11">
        <v>2.3018753032353002E-2</v>
      </c>
      <c r="AK153" s="11">
        <v>2.5895765933720001E-3</v>
      </c>
      <c r="AL153" s="11">
        <v>11.173988001123099</v>
      </c>
      <c r="AM153" s="11">
        <v>0.32049557042792798</v>
      </c>
      <c r="AN153" s="11">
        <v>6.4633023678082005E-2</v>
      </c>
      <c r="AO153" s="11">
        <v>1.2462279917169199</v>
      </c>
      <c r="AP153" s="11" t="s">
        <v>32</v>
      </c>
      <c r="AQ153" s="11" t="s">
        <v>32</v>
      </c>
      <c r="AR153" s="11" t="s">
        <v>32</v>
      </c>
      <c r="AS153" s="11">
        <v>4.6457320711990003E-3</v>
      </c>
      <c r="AT153" s="11">
        <v>7.2369195550750004E-3</v>
      </c>
      <c r="AU153" s="11" t="s">
        <v>32</v>
      </c>
      <c r="AV153" s="11">
        <v>5.7340485348509997E-3</v>
      </c>
      <c r="AW153" s="11" t="s">
        <v>32</v>
      </c>
      <c r="AX153" s="11" t="s">
        <v>32</v>
      </c>
      <c r="AY153" s="11" t="s">
        <v>32</v>
      </c>
      <c r="AZ153" s="11" t="s">
        <v>32</v>
      </c>
      <c r="BA153" s="11" t="s">
        <v>32</v>
      </c>
      <c r="BB153" s="11">
        <v>9.5052978841300001E-4</v>
      </c>
      <c r="BC153" s="11" t="s">
        <v>32</v>
      </c>
      <c r="BD153" s="11" t="s">
        <v>32</v>
      </c>
      <c r="BE153" s="11" t="s">
        <v>32</v>
      </c>
      <c r="BF153" s="11" t="s">
        <v>32</v>
      </c>
      <c r="BG153" s="11">
        <v>0.36986236251958499</v>
      </c>
      <c r="BH153" s="11">
        <v>2.1657370670419999E-2</v>
      </c>
      <c r="BI153" s="11" t="s">
        <v>32</v>
      </c>
      <c r="BJ153" s="11">
        <v>4.1220030954750003E-3</v>
      </c>
      <c r="BK153" s="11">
        <v>2.5470235880789998E-3</v>
      </c>
      <c r="BL153" s="11">
        <v>1.1422727794601E-2</v>
      </c>
      <c r="BM153" s="11" t="s">
        <v>32</v>
      </c>
      <c r="BN153" s="11" t="s">
        <v>32</v>
      </c>
    </row>
    <row r="154" spans="1:66" x14ac:dyDescent="0.25">
      <c r="A154" s="108">
        <v>16</v>
      </c>
      <c r="B154" s="11">
        <v>381.78210719012702</v>
      </c>
      <c r="C154" s="11">
        <v>46928.772483041401</v>
      </c>
      <c r="D154" s="11">
        <v>14523.528427920801</v>
      </c>
      <c r="E154" s="11">
        <v>749.61708892685601</v>
      </c>
      <c r="F154" s="11">
        <v>589763.96192288003</v>
      </c>
      <c r="G154" s="11">
        <v>2014.0003940107399</v>
      </c>
      <c r="H154" s="11">
        <v>14490.1556019699</v>
      </c>
      <c r="I154" s="11">
        <v>3739.8257796604598</v>
      </c>
      <c r="J154" s="11">
        <v>431.892854174842</v>
      </c>
      <c r="K154" s="11">
        <v>218.53027690872801</v>
      </c>
      <c r="M154" s="92">
        <v>8.1670828370111984E-2</v>
      </c>
      <c r="N154" s="92">
        <v>7.8281885378961356</v>
      </c>
      <c r="O154" s="92">
        <v>2.7442206964556353</v>
      </c>
      <c r="P154" s="92">
        <v>0.10955653754666002</v>
      </c>
      <c r="Q154" s="92">
        <v>75.873133701378507</v>
      </c>
      <c r="R154" s="92">
        <v>0.2600477308746667</v>
      </c>
      <c r="S154" s="92">
        <v>2.402757601918649</v>
      </c>
      <c r="T154" s="92">
        <v>0.6676336981849853</v>
      </c>
      <c r="U154" s="92">
        <v>5.4958365693748644E-2</v>
      </c>
      <c r="V154" s="92">
        <v>2.7202648869598459E-2</v>
      </c>
      <c r="W154" s="92">
        <f t="shared" si="35"/>
        <v>90.049370347188699</v>
      </c>
      <c r="X154" s="148">
        <f t="shared" ref="X154:X217" si="37">(S154/40.3044)/((S154/40.344)+(Q154/71.844))</f>
        <v>5.3436010312353358E-2</v>
      </c>
      <c r="Y154" s="153">
        <f t="shared" si="36"/>
        <v>908.991837050806</v>
      </c>
      <c r="AA154" s="11">
        <v>19.482311167881299</v>
      </c>
      <c r="AB154" s="11">
        <v>240.996632942411</v>
      </c>
      <c r="AC154" s="11">
        <v>0.67341857651521597</v>
      </c>
      <c r="AD154" s="11">
        <v>41.473770472334998</v>
      </c>
      <c r="AE154" s="11">
        <v>0.76619596191101902</v>
      </c>
      <c r="AF154" s="11">
        <v>0.70501242349106896</v>
      </c>
      <c r="AG154" s="11">
        <v>0.79877740450240597</v>
      </c>
      <c r="AH154" s="11" t="s">
        <v>32</v>
      </c>
      <c r="AI154" s="11" t="s">
        <v>32</v>
      </c>
      <c r="AJ154" s="11">
        <v>1.7574161913772E-2</v>
      </c>
      <c r="AK154" s="11">
        <v>1.2769235309899999E-3</v>
      </c>
      <c r="AL154" s="11">
        <v>10.107770957251301</v>
      </c>
      <c r="AM154" s="11">
        <v>0.35631201710330801</v>
      </c>
      <c r="AN154" s="11">
        <v>6.5719918472516001E-2</v>
      </c>
      <c r="AO154" s="11">
        <v>1.3960804013042301</v>
      </c>
      <c r="AP154" s="11" t="s">
        <v>32</v>
      </c>
      <c r="AQ154" s="11" t="s">
        <v>32</v>
      </c>
      <c r="AR154" s="11" t="s">
        <v>32</v>
      </c>
      <c r="AS154" s="11">
        <v>9.4703761299860002E-3</v>
      </c>
      <c r="AT154" s="11">
        <v>8.5905158819140001E-3</v>
      </c>
      <c r="AU154" s="11" t="s">
        <v>32</v>
      </c>
      <c r="AV154" s="11">
        <v>5.83252653822E-3</v>
      </c>
      <c r="AW154" s="11" t="s">
        <v>32</v>
      </c>
      <c r="AX154" s="11" t="s">
        <v>32</v>
      </c>
      <c r="AY154" s="11" t="s">
        <v>32</v>
      </c>
      <c r="AZ154" s="11" t="s">
        <v>32</v>
      </c>
      <c r="BA154" s="11">
        <v>3.859542697918E-3</v>
      </c>
      <c r="BB154" s="11" t="s">
        <v>32</v>
      </c>
      <c r="BC154" s="11" t="s">
        <v>32</v>
      </c>
      <c r="BD154" s="11" t="s">
        <v>32</v>
      </c>
      <c r="BE154" s="11" t="s">
        <v>32</v>
      </c>
      <c r="BF154" s="11" t="s">
        <v>32</v>
      </c>
      <c r="BG154" s="11">
        <v>0.40640139316358798</v>
      </c>
      <c r="BH154" s="11">
        <v>1.5726380161907E-2</v>
      </c>
      <c r="BI154" s="11" t="s">
        <v>32</v>
      </c>
      <c r="BJ154" s="11">
        <v>1.0015590917414999E-2</v>
      </c>
      <c r="BK154" s="11">
        <v>3.1779162613770002E-3</v>
      </c>
      <c r="BL154" s="11">
        <v>1.1625831828045999E-2</v>
      </c>
      <c r="BM154" s="11">
        <v>6.1115348591499999E-4</v>
      </c>
      <c r="BN154" s="11" t="s">
        <v>32</v>
      </c>
    </row>
    <row r="155" spans="1:66" x14ac:dyDescent="0.25">
      <c r="A155" s="108">
        <v>17</v>
      </c>
      <c r="B155" s="11">
        <v>545.36008031058805</v>
      </c>
      <c r="C155" s="11">
        <v>48787.871620888298</v>
      </c>
      <c r="D155" s="11">
        <v>14598.422375338499</v>
      </c>
      <c r="E155" s="11">
        <v>832.58055462417701</v>
      </c>
      <c r="F155" s="11">
        <v>586884.08854398201</v>
      </c>
      <c r="G155" s="11">
        <v>2044.0669437900999</v>
      </c>
      <c r="H155" s="11">
        <v>14989.9267747992</v>
      </c>
      <c r="I155" s="11">
        <v>3856.8520979301702</v>
      </c>
      <c r="J155" s="11">
        <v>449.12218424136199</v>
      </c>
      <c r="K155" s="11">
        <v>218.47697471653899</v>
      </c>
      <c r="M155" s="92">
        <v>0.11666342838004101</v>
      </c>
      <c r="N155" s="92">
        <v>8.1383048650803769</v>
      </c>
      <c r="O155" s="92">
        <v>2.7583719078202096</v>
      </c>
      <c r="P155" s="92">
        <v>0.12168164805832347</v>
      </c>
      <c r="Q155" s="92">
        <v>75.502637991183292</v>
      </c>
      <c r="R155" s="92">
        <v>0.26392992378217767</v>
      </c>
      <c r="S155" s="92">
        <v>2.4856296577972032</v>
      </c>
      <c r="T155" s="92">
        <v>0.68852523652249398</v>
      </c>
      <c r="U155" s="92">
        <v>5.7150797944713318E-2</v>
      </c>
      <c r="V155" s="92">
        <v>2.7196013812714772E-2</v>
      </c>
      <c r="W155" s="92">
        <f t="shared" si="35"/>
        <v>90.160091470381545</v>
      </c>
      <c r="X155" s="148">
        <f t="shared" si="37"/>
        <v>5.5433210077585039E-2</v>
      </c>
      <c r="Y155" s="153">
        <f t="shared" si="36"/>
        <v>915.16791998443227</v>
      </c>
      <c r="AA155" s="11">
        <v>20.254669691965798</v>
      </c>
      <c r="AB155" s="11">
        <v>245.582899334812</v>
      </c>
      <c r="AC155" s="11">
        <v>0.496123339589158</v>
      </c>
      <c r="AD155" s="11">
        <v>42.056220182187502</v>
      </c>
      <c r="AE155" s="11">
        <v>0.94507932351919499</v>
      </c>
      <c r="AF155" s="11">
        <v>0.65123011470182002</v>
      </c>
      <c r="AG155" s="11">
        <v>0.59091625462001096</v>
      </c>
      <c r="AH155" s="11" t="s">
        <v>32</v>
      </c>
      <c r="AI155" s="11" t="s">
        <v>32</v>
      </c>
      <c r="AJ155" s="11">
        <v>2.2144899774215E-2</v>
      </c>
      <c r="AK155" s="11">
        <v>1.2877555808959999E-3</v>
      </c>
      <c r="AL155" s="11">
        <v>10.6131149307323</v>
      </c>
      <c r="AM155" s="11">
        <v>0.29820774687644303</v>
      </c>
      <c r="AN155" s="11">
        <v>7.5567829403478004E-2</v>
      </c>
      <c r="AO155" s="11">
        <v>1.1941288333422699</v>
      </c>
      <c r="AP155" s="11" t="s">
        <v>32</v>
      </c>
      <c r="AQ155" s="11" t="s">
        <v>32</v>
      </c>
      <c r="AR155" s="11" t="s">
        <v>32</v>
      </c>
      <c r="AS155" s="11">
        <v>2.3732414703189998E-3</v>
      </c>
      <c r="AT155" s="11">
        <v>7.4245978584660003E-3</v>
      </c>
      <c r="AU155" s="11" t="s">
        <v>32</v>
      </c>
      <c r="AV155" s="11" t="s">
        <v>32</v>
      </c>
      <c r="AW155" s="11" t="s">
        <v>32</v>
      </c>
      <c r="AX155" s="11" t="s">
        <v>32</v>
      </c>
      <c r="AY155" s="11" t="s">
        <v>32</v>
      </c>
      <c r="AZ155" s="11" t="s">
        <v>32</v>
      </c>
      <c r="BA155" s="11" t="s">
        <v>32</v>
      </c>
      <c r="BB155" s="11" t="s">
        <v>32</v>
      </c>
      <c r="BC155" s="11" t="s">
        <v>32</v>
      </c>
      <c r="BD155" s="11" t="s">
        <v>32</v>
      </c>
      <c r="BE155" s="11" t="s">
        <v>32</v>
      </c>
      <c r="BF155" s="11" t="s">
        <v>32</v>
      </c>
      <c r="BG155" s="11">
        <v>0.419982190475853</v>
      </c>
      <c r="BH155" s="11">
        <v>2.0103762388942001E-2</v>
      </c>
      <c r="BI155" s="11" t="s">
        <v>32</v>
      </c>
      <c r="BJ155" s="11">
        <v>1.0105109033718E-2</v>
      </c>
      <c r="BK155" s="11">
        <v>9.6949994822120005E-3</v>
      </c>
      <c r="BL155" s="11">
        <v>1.2912389929306E-2</v>
      </c>
      <c r="BM155" s="11">
        <v>2.4779618675770001E-3</v>
      </c>
      <c r="BN155" s="11" t="s">
        <v>32</v>
      </c>
    </row>
    <row r="156" spans="1:66" x14ac:dyDescent="0.25">
      <c r="A156" s="108">
        <v>18</v>
      </c>
      <c r="B156" s="11" t="s">
        <v>32</v>
      </c>
      <c r="C156" s="11">
        <v>47525.112559975998</v>
      </c>
      <c r="D156" s="11">
        <v>14273.1708097513</v>
      </c>
      <c r="E156" s="11">
        <v>827.85055137404197</v>
      </c>
      <c r="F156" s="11">
        <v>589745.51123838394</v>
      </c>
      <c r="G156" s="11">
        <v>2092.9618993364402</v>
      </c>
      <c r="H156" s="11">
        <v>14990.5093408789</v>
      </c>
      <c r="I156" s="11">
        <v>3746.9582866989399</v>
      </c>
      <c r="J156" s="11">
        <v>429.91277595286903</v>
      </c>
      <c r="K156" s="11">
        <v>223.73695326970801</v>
      </c>
      <c r="M156" s="92" t="s">
        <v>32</v>
      </c>
      <c r="N156" s="92">
        <v>7.9276640261295963</v>
      </c>
      <c r="O156" s="92">
        <v>2.6969156245025081</v>
      </c>
      <c r="P156" s="92">
        <v>0.12099035808331624</v>
      </c>
      <c r="Q156" s="92">
        <v>75.870760020818096</v>
      </c>
      <c r="R156" s="92">
        <v>0.27024324044232112</v>
      </c>
      <c r="S156" s="92">
        <v>2.4857262589045388</v>
      </c>
      <c r="T156" s="92">
        <v>0.66890699334149473</v>
      </c>
      <c r="U156" s="92">
        <v>5.4706400740002582E-2</v>
      </c>
      <c r="V156" s="92">
        <v>2.7850775943013249E-2</v>
      </c>
      <c r="W156" s="92">
        <f t="shared" si="35"/>
        <v>90.123763698904881</v>
      </c>
      <c r="X156" s="148">
        <f t="shared" si="37"/>
        <v>5.5181102899346572E-2</v>
      </c>
      <c r="Y156" s="153">
        <f t="shared" si="36"/>
        <v>914.39718659194023</v>
      </c>
      <c r="AA156" s="11">
        <v>20.2310445215996</v>
      </c>
      <c r="AB156" s="11">
        <v>260.34728772771302</v>
      </c>
      <c r="AC156" s="11">
        <v>5.3096637508700901</v>
      </c>
      <c r="AD156" s="11">
        <v>41.3534984793897</v>
      </c>
      <c r="AE156" s="11">
        <v>0.87437889559809001</v>
      </c>
      <c r="AF156" s="11">
        <v>0.56673752556582102</v>
      </c>
      <c r="AG156" s="11">
        <v>0.68722404233790502</v>
      </c>
      <c r="AH156" s="11">
        <v>0.11304508980309901</v>
      </c>
      <c r="AI156" s="11" t="s">
        <v>32</v>
      </c>
      <c r="AJ156" s="11">
        <v>1.6107886385859999E-2</v>
      </c>
      <c r="AK156" s="11">
        <v>2.636700956055E-3</v>
      </c>
      <c r="AL156" s="11">
        <v>10.959621683060201</v>
      </c>
      <c r="AM156" s="11">
        <v>0.27015773614515898</v>
      </c>
      <c r="AN156" s="11">
        <v>3.8145766569162999E-2</v>
      </c>
      <c r="AO156" s="11">
        <v>1.38276514017761</v>
      </c>
      <c r="AP156" s="11" t="s">
        <v>32</v>
      </c>
      <c r="AQ156" s="11" t="s">
        <v>32</v>
      </c>
      <c r="AR156" s="11">
        <v>8.9773913296589992E-3</v>
      </c>
      <c r="AS156" s="11">
        <v>2.3536121322129998E-3</v>
      </c>
      <c r="AT156" s="11">
        <v>8.5935868316460006E-3</v>
      </c>
      <c r="AU156" s="11">
        <v>3.0230852135490001E-3</v>
      </c>
      <c r="AV156" s="11">
        <v>5.8357164037729998E-3</v>
      </c>
      <c r="AW156" s="11" t="s">
        <v>32</v>
      </c>
      <c r="AX156" s="11" t="s">
        <v>32</v>
      </c>
      <c r="AY156" s="11" t="s">
        <v>32</v>
      </c>
      <c r="AZ156" s="11">
        <v>9.0682372824699999E-4</v>
      </c>
      <c r="BA156" s="11">
        <v>3.8611503329999998E-3</v>
      </c>
      <c r="BB156" s="11" t="s">
        <v>32</v>
      </c>
      <c r="BC156" s="11" t="s">
        <v>32</v>
      </c>
      <c r="BD156" s="11" t="s">
        <v>32</v>
      </c>
      <c r="BE156" s="11" t="s">
        <v>32</v>
      </c>
      <c r="BF156" s="11">
        <v>9.4251056297900003E-4</v>
      </c>
      <c r="BG156" s="11">
        <v>0.39287447112483898</v>
      </c>
      <c r="BH156" s="11">
        <v>3.0449841039686999E-2</v>
      </c>
      <c r="BI156" s="11" t="s">
        <v>32</v>
      </c>
      <c r="BJ156" s="11">
        <v>4.1997800548320002E-3</v>
      </c>
      <c r="BK156" s="11">
        <v>2.0116572920380001E-3</v>
      </c>
      <c r="BL156" s="11">
        <v>9.8677828361619993E-3</v>
      </c>
      <c r="BM156" s="11">
        <v>1.841745584985E-3</v>
      </c>
      <c r="BN156" s="11" t="s">
        <v>32</v>
      </c>
    </row>
    <row r="157" spans="1:66" x14ac:dyDescent="0.25">
      <c r="A157" s="108">
        <v>19</v>
      </c>
      <c r="B157" s="11">
        <v>383.90726234299501</v>
      </c>
      <c r="C157" s="11">
        <v>48000.561098958002</v>
      </c>
      <c r="D157" s="11">
        <v>14543.577538728099</v>
      </c>
      <c r="E157" s="11">
        <v>900.17280773931498</v>
      </c>
      <c r="F157" s="11">
        <v>589109.61542869802</v>
      </c>
      <c r="G157" s="11">
        <v>1921.32305080625</v>
      </c>
      <c r="H157" s="11">
        <v>14657.7910025283</v>
      </c>
      <c r="I157" s="11">
        <v>3773.3029123244601</v>
      </c>
      <c r="J157" s="11">
        <v>439.09097973523501</v>
      </c>
      <c r="K157" s="11">
        <v>229.62952864721601</v>
      </c>
      <c r="M157" s="92">
        <v>8.2125441560413501E-2</v>
      </c>
      <c r="N157" s="92">
        <v>8.0069735969171845</v>
      </c>
      <c r="O157" s="92">
        <v>2.7480089759426742</v>
      </c>
      <c r="P157" s="92">
        <v>0.13156025585110087</v>
      </c>
      <c r="Q157" s="92">
        <v>75.788952024902002</v>
      </c>
      <c r="R157" s="92">
        <v>0.24808123232010298</v>
      </c>
      <c r="S157" s="92">
        <v>2.4305549040392425</v>
      </c>
      <c r="T157" s="92">
        <v>0.6736100359081626</v>
      </c>
      <c r="U157" s="92">
        <v>5.5874327171308649E-2</v>
      </c>
      <c r="V157" s="92">
        <v>2.8584283726005449E-2</v>
      </c>
      <c r="W157" s="92">
        <f t="shared" si="35"/>
        <v>90.19432507833821</v>
      </c>
      <c r="X157" s="148">
        <f t="shared" si="37"/>
        <v>5.4077605700398108E-2</v>
      </c>
      <c r="Y157" s="153">
        <f t="shared" si="36"/>
        <v>910.99364527474654</v>
      </c>
      <c r="AA157" s="11">
        <v>19.7764479666663</v>
      </c>
      <c r="AB157" s="11">
        <v>242.81485455807299</v>
      </c>
      <c r="AC157" s="11">
        <v>0.266883869075214</v>
      </c>
      <c r="AD157" s="11">
        <v>41.518881845095997</v>
      </c>
      <c r="AE157" s="11">
        <v>1.0363215990077399</v>
      </c>
      <c r="AF157" s="11">
        <v>0.80679221587333705</v>
      </c>
      <c r="AG157" s="11">
        <v>0.67994946391016498</v>
      </c>
      <c r="AH157" s="11" t="s">
        <v>32</v>
      </c>
      <c r="AI157" s="11" t="s">
        <v>32</v>
      </c>
      <c r="AJ157" s="11">
        <v>1.9526082882305999E-2</v>
      </c>
      <c r="AK157" s="11">
        <v>2.7053011086819998E-3</v>
      </c>
      <c r="AL157" s="11">
        <v>10.718211588556599</v>
      </c>
      <c r="AM157" s="11">
        <v>0.30312900400494702</v>
      </c>
      <c r="AN157" s="11">
        <v>9.5637942812393004E-2</v>
      </c>
      <c r="AO157" s="11">
        <v>1.2820829585803399</v>
      </c>
      <c r="AP157" s="11">
        <v>0.112120637827285</v>
      </c>
      <c r="AQ157" s="11" t="s">
        <v>32</v>
      </c>
      <c r="AR157" s="11">
        <v>9.2015259289090004E-3</v>
      </c>
      <c r="AS157" s="11">
        <v>4.0129819129310997E-2</v>
      </c>
      <c r="AT157" s="11">
        <v>1.5115495270896E-2</v>
      </c>
      <c r="AU157" s="11" t="s">
        <v>32</v>
      </c>
      <c r="AV157" s="11" t="s">
        <v>32</v>
      </c>
      <c r="AW157" s="11" t="s">
        <v>32</v>
      </c>
      <c r="AX157" s="11" t="s">
        <v>32</v>
      </c>
      <c r="AY157" s="11" t="s">
        <v>32</v>
      </c>
      <c r="AZ157" s="11" t="s">
        <v>32</v>
      </c>
      <c r="BA157" s="11" t="s">
        <v>32</v>
      </c>
      <c r="BB157" s="11" t="s">
        <v>32</v>
      </c>
      <c r="BC157" s="11">
        <v>3.0983721230810001E-3</v>
      </c>
      <c r="BD157" s="11" t="s">
        <v>32</v>
      </c>
      <c r="BE157" s="11" t="s">
        <v>32</v>
      </c>
      <c r="BF157" s="11" t="s">
        <v>32</v>
      </c>
      <c r="BG157" s="11">
        <v>0.340710971809631</v>
      </c>
      <c r="BH157" s="11">
        <v>2.5827868820636E-2</v>
      </c>
      <c r="BI157" s="11" t="s">
        <v>32</v>
      </c>
      <c r="BJ157" s="11">
        <v>1.9186828529769999E-3</v>
      </c>
      <c r="BK157" s="11">
        <v>1.4639360537169999E-3</v>
      </c>
      <c r="BL157" s="11">
        <v>4.0856837970440998E-2</v>
      </c>
      <c r="BM157" s="11">
        <v>5.0429176064970003E-3</v>
      </c>
      <c r="BN157" s="11" t="s">
        <v>32</v>
      </c>
    </row>
    <row r="158" spans="1:66" x14ac:dyDescent="0.25">
      <c r="A158" s="108">
        <v>20</v>
      </c>
      <c r="B158" s="11" t="s">
        <v>32</v>
      </c>
      <c r="C158" s="11">
        <v>48202.196490312497</v>
      </c>
      <c r="D158" s="11">
        <v>15718.400568277</v>
      </c>
      <c r="E158" s="11">
        <v>865.92476528040697</v>
      </c>
      <c r="F158" s="11">
        <v>586471.72886843898</v>
      </c>
      <c r="G158" s="11">
        <v>2102.9683406386498</v>
      </c>
      <c r="H158" s="11">
        <v>15236.666483409401</v>
      </c>
      <c r="I158" s="11">
        <v>3738.6575994569198</v>
      </c>
      <c r="J158" s="11">
        <v>442.55451396647697</v>
      </c>
      <c r="K158" s="11">
        <v>240.225871299456</v>
      </c>
      <c r="M158" s="92" t="s">
        <v>32</v>
      </c>
      <c r="N158" s="92">
        <v>8.0406083965490271</v>
      </c>
      <c r="O158" s="92">
        <v>2.9699917873759389</v>
      </c>
      <c r="P158" s="92">
        <v>0.12655490444573148</v>
      </c>
      <c r="Q158" s="92">
        <v>75.449587918924678</v>
      </c>
      <c r="R158" s="92">
        <v>0.27153527214326245</v>
      </c>
      <c r="S158" s="92">
        <v>2.5265440362789464</v>
      </c>
      <c r="T158" s="92">
        <v>0.66742515465504926</v>
      </c>
      <c r="U158" s="92">
        <v>5.631506190223419E-2</v>
      </c>
      <c r="V158" s="92">
        <v>2.9903316459356281E-2</v>
      </c>
      <c r="W158" s="92">
        <f t="shared" si="35"/>
        <v>90.138465848734242</v>
      </c>
      <c r="X158" s="148">
        <f t="shared" si="37"/>
        <v>5.6331699826995631E-2</v>
      </c>
      <c r="Y158" s="153">
        <f t="shared" si="36"/>
        <v>917.89453508373208</v>
      </c>
      <c r="AA158" s="11">
        <v>19.915387588982799</v>
      </c>
      <c r="AB158" s="11">
        <v>251.340813463437</v>
      </c>
      <c r="AC158" s="11">
        <v>1.25001223625098</v>
      </c>
      <c r="AD158" s="11">
        <v>42.458721186353898</v>
      </c>
      <c r="AE158" s="11">
        <v>0.96442781779280196</v>
      </c>
      <c r="AF158" s="11">
        <v>0.77650435796218098</v>
      </c>
      <c r="AG158" s="11">
        <v>0.72113110042035999</v>
      </c>
      <c r="AH158" s="11" t="s">
        <v>32</v>
      </c>
      <c r="AI158" s="11" t="s">
        <v>32</v>
      </c>
      <c r="AJ158" s="11">
        <v>1.6537472439265E-2</v>
      </c>
      <c r="AK158" s="11">
        <v>1.4434951351959999E-3</v>
      </c>
      <c r="AL158" s="11">
        <v>10.446249234695999</v>
      </c>
      <c r="AM158" s="11">
        <v>0.41497255444690601</v>
      </c>
      <c r="AN158" s="11">
        <v>9.4903044148475002E-2</v>
      </c>
      <c r="AO158" s="11">
        <v>1.5776498928428</v>
      </c>
      <c r="AP158" s="11" t="s">
        <v>32</v>
      </c>
      <c r="AQ158" s="11" t="s">
        <v>32</v>
      </c>
      <c r="AR158" s="11">
        <v>1.0130956702295E-2</v>
      </c>
      <c r="AS158" s="11">
        <v>1.3167721148699999E-3</v>
      </c>
      <c r="AT158" s="11">
        <v>6.9195393271250004E-3</v>
      </c>
      <c r="AU158" s="11">
        <v>1.1106082332969999E-3</v>
      </c>
      <c r="AV158" s="11" t="s">
        <v>32</v>
      </c>
      <c r="AW158" s="11">
        <v>7.5661385288980001E-3</v>
      </c>
      <c r="AX158" s="11" t="s">
        <v>32</v>
      </c>
      <c r="AY158" s="11">
        <v>6.9693013348489999E-3</v>
      </c>
      <c r="AZ158" s="11" t="s">
        <v>32</v>
      </c>
      <c r="BA158" s="11" t="s">
        <v>32</v>
      </c>
      <c r="BB158" s="11" t="s">
        <v>32</v>
      </c>
      <c r="BC158" s="11" t="s">
        <v>32</v>
      </c>
      <c r="BD158" s="11">
        <v>2.086184527336E-3</v>
      </c>
      <c r="BE158" s="11" t="s">
        <v>32</v>
      </c>
      <c r="BF158" s="11" t="s">
        <v>32</v>
      </c>
      <c r="BG158" s="11">
        <v>0.42817497788964998</v>
      </c>
      <c r="BH158" s="11">
        <v>2.8444223261446001E-2</v>
      </c>
      <c r="BI158" s="11" t="s">
        <v>32</v>
      </c>
      <c r="BJ158" s="11">
        <v>3.4307619732959998E-3</v>
      </c>
      <c r="BK158" s="11" t="s">
        <v>32</v>
      </c>
      <c r="BL158" s="11">
        <v>3.8481355979360001E-3</v>
      </c>
      <c r="BM158" s="11">
        <v>6.9035258905699999E-4</v>
      </c>
      <c r="BN158" s="11">
        <v>1.2481384544900001E-3</v>
      </c>
    </row>
    <row r="159" spans="1:66" x14ac:dyDescent="0.25">
      <c r="A159" s="108">
        <v>21</v>
      </c>
      <c r="B159" s="11">
        <v>403.26735003455502</v>
      </c>
      <c r="C159" s="11">
        <v>46869.777606247502</v>
      </c>
      <c r="D159" s="11">
        <v>14093.0888374267</v>
      </c>
      <c r="E159" s="11">
        <v>889.014339237851</v>
      </c>
      <c r="F159" s="11">
        <v>588691.06932091399</v>
      </c>
      <c r="G159" s="11">
        <v>2035.6416267439799</v>
      </c>
      <c r="H159" s="11">
        <v>15165.8254793327</v>
      </c>
      <c r="I159" s="11">
        <v>3732.13478867599</v>
      </c>
      <c r="J159" s="11">
        <v>437.04520871339099</v>
      </c>
      <c r="K159" s="11">
        <v>216.364422124067</v>
      </c>
      <c r="M159" s="92">
        <v>8.6266951519392024E-2</v>
      </c>
      <c r="N159" s="92">
        <v>7.8183476024981458</v>
      </c>
      <c r="O159" s="92">
        <v>2.662889135831775</v>
      </c>
      <c r="P159" s="92">
        <v>0.12992944567961193</v>
      </c>
      <c r="Q159" s="92">
        <v>75.735106068135579</v>
      </c>
      <c r="R159" s="92">
        <v>0.2628420468451827</v>
      </c>
      <c r="S159" s="92">
        <v>2.5147971809829479</v>
      </c>
      <c r="T159" s="92">
        <v>0.66626070247443769</v>
      </c>
      <c r="U159" s="92">
        <v>5.5614002808779005E-2</v>
      </c>
      <c r="V159" s="92">
        <v>2.6933043266003862E-2</v>
      </c>
      <c r="W159" s="92">
        <f t="shared" si="35"/>
        <v>89.958986180041848</v>
      </c>
      <c r="X159" s="148">
        <f t="shared" si="37"/>
        <v>5.5884835441747924E-2</v>
      </c>
      <c r="Y159" s="153">
        <f t="shared" si="36"/>
        <v>916.54236880502708</v>
      </c>
      <c r="AA159" s="11">
        <v>19.985564717470901</v>
      </c>
      <c r="AB159" s="11">
        <v>246.30719080166901</v>
      </c>
      <c r="AC159" s="11">
        <v>0.45247968135180699</v>
      </c>
      <c r="AD159" s="11">
        <v>40.5329272635244</v>
      </c>
      <c r="AE159" s="11">
        <v>0.81548982971075001</v>
      </c>
      <c r="AF159" s="11">
        <v>0.55730301700767904</v>
      </c>
      <c r="AG159" s="11">
        <v>0.75770733627965703</v>
      </c>
      <c r="AH159" s="11">
        <v>5.4918251559903999E-2</v>
      </c>
      <c r="AI159" s="11" t="s">
        <v>32</v>
      </c>
      <c r="AJ159" s="11">
        <v>2.5823252657748E-2</v>
      </c>
      <c r="AK159" s="11">
        <v>1.2523484235599999E-3</v>
      </c>
      <c r="AL159" s="11">
        <v>10.769318275985</v>
      </c>
      <c r="AM159" s="11">
        <v>0.41481034637061198</v>
      </c>
      <c r="AN159" s="11">
        <v>4.6314726698407999E-2</v>
      </c>
      <c r="AO159" s="11">
        <v>1.4226452892935</v>
      </c>
      <c r="AP159" s="11" t="s">
        <v>32</v>
      </c>
      <c r="AQ159" s="11" t="s">
        <v>32</v>
      </c>
      <c r="AR159" s="11" t="s">
        <v>32</v>
      </c>
      <c r="AS159" s="11">
        <v>1.1418578166549999E-3</v>
      </c>
      <c r="AT159" s="11">
        <v>2.3867543854159999E-3</v>
      </c>
      <c r="AU159" s="11" t="s">
        <v>32</v>
      </c>
      <c r="AV159" s="11">
        <v>5.7114128801330002E-3</v>
      </c>
      <c r="AW159" s="11" t="s">
        <v>32</v>
      </c>
      <c r="AX159" s="11" t="s">
        <v>32</v>
      </c>
      <c r="AY159" s="11" t="s">
        <v>32</v>
      </c>
      <c r="AZ159" s="11" t="s">
        <v>32</v>
      </c>
      <c r="BA159" s="11" t="s">
        <v>32</v>
      </c>
      <c r="BB159" s="11" t="s">
        <v>32</v>
      </c>
      <c r="BC159" s="11" t="s">
        <v>32</v>
      </c>
      <c r="BD159" s="11" t="s">
        <v>32</v>
      </c>
      <c r="BE159" s="11">
        <v>4.2473528746600001E-3</v>
      </c>
      <c r="BF159" s="11" t="s">
        <v>32</v>
      </c>
      <c r="BG159" s="11">
        <v>0.40698144608326298</v>
      </c>
      <c r="BH159" s="11">
        <v>2.3614740159199999E-2</v>
      </c>
      <c r="BI159" s="11" t="s">
        <v>32</v>
      </c>
      <c r="BJ159" s="11">
        <v>1.8317383132800001E-3</v>
      </c>
      <c r="BK159" s="11">
        <v>1.3983369703869999E-3</v>
      </c>
      <c r="BL159" s="11">
        <v>1.034091247483E-3</v>
      </c>
      <c r="BM159" s="11">
        <v>5.9751208800899996E-4</v>
      </c>
      <c r="BN159" s="11" t="s">
        <v>32</v>
      </c>
    </row>
    <row r="160" spans="1:66" x14ac:dyDescent="0.25">
      <c r="A160" s="108">
        <v>22</v>
      </c>
      <c r="B160" s="11">
        <v>506.39474328779897</v>
      </c>
      <c r="C160" s="11">
        <v>47337.073633229797</v>
      </c>
      <c r="D160" s="11">
        <v>15087.0370159431</v>
      </c>
      <c r="E160" s="11">
        <v>876.20698007903104</v>
      </c>
      <c r="F160" s="11">
        <v>585931.58546408499</v>
      </c>
      <c r="G160" s="11">
        <v>2072.9900106035602</v>
      </c>
      <c r="H160" s="11">
        <v>15359.8626560053</v>
      </c>
      <c r="I160" s="11">
        <v>3825.7875890252799</v>
      </c>
      <c r="J160" s="11">
        <v>444.58522076520399</v>
      </c>
      <c r="K160" s="11">
        <v>221.42430621702201</v>
      </c>
      <c r="M160" s="92">
        <v>0.10832796348412596</v>
      </c>
      <c r="N160" s="92">
        <v>7.8962972527590622</v>
      </c>
      <c r="O160" s="92">
        <v>2.8506956441624487</v>
      </c>
      <c r="P160" s="92">
        <v>0.12805765013855039</v>
      </c>
      <c r="Q160" s="92">
        <v>75.380098469954532</v>
      </c>
      <c r="R160" s="92">
        <v>0.26766447016913164</v>
      </c>
      <c r="S160" s="92">
        <v>2.5469724256187987</v>
      </c>
      <c r="T160" s="92">
        <v>0.68297960039279293</v>
      </c>
      <c r="U160" s="92">
        <v>5.6573469342372208E-2</v>
      </c>
      <c r="V160" s="92">
        <v>2.7562897637894899E-2</v>
      </c>
      <c r="W160" s="92">
        <f t="shared" si="35"/>
        <v>89.945229843659718</v>
      </c>
      <c r="X160" s="148">
        <f t="shared" si="37"/>
        <v>5.6810698377870068E-2</v>
      </c>
      <c r="Y160" s="153">
        <f t="shared" si="36"/>
        <v>919.33545178070085</v>
      </c>
      <c r="AA160" s="11">
        <v>20.160241119392701</v>
      </c>
      <c r="AB160" s="11">
        <v>252.99386273543001</v>
      </c>
      <c r="AC160" s="11">
        <v>0.39864794130404002</v>
      </c>
      <c r="AD160" s="11">
        <v>40.729586726961699</v>
      </c>
      <c r="AE160" s="11">
        <v>0.76611213048887705</v>
      </c>
      <c r="AF160" s="11">
        <v>0.90497241833909503</v>
      </c>
      <c r="AG160" s="11">
        <v>0.69058851181250003</v>
      </c>
      <c r="AH160" s="11">
        <v>6.9461298586491999E-2</v>
      </c>
      <c r="AI160" s="11" t="s">
        <v>32</v>
      </c>
      <c r="AJ160" s="11">
        <v>2.3869730960485998E-2</v>
      </c>
      <c r="AK160" s="11">
        <v>1.302567786834E-3</v>
      </c>
      <c r="AL160" s="11">
        <v>10.6126511714373</v>
      </c>
      <c r="AM160" s="11">
        <v>0.32789063722408401</v>
      </c>
      <c r="AN160" s="11">
        <v>7.6399027758019003E-2</v>
      </c>
      <c r="AO160" s="11">
        <v>1.3257137310743301</v>
      </c>
      <c r="AP160" s="11" t="s">
        <v>32</v>
      </c>
      <c r="AQ160" s="11" t="s">
        <v>32</v>
      </c>
      <c r="AR160" s="11" t="s">
        <v>32</v>
      </c>
      <c r="AS160" s="11">
        <v>1.190112111343E-3</v>
      </c>
      <c r="AT160" s="11">
        <v>6.2523777326090003E-3</v>
      </c>
      <c r="AU160" s="11" t="s">
        <v>32</v>
      </c>
      <c r="AV160" s="11" t="s">
        <v>32</v>
      </c>
      <c r="AW160" s="11" t="s">
        <v>32</v>
      </c>
      <c r="AX160" s="11" t="s">
        <v>32</v>
      </c>
      <c r="AY160" s="11" t="s">
        <v>32</v>
      </c>
      <c r="AZ160" s="11" t="s">
        <v>32</v>
      </c>
      <c r="BA160" s="11" t="s">
        <v>32</v>
      </c>
      <c r="BB160" s="11" t="s">
        <v>32</v>
      </c>
      <c r="BC160" s="11" t="s">
        <v>32</v>
      </c>
      <c r="BD160" s="11" t="s">
        <v>32</v>
      </c>
      <c r="BE160" s="11" t="s">
        <v>32</v>
      </c>
      <c r="BF160" s="11" t="s">
        <v>32</v>
      </c>
      <c r="BG160" s="11">
        <v>0.406868110056952</v>
      </c>
      <c r="BH160" s="11">
        <v>2.7820420255038E-2</v>
      </c>
      <c r="BI160" s="11" t="s">
        <v>32</v>
      </c>
      <c r="BJ160" s="11">
        <v>7.2118181854599996E-4</v>
      </c>
      <c r="BK160" s="11" t="s">
        <v>32</v>
      </c>
      <c r="BL160" s="11">
        <v>7.6637704931909996E-3</v>
      </c>
      <c r="BM160" s="11">
        <v>3.1282052641490002E-3</v>
      </c>
      <c r="BN160" s="11">
        <v>1.1254691657910001E-3</v>
      </c>
    </row>
    <row r="161" spans="1:66" x14ac:dyDescent="0.25">
      <c r="A161" s="108">
        <v>23</v>
      </c>
      <c r="B161" s="11" t="s">
        <v>32</v>
      </c>
      <c r="C161" s="11">
        <v>48738.385913564001</v>
      </c>
      <c r="D161" s="11">
        <v>14222.777037063301</v>
      </c>
      <c r="E161" s="11">
        <v>869.40440007962002</v>
      </c>
      <c r="F161" s="11">
        <v>588471.00178369996</v>
      </c>
      <c r="G161" s="11">
        <v>1956.3664343581099</v>
      </c>
      <c r="H161" s="11">
        <v>15122.2073434792</v>
      </c>
      <c r="I161" s="11">
        <v>3796.8106378121702</v>
      </c>
      <c r="J161" s="11">
        <v>442.82892384550598</v>
      </c>
      <c r="K161" s="11">
        <v>225.36782698962401</v>
      </c>
      <c r="M161" s="92" t="s">
        <v>32</v>
      </c>
      <c r="N161" s="92">
        <v>8.1300501542416104</v>
      </c>
      <c r="O161" s="92">
        <v>2.6873937211531107</v>
      </c>
      <c r="P161" s="92">
        <v>0.12706345307163647</v>
      </c>
      <c r="Q161" s="92">
        <v>75.706794379472996</v>
      </c>
      <c r="R161" s="92">
        <v>0.25260603400431914</v>
      </c>
      <c r="S161" s="92">
        <v>2.5075644216957205</v>
      </c>
      <c r="T161" s="92">
        <v>0.6778066350622286</v>
      </c>
      <c r="U161" s="92">
        <v>5.634998055934063E-2</v>
      </c>
      <c r="V161" s="92">
        <v>2.8053787103668393E-2</v>
      </c>
      <c r="W161" s="92">
        <f t="shared" si="35"/>
        <v>90.173682566364633</v>
      </c>
      <c r="X161" s="148">
        <f t="shared" si="37"/>
        <v>5.5752736634854104E-2</v>
      </c>
      <c r="Y161" s="153">
        <f t="shared" si="36"/>
        <v>916.14117174069247</v>
      </c>
      <c r="AA161" s="11">
        <v>20.192615797538998</v>
      </c>
      <c r="AB161" s="11">
        <v>255.46848094405999</v>
      </c>
      <c r="AC161" s="11">
        <v>0.69741497873375302</v>
      </c>
      <c r="AD161" s="11">
        <v>40.94280148112</v>
      </c>
      <c r="AE161" s="11">
        <v>0.77447742087539595</v>
      </c>
      <c r="AF161" s="11">
        <v>0.90672688160802795</v>
      </c>
      <c r="AG161" s="11">
        <v>0.58115130664480297</v>
      </c>
      <c r="AH161" s="11">
        <v>7.0018917602594002E-2</v>
      </c>
      <c r="AI161" s="11" t="s">
        <v>32</v>
      </c>
      <c r="AJ161" s="11">
        <v>2.6889321316053E-2</v>
      </c>
      <c r="AK161" s="11">
        <v>4.0797662637750004E-3</v>
      </c>
      <c r="AL161" s="11">
        <v>10.7443920478362</v>
      </c>
      <c r="AM161" s="11">
        <v>0.312121109440058</v>
      </c>
      <c r="AN161" s="11">
        <v>5.7737036239155999E-2</v>
      </c>
      <c r="AO161" s="11">
        <v>1.384691129243</v>
      </c>
      <c r="AP161" s="11" t="s">
        <v>32</v>
      </c>
      <c r="AQ161" s="11" t="s">
        <v>32</v>
      </c>
      <c r="AR161" s="11" t="s">
        <v>32</v>
      </c>
      <c r="AS161" s="11">
        <v>6.043553346108E-3</v>
      </c>
      <c r="AT161" s="11">
        <v>1.0034890288363E-2</v>
      </c>
      <c r="AU161" s="11" t="s">
        <v>32</v>
      </c>
      <c r="AV161" s="11" t="s">
        <v>32</v>
      </c>
      <c r="AW161" s="11" t="s">
        <v>32</v>
      </c>
      <c r="AX161" s="11" t="s">
        <v>32</v>
      </c>
      <c r="AY161" s="11" t="s">
        <v>32</v>
      </c>
      <c r="AZ161" s="11" t="s">
        <v>32</v>
      </c>
      <c r="BA161" s="11" t="s">
        <v>32</v>
      </c>
      <c r="BB161" s="11" t="s">
        <v>32</v>
      </c>
      <c r="BC161" s="11" t="s">
        <v>32</v>
      </c>
      <c r="BD161" s="11" t="s">
        <v>32</v>
      </c>
      <c r="BE161" s="11" t="s">
        <v>32</v>
      </c>
      <c r="BF161" s="11">
        <v>9.6320872801199998E-4</v>
      </c>
      <c r="BG161" s="11">
        <v>0.44180592751833198</v>
      </c>
      <c r="BH161" s="11">
        <v>2.3580050257950999E-2</v>
      </c>
      <c r="BI161" s="11">
        <v>1.5381759244732E-2</v>
      </c>
      <c r="BJ161" s="11">
        <v>1.914025790623E-3</v>
      </c>
      <c r="BK161" s="11">
        <v>3.3176175237179001E-2</v>
      </c>
      <c r="BL161" s="11">
        <v>1.3681014862808E-2</v>
      </c>
      <c r="BM161" s="11">
        <v>2.506903138925E-3</v>
      </c>
      <c r="BN161" s="11">
        <v>5.5706671921299997E-4</v>
      </c>
    </row>
    <row r="162" spans="1:66" x14ac:dyDescent="0.25">
      <c r="A162" s="108">
        <v>24</v>
      </c>
      <c r="B162" s="11">
        <v>310.482302123686</v>
      </c>
      <c r="C162" s="11">
        <v>48010.6777561696</v>
      </c>
      <c r="D162" s="11">
        <v>14584.8439370901</v>
      </c>
      <c r="E162" s="11">
        <v>897.66368939730296</v>
      </c>
      <c r="F162" s="11">
        <v>587595.11909254803</v>
      </c>
      <c r="G162" s="11">
        <v>2075.4012986880298</v>
      </c>
      <c r="H162" s="11">
        <v>15250.1421986976</v>
      </c>
      <c r="I162" s="11">
        <v>3704.6507047742198</v>
      </c>
      <c r="J162" s="11">
        <v>432.35574566169601</v>
      </c>
      <c r="K162" s="11">
        <v>225.08428297447401</v>
      </c>
      <c r="M162" s="92">
        <v>6.6418374070298922E-2</v>
      </c>
      <c r="N162" s="92">
        <v>8.0086611565066494</v>
      </c>
      <c r="O162" s="92">
        <v>2.7558062619131745</v>
      </c>
      <c r="P162" s="92">
        <v>0.13119354820541582</v>
      </c>
      <c r="Q162" s="92">
        <v>75.594112071256305</v>
      </c>
      <c r="R162" s="92">
        <v>0.2679758156865984</v>
      </c>
      <c r="S162" s="92">
        <v>2.5287785793880357</v>
      </c>
      <c r="T162" s="92">
        <v>0.66135424381629371</v>
      </c>
      <c r="U162" s="92">
        <v>5.5017268635450818E-2</v>
      </c>
      <c r="V162" s="92">
        <v>2.8018491544662523E-2</v>
      </c>
      <c r="W162" s="92">
        <f t="shared" si="35"/>
        <v>90.097335811022873</v>
      </c>
      <c r="X162" s="148">
        <f t="shared" si="37"/>
        <v>5.6276987668079627E-2</v>
      </c>
      <c r="Y162" s="153">
        <f t="shared" si="36"/>
        <v>917.72939440429332</v>
      </c>
      <c r="AA162" s="11">
        <v>19.677561812420599</v>
      </c>
      <c r="AB162" s="11">
        <v>251.25739821175199</v>
      </c>
      <c r="AC162" s="11">
        <v>0.475816978866127</v>
      </c>
      <c r="AD162" s="11">
        <v>40.781110814873799</v>
      </c>
      <c r="AE162" s="11">
        <v>0.73480719512250003</v>
      </c>
      <c r="AF162" s="11">
        <v>0.69761424207095402</v>
      </c>
      <c r="AG162" s="11">
        <v>0.70340479352444996</v>
      </c>
      <c r="AH162" s="11">
        <v>9.4224203280718996E-2</v>
      </c>
      <c r="AI162" s="11" t="s">
        <v>32</v>
      </c>
      <c r="AJ162" s="11">
        <v>1.4754035197664999E-2</v>
      </c>
      <c r="AK162" s="11">
        <v>1.0895103331867001E-2</v>
      </c>
      <c r="AL162" s="11">
        <v>10.6978142845244</v>
      </c>
      <c r="AM162" s="11">
        <v>0.30347054242946803</v>
      </c>
      <c r="AN162" s="11">
        <v>0.121906047979569</v>
      </c>
      <c r="AO162" s="11">
        <v>1.3091815502364701</v>
      </c>
      <c r="AP162" s="11" t="s">
        <v>32</v>
      </c>
      <c r="AQ162" s="11" t="s">
        <v>32</v>
      </c>
      <c r="AR162" s="11" t="s">
        <v>32</v>
      </c>
      <c r="AS162" s="11">
        <v>7.1657416621389997E-3</v>
      </c>
      <c r="AT162" s="11">
        <v>7.4247131477400002E-3</v>
      </c>
      <c r="AU162" s="11">
        <v>1.7445907436320001E-2</v>
      </c>
      <c r="AV162" s="11" t="s">
        <v>32</v>
      </c>
      <c r="AW162" s="11" t="s">
        <v>32</v>
      </c>
      <c r="AX162" s="11" t="s">
        <v>32</v>
      </c>
      <c r="AY162" s="11" t="s">
        <v>32</v>
      </c>
      <c r="AZ162" s="11">
        <v>9.1439406115700005E-4</v>
      </c>
      <c r="BA162" s="11" t="s">
        <v>32</v>
      </c>
      <c r="BB162" s="11">
        <v>4.9766314906740002E-3</v>
      </c>
      <c r="BC162" s="11">
        <v>6.1442880077680001E-3</v>
      </c>
      <c r="BD162" s="11" t="s">
        <v>32</v>
      </c>
      <c r="BE162" s="11">
        <v>4.3840873739399997E-3</v>
      </c>
      <c r="BF162" s="11">
        <v>9.51047424329E-4</v>
      </c>
      <c r="BG162" s="11">
        <v>0.499866991089018</v>
      </c>
      <c r="BH162" s="11">
        <v>1.9032542515287999E-2</v>
      </c>
      <c r="BI162" s="11" t="s">
        <v>32</v>
      </c>
      <c r="BJ162" s="11">
        <v>7.15335103323E-4</v>
      </c>
      <c r="BK162" s="11">
        <v>2.627301398102E-3</v>
      </c>
      <c r="BL162" s="11">
        <v>1.1133274548885999E-2</v>
      </c>
      <c r="BM162" s="11">
        <v>1.2341044812249999E-3</v>
      </c>
      <c r="BN162" s="11" t="s">
        <v>32</v>
      </c>
    </row>
    <row r="163" spans="1:66" x14ac:dyDescent="0.25">
      <c r="A163" s="108">
        <v>25</v>
      </c>
      <c r="B163" s="11" t="s">
        <v>32</v>
      </c>
      <c r="C163" s="11">
        <v>48312.563124095803</v>
      </c>
      <c r="D163" s="11">
        <v>15150.7821497482</v>
      </c>
      <c r="E163" s="11">
        <v>906.55762278397003</v>
      </c>
      <c r="F163" s="11">
        <v>586085.14768072299</v>
      </c>
      <c r="G163" s="11">
        <v>2023.02409136401</v>
      </c>
      <c r="H163" s="11">
        <v>15690.358210512401</v>
      </c>
      <c r="I163" s="11">
        <v>3797.1843206967501</v>
      </c>
      <c r="J163" s="11">
        <v>450.88091153473698</v>
      </c>
      <c r="K163" s="11">
        <v>227.83259806131201</v>
      </c>
      <c r="M163" s="92" t="s">
        <v>32</v>
      </c>
      <c r="N163" s="92">
        <v>8.059018654730421</v>
      </c>
      <c r="O163" s="92">
        <v>2.8627402871949226</v>
      </c>
      <c r="P163" s="92">
        <v>0.13249339656987721</v>
      </c>
      <c r="Q163" s="92">
        <v>75.399854249125013</v>
      </c>
      <c r="R163" s="92">
        <v>0.26121287067692095</v>
      </c>
      <c r="S163" s="92">
        <v>2.6017751984671662</v>
      </c>
      <c r="T163" s="92">
        <v>0.67787334493078377</v>
      </c>
      <c r="U163" s="92">
        <v>5.7374595992795277E-2</v>
      </c>
      <c r="V163" s="92">
        <v>2.8360601806672117E-2</v>
      </c>
      <c r="W163" s="92">
        <f t="shared" si="35"/>
        <v>90.080703199494565</v>
      </c>
      <c r="X163" s="148">
        <f t="shared" si="37"/>
        <v>5.7947994033409007E-2</v>
      </c>
      <c r="Y163" s="153">
        <f t="shared" si="36"/>
        <v>922.72222773359886</v>
      </c>
      <c r="AA163" s="11">
        <v>19.675499522834802</v>
      </c>
      <c r="AB163" s="11">
        <v>253.204710831391</v>
      </c>
      <c r="AC163" s="11">
        <v>0.23850368414973</v>
      </c>
      <c r="AD163" s="11">
        <v>41.698739366565498</v>
      </c>
      <c r="AE163" s="11">
        <v>1.17115718437904</v>
      </c>
      <c r="AF163" s="11">
        <v>0.92593725066806098</v>
      </c>
      <c r="AG163" s="11">
        <v>0.659901611212939</v>
      </c>
      <c r="AH163" s="11">
        <v>7.3242566245307006E-2</v>
      </c>
      <c r="AI163" s="11" t="s">
        <v>32</v>
      </c>
      <c r="AJ163" s="11">
        <v>2.5848250927238001E-2</v>
      </c>
      <c r="AK163" s="11">
        <v>4.1547552727880001E-3</v>
      </c>
      <c r="AL163" s="11">
        <v>10.7804749610074</v>
      </c>
      <c r="AM163" s="11">
        <v>0.372727759049098</v>
      </c>
      <c r="AN163" s="11">
        <v>4.9181674633733997E-2</v>
      </c>
      <c r="AO163" s="11">
        <v>1.32668639932525</v>
      </c>
      <c r="AP163" s="11">
        <v>6.0056016831106E-2</v>
      </c>
      <c r="AQ163" s="11" t="s">
        <v>32</v>
      </c>
      <c r="AR163" s="11" t="s">
        <v>32</v>
      </c>
      <c r="AS163" s="11" t="s">
        <v>32</v>
      </c>
      <c r="AT163" s="11">
        <v>1.256144677084E-3</v>
      </c>
      <c r="AU163" s="11">
        <v>2.082140787688E-3</v>
      </c>
      <c r="AV163" s="11" t="s">
        <v>32</v>
      </c>
      <c r="AW163" s="11" t="s">
        <v>32</v>
      </c>
      <c r="AX163" s="11" t="s">
        <v>32</v>
      </c>
      <c r="AY163" s="11" t="s">
        <v>32</v>
      </c>
      <c r="AZ163" s="11" t="s">
        <v>32</v>
      </c>
      <c r="BA163" s="11" t="s">
        <v>32</v>
      </c>
      <c r="BB163" s="11" t="s">
        <v>32</v>
      </c>
      <c r="BC163" s="11" t="s">
        <v>32</v>
      </c>
      <c r="BD163" s="11" t="s">
        <v>32</v>
      </c>
      <c r="BE163" s="11" t="s">
        <v>32</v>
      </c>
      <c r="BF163" s="11">
        <v>9.7990108185999993E-4</v>
      </c>
      <c r="BG163" s="11">
        <v>0.43132375496319703</v>
      </c>
      <c r="BH163" s="11">
        <v>2.2881100120382001E-2</v>
      </c>
      <c r="BI163" s="11" t="s">
        <v>32</v>
      </c>
      <c r="BJ163" s="11">
        <v>3.1597478196299998E-3</v>
      </c>
      <c r="BK163" s="11">
        <v>2.7073223581609998E-3</v>
      </c>
      <c r="BL163" s="11">
        <v>5.9813605346600001E-3</v>
      </c>
      <c r="BM163" s="11">
        <v>1.9080519375309999E-3</v>
      </c>
      <c r="BN163" s="11" t="s">
        <v>32</v>
      </c>
    </row>
    <row r="164" spans="1:66" x14ac:dyDescent="0.25">
      <c r="A164" s="108">
        <v>26</v>
      </c>
      <c r="B164" s="11">
        <v>323.07762108215599</v>
      </c>
      <c r="C164" s="11">
        <v>48287.067351298501</v>
      </c>
      <c r="D164" s="11">
        <v>14977.7601079828</v>
      </c>
      <c r="E164" s="11">
        <v>788.71878998979798</v>
      </c>
      <c r="F164" s="11">
        <v>586943.64032150002</v>
      </c>
      <c r="G164" s="11">
        <v>1968.57216400732</v>
      </c>
      <c r="H164" s="11">
        <v>15452.713395537499</v>
      </c>
      <c r="I164" s="11">
        <v>3834.7238180795898</v>
      </c>
      <c r="J164" s="11">
        <v>439.415172640116</v>
      </c>
      <c r="K164" s="11">
        <v>226.42889423543599</v>
      </c>
      <c r="M164" s="92">
        <v>6.9112764701894813E-2</v>
      </c>
      <c r="N164" s="92">
        <v>8.0547657048701016</v>
      </c>
      <c r="O164" s="92">
        <v>2.8300477724033501</v>
      </c>
      <c r="P164" s="92">
        <v>0.11527125115700897</v>
      </c>
      <c r="Q164" s="92">
        <v>75.510299327360968</v>
      </c>
      <c r="R164" s="92">
        <v>0.25418203781662513</v>
      </c>
      <c r="S164" s="92">
        <v>2.5623689352480277</v>
      </c>
      <c r="T164" s="92">
        <v>0.68457489600356836</v>
      </c>
      <c r="U164" s="92">
        <v>5.5915580718454753E-2</v>
      </c>
      <c r="V164" s="92">
        <v>2.8185868754427069E-2</v>
      </c>
      <c r="W164" s="92">
        <f t="shared" si="35"/>
        <v>90.164724139034405</v>
      </c>
      <c r="X164" s="148">
        <f t="shared" si="37"/>
        <v>5.7041616536746789E-2</v>
      </c>
      <c r="Y164" s="153">
        <f t="shared" si="36"/>
        <v>920.02699805424663</v>
      </c>
      <c r="AA164" s="11">
        <v>19.839659166469399</v>
      </c>
      <c r="AB164" s="11">
        <v>246.62785416718299</v>
      </c>
      <c r="AC164" s="11">
        <v>0.39384850756384299</v>
      </c>
      <c r="AD164" s="11">
        <v>41.71401619929</v>
      </c>
      <c r="AE164" s="11">
        <v>0.98585656974306701</v>
      </c>
      <c r="AF164" s="11">
        <v>0.69586046100321097</v>
      </c>
      <c r="AG164" s="11">
        <v>0.81748190506780005</v>
      </c>
      <c r="AH164" s="11">
        <v>0.21830723381012801</v>
      </c>
      <c r="AI164" s="11" t="s">
        <v>32</v>
      </c>
      <c r="AJ164" s="11">
        <v>3.0263365786042998E-2</v>
      </c>
      <c r="AK164" s="11">
        <v>5.5399937277089998E-3</v>
      </c>
      <c r="AL164" s="11">
        <v>10.413321913983699</v>
      </c>
      <c r="AM164" s="11">
        <v>0.28604637668271998</v>
      </c>
      <c r="AN164" s="11">
        <v>3.0050425117996001E-2</v>
      </c>
      <c r="AO164" s="11">
        <v>1.3759407221416899</v>
      </c>
      <c r="AP164" s="11" t="s">
        <v>32</v>
      </c>
      <c r="AQ164" s="11" t="s">
        <v>32</v>
      </c>
      <c r="AR164" s="11">
        <v>9.3265302422759992E-3</v>
      </c>
      <c r="AS164" s="11" t="s">
        <v>32</v>
      </c>
      <c r="AT164" s="11">
        <v>6.3652882175349998E-3</v>
      </c>
      <c r="AU164" s="11" t="s">
        <v>32</v>
      </c>
      <c r="AV164" s="11" t="s">
        <v>32</v>
      </c>
      <c r="AW164" s="11" t="s">
        <v>32</v>
      </c>
      <c r="AX164" s="11" t="s">
        <v>32</v>
      </c>
      <c r="AY164" s="11" t="s">
        <v>32</v>
      </c>
      <c r="AZ164" s="11" t="s">
        <v>32</v>
      </c>
      <c r="BA164" s="11" t="s">
        <v>32</v>
      </c>
      <c r="BB164" s="11" t="s">
        <v>32</v>
      </c>
      <c r="BC164" s="11" t="s">
        <v>32</v>
      </c>
      <c r="BD164" s="11" t="s">
        <v>32</v>
      </c>
      <c r="BE164" s="11" t="s">
        <v>32</v>
      </c>
      <c r="BF164" s="11" t="s">
        <v>32</v>
      </c>
      <c r="BG164" s="11">
        <v>0.34358473645549098</v>
      </c>
      <c r="BH164" s="11">
        <v>1.8476555600189001E-2</v>
      </c>
      <c r="BI164" s="11">
        <v>5.1865815961339998E-3</v>
      </c>
      <c r="BJ164" s="11">
        <v>1.9438372045430001E-3</v>
      </c>
      <c r="BK164" s="11">
        <v>6.3435257202159997E-3</v>
      </c>
      <c r="BL164" s="11">
        <v>4.1413381692190004E-3</v>
      </c>
      <c r="BM164" s="11">
        <v>1.6511250619027001E-2</v>
      </c>
      <c r="BN164" s="11" t="s">
        <v>32</v>
      </c>
    </row>
    <row r="165" spans="1:66" x14ac:dyDescent="0.25">
      <c r="A165" s="108">
        <v>27</v>
      </c>
      <c r="B165" s="11" t="s">
        <v>32</v>
      </c>
      <c r="C165" s="11">
        <v>49227.152958417297</v>
      </c>
      <c r="D165" s="11">
        <v>15103.3479884307</v>
      </c>
      <c r="E165" s="11">
        <v>890.35632424231505</v>
      </c>
      <c r="F165" s="11">
        <v>586264.11669740197</v>
      </c>
      <c r="G165" s="11">
        <v>1939.8547132952399</v>
      </c>
      <c r="H165" s="11">
        <v>15305.913427854701</v>
      </c>
      <c r="I165" s="11">
        <v>3808.8698883919601</v>
      </c>
      <c r="J165" s="11">
        <v>448.960435964731</v>
      </c>
      <c r="K165" s="11">
        <v>237.777820356902</v>
      </c>
      <c r="M165" s="92" t="s">
        <v>32</v>
      </c>
      <c r="N165" s="92">
        <v>8.2115813849935897</v>
      </c>
      <c r="O165" s="92">
        <v>2.8537776024139805</v>
      </c>
      <c r="P165" s="92">
        <v>0.13012557678801434</v>
      </c>
      <c r="Q165" s="92">
        <v>75.422878613120773</v>
      </c>
      <c r="R165" s="92">
        <v>0.25047404058068135</v>
      </c>
      <c r="S165" s="92">
        <v>2.5380265646068665</v>
      </c>
      <c r="T165" s="92">
        <v>0.67995945247573275</v>
      </c>
      <c r="U165" s="92">
        <v>5.7130215476512022E-2</v>
      </c>
      <c r="V165" s="92">
        <v>2.9598583078027155E-2</v>
      </c>
      <c r="W165" s="92">
        <f t="shared" si="35"/>
        <v>90.173552033534165</v>
      </c>
      <c r="X165" s="148">
        <f t="shared" si="37"/>
        <v>5.6592145859209603E-2</v>
      </c>
      <c r="Y165" s="153">
        <f t="shared" si="36"/>
        <v>918.67908607568779</v>
      </c>
      <c r="AA165" s="11">
        <v>20.480507096280402</v>
      </c>
      <c r="AB165" s="11">
        <v>245.46853353584501</v>
      </c>
      <c r="AC165" s="11">
        <v>0.40606563896750197</v>
      </c>
      <c r="AD165" s="11">
        <v>41.697467741791399</v>
      </c>
      <c r="AE165" s="11">
        <v>1.10573800483369</v>
      </c>
      <c r="AF165" s="11">
        <v>1.03698294343468</v>
      </c>
      <c r="AG165" s="11">
        <v>0.63434710089465296</v>
      </c>
      <c r="AH165" s="11">
        <v>0.42514148515346201</v>
      </c>
      <c r="AI165" s="11" t="s">
        <v>32</v>
      </c>
      <c r="AJ165" s="11">
        <v>2.6535195828546E-2</v>
      </c>
      <c r="AK165" s="11">
        <v>2.8154630176430002E-3</v>
      </c>
      <c r="AL165" s="11">
        <v>10.7513863242885</v>
      </c>
      <c r="AM165" s="11">
        <v>0.32295384445154002</v>
      </c>
      <c r="AN165" s="11">
        <v>6.0299302611965998E-2</v>
      </c>
      <c r="AO165" s="11">
        <v>1.39452968947593</v>
      </c>
      <c r="AP165" s="11" t="s">
        <v>32</v>
      </c>
      <c r="AQ165" s="11" t="s">
        <v>32</v>
      </c>
      <c r="AR165" s="11">
        <v>9.5850156202920006E-3</v>
      </c>
      <c r="AS165" s="11">
        <v>1.2461498861710001E-3</v>
      </c>
      <c r="AT165" s="11">
        <v>2.6029408836699998E-3</v>
      </c>
      <c r="AU165" s="11" t="s">
        <v>32</v>
      </c>
      <c r="AV165" s="11" t="s">
        <v>32</v>
      </c>
      <c r="AW165" s="11">
        <v>7.1622528514150002E-3</v>
      </c>
      <c r="AX165" s="11" t="s">
        <v>32</v>
      </c>
      <c r="AY165" s="11" t="s">
        <v>32</v>
      </c>
      <c r="AZ165" s="11" t="s">
        <v>32</v>
      </c>
      <c r="BA165" s="11">
        <v>4.120230646421E-3</v>
      </c>
      <c r="BB165" s="11">
        <v>2.0919788943809998E-3</v>
      </c>
      <c r="BC165" s="11" t="s">
        <v>32</v>
      </c>
      <c r="BD165" s="11" t="s">
        <v>32</v>
      </c>
      <c r="BE165" s="11" t="s">
        <v>32</v>
      </c>
      <c r="BF165" s="11" t="s">
        <v>32</v>
      </c>
      <c r="BG165" s="11">
        <v>0.34623924731519701</v>
      </c>
      <c r="BH165" s="11">
        <v>1.9009861436186E-2</v>
      </c>
      <c r="BI165" s="11">
        <v>5.3373218855379996E-3</v>
      </c>
      <c r="BJ165" s="11">
        <v>3.2468269458439999E-3</v>
      </c>
      <c r="BK165" s="11">
        <v>9.06621469121E-4</v>
      </c>
      <c r="BL165" s="11">
        <v>8.6474297880419996E-3</v>
      </c>
      <c r="BM165" s="11">
        <v>1.3044119431090001E-3</v>
      </c>
      <c r="BN165" s="11" t="s">
        <v>32</v>
      </c>
    </row>
    <row r="166" spans="1:66" x14ac:dyDescent="0.25">
      <c r="A166" s="108">
        <v>28</v>
      </c>
      <c r="B166" s="11">
        <v>449.50649802164202</v>
      </c>
      <c r="C166" s="11">
        <v>48808.2435532237</v>
      </c>
      <c r="D166" s="11">
        <v>14655.3254827031</v>
      </c>
      <c r="E166" s="11">
        <v>916.12415431005002</v>
      </c>
      <c r="F166" s="11">
        <v>586726.52094306098</v>
      </c>
      <c r="G166" s="11">
        <v>2061.7411658136798</v>
      </c>
      <c r="H166" s="11">
        <v>15347.531856842401</v>
      </c>
      <c r="I166" s="11">
        <v>3733.0246112698001</v>
      </c>
      <c r="J166" s="11">
        <v>440.93507678269901</v>
      </c>
      <c r="K166" s="11">
        <v>225.357542003953</v>
      </c>
      <c r="M166" s="92">
        <v>9.6158430056789659E-2</v>
      </c>
      <c r="N166" s="92">
        <v>8.141703107113246</v>
      </c>
      <c r="O166" s="92">
        <v>2.7691237499567505</v>
      </c>
      <c r="P166" s="92">
        <v>0.1338915451524138</v>
      </c>
      <c r="Q166" s="92">
        <v>75.482366919324804</v>
      </c>
      <c r="R166" s="92">
        <v>0.26621201932986233</v>
      </c>
      <c r="S166" s="92">
        <v>2.5449277325016064</v>
      </c>
      <c r="T166" s="92">
        <v>0.66641955360388472</v>
      </c>
      <c r="U166" s="92">
        <v>5.6108988520598452E-2</v>
      </c>
      <c r="V166" s="92">
        <v>2.8052506828652065E-2</v>
      </c>
      <c r="W166" s="92">
        <f t="shared" si="35"/>
        <v>90.184964552388607</v>
      </c>
      <c r="X166" s="148">
        <f t="shared" si="37"/>
        <v>5.6695121314184881E-2</v>
      </c>
      <c r="Y166" s="153">
        <f t="shared" si="36"/>
        <v>918.98857124900633</v>
      </c>
      <c r="AA166" s="11">
        <v>20.663976988953301</v>
      </c>
      <c r="AB166" s="11">
        <v>241.93820637562499</v>
      </c>
      <c r="AC166" s="11">
        <v>0.28591570965122098</v>
      </c>
      <c r="AD166" s="11">
        <v>41.473184361071503</v>
      </c>
      <c r="AE166" s="11">
        <v>0.99516759552972101</v>
      </c>
      <c r="AF166" s="11">
        <v>0.79936825011698898</v>
      </c>
      <c r="AG166" s="11">
        <v>0.76427368047280497</v>
      </c>
      <c r="AH166" s="11" t="s">
        <v>32</v>
      </c>
      <c r="AI166" s="11" t="s">
        <v>32</v>
      </c>
      <c r="AJ166" s="11">
        <v>1.0831417923285E-2</v>
      </c>
      <c r="AK166" s="11">
        <v>1.356725207435E-3</v>
      </c>
      <c r="AL166" s="11">
        <v>10.7520155448856</v>
      </c>
      <c r="AM166" s="11">
        <v>0.29351656788340003</v>
      </c>
      <c r="AN166" s="11">
        <v>4.0386515160051997E-2</v>
      </c>
      <c r="AO166" s="11">
        <v>1.2367150407966701</v>
      </c>
      <c r="AP166" s="11" t="s">
        <v>32</v>
      </c>
      <c r="AQ166" s="11" t="s">
        <v>32</v>
      </c>
      <c r="AR166" s="11" t="s">
        <v>32</v>
      </c>
      <c r="AS166" s="11">
        <v>1.2374628081740001E-3</v>
      </c>
      <c r="AT166" s="11">
        <v>5.192381023908E-3</v>
      </c>
      <c r="AU166" s="11" t="s">
        <v>32</v>
      </c>
      <c r="AV166" s="11" t="s">
        <v>32</v>
      </c>
      <c r="AW166" s="11" t="s">
        <v>32</v>
      </c>
      <c r="AX166" s="11" t="s">
        <v>32</v>
      </c>
      <c r="AY166" s="11" t="s">
        <v>32</v>
      </c>
      <c r="AZ166" s="11" t="s">
        <v>32</v>
      </c>
      <c r="BA166" s="11" t="s">
        <v>32</v>
      </c>
      <c r="BB166" s="11" t="s">
        <v>32</v>
      </c>
      <c r="BC166" s="11" t="s">
        <v>32</v>
      </c>
      <c r="BD166" s="11" t="s">
        <v>32</v>
      </c>
      <c r="BE166" s="11" t="s">
        <v>32</v>
      </c>
      <c r="BF166" s="11" t="s">
        <v>32</v>
      </c>
      <c r="BG166" s="11">
        <v>0.42177549003460302</v>
      </c>
      <c r="BH166" s="11">
        <v>3.3350942919579997E-2</v>
      </c>
      <c r="BI166" s="11" t="s">
        <v>32</v>
      </c>
      <c r="BJ166" s="11">
        <v>7.5382609946899996E-4</v>
      </c>
      <c r="BK166" s="11">
        <v>2.1444110368959999E-3</v>
      </c>
      <c r="BL166" s="11">
        <v>1.04569315707E-2</v>
      </c>
      <c r="BM166" s="11" t="s">
        <v>32</v>
      </c>
      <c r="BN166" s="11" t="s">
        <v>32</v>
      </c>
    </row>
    <row r="167" spans="1:66" x14ac:dyDescent="0.25">
      <c r="A167" s="108">
        <v>29</v>
      </c>
      <c r="B167" s="11">
        <v>473.153745174687</v>
      </c>
      <c r="C167" s="11">
        <v>49843.932398871002</v>
      </c>
      <c r="D167" s="11">
        <v>14581.673093634899</v>
      </c>
      <c r="E167" s="11">
        <v>826.04232350704206</v>
      </c>
      <c r="F167" s="11">
        <v>584578.151890215</v>
      </c>
      <c r="G167" s="11">
        <v>2012.6940714549401</v>
      </c>
      <c r="H167" s="11">
        <v>15113.6230488448</v>
      </c>
      <c r="I167" s="11">
        <v>3852.4162269776398</v>
      </c>
      <c r="J167" s="11">
        <v>431.32894691337498</v>
      </c>
      <c r="K167" s="11">
        <v>243.112999644556</v>
      </c>
      <c r="M167" s="92">
        <v>0.10121704916776905</v>
      </c>
      <c r="N167" s="92">
        <v>8.3144663634556721</v>
      </c>
      <c r="O167" s="92">
        <v>2.7552071310423143</v>
      </c>
      <c r="P167" s="92">
        <v>0.1207260855805542</v>
      </c>
      <c r="Q167" s="92">
        <v>75.205979240676157</v>
      </c>
      <c r="R167" s="92">
        <v>0.25987905850626186</v>
      </c>
      <c r="S167" s="92">
        <v>2.5061409739594445</v>
      </c>
      <c r="T167" s="92">
        <v>0.68773334484004822</v>
      </c>
      <c r="U167" s="92">
        <v>5.4886608494726964E-2</v>
      </c>
      <c r="V167" s="92">
        <v>3.026270619575433E-2</v>
      </c>
      <c r="W167" s="92">
        <f t="shared" si="35"/>
        <v>90.036498561918705</v>
      </c>
      <c r="X167" s="148">
        <f t="shared" si="37"/>
        <v>5.6073135201358454E-2</v>
      </c>
      <c r="Y167" s="153">
        <f t="shared" si="36"/>
        <v>917.11308343072619</v>
      </c>
      <c r="AA167" s="11">
        <v>20.871960174166102</v>
      </c>
      <c r="AB167" s="11">
        <v>243.84504638689401</v>
      </c>
      <c r="AC167" s="11">
        <v>0.35778427848183503</v>
      </c>
      <c r="AD167" s="11">
        <v>42.1664359329273</v>
      </c>
      <c r="AE167" s="11">
        <v>0.95549952462688503</v>
      </c>
      <c r="AF167" s="11">
        <v>0.49441788594900299</v>
      </c>
      <c r="AG167" s="11">
        <v>0.76384682703261297</v>
      </c>
      <c r="AH167" s="11">
        <v>0.25562324414177701</v>
      </c>
      <c r="AI167" s="11" t="s">
        <v>32</v>
      </c>
      <c r="AJ167" s="11">
        <v>2.2196438634344999E-2</v>
      </c>
      <c r="AK167" s="11">
        <v>1.3871728919829999E-3</v>
      </c>
      <c r="AL167" s="11">
        <v>11.5278342941807</v>
      </c>
      <c r="AM167" s="11">
        <v>0.40770375243655999</v>
      </c>
      <c r="AN167" s="11">
        <v>0.10101725151678299</v>
      </c>
      <c r="AO167" s="11">
        <v>1.32056725681911</v>
      </c>
      <c r="AP167" s="11" t="s">
        <v>32</v>
      </c>
      <c r="AQ167" s="11" t="s">
        <v>32</v>
      </c>
      <c r="AR167" s="11" t="s">
        <v>32</v>
      </c>
      <c r="AS167" s="11">
        <v>1.2651620456790001E-3</v>
      </c>
      <c r="AT167" s="11">
        <v>9.3069218274760002E-3</v>
      </c>
      <c r="AU167" s="11">
        <v>1.0657117081169999E-3</v>
      </c>
      <c r="AV167" s="11">
        <v>6.3285272110349998E-3</v>
      </c>
      <c r="AW167" s="11" t="s">
        <v>32</v>
      </c>
      <c r="AX167" s="11" t="s">
        <v>32</v>
      </c>
      <c r="AY167" s="11" t="s">
        <v>32</v>
      </c>
      <c r="AZ167" s="11" t="s">
        <v>32</v>
      </c>
      <c r="BA167" s="11" t="s">
        <v>32</v>
      </c>
      <c r="BB167" s="11" t="s">
        <v>32</v>
      </c>
      <c r="BC167" s="11" t="s">
        <v>32</v>
      </c>
      <c r="BD167" s="11" t="s">
        <v>32</v>
      </c>
      <c r="BE167" s="11" t="s">
        <v>32</v>
      </c>
      <c r="BF167" s="11" t="s">
        <v>32</v>
      </c>
      <c r="BG167" s="11">
        <v>0.43108335094532202</v>
      </c>
      <c r="BH167" s="11">
        <v>1.8163917455518E-2</v>
      </c>
      <c r="BI167" s="11" t="s">
        <v>32</v>
      </c>
      <c r="BJ167" s="11">
        <v>8.3569150805780004E-3</v>
      </c>
      <c r="BK167" s="11">
        <v>1.1727531544465999E-2</v>
      </c>
      <c r="BL167" s="11">
        <v>2.9123572047927E-2</v>
      </c>
      <c r="BM167" s="11">
        <v>3.9816435433610003E-3</v>
      </c>
      <c r="BN167" s="11">
        <v>5.9041911465200004E-4</v>
      </c>
    </row>
    <row r="168" spans="1:66" x14ac:dyDescent="0.25">
      <c r="A168" s="108">
        <v>30</v>
      </c>
      <c r="B168" s="11" t="s">
        <v>32</v>
      </c>
      <c r="C168" s="11">
        <v>47715.770192545802</v>
      </c>
      <c r="D168" s="11">
        <v>14711.784315041599</v>
      </c>
      <c r="E168" s="11">
        <v>900.629033404457</v>
      </c>
      <c r="F168" s="11">
        <v>588368.13440623996</v>
      </c>
      <c r="G168" s="11">
        <v>2034.9221581781901</v>
      </c>
      <c r="H168" s="11">
        <v>15748.648032483001</v>
      </c>
      <c r="I168" s="11">
        <v>3705.3532095106402</v>
      </c>
      <c r="J168" s="11">
        <v>451.13169635987401</v>
      </c>
      <c r="K168" s="11">
        <v>240.088254086055</v>
      </c>
      <c r="M168" s="92" t="s">
        <v>32</v>
      </c>
      <c r="N168" s="92">
        <v>7.9594676258185642</v>
      </c>
      <c r="O168" s="92">
        <v>2.77979164632711</v>
      </c>
      <c r="P168" s="92">
        <v>0.1316269332320614</v>
      </c>
      <c r="Q168" s="92">
        <v>75.693560491362774</v>
      </c>
      <c r="R168" s="92">
        <v>0.2627491490639679</v>
      </c>
      <c r="S168" s="92">
        <v>2.611440816746331</v>
      </c>
      <c r="T168" s="92">
        <v>0.66147965496183947</v>
      </c>
      <c r="U168" s="92">
        <v>5.7406508361793972E-2</v>
      </c>
      <c r="V168" s="92">
        <v>2.9886185868632127E-2</v>
      </c>
      <c r="W168" s="92">
        <f t="shared" si="35"/>
        <v>90.187409011743071</v>
      </c>
      <c r="X168" s="148">
        <f t="shared" si="37"/>
        <v>5.7938188580537349E-2</v>
      </c>
      <c r="Y168" s="153">
        <f t="shared" si="36"/>
        <v>922.69323148768717</v>
      </c>
      <c r="AA168" s="11">
        <v>19.622003782919698</v>
      </c>
      <c r="AB168" s="11">
        <v>250.76908773655501</v>
      </c>
      <c r="AC168" s="11">
        <v>0.48699813423225602</v>
      </c>
      <c r="AD168" s="11">
        <v>42.301916533113598</v>
      </c>
      <c r="AE168" s="11">
        <v>1.1853808570622499</v>
      </c>
      <c r="AF168" s="11">
        <v>0.73455469666087303</v>
      </c>
      <c r="AG168" s="11">
        <v>0.81106232928278499</v>
      </c>
      <c r="AH168" s="11" t="s">
        <v>32</v>
      </c>
      <c r="AI168" s="11" t="s">
        <v>32</v>
      </c>
      <c r="AJ168" s="11" t="s">
        <v>32</v>
      </c>
      <c r="AK168" s="11">
        <v>4.225115190715E-3</v>
      </c>
      <c r="AL168" s="11">
        <v>10.022578562424</v>
      </c>
      <c r="AM168" s="11">
        <v>0.30913631358682198</v>
      </c>
      <c r="AN168" s="11">
        <v>5.9579623772568001E-2</v>
      </c>
      <c r="AO168" s="11">
        <v>1.3600559516952</v>
      </c>
      <c r="AP168" s="11" t="s">
        <v>32</v>
      </c>
      <c r="AQ168" s="11" t="s">
        <v>32</v>
      </c>
      <c r="AR168" s="11" t="s">
        <v>32</v>
      </c>
      <c r="AS168" s="11" t="s">
        <v>32</v>
      </c>
      <c r="AT168" s="11">
        <v>2.5724742674840002E-3</v>
      </c>
      <c r="AU168" s="11">
        <v>1.037510144939E-3</v>
      </c>
      <c r="AV168" s="11">
        <v>2.4976964583606001E-2</v>
      </c>
      <c r="AW168" s="11" t="s">
        <v>32</v>
      </c>
      <c r="AX168" s="11" t="s">
        <v>32</v>
      </c>
      <c r="AY168" s="11" t="s">
        <v>32</v>
      </c>
      <c r="AZ168" s="11" t="s">
        <v>32</v>
      </c>
      <c r="BA168" s="11">
        <v>4.0724776091569997E-3</v>
      </c>
      <c r="BB168" s="11" t="s">
        <v>32</v>
      </c>
      <c r="BC168" s="11" t="s">
        <v>32</v>
      </c>
      <c r="BD168" s="11" t="s">
        <v>32</v>
      </c>
      <c r="BE168" s="11" t="s">
        <v>32</v>
      </c>
      <c r="BF168" s="11" t="s">
        <v>32</v>
      </c>
      <c r="BG168" s="11">
        <v>0.317239934402894</v>
      </c>
      <c r="BH168" s="11">
        <v>1.6571187081577E-2</v>
      </c>
      <c r="BI168" s="11" t="s">
        <v>32</v>
      </c>
      <c r="BJ168" s="11">
        <v>1.9816854980260002E-3</v>
      </c>
      <c r="BK168" s="11">
        <v>2.7546019099139998E-3</v>
      </c>
      <c r="BL168" s="11">
        <v>4.2209391960530002E-3</v>
      </c>
      <c r="BM168" s="11">
        <v>6.42422071894E-4</v>
      </c>
      <c r="BN168" s="11" t="s">
        <v>32</v>
      </c>
    </row>
    <row r="169" spans="1:66" x14ac:dyDescent="0.25">
      <c r="A169" s="108">
        <v>31</v>
      </c>
      <c r="B169" s="11">
        <v>416.60470483159099</v>
      </c>
      <c r="C169" s="11">
        <v>46615.464159319999</v>
      </c>
      <c r="D169" s="11">
        <v>14410.9341861549</v>
      </c>
      <c r="E169" s="11">
        <v>867.33998677908198</v>
      </c>
      <c r="F169" s="11">
        <v>589750.53280829301</v>
      </c>
      <c r="G169" s="11">
        <v>1987.7888783607</v>
      </c>
      <c r="H169" s="11">
        <v>15143.2695382332</v>
      </c>
      <c r="I169" s="11">
        <v>3698.9594312785698</v>
      </c>
      <c r="J169" s="11">
        <v>424.17646034902998</v>
      </c>
      <c r="K169" s="11">
        <v>219.97209527443499</v>
      </c>
      <c r="M169" s="92">
        <v>8.9120078457573956E-2</v>
      </c>
      <c r="N169" s="92">
        <v>7.775925576416169</v>
      </c>
      <c r="O169" s="92">
        <v>2.7229460144739681</v>
      </c>
      <c r="P169" s="92">
        <v>0.12676173906776284</v>
      </c>
      <c r="Q169" s="92">
        <v>75.871406045786898</v>
      </c>
      <c r="R169" s="92">
        <v>0.25666329997393356</v>
      </c>
      <c r="S169" s="92">
        <v>2.5110569548298289</v>
      </c>
      <c r="T169" s="92">
        <v>0.66033823767185029</v>
      </c>
      <c r="U169" s="92">
        <v>5.3976454579414065E-2</v>
      </c>
      <c r="V169" s="92">
        <v>2.7382126419761666E-2</v>
      </c>
      <c r="W169" s="92">
        <f t="shared" si="35"/>
        <v>90.095576527677167</v>
      </c>
      <c r="X169" s="148">
        <f t="shared" si="37"/>
        <v>5.5711678451140216E-2</v>
      </c>
      <c r="Y169" s="153">
        <f t="shared" si="36"/>
        <v>916.01633556682009</v>
      </c>
      <c r="AA169" s="11">
        <v>19.2967483130952</v>
      </c>
      <c r="AB169" s="11">
        <v>240.42955249734101</v>
      </c>
      <c r="AC169" s="11">
        <v>0.43179598516807</v>
      </c>
      <c r="AD169" s="11">
        <v>40.455461765724998</v>
      </c>
      <c r="AE169" s="11">
        <v>1.06768705525273</v>
      </c>
      <c r="AF169" s="11">
        <v>0.71761463752949295</v>
      </c>
      <c r="AG169" s="11">
        <v>0.78686138389618698</v>
      </c>
      <c r="AH169" s="11">
        <v>8.4968159006089006E-2</v>
      </c>
      <c r="AI169" s="11" t="s">
        <v>32</v>
      </c>
      <c r="AJ169" s="11">
        <v>1.6099012019375001E-2</v>
      </c>
      <c r="AK169" s="11" t="s">
        <v>32</v>
      </c>
      <c r="AL169" s="11">
        <v>10.6647584497265</v>
      </c>
      <c r="AM169" s="11">
        <v>0.34099802378323901</v>
      </c>
      <c r="AN169" s="11">
        <v>2.9030552709108998E-2</v>
      </c>
      <c r="AO169" s="11">
        <v>1.26539740153275</v>
      </c>
      <c r="AP169" s="11" t="s">
        <v>32</v>
      </c>
      <c r="AQ169" s="11" t="s">
        <v>32</v>
      </c>
      <c r="AR169" s="11" t="s">
        <v>32</v>
      </c>
      <c r="AS169" s="11">
        <v>2.3644314687499999E-3</v>
      </c>
      <c r="AT169" s="11">
        <v>4.9169308339819997E-3</v>
      </c>
      <c r="AU169" s="11" t="s">
        <v>32</v>
      </c>
      <c r="AV169" s="11" t="s">
        <v>32</v>
      </c>
      <c r="AW169" s="11" t="s">
        <v>32</v>
      </c>
      <c r="AX169" s="11" t="s">
        <v>32</v>
      </c>
      <c r="AY169" s="11" t="s">
        <v>32</v>
      </c>
      <c r="AZ169" s="11" t="s">
        <v>32</v>
      </c>
      <c r="BA169" s="11" t="s">
        <v>32</v>
      </c>
      <c r="BB169" s="11" t="s">
        <v>32</v>
      </c>
      <c r="BC169" s="11" t="s">
        <v>32</v>
      </c>
      <c r="BD169" s="11" t="s">
        <v>32</v>
      </c>
      <c r="BE169" s="11" t="s">
        <v>32</v>
      </c>
      <c r="BF169" s="11" t="s">
        <v>32</v>
      </c>
      <c r="BG169" s="11">
        <v>0.33828558932805503</v>
      </c>
      <c r="BH169" s="11">
        <v>1.9959311952373E-2</v>
      </c>
      <c r="BI169" s="11" t="s">
        <v>32</v>
      </c>
      <c r="BJ169" s="11">
        <v>1.473962287115E-2</v>
      </c>
      <c r="BK169" s="11">
        <v>2.029235472189E-3</v>
      </c>
      <c r="BL169" s="11">
        <v>6.3563444748730002E-3</v>
      </c>
      <c r="BM169" s="11" t="s">
        <v>32</v>
      </c>
      <c r="BN169" s="11" t="s">
        <v>32</v>
      </c>
    </row>
    <row r="170" spans="1:66" x14ac:dyDescent="0.25">
      <c r="A170" s="108">
        <v>32</v>
      </c>
      <c r="B170" s="11">
        <v>558.42492398738898</v>
      </c>
      <c r="C170" s="11">
        <v>47833.240193143902</v>
      </c>
      <c r="D170" s="11">
        <v>14476.394528876001</v>
      </c>
      <c r="E170" s="11">
        <v>869.12084524346699</v>
      </c>
      <c r="F170" s="11">
        <v>587423.46950777306</v>
      </c>
      <c r="G170" s="11">
        <v>2067.6497962169301</v>
      </c>
      <c r="H170" s="11">
        <v>15277.475723051701</v>
      </c>
      <c r="I170" s="11">
        <v>3775.0012994604299</v>
      </c>
      <c r="J170" s="11">
        <v>443.75597470398901</v>
      </c>
      <c r="K170" s="11">
        <v>227.097809264646</v>
      </c>
      <c r="M170" s="92">
        <v>0.11945825973938226</v>
      </c>
      <c r="N170" s="92">
        <v>7.9790627966183347</v>
      </c>
      <c r="O170" s="92">
        <v>2.7353147462311203</v>
      </c>
      <c r="P170" s="92">
        <v>0.12702201153233272</v>
      </c>
      <c r="Q170" s="92">
        <v>75.572029352174994</v>
      </c>
      <c r="R170" s="92">
        <v>0.26697494168753</v>
      </c>
      <c r="S170" s="92">
        <v>2.5333110243964327</v>
      </c>
      <c r="T170" s="92">
        <v>0.6739132319796759</v>
      </c>
      <c r="U170" s="92">
        <v>5.6467947781082606E-2</v>
      </c>
      <c r="V170" s="92">
        <v>2.8269135297263135E-2</v>
      </c>
      <c r="W170" s="92">
        <f t="shared" si="35"/>
        <v>90.091823447438159</v>
      </c>
      <c r="X170" s="148">
        <f t="shared" si="37"/>
        <v>5.6387719367747551E-2</v>
      </c>
      <c r="Y170" s="153">
        <f t="shared" si="36"/>
        <v>918.06350319800231</v>
      </c>
      <c r="AA170" s="11">
        <v>20.1566866714514</v>
      </c>
      <c r="AB170" s="11">
        <v>256.825595169255</v>
      </c>
      <c r="AC170" s="11">
        <v>0.21970520592894199</v>
      </c>
      <c r="AD170" s="11">
        <v>41.1882891457591</v>
      </c>
      <c r="AE170" s="11">
        <v>1.11630523260282</v>
      </c>
      <c r="AF170" s="11">
        <v>0.64960851984120005</v>
      </c>
      <c r="AG170" s="11">
        <v>0.65090406186660699</v>
      </c>
      <c r="AH170" s="11" t="s">
        <v>32</v>
      </c>
      <c r="AI170" s="11" t="s">
        <v>32</v>
      </c>
      <c r="AJ170" s="11">
        <v>1.4957291134917801</v>
      </c>
      <c r="AK170" s="11">
        <v>5.6422918129889997E-3</v>
      </c>
      <c r="AL170" s="11">
        <v>11.073307622334299</v>
      </c>
      <c r="AM170" s="11">
        <v>0.32173467431055702</v>
      </c>
      <c r="AN170" s="11">
        <v>5.9385945116404999E-2</v>
      </c>
      <c r="AO170" s="11">
        <v>1.4264991471608901</v>
      </c>
      <c r="AP170" s="11" t="s">
        <v>32</v>
      </c>
      <c r="AQ170" s="11">
        <v>1.4864180737530999E-2</v>
      </c>
      <c r="AR170" s="11">
        <v>1.9414138060014002E-2</v>
      </c>
      <c r="AS170" s="11">
        <v>3.8703805611355002E-2</v>
      </c>
      <c r="AT170" s="11">
        <v>6.4451658745370002E-3</v>
      </c>
      <c r="AU170" s="11">
        <v>1.0342168321500001E-3</v>
      </c>
      <c r="AV170" s="11">
        <v>6.1434587113290001E-3</v>
      </c>
      <c r="AW170" s="11" t="s">
        <v>32</v>
      </c>
      <c r="AX170" s="11" t="s">
        <v>32</v>
      </c>
      <c r="AY170" s="11" t="s">
        <v>32</v>
      </c>
      <c r="AZ170" s="11" t="s">
        <v>32</v>
      </c>
      <c r="BA170" s="11" t="s">
        <v>32</v>
      </c>
      <c r="BB170" s="11" t="s">
        <v>32</v>
      </c>
      <c r="BC170" s="11">
        <v>3.1700661578409998E-3</v>
      </c>
      <c r="BD170" s="11">
        <v>1.5661304723501E-2</v>
      </c>
      <c r="BE170" s="11">
        <v>4.5810146272570003E-3</v>
      </c>
      <c r="BF170" s="11" t="s">
        <v>32</v>
      </c>
      <c r="BG170" s="11">
        <v>0.43546385368546497</v>
      </c>
      <c r="BH170" s="11">
        <v>0.34811700524910999</v>
      </c>
      <c r="BI170" s="11" t="s">
        <v>32</v>
      </c>
      <c r="BJ170" s="11">
        <v>7.4985272879200002E-4</v>
      </c>
      <c r="BK170" s="11">
        <v>1.514485171352E-3</v>
      </c>
      <c r="BL170" s="11">
        <v>7.2913558348780003E-3</v>
      </c>
      <c r="BM170" s="11">
        <v>3.2156763798909999E-3</v>
      </c>
      <c r="BN170" s="11">
        <v>3.507180304872E-3</v>
      </c>
    </row>
    <row r="171" spans="1:66" x14ac:dyDescent="0.25">
      <c r="A171" s="108">
        <v>33</v>
      </c>
      <c r="B171" s="11">
        <v>379.66389421747903</v>
      </c>
      <c r="C171" s="11">
        <v>47490.4607492625</v>
      </c>
      <c r="D171" s="11">
        <v>14329.9339674783</v>
      </c>
      <c r="E171" s="11">
        <v>864.22628258481905</v>
      </c>
      <c r="F171" s="11">
        <v>588563.70503790595</v>
      </c>
      <c r="G171" s="11">
        <v>2055.98595567146</v>
      </c>
      <c r="H171" s="11">
        <v>15203.043365138499</v>
      </c>
      <c r="I171" s="11">
        <v>3713.9748164785101</v>
      </c>
      <c r="J171" s="11">
        <v>425.70664679021701</v>
      </c>
      <c r="K171" s="11">
        <v>228.25775643788299</v>
      </c>
      <c r="M171" s="92">
        <v>8.1217700251003125E-2</v>
      </c>
      <c r="N171" s="92">
        <v>7.9218837575844772</v>
      </c>
      <c r="O171" s="92">
        <v>2.7076410231550248</v>
      </c>
      <c r="P171" s="92">
        <v>0.12630667119977129</v>
      </c>
      <c r="Q171" s="92">
        <v>75.718720653126596</v>
      </c>
      <c r="R171" s="92">
        <v>0.2654689065962989</v>
      </c>
      <c r="S171" s="92">
        <v>2.5209686508072657</v>
      </c>
      <c r="T171" s="92">
        <v>0.66301878423774363</v>
      </c>
      <c r="U171" s="92">
        <v>5.4171170804055112E-2</v>
      </c>
      <c r="V171" s="92">
        <v>2.8413525521387675E-2</v>
      </c>
      <c r="W171" s="92">
        <f t="shared" si="35"/>
        <v>90.08781084328362</v>
      </c>
      <c r="X171" s="148">
        <f t="shared" si="37"/>
        <v>5.6025748759029798E-2</v>
      </c>
      <c r="Y171" s="153">
        <f t="shared" si="36"/>
        <v>916.96958979687611</v>
      </c>
      <c r="AA171" s="11">
        <v>19.600643302621201</v>
      </c>
      <c r="AB171" s="11">
        <v>240.99078452370199</v>
      </c>
      <c r="AC171" s="11">
        <v>0.45123855825278197</v>
      </c>
      <c r="AD171" s="11">
        <v>41.734256909831302</v>
      </c>
      <c r="AE171" s="11">
        <v>0.86612782913391995</v>
      </c>
      <c r="AF171" s="11">
        <v>0.57160658380888596</v>
      </c>
      <c r="AG171" s="11">
        <v>0.75792114786591303</v>
      </c>
      <c r="AH171" s="11" t="s">
        <v>32</v>
      </c>
      <c r="AI171" s="11" t="s">
        <v>32</v>
      </c>
      <c r="AJ171" s="11">
        <v>2.6959188635866001E-2</v>
      </c>
      <c r="AK171" s="11">
        <v>6.8819503154619998E-3</v>
      </c>
      <c r="AL171" s="11">
        <v>10.7513639779032</v>
      </c>
      <c r="AM171" s="11">
        <v>0.31638293971234499</v>
      </c>
      <c r="AN171" s="11">
        <v>6.7180659477964005E-2</v>
      </c>
      <c r="AO171" s="11">
        <v>1.1696057008243701</v>
      </c>
      <c r="AP171" s="11" t="s">
        <v>32</v>
      </c>
      <c r="AQ171" s="11" t="s">
        <v>32</v>
      </c>
      <c r="AR171" s="11" t="s">
        <v>32</v>
      </c>
      <c r="AS171" s="11">
        <v>1.0917225667857E-2</v>
      </c>
      <c r="AT171" s="11">
        <v>1.3820949871562E-2</v>
      </c>
      <c r="AU171" s="11">
        <v>2.04902971924E-3</v>
      </c>
      <c r="AV171" s="11" t="s">
        <v>32</v>
      </c>
      <c r="AW171" s="11" t="s">
        <v>32</v>
      </c>
      <c r="AX171" s="11">
        <v>1.7501174039960001E-3</v>
      </c>
      <c r="AY171" s="11">
        <v>6.3353044772960004E-3</v>
      </c>
      <c r="AZ171" s="11" t="s">
        <v>32</v>
      </c>
      <c r="BA171" s="11" t="s">
        <v>32</v>
      </c>
      <c r="BB171" s="11" t="s">
        <v>32</v>
      </c>
      <c r="BC171" s="11" t="s">
        <v>32</v>
      </c>
      <c r="BD171" s="11" t="s">
        <v>32</v>
      </c>
      <c r="BE171" s="11" t="s">
        <v>32</v>
      </c>
      <c r="BF171" s="11">
        <v>9.6491912061699996E-4</v>
      </c>
      <c r="BG171" s="11">
        <v>0.37215662072226802</v>
      </c>
      <c r="BH171" s="11">
        <v>2.6798561465587002E-2</v>
      </c>
      <c r="BI171" s="11" t="s">
        <v>32</v>
      </c>
      <c r="BJ171" s="11">
        <v>1.9227606838930001E-3</v>
      </c>
      <c r="BK171" s="11">
        <v>1.473319524842E-3</v>
      </c>
      <c r="BL171" s="11">
        <v>4.0934388033589996E-3</v>
      </c>
      <c r="BM171" s="11">
        <v>6.22189168569E-4</v>
      </c>
      <c r="BN171" s="11">
        <v>1.697550317465E-3</v>
      </c>
    </row>
    <row r="172" spans="1:66" x14ac:dyDescent="0.25">
      <c r="A172" s="108">
        <v>34</v>
      </c>
      <c r="B172" s="11">
        <v>663.174132545009</v>
      </c>
      <c r="C172" s="11">
        <v>47986.7232559451</v>
      </c>
      <c r="D172" s="11">
        <v>14495.0937318948</v>
      </c>
      <c r="E172" s="11">
        <v>882.17595733035205</v>
      </c>
      <c r="F172" s="11">
        <v>587215.97834758798</v>
      </c>
      <c r="G172" s="11">
        <v>2044.74658388036</v>
      </c>
      <c r="H172" s="11">
        <v>15106.511504756099</v>
      </c>
      <c r="I172" s="11">
        <v>3950.5083744901599</v>
      </c>
      <c r="J172" s="11">
        <v>441.83359840262602</v>
      </c>
      <c r="K172" s="11">
        <v>228.407860201489</v>
      </c>
      <c r="M172" s="92">
        <v>0.14186621043402833</v>
      </c>
      <c r="N172" s="92">
        <v>8.0046653063242026</v>
      </c>
      <c r="O172" s="92">
        <v>2.7388479606415221</v>
      </c>
      <c r="P172" s="92">
        <v>0.12893001616383096</v>
      </c>
      <c r="Q172" s="92">
        <v>75.545335614417183</v>
      </c>
      <c r="R172" s="92">
        <v>0.26401767891063205</v>
      </c>
      <c r="S172" s="92">
        <v>2.5049617377186562</v>
      </c>
      <c r="T172" s="92">
        <v>0.70524475501398332</v>
      </c>
      <c r="U172" s="92">
        <v>5.6223325396734157E-2</v>
      </c>
      <c r="V172" s="92">
        <v>2.8432210437881352E-2</v>
      </c>
      <c r="W172" s="92">
        <f t="shared" si="35"/>
        <v>90.118524815458656</v>
      </c>
      <c r="X172" s="148">
        <f t="shared" si="37"/>
        <v>5.5810492167644526E-2</v>
      </c>
      <c r="Y172" s="153">
        <f t="shared" si="36"/>
        <v>916.31666449043928</v>
      </c>
      <c r="AA172" s="11">
        <v>20.231879880110199</v>
      </c>
      <c r="AB172" s="11">
        <v>251.97887989060899</v>
      </c>
      <c r="AC172" s="11">
        <v>0.344973928363842</v>
      </c>
      <c r="AD172" s="11">
        <v>40.9703257997812</v>
      </c>
      <c r="AE172" s="11">
        <v>0.86220336327520697</v>
      </c>
      <c r="AF172" s="11">
        <v>0.81388338312213604</v>
      </c>
      <c r="AG172" s="11">
        <v>0.836481178954396</v>
      </c>
      <c r="AH172" s="11" t="s">
        <v>32</v>
      </c>
      <c r="AI172" s="11" t="s">
        <v>32</v>
      </c>
      <c r="AJ172" s="11">
        <v>2.6021870864871E-2</v>
      </c>
      <c r="AK172" s="11">
        <v>5.6116338034830002E-3</v>
      </c>
      <c r="AL172" s="11">
        <v>10.6260373211502</v>
      </c>
      <c r="AM172" s="11">
        <v>0.26302333666366301</v>
      </c>
      <c r="AN172" s="11">
        <v>0.116688468476892</v>
      </c>
      <c r="AO172" s="11">
        <v>1.4194578451165401</v>
      </c>
      <c r="AP172" s="11" t="s">
        <v>32</v>
      </c>
      <c r="AQ172" s="11" t="s">
        <v>32</v>
      </c>
      <c r="AR172" s="11" t="s">
        <v>32</v>
      </c>
      <c r="AS172" s="11">
        <v>2.4637233095489998E-3</v>
      </c>
      <c r="AT172" s="11">
        <v>7.6950804067479998E-3</v>
      </c>
      <c r="AU172" s="11">
        <v>3.1604155623329998E-3</v>
      </c>
      <c r="AV172" s="11" t="s">
        <v>32</v>
      </c>
      <c r="AW172" s="11" t="s">
        <v>32</v>
      </c>
      <c r="AX172" s="11" t="s">
        <v>32</v>
      </c>
      <c r="AY172" s="11" t="s">
        <v>32</v>
      </c>
      <c r="AZ172" s="11" t="s">
        <v>32</v>
      </c>
      <c r="BA172" s="11">
        <v>4.0371198950310003E-3</v>
      </c>
      <c r="BB172" s="11">
        <v>4.1266111080660002E-3</v>
      </c>
      <c r="BC172" s="11">
        <v>3.151245076112E-3</v>
      </c>
      <c r="BD172" s="11" t="s">
        <v>32</v>
      </c>
      <c r="BE172" s="11" t="s">
        <v>32</v>
      </c>
      <c r="BF172" s="11">
        <v>9.8660014834199995E-4</v>
      </c>
      <c r="BG172" s="11">
        <v>0.40131611049571497</v>
      </c>
      <c r="BH172" s="11">
        <v>1.7519290380854001E-2</v>
      </c>
      <c r="BI172" s="11" t="s">
        <v>32</v>
      </c>
      <c r="BJ172" s="11">
        <v>5.62842858278E-3</v>
      </c>
      <c r="BK172" s="11">
        <v>1.0713958175537001E-2</v>
      </c>
      <c r="BL172" s="11">
        <v>1.0926657337188001E-2</v>
      </c>
      <c r="BM172" s="11">
        <v>1.276097215163E-3</v>
      </c>
      <c r="BN172" s="11" t="s">
        <v>32</v>
      </c>
    </row>
    <row r="173" spans="1:66" x14ac:dyDescent="0.25">
      <c r="A173" s="108">
        <v>35</v>
      </c>
      <c r="B173" s="11">
        <v>549.27382185523504</v>
      </c>
      <c r="C173" s="11">
        <v>47593.7633261351</v>
      </c>
      <c r="D173" s="11">
        <v>14556.6801482678</v>
      </c>
      <c r="E173" s="11">
        <v>915.57832807507805</v>
      </c>
      <c r="F173" s="11">
        <v>587628.76584447396</v>
      </c>
      <c r="G173" s="11">
        <v>2075.6171467839199</v>
      </c>
      <c r="H173" s="11">
        <v>15205.8570738252</v>
      </c>
      <c r="I173" s="11">
        <v>3713.4441680842701</v>
      </c>
      <c r="J173" s="11">
        <v>435.96852725351999</v>
      </c>
      <c r="K173" s="11">
        <v>225.537315571688</v>
      </c>
      <c r="M173" s="92">
        <v>0.11750065597127189</v>
      </c>
      <c r="N173" s="92">
        <v>7.939115660432595</v>
      </c>
      <c r="O173" s="92">
        <v>2.7504847140152009</v>
      </c>
      <c r="P173" s="92">
        <v>0.13381177264817265</v>
      </c>
      <c r="Q173" s="92">
        <v>75.598440725891578</v>
      </c>
      <c r="R173" s="92">
        <v>0.26800368599273972</v>
      </c>
      <c r="S173" s="92">
        <v>2.5214352199816945</v>
      </c>
      <c r="T173" s="92">
        <v>0.66292405288640388</v>
      </c>
      <c r="U173" s="92">
        <v>5.547699509301042E-2</v>
      </c>
      <c r="V173" s="92">
        <v>2.8074885042363721E-2</v>
      </c>
      <c r="W173" s="92">
        <f t="shared" si="35"/>
        <v>90.075268367955033</v>
      </c>
      <c r="X173" s="148">
        <f t="shared" si="37"/>
        <v>5.6119693485414131E-2</v>
      </c>
      <c r="Y173" s="153">
        <f t="shared" si="36"/>
        <v>917.25398488210794</v>
      </c>
      <c r="AA173" s="11">
        <v>19.610242307700201</v>
      </c>
      <c r="AB173" s="11">
        <v>252.060537274887</v>
      </c>
      <c r="AC173" s="11">
        <v>0.224065564535357</v>
      </c>
      <c r="AD173" s="11">
        <v>41.820144456996402</v>
      </c>
      <c r="AE173" s="11">
        <v>0.81603861864722405</v>
      </c>
      <c r="AF173" s="11">
        <v>0.83869208953894403</v>
      </c>
      <c r="AG173" s="11">
        <v>0.67412633177681403</v>
      </c>
      <c r="AH173" s="11" t="s">
        <v>32</v>
      </c>
      <c r="AI173" s="11" t="s">
        <v>32</v>
      </c>
      <c r="AJ173" s="11">
        <v>1.6461494901065001E-2</v>
      </c>
      <c r="AK173" s="11">
        <v>2.7072341497749999E-3</v>
      </c>
      <c r="AL173" s="11">
        <v>11.0206827294492</v>
      </c>
      <c r="AM173" s="11">
        <v>0.28225567369772903</v>
      </c>
      <c r="AN173" s="11">
        <v>5.7821734624280002E-2</v>
      </c>
      <c r="AO173" s="11">
        <v>1.3679214457020299</v>
      </c>
      <c r="AP173" s="11" t="s">
        <v>32</v>
      </c>
      <c r="AQ173" s="11" t="s">
        <v>32</v>
      </c>
      <c r="AR173" s="11" t="s">
        <v>32</v>
      </c>
      <c r="AS173" s="11">
        <v>6.0623258747140004E-3</v>
      </c>
      <c r="AT173" s="11">
        <v>1.2573340025061001E-2</v>
      </c>
      <c r="AU173" s="11">
        <v>1.006960358013E-3</v>
      </c>
      <c r="AV173" s="11" t="s">
        <v>32</v>
      </c>
      <c r="AW173" s="11" t="s">
        <v>32</v>
      </c>
      <c r="AX173" s="11" t="s">
        <v>32</v>
      </c>
      <c r="AY173" s="11" t="s">
        <v>32</v>
      </c>
      <c r="AZ173" s="11" t="s">
        <v>32</v>
      </c>
      <c r="BA173" s="11" t="s">
        <v>32</v>
      </c>
      <c r="BB173" s="11" t="s">
        <v>32</v>
      </c>
      <c r="BC173" s="11" t="s">
        <v>32</v>
      </c>
      <c r="BD173" s="11" t="s">
        <v>32</v>
      </c>
      <c r="BE173" s="11" t="s">
        <v>32</v>
      </c>
      <c r="BF173" s="11" t="s">
        <v>32</v>
      </c>
      <c r="BG173" s="11">
        <v>0.42352124526033602</v>
      </c>
      <c r="BH173" s="11">
        <v>2.2523630106065E-2</v>
      </c>
      <c r="BI173" s="11">
        <v>1.0268674191228001E-2</v>
      </c>
      <c r="BJ173" s="11">
        <v>6.7057870248959997E-3</v>
      </c>
      <c r="BK173" s="11" t="s">
        <v>32</v>
      </c>
      <c r="BL173" s="11">
        <v>1.1295133902105001E-2</v>
      </c>
      <c r="BM173" s="11">
        <v>6.2262436999399996E-4</v>
      </c>
      <c r="BN173" s="11" t="s">
        <v>32</v>
      </c>
    </row>
    <row r="174" spans="1:66" x14ac:dyDescent="0.25">
      <c r="A174" s="108">
        <v>36</v>
      </c>
      <c r="B174" s="11">
        <v>536.28358267342696</v>
      </c>
      <c r="C174" s="11">
        <v>47755.213288659099</v>
      </c>
      <c r="D174" s="11">
        <v>14798.703557177399</v>
      </c>
      <c r="E174" s="11">
        <v>896.84007860023905</v>
      </c>
      <c r="F174" s="11">
        <v>586829.20754404203</v>
      </c>
      <c r="G174" s="11">
        <v>2066.8328292009801</v>
      </c>
      <c r="H174" s="11">
        <v>15353.0776831065</v>
      </c>
      <c r="I174" s="11">
        <v>3737.0892806930101</v>
      </c>
      <c r="J174" s="11">
        <v>439.80719653588602</v>
      </c>
      <c r="K174" s="11">
        <v>227.195596798369</v>
      </c>
      <c r="M174" s="92">
        <v>0.11472178400549951</v>
      </c>
      <c r="N174" s="92">
        <v>7.9660471286812244</v>
      </c>
      <c r="O174" s="92">
        <v>2.7962150371286696</v>
      </c>
      <c r="P174" s="92">
        <v>0.13107317748742495</v>
      </c>
      <c r="Q174" s="92">
        <v>75.495577550541</v>
      </c>
      <c r="R174" s="92">
        <v>0.26686945490643055</v>
      </c>
      <c r="S174" s="92">
        <v>2.5458473414127196</v>
      </c>
      <c r="T174" s="92">
        <v>0.66714517838931608</v>
      </c>
      <c r="U174" s="92">
        <v>5.5965465759191493E-2</v>
      </c>
      <c r="V174" s="92">
        <v>2.8281307889460969E-2</v>
      </c>
      <c r="W174" s="92">
        <f t="shared" si="35"/>
        <v>90.067743426200934</v>
      </c>
      <c r="X174" s="148">
        <f t="shared" si="37"/>
        <v>5.6705085319747127E-2</v>
      </c>
      <c r="Y174" s="153">
        <f t="shared" si="36"/>
        <v>919.01849602460516</v>
      </c>
      <c r="AA174" s="11">
        <v>19.969953163503298</v>
      </c>
      <c r="AB174" s="11">
        <v>252.548985257433</v>
      </c>
      <c r="AC174" s="11">
        <v>0.25467923093730099</v>
      </c>
      <c r="AD174" s="11">
        <v>40.156620844773201</v>
      </c>
      <c r="AE174" s="11">
        <v>0.69658852072949295</v>
      </c>
      <c r="AF174" s="11">
        <v>0.65498331809286203</v>
      </c>
      <c r="AG174" s="11">
        <v>0.70359260891395703</v>
      </c>
      <c r="AH174" s="11" t="s">
        <v>32</v>
      </c>
      <c r="AI174" s="11" t="s">
        <v>32</v>
      </c>
      <c r="AJ174" s="11">
        <v>3.2961433545940999E-2</v>
      </c>
      <c r="AK174" s="11">
        <v>8.2754093845630004E-3</v>
      </c>
      <c r="AL174" s="11">
        <v>10.6044348702517</v>
      </c>
      <c r="AM174" s="11">
        <v>0.32816289329896903</v>
      </c>
      <c r="AN174" s="11">
        <v>9.5415240427000003E-2</v>
      </c>
      <c r="AO174" s="11">
        <v>1.3602984699431</v>
      </c>
      <c r="AP174" s="11" t="s">
        <v>32</v>
      </c>
      <c r="AQ174" s="11" t="s">
        <v>32</v>
      </c>
      <c r="AR174" s="11" t="s">
        <v>32</v>
      </c>
      <c r="AS174" s="11">
        <v>2.4119614395299999E-3</v>
      </c>
      <c r="AT174" s="11">
        <v>7.5319218261850002E-3</v>
      </c>
      <c r="AU174" s="11">
        <v>2.0499563742749998E-3</v>
      </c>
      <c r="AV174" s="11">
        <v>5.9812696332829998E-3</v>
      </c>
      <c r="AW174" s="11" t="s">
        <v>32</v>
      </c>
      <c r="AX174" s="11" t="s">
        <v>32</v>
      </c>
      <c r="AY174" s="11" t="s">
        <v>32</v>
      </c>
      <c r="AZ174" s="11" t="s">
        <v>32</v>
      </c>
      <c r="BA174" s="11" t="s">
        <v>32</v>
      </c>
      <c r="BB174" s="11" t="s">
        <v>32</v>
      </c>
      <c r="BC174" s="11" t="s">
        <v>32</v>
      </c>
      <c r="BD174" s="11" t="s">
        <v>32</v>
      </c>
      <c r="BE174" s="11" t="s">
        <v>32</v>
      </c>
      <c r="BF174" s="11" t="s">
        <v>32</v>
      </c>
      <c r="BG174" s="11">
        <v>0.440212105428964</v>
      </c>
      <c r="BH174" s="11">
        <v>1.9287165775192999E-2</v>
      </c>
      <c r="BI174" s="11">
        <v>5.1185509503639997E-3</v>
      </c>
      <c r="BJ174" s="11">
        <v>5.5079105078640004E-3</v>
      </c>
      <c r="BK174" s="11">
        <v>3.278232111002E-3</v>
      </c>
      <c r="BL174" s="11">
        <v>3.4983879568870001E-3</v>
      </c>
      <c r="BM174" s="11">
        <v>1.8729163090759999E-3</v>
      </c>
      <c r="BN174" s="11">
        <v>5.5663509153699997E-4</v>
      </c>
    </row>
    <row r="175" spans="1:66" x14ac:dyDescent="0.25">
      <c r="A175" s="108">
        <v>37</v>
      </c>
      <c r="B175" s="11" t="s">
        <v>32</v>
      </c>
      <c r="C175" s="11">
        <v>48300.586578054601</v>
      </c>
      <c r="D175" s="11">
        <v>14942.955225182001</v>
      </c>
      <c r="E175" s="11">
        <v>879.72065930427902</v>
      </c>
      <c r="F175" s="11">
        <v>586546.84800946398</v>
      </c>
      <c r="G175" s="11">
        <v>2108.9981943521798</v>
      </c>
      <c r="H175" s="11">
        <v>15498.5044375667</v>
      </c>
      <c r="I175" s="11">
        <v>3805.94522599737</v>
      </c>
      <c r="J175" s="11">
        <v>439.52686830503001</v>
      </c>
      <c r="K175" s="11">
        <v>229.91962653454399</v>
      </c>
      <c r="M175" s="92" t="s">
        <v>32</v>
      </c>
      <c r="N175" s="92">
        <v>8.0570208470852869</v>
      </c>
      <c r="O175" s="92">
        <v>2.8234713897981387</v>
      </c>
      <c r="P175" s="92">
        <v>0.12857117435732038</v>
      </c>
      <c r="Q175" s="92">
        <v>75.459251996417535</v>
      </c>
      <c r="R175" s="92">
        <v>0.27231384685475346</v>
      </c>
      <c r="S175" s="92">
        <v>2.56996200583731</v>
      </c>
      <c r="T175" s="92">
        <v>0.67943734174505055</v>
      </c>
      <c r="U175" s="92">
        <v>5.5929793991815066E-2</v>
      </c>
      <c r="V175" s="92">
        <v>2.8620395111020033E-2</v>
      </c>
      <c r="W175" s="92">
        <f t="shared" si="35"/>
        <v>90.074578791198235</v>
      </c>
      <c r="X175" s="148">
        <f t="shared" si="37"/>
        <v>5.7237471887390028E-2</v>
      </c>
      <c r="Y175" s="153">
        <f t="shared" si="36"/>
        <v>920.61197430879065</v>
      </c>
      <c r="AA175" s="11">
        <v>20.281555776505702</v>
      </c>
      <c r="AB175" s="11">
        <v>256.38052641181798</v>
      </c>
      <c r="AC175" s="11">
        <v>0.209815680833249</v>
      </c>
      <c r="AD175" s="11">
        <v>40.949109547187199</v>
      </c>
      <c r="AE175" s="11">
        <v>0.74634895035831705</v>
      </c>
      <c r="AF175" s="11">
        <v>0.86737958950402505</v>
      </c>
      <c r="AG175" s="11">
        <v>0.67486560763473102</v>
      </c>
      <c r="AH175" s="11" t="s">
        <v>32</v>
      </c>
      <c r="AI175" s="11" t="s">
        <v>32</v>
      </c>
      <c r="AJ175" s="11">
        <v>2.4764419503062001E-2</v>
      </c>
      <c r="AK175" s="11">
        <v>8.558914563677E-3</v>
      </c>
      <c r="AL175" s="11">
        <v>10.384158193507</v>
      </c>
      <c r="AM175" s="11">
        <v>0.30178670049369799</v>
      </c>
      <c r="AN175" s="11">
        <v>8.8865183656715002E-2</v>
      </c>
      <c r="AO175" s="11">
        <v>1.38650547431813</v>
      </c>
      <c r="AP175" s="11" t="s">
        <v>32</v>
      </c>
      <c r="AQ175" s="11" t="s">
        <v>32</v>
      </c>
      <c r="AR175" s="11" t="s">
        <v>32</v>
      </c>
      <c r="AS175" s="11">
        <v>1.23590511656E-3</v>
      </c>
      <c r="AT175" s="11">
        <v>6.4824516627819996E-3</v>
      </c>
      <c r="AU175" s="11" t="s">
        <v>32</v>
      </c>
      <c r="AV175" s="11">
        <v>6.1819778149099997E-3</v>
      </c>
      <c r="AW175" s="11" t="s">
        <v>32</v>
      </c>
      <c r="AX175" s="11" t="s">
        <v>32</v>
      </c>
      <c r="AY175" s="11" t="s">
        <v>32</v>
      </c>
      <c r="AZ175" s="11" t="s">
        <v>32</v>
      </c>
      <c r="BA175" s="11" t="s">
        <v>32</v>
      </c>
      <c r="BB175" s="11" t="s">
        <v>32</v>
      </c>
      <c r="BC175" s="11" t="s">
        <v>32</v>
      </c>
      <c r="BD175" s="11" t="s">
        <v>32</v>
      </c>
      <c r="BE175" s="11" t="s">
        <v>32</v>
      </c>
      <c r="BF175" s="11" t="s">
        <v>32</v>
      </c>
      <c r="BG175" s="11">
        <v>0.41261533943452</v>
      </c>
      <c r="BH175" s="11">
        <v>1.1057402408947E-2</v>
      </c>
      <c r="BI175" s="11" t="s">
        <v>32</v>
      </c>
      <c r="BJ175" s="11">
        <v>4.4620341987640002E-3</v>
      </c>
      <c r="BK175" s="11">
        <v>2.1491671692749998E-3</v>
      </c>
      <c r="BL175" s="11">
        <v>6.0970395127550002E-3</v>
      </c>
      <c r="BM175" s="11">
        <v>3.8768100862110002E-3</v>
      </c>
      <c r="BN175" s="11" t="s">
        <v>32</v>
      </c>
    </row>
    <row r="176" spans="1:66" x14ac:dyDescent="0.25">
      <c r="A176" s="108">
        <v>38</v>
      </c>
      <c r="B176" s="11">
        <v>678.24795610334297</v>
      </c>
      <c r="C176" s="11">
        <v>48483.359155235899</v>
      </c>
      <c r="D176" s="11">
        <v>15356.6970416603</v>
      </c>
      <c r="E176" s="11">
        <v>890.82336114601605</v>
      </c>
      <c r="F176" s="11">
        <v>585375.77848801995</v>
      </c>
      <c r="G176" s="11">
        <v>2203.7637756449299</v>
      </c>
      <c r="H176" s="11">
        <v>15007.0378063071</v>
      </c>
      <c r="I176" s="11">
        <v>3800.8300486671701</v>
      </c>
      <c r="J176" s="11">
        <v>446.53841125473201</v>
      </c>
      <c r="K176" s="11">
        <v>240.193105526138</v>
      </c>
      <c r="M176" s="92">
        <v>0.14509080276962713</v>
      </c>
      <c r="N176" s="92">
        <v>8.0875091406848991</v>
      </c>
      <c r="O176" s="92">
        <v>2.9016479060217133</v>
      </c>
      <c r="P176" s="92">
        <v>0.13019383423149025</v>
      </c>
      <c r="Q176" s="92">
        <v>75.308593902483764</v>
      </c>
      <c r="R176" s="92">
        <v>0.28454997871127335</v>
      </c>
      <c r="S176" s="92">
        <v>2.4884670090418433</v>
      </c>
      <c r="T176" s="92">
        <v>0.67852418028806316</v>
      </c>
      <c r="U176" s="92">
        <v>5.6822012832164648E-2</v>
      </c>
      <c r="V176" s="92">
        <v>2.9899237775893657E-2</v>
      </c>
      <c r="W176" s="92">
        <f t="shared" si="35"/>
        <v>90.111298004840734</v>
      </c>
      <c r="X176" s="148">
        <f t="shared" si="37"/>
        <v>5.5628019113382395E-2</v>
      </c>
      <c r="Y176" s="153">
        <f t="shared" si="36"/>
        <v>915.76176814881251</v>
      </c>
      <c r="AA176" s="11">
        <v>20.1968763158287</v>
      </c>
      <c r="AB176" s="11">
        <v>246.997204024479</v>
      </c>
      <c r="AC176" s="11">
        <v>4.9340144691880399</v>
      </c>
      <c r="AD176" s="11">
        <v>42.359380910944402</v>
      </c>
      <c r="AE176" s="11">
        <v>1.18105271715279</v>
      </c>
      <c r="AF176" s="11">
        <v>0.71882351404061295</v>
      </c>
      <c r="AG176" s="11">
        <v>0.96654177359031801</v>
      </c>
      <c r="AH176" s="11" t="s">
        <v>32</v>
      </c>
      <c r="AI176" s="11" t="s">
        <v>32</v>
      </c>
      <c r="AJ176" s="11">
        <v>2.3847122917854E-2</v>
      </c>
      <c r="AK176" s="11">
        <v>4.3540219343759998E-3</v>
      </c>
      <c r="AL176" s="11">
        <v>10.186684568766299</v>
      </c>
      <c r="AM176" s="11">
        <v>0.28364726450741001</v>
      </c>
      <c r="AN176" s="11">
        <v>8.1227394242009004E-2</v>
      </c>
      <c r="AO176" s="11">
        <v>1.3633901978907099</v>
      </c>
      <c r="AP176" s="11" t="s">
        <v>32</v>
      </c>
      <c r="AQ176" s="11" t="s">
        <v>32</v>
      </c>
      <c r="AR176" s="11">
        <v>0.31868338907730698</v>
      </c>
      <c r="AS176" s="11">
        <v>1.268663581538E-3</v>
      </c>
      <c r="AT176" s="11">
        <v>1.1995316060145001E-2</v>
      </c>
      <c r="AU176" s="11">
        <v>2.1745398934949998E-3</v>
      </c>
      <c r="AV176" s="11" t="s">
        <v>32</v>
      </c>
      <c r="AW176" s="11" t="s">
        <v>32</v>
      </c>
      <c r="AX176" s="11" t="s">
        <v>32</v>
      </c>
      <c r="AY176" s="11">
        <v>1.4121675264938001E-2</v>
      </c>
      <c r="AZ176" s="11">
        <v>6.1557072210919996E-3</v>
      </c>
      <c r="BA176" s="11">
        <v>4.1924489522619998E-3</v>
      </c>
      <c r="BB176" s="11" t="s">
        <v>32</v>
      </c>
      <c r="BC176" s="11" t="s">
        <v>32</v>
      </c>
      <c r="BD176" s="11" t="s">
        <v>32</v>
      </c>
      <c r="BE176" s="11" t="s">
        <v>32</v>
      </c>
      <c r="BF176" s="11">
        <v>3.1562730177989999E-3</v>
      </c>
      <c r="BG176" s="11">
        <v>0.41263860500091198</v>
      </c>
      <c r="BH176" s="11">
        <v>1.4771009760045001E-2</v>
      </c>
      <c r="BI176" s="11" t="s">
        <v>32</v>
      </c>
      <c r="BJ176" s="11">
        <v>1.0926091057516E-2</v>
      </c>
      <c r="BK176" s="11">
        <v>5.0710037405794002E-2</v>
      </c>
      <c r="BL176" s="11">
        <v>2.8528022209375E-2</v>
      </c>
      <c r="BM176" s="11">
        <v>1.324479756011E-3</v>
      </c>
      <c r="BN176" s="11" t="s">
        <v>32</v>
      </c>
    </row>
    <row r="177" spans="1:66" x14ac:dyDescent="0.25">
      <c r="A177" s="108">
        <v>39</v>
      </c>
      <c r="B177" s="11">
        <v>632.470595968618</v>
      </c>
      <c r="C177" s="11">
        <v>48197.820176355803</v>
      </c>
      <c r="D177" s="11">
        <v>14775.2768673315</v>
      </c>
      <c r="E177" s="11">
        <v>906.50598092540804</v>
      </c>
      <c r="F177" s="11">
        <v>586431.41597305203</v>
      </c>
      <c r="G177" s="11">
        <v>2082.27421050569</v>
      </c>
      <c r="H177" s="11">
        <v>15227.096306126399</v>
      </c>
      <c r="I177" s="11">
        <v>3805.15753583475</v>
      </c>
      <c r="J177" s="11">
        <v>470.46297791244899</v>
      </c>
      <c r="K177" s="11">
        <v>222.58175506499401</v>
      </c>
      <c r="M177" s="92">
        <v>0.13529810988960678</v>
      </c>
      <c r="N177" s="92">
        <v>8.0398783836179106</v>
      </c>
      <c r="O177" s="92">
        <v>2.7917885640822866</v>
      </c>
      <c r="P177" s="92">
        <v>0.13248584911224839</v>
      </c>
      <c r="Q177" s="92">
        <v>75.444401664933139</v>
      </c>
      <c r="R177" s="92">
        <v>0.26886324606049467</v>
      </c>
      <c r="S177" s="92">
        <v>2.5249571094818792</v>
      </c>
      <c r="T177" s="92">
        <v>0.67929672329721957</v>
      </c>
      <c r="U177" s="92">
        <v>5.9866413939359132E-2</v>
      </c>
      <c r="V177" s="92">
        <v>2.7706976870490455E-2</v>
      </c>
      <c r="W177" s="92">
        <f t="shared" si="35"/>
        <v>90.104543041284629</v>
      </c>
      <c r="X177" s="148">
        <f t="shared" si="37"/>
        <v>5.6301960199042794E-2</v>
      </c>
      <c r="Y177" s="153">
        <f t="shared" si="36"/>
        <v>917.80478457519666</v>
      </c>
      <c r="AA177" s="11">
        <v>20.143472723052898</v>
      </c>
      <c r="AB177" s="11">
        <v>257.44831179682598</v>
      </c>
      <c r="AC177" s="11">
        <v>0.40874612338849398</v>
      </c>
      <c r="AD177" s="11">
        <v>41.092153677615002</v>
      </c>
      <c r="AE177" s="11">
        <v>1.00999005802544</v>
      </c>
      <c r="AF177" s="11">
        <v>0.92024877549597395</v>
      </c>
      <c r="AG177" s="11">
        <v>0.72079953462909796</v>
      </c>
      <c r="AH177" s="11">
        <v>6.5586826959071004E-2</v>
      </c>
      <c r="AI177" s="11" t="s">
        <v>32</v>
      </c>
      <c r="AJ177" s="11">
        <v>2.2411856561516001E-2</v>
      </c>
      <c r="AK177" s="11">
        <v>5.4839566880129998E-3</v>
      </c>
      <c r="AL177" s="11">
        <v>10.7101421299559</v>
      </c>
      <c r="AM177" s="11">
        <v>0.304556639670374</v>
      </c>
      <c r="AN177" s="11">
        <v>6.7026858334999995E-2</v>
      </c>
      <c r="AO177" s="11">
        <v>1.3093915316800699</v>
      </c>
      <c r="AP177" s="11" t="s">
        <v>32</v>
      </c>
      <c r="AQ177" s="11" t="s">
        <v>32</v>
      </c>
      <c r="AR177" s="11" t="s">
        <v>32</v>
      </c>
      <c r="AS177" s="11" t="s">
        <v>32</v>
      </c>
      <c r="AT177" s="11">
        <v>3.7461932093339999E-3</v>
      </c>
      <c r="AU177" s="11" t="s">
        <v>32</v>
      </c>
      <c r="AV177" s="11" t="s">
        <v>32</v>
      </c>
      <c r="AW177" s="11" t="s">
        <v>32</v>
      </c>
      <c r="AX177" s="11" t="s">
        <v>32</v>
      </c>
      <c r="AY177" s="11" t="s">
        <v>32</v>
      </c>
      <c r="AZ177" s="11" t="s">
        <v>32</v>
      </c>
      <c r="BA177" s="11" t="s">
        <v>32</v>
      </c>
      <c r="BB177" s="11" t="s">
        <v>32</v>
      </c>
      <c r="BC177" s="11" t="s">
        <v>32</v>
      </c>
      <c r="BD177" s="11" t="s">
        <v>32</v>
      </c>
      <c r="BE177" s="11" t="s">
        <v>32</v>
      </c>
      <c r="BF177" s="11" t="s">
        <v>32</v>
      </c>
      <c r="BG177" s="11">
        <v>0.38103649675566098</v>
      </c>
      <c r="BH177" s="11">
        <v>1.9243724254187002E-2</v>
      </c>
      <c r="BI177" s="11" t="s">
        <v>32</v>
      </c>
      <c r="BJ177" s="11" t="s">
        <v>32</v>
      </c>
      <c r="BK177" s="11">
        <v>2.0765768968430002E-3</v>
      </c>
      <c r="BL177" s="11">
        <v>5.2884842761940004E-3</v>
      </c>
      <c r="BM177" s="11">
        <v>1.2443948692439999E-3</v>
      </c>
      <c r="BN177" s="11">
        <v>1.6944724392569999E-3</v>
      </c>
    </row>
    <row r="178" spans="1:66" x14ac:dyDescent="0.25">
      <c r="A178" s="108">
        <v>40</v>
      </c>
      <c r="B178" s="11">
        <v>384.96991323948902</v>
      </c>
      <c r="C178" s="11">
        <v>48132.884003140302</v>
      </c>
      <c r="D178" s="11">
        <v>14579.2758392044</v>
      </c>
      <c r="E178" s="11">
        <v>969.95752278293105</v>
      </c>
      <c r="F178" s="11">
        <v>587875.80944522703</v>
      </c>
      <c r="G178" s="11">
        <v>2032.8477275510299</v>
      </c>
      <c r="H178" s="11">
        <v>15209.0056717389</v>
      </c>
      <c r="I178" s="11">
        <v>3738.1169568956798</v>
      </c>
      <c r="J178" s="11">
        <v>444.02925889733001</v>
      </c>
      <c r="K178" s="11">
        <v>216.416529657214</v>
      </c>
      <c r="M178" s="92">
        <v>8.2352763840191509E-2</v>
      </c>
      <c r="N178" s="92">
        <v>8.0290463805638321</v>
      </c>
      <c r="O178" s="92">
        <v>2.7547541698176712</v>
      </c>
      <c r="P178" s="92">
        <v>0.14175929195472536</v>
      </c>
      <c r="Q178" s="92">
        <v>75.630222885128461</v>
      </c>
      <c r="R178" s="92">
        <v>0.26248129858138897</v>
      </c>
      <c r="S178" s="92">
        <v>2.5219573204877443</v>
      </c>
      <c r="T178" s="92">
        <v>0.66732863914501672</v>
      </c>
      <c r="U178" s="92">
        <v>5.6502723194685238E-2</v>
      </c>
      <c r="V178" s="92">
        <v>2.6939529611729997E-2</v>
      </c>
      <c r="W178" s="92">
        <f t="shared" si="35"/>
        <v>90.173345002325433</v>
      </c>
      <c r="X178" s="148">
        <f t="shared" si="37"/>
        <v>5.6108396614016648E-2</v>
      </c>
      <c r="Y178" s="153">
        <f t="shared" si="36"/>
        <v>917.21980432548571</v>
      </c>
      <c r="AA178" s="11">
        <v>19.579861886967102</v>
      </c>
      <c r="AB178" s="11">
        <v>248.069769363962</v>
      </c>
      <c r="AC178" s="11">
        <v>0.341435186292185</v>
      </c>
      <c r="AD178" s="11">
        <v>41.632834862822101</v>
      </c>
      <c r="AE178" s="11">
        <v>0.84860044357018005</v>
      </c>
      <c r="AF178" s="11">
        <v>0.88663168024683303</v>
      </c>
      <c r="AG178" s="11">
        <v>0.79411021446350305</v>
      </c>
      <c r="AH178" s="11">
        <v>7.6557683520077996E-2</v>
      </c>
      <c r="AI178" s="11" t="s">
        <v>32</v>
      </c>
      <c r="AJ178" s="11">
        <v>1.4675868861106001E-2</v>
      </c>
      <c r="AK178" s="11">
        <v>2.659892034147E-3</v>
      </c>
      <c r="AL178" s="11">
        <v>9.7400138804021505</v>
      </c>
      <c r="AM178" s="11">
        <v>0.267831728257382</v>
      </c>
      <c r="AN178" s="11">
        <v>8.4522412636577005E-2</v>
      </c>
      <c r="AO178" s="11">
        <v>1.34632132779872</v>
      </c>
      <c r="AP178" s="11" t="s">
        <v>32</v>
      </c>
      <c r="AQ178" s="11" t="s">
        <v>32</v>
      </c>
      <c r="AR178" s="11" t="s">
        <v>32</v>
      </c>
      <c r="AS178" s="11">
        <v>1.1759406582520001E-3</v>
      </c>
      <c r="AT178" s="11">
        <v>1.2161116737899999E-3</v>
      </c>
      <c r="AU178" s="11" t="s">
        <v>32</v>
      </c>
      <c r="AV178" s="11">
        <v>5.88191943666E-3</v>
      </c>
      <c r="AW178" s="11" t="s">
        <v>32</v>
      </c>
      <c r="AX178" s="11">
        <v>1.6320163854931999E-2</v>
      </c>
      <c r="AY178" s="11" t="s">
        <v>32</v>
      </c>
      <c r="AZ178" s="11" t="s">
        <v>32</v>
      </c>
      <c r="BA178" s="11" t="s">
        <v>32</v>
      </c>
      <c r="BB178" s="11" t="s">
        <v>32</v>
      </c>
      <c r="BC178" s="11" t="s">
        <v>32</v>
      </c>
      <c r="BD178" s="11" t="s">
        <v>32</v>
      </c>
      <c r="BE178" s="11" t="s">
        <v>32</v>
      </c>
      <c r="BF178" s="11" t="s">
        <v>32</v>
      </c>
      <c r="BG178" s="11">
        <v>0.44235031954890303</v>
      </c>
      <c r="BH178" s="11">
        <v>3.1626616418164999E-2</v>
      </c>
      <c r="BI178" s="11" t="s">
        <v>32</v>
      </c>
      <c r="BJ178" s="11">
        <v>1.896291712716E-3</v>
      </c>
      <c r="BK178" s="11">
        <v>2.046936465255E-3</v>
      </c>
      <c r="BL178" s="11">
        <v>1.4633952999182E-2</v>
      </c>
      <c r="BM178" s="11" t="s">
        <v>32</v>
      </c>
      <c r="BN178" s="11" t="s">
        <v>32</v>
      </c>
    </row>
    <row r="179" spans="1:66" x14ac:dyDescent="0.25">
      <c r="A179" s="108"/>
      <c r="I179" s="11"/>
      <c r="L179" s="14" t="s">
        <v>71</v>
      </c>
      <c r="M179" s="15">
        <f>MIN(M139:M178)</f>
        <v>6.6418374070298922E-2</v>
      </c>
      <c r="N179" s="15">
        <f t="shared" ref="N179:V179" si="38">MIN(N139:N178)</f>
        <v>7.775925576416169</v>
      </c>
      <c r="O179" s="15">
        <f t="shared" si="38"/>
        <v>2.662889135831775</v>
      </c>
      <c r="P179" s="15">
        <f t="shared" si="38"/>
        <v>0.10955653754666002</v>
      </c>
      <c r="Q179" s="15">
        <f t="shared" si="38"/>
        <v>75.205979240676157</v>
      </c>
      <c r="R179" s="15">
        <f t="shared" si="38"/>
        <v>0.24808123232010298</v>
      </c>
      <c r="S179" s="15">
        <f t="shared" si="38"/>
        <v>2.402757601918649</v>
      </c>
      <c r="T179" s="15">
        <f t="shared" si="38"/>
        <v>0.65553273764115594</v>
      </c>
      <c r="U179" s="15">
        <f t="shared" si="38"/>
        <v>5.3976454579414065E-2</v>
      </c>
      <c r="V179" s="15">
        <f t="shared" si="38"/>
        <v>2.6933043266003862E-2</v>
      </c>
      <c r="W179" s="92"/>
      <c r="X179" s="151">
        <f t="shared" ref="X179:Y179" si="39">MIN(X139:X178)</f>
        <v>5.3436010312353358E-2</v>
      </c>
      <c r="Y179" s="156">
        <f t="shared" si="39"/>
        <v>908.991837050806</v>
      </c>
    </row>
    <row r="180" spans="1:66" x14ac:dyDescent="0.25">
      <c r="A180" s="108"/>
      <c r="I180" s="11"/>
      <c r="L180" s="14" t="s">
        <v>72</v>
      </c>
      <c r="M180" s="15">
        <f>MAX(M139:M178)</f>
        <v>0.17494986504642415</v>
      </c>
      <c r="N180" s="15">
        <f t="shared" ref="N180:V180" si="40">MAX(N139:N178)</f>
        <v>8.7540156682944037</v>
      </c>
      <c r="O180" s="15">
        <f t="shared" si="40"/>
        <v>3.0434471937476597</v>
      </c>
      <c r="P180" s="15">
        <f t="shared" si="40"/>
        <v>0.14175929195472536</v>
      </c>
      <c r="Q180" s="15">
        <f t="shared" si="40"/>
        <v>82.190347900516045</v>
      </c>
      <c r="R180" s="15">
        <f t="shared" si="40"/>
        <v>0.28896897712361413</v>
      </c>
      <c r="S180" s="15">
        <f t="shared" si="40"/>
        <v>2.8183074534820909</v>
      </c>
      <c r="T180" s="15">
        <f t="shared" si="40"/>
        <v>0.72699422937284564</v>
      </c>
      <c r="U180" s="15">
        <f t="shared" si="40"/>
        <v>6.0863866744300228E-2</v>
      </c>
      <c r="V180" s="15">
        <f t="shared" si="40"/>
        <v>3.026270619575433E-2</v>
      </c>
      <c r="W180" s="92"/>
      <c r="X180" s="151">
        <f t="shared" ref="X180:Y180" si="41">MAX(X139:X178)</f>
        <v>5.8260802208548394E-2</v>
      </c>
      <c r="Y180" s="156">
        <f t="shared" si="41"/>
        <v>923.64541887059499</v>
      </c>
    </row>
    <row r="181" spans="1:66" x14ac:dyDescent="0.25">
      <c r="A181" s="108"/>
      <c r="I181" s="11"/>
      <c r="L181" s="14" t="s">
        <v>73</v>
      </c>
      <c r="M181" s="15">
        <f>AVERAGE(M139:M178)</f>
        <v>0.10589089826816132</v>
      </c>
      <c r="N181" s="15">
        <f t="shared" ref="N181:V181" si="42">AVERAGE(N139:N178)</f>
        <v>8.0054601532895759</v>
      </c>
      <c r="O181" s="15">
        <f t="shared" si="42"/>
        <v>2.7818905515368799</v>
      </c>
      <c r="P181" s="15">
        <f t="shared" si="42"/>
        <v>0.12792080429566016</v>
      </c>
      <c r="Q181" s="15">
        <f t="shared" si="42"/>
        <v>75.749348700390073</v>
      </c>
      <c r="R181" s="15">
        <f t="shared" si="42"/>
        <v>0.26499826393115367</v>
      </c>
      <c r="S181" s="15">
        <f t="shared" si="42"/>
        <v>2.5312187807151889</v>
      </c>
      <c r="T181" s="15">
        <f t="shared" si="42"/>
        <v>0.67513305504698085</v>
      </c>
      <c r="U181" s="15">
        <f t="shared" si="42"/>
        <v>5.6271858945201217E-2</v>
      </c>
      <c r="V181" s="15">
        <f t="shared" si="42"/>
        <v>2.8267876647823719E-2</v>
      </c>
      <c r="W181" s="92"/>
      <c r="X181" s="151">
        <f t="shared" ref="X181:Y181" si="43">AVERAGE(X139:X178)</f>
        <v>5.6216001343678337E-2</v>
      </c>
      <c r="Y181" s="156">
        <f t="shared" si="43"/>
        <v>917.52406392816977</v>
      </c>
    </row>
    <row r="182" spans="1:66" x14ac:dyDescent="0.25">
      <c r="A182" s="108"/>
      <c r="I182" s="11"/>
      <c r="L182" s="14" t="s">
        <v>76</v>
      </c>
      <c r="M182" s="15">
        <f>STDEV(M139:M178)*2</f>
        <v>6.0372563826130342E-2</v>
      </c>
      <c r="N182" s="15">
        <f t="shared" ref="N182:V182" si="44">STDEV(N139:N178)*2</f>
        <v>0.33838227844442348</v>
      </c>
      <c r="O182" s="15">
        <f t="shared" si="44"/>
        <v>0.15058175639121382</v>
      </c>
      <c r="P182" s="15">
        <f t="shared" si="44"/>
        <v>1.1878720284800689E-2</v>
      </c>
      <c r="Q182" s="15">
        <f t="shared" si="44"/>
        <v>2.1125812851451586</v>
      </c>
      <c r="R182" s="15">
        <f t="shared" si="44"/>
        <v>1.6449783526939894E-2</v>
      </c>
      <c r="S182" s="15">
        <f t="shared" si="44"/>
        <v>0.13273266896618435</v>
      </c>
      <c r="T182" s="15">
        <f t="shared" si="44"/>
        <v>3.2609325485247372E-2</v>
      </c>
      <c r="U182" s="15">
        <f t="shared" si="44"/>
        <v>2.8025549972816618E-3</v>
      </c>
      <c r="V182" s="15">
        <f t="shared" si="44"/>
        <v>1.7292013135385344E-3</v>
      </c>
      <c r="W182" s="92"/>
      <c r="X182" s="151">
        <f t="shared" ref="X182:Y182" si="45">STDEV(X139:X178)*2</f>
        <v>2.1201942839332451E-3</v>
      </c>
      <c r="Y182" s="156">
        <f t="shared" si="45"/>
        <v>6.4199747659720856</v>
      </c>
    </row>
    <row r="183" spans="1:66" ht="14.4" x14ac:dyDescent="0.3">
      <c r="A183" s="23" t="s">
        <v>334</v>
      </c>
      <c r="C183" s="146" t="s">
        <v>333</v>
      </c>
      <c r="I183" s="11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148"/>
      <c r="Y183" s="153"/>
    </row>
    <row r="184" spans="1:66" x14ac:dyDescent="0.25">
      <c r="A184" s="108">
        <v>41</v>
      </c>
      <c r="B184" s="11">
        <v>538.94373364786895</v>
      </c>
      <c r="C184" s="11">
        <v>52907.385195981202</v>
      </c>
      <c r="D184" s="11">
        <v>10322.508160122299</v>
      </c>
      <c r="E184" s="11">
        <v>999.10738907612995</v>
      </c>
      <c r="F184" s="11">
        <v>590297.67752632196</v>
      </c>
      <c r="G184" s="11">
        <v>1999.6700950792799</v>
      </c>
      <c r="H184" s="11">
        <v>11654.1509324578</v>
      </c>
      <c r="I184" s="11">
        <v>4291.0155497075702</v>
      </c>
      <c r="J184" s="11">
        <v>501.56052991016003</v>
      </c>
      <c r="K184" s="11">
        <v>296.01048194961197</v>
      </c>
      <c r="M184" s="92">
        <v>0.11529084350195214</v>
      </c>
      <c r="N184" s="92">
        <v>8.8254809245416244</v>
      </c>
      <c r="O184" s="92">
        <v>1.9504379168551083</v>
      </c>
      <c r="P184" s="92">
        <v>0.14601954491347641</v>
      </c>
      <c r="Q184" s="92">
        <v>75.941796213761322</v>
      </c>
      <c r="R184" s="92">
        <v>0.2581974026766366</v>
      </c>
      <c r="S184" s="92">
        <v>1.9324913076201524</v>
      </c>
      <c r="T184" s="92">
        <v>0.7660320959337954</v>
      </c>
      <c r="U184" s="92">
        <v>6.3823577431067868E-2</v>
      </c>
      <c r="V184" s="92">
        <v>3.6847384793087697E-2</v>
      </c>
      <c r="W184" s="92">
        <f t="shared" si="35"/>
        <v>90.036417212028226</v>
      </c>
      <c r="X184" s="148">
        <f t="shared" si="37"/>
        <v>4.3393759190613237E-2</v>
      </c>
      <c r="Y184" s="153">
        <f t="shared" si="36"/>
        <v>875.13474990121836</v>
      </c>
      <c r="AA184" s="11">
        <v>19.672971744557699</v>
      </c>
      <c r="AB184" s="11">
        <v>250.82424976297699</v>
      </c>
      <c r="AC184" s="11">
        <v>21.169960623489398</v>
      </c>
      <c r="AD184" s="11">
        <v>49.7897988244845</v>
      </c>
      <c r="AE184" s="11">
        <v>1.3102884272730899</v>
      </c>
      <c r="AF184" s="11">
        <v>0.81597510557517905</v>
      </c>
      <c r="AG184" s="11">
        <v>0.84280747497697595</v>
      </c>
      <c r="AH184" s="11">
        <v>8.9165950301797997E-2</v>
      </c>
      <c r="AI184" s="11" t="s">
        <v>32</v>
      </c>
      <c r="AJ184" s="11">
        <v>9.5861175285933006E-2</v>
      </c>
      <c r="AK184" s="11">
        <v>6.1288559836164998E-2</v>
      </c>
      <c r="AL184" s="11">
        <v>10.9092215660657</v>
      </c>
      <c r="AM184" s="11">
        <v>0.403048569700865</v>
      </c>
      <c r="AN184" s="11">
        <v>9.9320254812192005E-2</v>
      </c>
      <c r="AO184" s="11">
        <v>1.76219340618274</v>
      </c>
      <c r="AP184" s="11" t="s">
        <v>32</v>
      </c>
      <c r="AQ184" s="11" t="s">
        <v>32</v>
      </c>
      <c r="AR184" s="11">
        <v>0.21308180614240099</v>
      </c>
      <c r="AS184" s="11">
        <v>2.5337573716336999E-2</v>
      </c>
      <c r="AT184" s="11">
        <v>0.12667098944935001</v>
      </c>
      <c r="AU184" s="11">
        <v>1.0839104829908E-2</v>
      </c>
      <c r="AV184" s="11">
        <v>5.6400755510781997E-2</v>
      </c>
      <c r="AW184" s="11">
        <v>4.8392263035113001E-2</v>
      </c>
      <c r="AX184" s="11">
        <v>6.3295265230250003E-3</v>
      </c>
      <c r="AY184" s="11">
        <v>3.9761615171423001E-2</v>
      </c>
      <c r="AZ184" s="11">
        <v>1.0737218528209999E-3</v>
      </c>
      <c r="BA184" s="11">
        <v>9.2524438875649997E-3</v>
      </c>
      <c r="BB184" s="11">
        <v>4.676774800865E-3</v>
      </c>
      <c r="BC184" s="11">
        <v>1.4477470463747999E-2</v>
      </c>
      <c r="BD184" s="11">
        <v>2.2028967107850001E-3</v>
      </c>
      <c r="BE184" s="11">
        <v>1.0422133699210001E-2</v>
      </c>
      <c r="BF184" s="11">
        <v>3.4509464966029999E-3</v>
      </c>
      <c r="BG184" s="11">
        <v>0.34801941287161597</v>
      </c>
      <c r="BH184" s="11">
        <v>1.7417638559245E-2</v>
      </c>
      <c r="BI184" s="11">
        <v>1.1930639103363E-2</v>
      </c>
      <c r="BJ184" s="11">
        <v>7.8106086572020004E-3</v>
      </c>
      <c r="BK184" s="11">
        <v>9.4332994946879998E-3</v>
      </c>
      <c r="BL184" s="11">
        <v>3.2746820089828002E-2</v>
      </c>
      <c r="BM184" s="11">
        <v>2.1845932576969999E-3</v>
      </c>
      <c r="BN184" s="11">
        <v>6.4825918828700002E-4</v>
      </c>
    </row>
    <row r="185" spans="1:66" x14ac:dyDescent="0.25">
      <c r="A185" s="108">
        <v>42</v>
      </c>
      <c r="B185" s="11">
        <v>688.55956028027595</v>
      </c>
      <c r="C185" s="11">
        <v>53651.6853570436</v>
      </c>
      <c r="D185" s="11">
        <v>9419.6116263416498</v>
      </c>
      <c r="E185" s="11">
        <v>971.92666777645195</v>
      </c>
      <c r="F185" s="11">
        <v>592773.83422477206</v>
      </c>
      <c r="G185" s="11">
        <v>1885.5015761365901</v>
      </c>
      <c r="H185" s="11">
        <v>10973.884453188901</v>
      </c>
      <c r="I185" s="11">
        <v>4220.6498877041204</v>
      </c>
      <c r="J185" s="11">
        <v>498.87268360380398</v>
      </c>
      <c r="K185" s="11">
        <v>319.47671086421099</v>
      </c>
      <c r="M185" s="92">
        <v>0.14729666113515663</v>
      </c>
      <c r="N185" s="92">
        <v>8.9496376344084414</v>
      </c>
      <c r="O185" s="92">
        <v>1.7798356167972547</v>
      </c>
      <c r="P185" s="92">
        <v>0.14204708249552844</v>
      </c>
      <c r="Q185" s="92">
        <v>76.260353773016931</v>
      </c>
      <c r="R185" s="92">
        <v>0.24345596351075649</v>
      </c>
      <c r="S185" s="92">
        <v>1.8196895200277834</v>
      </c>
      <c r="T185" s="92">
        <v>0.75347041795293956</v>
      </c>
      <c r="U185" s="92">
        <v>6.3481548988584061E-2</v>
      </c>
      <c r="V185" s="92">
        <v>3.9768460968376974E-2</v>
      </c>
      <c r="W185" s="92">
        <f t="shared" si="35"/>
        <v>90.199036679301756</v>
      </c>
      <c r="X185" s="148">
        <f t="shared" si="37"/>
        <v>4.080032991634211E-2</v>
      </c>
      <c r="Y185" s="153">
        <f t="shared" si="36"/>
        <v>865.4808121023118</v>
      </c>
      <c r="AA185" s="11">
        <v>19.985943589402599</v>
      </c>
      <c r="AB185" s="11">
        <v>232.727156213987</v>
      </c>
      <c r="AC185" s="11">
        <v>31.155749901408701</v>
      </c>
      <c r="AD185" s="11">
        <v>47.756333677042001</v>
      </c>
      <c r="AE185" s="11">
        <v>1.4009374170495801</v>
      </c>
      <c r="AF185" s="11">
        <v>1.0923210233996501</v>
      </c>
      <c r="AG185" s="11">
        <v>1.1772903225939</v>
      </c>
      <c r="AH185" s="11">
        <v>7.5768497908171001E-2</v>
      </c>
      <c r="AI185" s="11" t="s">
        <v>32</v>
      </c>
      <c r="AJ185" s="11">
        <v>1.9279346430312001E-2</v>
      </c>
      <c r="AK185" s="11">
        <v>7.6942438603504998E-2</v>
      </c>
      <c r="AL185" s="11">
        <v>11.4903974238674</v>
      </c>
      <c r="AM185" s="11">
        <v>0.45398575839727501</v>
      </c>
      <c r="AN185" s="11">
        <v>0.10089803696567</v>
      </c>
      <c r="AO185" s="11">
        <v>1.95944508127024</v>
      </c>
      <c r="AP185" s="11" t="s">
        <v>32</v>
      </c>
      <c r="AQ185" s="11" t="s">
        <v>32</v>
      </c>
      <c r="AR185" s="11">
        <v>1.0818446428018E-2</v>
      </c>
      <c r="AS185" s="11">
        <v>4.2926139944860997E-2</v>
      </c>
      <c r="AT185" s="11">
        <v>0.189369790067655</v>
      </c>
      <c r="AU185" s="11">
        <v>3.4361799433384001E-2</v>
      </c>
      <c r="AV185" s="11">
        <v>0.12194939887423201</v>
      </c>
      <c r="AW185" s="11">
        <v>3.2740651521548002E-2</v>
      </c>
      <c r="AX185" s="11">
        <v>1.0800579121828999E-2</v>
      </c>
      <c r="AY185" s="11">
        <v>2.3951477234541999E-2</v>
      </c>
      <c r="AZ185" s="11">
        <v>3.388505679104E-3</v>
      </c>
      <c r="BA185" s="11">
        <v>3.3105799174524997E-2</v>
      </c>
      <c r="BB185" s="11">
        <v>4.751732682717E-3</v>
      </c>
      <c r="BC185" s="11">
        <v>1.4713461691622E-2</v>
      </c>
      <c r="BD185" s="11">
        <v>7.8688506843189992E-3</v>
      </c>
      <c r="BE185" s="11">
        <v>3.7242141544395001E-2</v>
      </c>
      <c r="BF185" s="11">
        <v>4.6912926852720003E-3</v>
      </c>
      <c r="BG185" s="11">
        <v>0.430153757436606</v>
      </c>
      <c r="BH185" s="11">
        <v>2.5314566273864001E-2</v>
      </c>
      <c r="BI185" s="11" t="s">
        <v>32</v>
      </c>
      <c r="BJ185" s="11">
        <v>2.3483960106268E-2</v>
      </c>
      <c r="BK185" s="11">
        <v>1.5993747396871E-2</v>
      </c>
      <c r="BL185" s="11">
        <v>6.3132764979441994E-2</v>
      </c>
      <c r="BM185" s="11">
        <v>2.9635553819530001E-3</v>
      </c>
      <c r="BN185" s="11">
        <v>4.0371857858449997E-3</v>
      </c>
    </row>
    <row r="186" spans="1:66" x14ac:dyDescent="0.25">
      <c r="A186" s="108">
        <v>43</v>
      </c>
      <c r="B186" s="11">
        <v>1073.45782384113</v>
      </c>
      <c r="C186" s="11">
        <v>53389.390175740897</v>
      </c>
      <c r="D186" s="11">
        <v>8675.2162678178393</v>
      </c>
      <c r="E186" s="11">
        <v>869.46534698806897</v>
      </c>
      <c r="F186" s="11">
        <v>594264.91661585798</v>
      </c>
      <c r="G186" s="11">
        <v>1893.1607101161901</v>
      </c>
      <c r="H186" s="11">
        <v>10739.3095361534</v>
      </c>
      <c r="I186" s="11">
        <v>4131.8319727064199</v>
      </c>
      <c r="J186" s="11">
        <v>483.40480508569999</v>
      </c>
      <c r="K186" s="11">
        <v>297.33635329086701</v>
      </c>
      <c r="M186" s="92">
        <v>0.22963409767609458</v>
      </c>
      <c r="N186" s="92">
        <v>8.9058841752153377</v>
      </c>
      <c r="O186" s="92">
        <v>1.6391821138041807</v>
      </c>
      <c r="P186" s="92">
        <v>0.12707236046230627</v>
      </c>
      <c r="Q186" s="92">
        <v>76.452181522630127</v>
      </c>
      <c r="R186" s="92">
        <v>0.24444491089020245</v>
      </c>
      <c r="S186" s="92">
        <v>1.7807923072849567</v>
      </c>
      <c r="T186" s="92">
        <v>0.73761464376755004</v>
      </c>
      <c r="U186" s="92">
        <v>6.1513261447155319E-2</v>
      </c>
      <c r="V186" s="92">
        <v>3.7012429257647118E-2</v>
      </c>
      <c r="W186" s="92">
        <f t="shared" si="35"/>
        <v>90.215331822435559</v>
      </c>
      <c r="X186" s="148">
        <f t="shared" si="37"/>
        <v>3.9866733209891002E-2</v>
      </c>
      <c r="Y186" s="153">
        <f t="shared" si="36"/>
        <v>861.89638226224929</v>
      </c>
      <c r="AA186" s="11">
        <v>20.483715655470998</v>
      </c>
      <c r="AB186" s="11">
        <v>244.808542252774</v>
      </c>
      <c r="AC186" s="11">
        <v>40.909085508281002</v>
      </c>
      <c r="AD186" s="11">
        <v>44.796567329314897</v>
      </c>
      <c r="AE186" s="11">
        <v>1.2968966608190999</v>
      </c>
      <c r="AF186" s="11">
        <v>0.89965838737841497</v>
      </c>
      <c r="AG186" s="11">
        <v>0.881087085994534</v>
      </c>
      <c r="AH186" s="11" t="s">
        <v>32</v>
      </c>
      <c r="AI186" s="11" t="s">
        <v>32</v>
      </c>
      <c r="AJ186" s="11">
        <v>4.0156588083706E-2</v>
      </c>
      <c r="AK186" s="11">
        <v>0.25961630107721301</v>
      </c>
      <c r="AL186" s="11">
        <v>11.878236225496201</v>
      </c>
      <c r="AM186" s="11">
        <v>0.41973519903735601</v>
      </c>
      <c r="AN186" s="11">
        <v>4.337506846888E-2</v>
      </c>
      <c r="AO186" s="11">
        <v>1.6056401452736</v>
      </c>
      <c r="AP186" s="11" t="s">
        <v>32</v>
      </c>
      <c r="AQ186" s="11" t="s">
        <v>32</v>
      </c>
      <c r="AR186" s="11">
        <v>0.11865274287909799</v>
      </c>
      <c r="AS186" s="11">
        <v>5.1578877872567999E-2</v>
      </c>
      <c r="AT186" s="11">
        <v>0.301678225877198</v>
      </c>
      <c r="AU186" s="11">
        <v>3.9583140391079998E-2</v>
      </c>
      <c r="AV186" s="11">
        <v>0.31319298745808299</v>
      </c>
      <c r="AW186" s="11">
        <v>6.2202872350372002E-2</v>
      </c>
      <c r="AX186" s="11">
        <v>8.1695693128189997E-3</v>
      </c>
      <c r="AY186" s="11">
        <v>6.9545255125321004E-2</v>
      </c>
      <c r="AZ186" s="11">
        <v>1.1926559179833001E-2</v>
      </c>
      <c r="BA186" s="11">
        <v>4.9375586415566997E-2</v>
      </c>
      <c r="BB186" s="11">
        <v>1.2432255060464E-2</v>
      </c>
      <c r="BC186" s="11">
        <v>5.9487426002591999E-2</v>
      </c>
      <c r="BD186" s="11">
        <v>5.3249557639909999E-3</v>
      </c>
      <c r="BE186" s="11">
        <v>1.5087482770621E-2</v>
      </c>
      <c r="BF186" s="11">
        <v>4.4467559282090003E-3</v>
      </c>
      <c r="BG186" s="11">
        <v>0.39255372127527599</v>
      </c>
      <c r="BH186" s="11">
        <v>3.0009050419516001E-2</v>
      </c>
      <c r="BI186" s="11">
        <v>5.7338937262470004E-3</v>
      </c>
      <c r="BJ186" s="11">
        <v>8.5164630615295001E-2</v>
      </c>
      <c r="BK186" s="11">
        <v>6.8397965079781006E-2</v>
      </c>
      <c r="BL186" s="11">
        <v>0.161436937446618</v>
      </c>
      <c r="BM186" s="11">
        <v>1.2646839741592E-2</v>
      </c>
      <c r="BN186" s="11">
        <v>1.0222843604473E-2</v>
      </c>
    </row>
    <row r="187" spans="1:66" x14ac:dyDescent="0.25">
      <c r="A187" s="108">
        <v>44</v>
      </c>
      <c r="B187" s="11">
        <v>2134.87398059919</v>
      </c>
      <c r="C187" s="11">
        <v>51804.439909213303</v>
      </c>
      <c r="D187" s="11">
        <v>10960.5188539178</v>
      </c>
      <c r="E187" s="11">
        <v>1029.67042168646</v>
      </c>
      <c r="F187" s="11">
        <v>590502.60452820198</v>
      </c>
      <c r="G187" s="11">
        <v>1670.0601730242499</v>
      </c>
      <c r="H187" s="11">
        <v>10270.870874044</v>
      </c>
      <c r="I187" s="11">
        <v>4124.4741711578499</v>
      </c>
      <c r="J187" s="11">
        <v>479.63543800267797</v>
      </c>
      <c r="K187" s="11">
        <v>501.25136180639998</v>
      </c>
      <c r="M187" s="92">
        <v>0.45669224192977881</v>
      </c>
      <c r="N187" s="92">
        <v>8.6414986212558702</v>
      </c>
      <c r="O187" s="92">
        <v>2.0709900374477681</v>
      </c>
      <c r="P187" s="92">
        <v>0.15048633212947615</v>
      </c>
      <c r="Q187" s="92">
        <v>75.968160072553175</v>
      </c>
      <c r="R187" s="92">
        <v>0.21563816954089113</v>
      </c>
      <c r="S187" s="92">
        <v>1.7031158083339759</v>
      </c>
      <c r="T187" s="92">
        <v>0.73630112903509926</v>
      </c>
      <c r="U187" s="92">
        <v>6.1033609485840766E-2</v>
      </c>
      <c r="V187" s="92">
        <v>6.2395769517660661E-2</v>
      </c>
      <c r="W187" s="92">
        <f t="shared" si="35"/>
        <v>90.066311791229552</v>
      </c>
      <c r="X187" s="148">
        <f t="shared" si="37"/>
        <v>3.8428142787961188E-2</v>
      </c>
      <c r="Y187" s="153">
        <f t="shared" si="36"/>
        <v>856.25149477422246</v>
      </c>
      <c r="AA187" s="11">
        <v>20.500832225587299</v>
      </c>
      <c r="AB187" s="11">
        <v>239.46098934001799</v>
      </c>
      <c r="AC187" s="11">
        <v>54.865435472445903</v>
      </c>
      <c r="AD187" s="11">
        <v>49.851334878762401</v>
      </c>
      <c r="AE187" s="11">
        <v>1.12708151682707</v>
      </c>
      <c r="AF187" s="11">
        <v>0.82379104383205803</v>
      </c>
      <c r="AG187" s="11">
        <v>0.90378107808386798</v>
      </c>
      <c r="AH187" s="11" t="s">
        <v>32</v>
      </c>
      <c r="AI187" s="11">
        <v>8.5225959563207998E-2</v>
      </c>
      <c r="AJ187" s="11">
        <v>6.3383507036429004E-2</v>
      </c>
      <c r="AK187" s="11">
        <v>0.14104334353367401</v>
      </c>
      <c r="AL187" s="11">
        <v>11.196193387481699</v>
      </c>
      <c r="AM187" s="11">
        <v>0.33509893338337998</v>
      </c>
      <c r="AN187" s="11">
        <v>5.8243137192609998E-2</v>
      </c>
      <c r="AO187" s="11">
        <v>1.9425301529442101</v>
      </c>
      <c r="AP187" s="11" t="s">
        <v>32</v>
      </c>
      <c r="AQ187" s="11" t="s">
        <v>32</v>
      </c>
      <c r="AR187" s="11">
        <v>0.32775300302322002</v>
      </c>
      <c r="AS187" s="11">
        <v>6.7562510959121996E-2</v>
      </c>
      <c r="AT187" s="11">
        <v>0.200372641514075</v>
      </c>
      <c r="AU187" s="11">
        <v>1.8870503456923999E-2</v>
      </c>
      <c r="AV187" s="11">
        <v>0.11043660909800999</v>
      </c>
      <c r="AW187" s="11">
        <v>5.0443454457729998E-2</v>
      </c>
      <c r="AX187" s="11">
        <v>1.1080127364947999E-2</v>
      </c>
      <c r="AY187" s="11">
        <v>5.8368520420512E-2</v>
      </c>
      <c r="AZ187" s="11">
        <v>8.1908849059710003E-3</v>
      </c>
      <c r="BA187" s="11">
        <v>5.3437801567561997E-2</v>
      </c>
      <c r="BB187" s="11">
        <v>1.0999204975913E-2</v>
      </c>
      <c r="BC187" s="11">
        <v>2.6467013428994001E-2</v>
      </c>
      <c r="BD187" s="11">
        <v>4.6071766899219999E-3</v>
      </c>
      <c r="BE187" s="11">
        <v>3.2718326866738999E-2</v>
      </c>
      <c r="BF187" s="11">
        <v>7.2410105465710002E-3</v>
      </c>
      <c r="BG187" s="11">
        <v>0.41661892565792202</v>
      </c>
      <c r="BH187" s="11">
        <v>2.0768033942334001E-2</v>
      </c>
      <c r="BI187" s="11">
        <v>6.2058536736010004E-3</v>
      </c>
      <c r="BJ187" s="11">
        <v>9.3622313289591003E-2</v>
      </c>
      <c r="BK187" s="11">
        <v>0.104669354949375</v>
      </c>
      <c r="BL187" s="11">
        <v>0.223602378441939</v>
      </c>
      <c r="BM187" s="11">
        <v>2.5869713933566001E-2</v>
      </c>
      <c r="BN187" s="11">
        <v>6.2173704642959999E-3</v>
      </c>
    </row>
    <row r="188" spans="1:66" x14ac:dyDescent="0.25">
      <c r="A188" s="108">
        <v>45</v>
      </c>
      <c r="B188" s="11">
        <v>1996.5190678450699</v>
      </c>
      <c r="C188" s="11">
        <v>50750.466672668699</v>
      </c>
      <c r="D188" s="11">
        <v>10365.323988454</v>
      </c>
      <c r="E188" s="11">
        <v>987.903216869429</v>
      </c>
      <c r="F188" s="11">
        <v>594139.59550087398</v>
      </c>
      <c r="G188" s="11">
        <v>1648.22452472181</v>
      </c>
      <c r="H188" s="11">
        <v>10027.2913087915</v>
      </c>
      <c r="I188" s="11">
        <v>4131.1513780811802</v>
      </c>
      <c r="J188" s="11">
        <v>483.676481651507</v>
      </c>
      <c r="K188" s="11">
        <v>515.91539954653001</v>
      </c>
      <c r="M188" s="92">
        <v>0.42709535899341744</v>
      </c>
      <c r="N188" s="92">
        <v>8.4656853456678647</v>
      </c>
      <c r="O188" s="92">
        <v>1.9585279676183833</v>
      </c>
      <c r="P188" s="92">
        <v>0.14438205514546706</v>
      </c>
      <c r="Q188" s="92">
        <v>76.436058961187442</v>
      </c>
      <c r="R188" s="92">
        <v>0.21281875063208008</v>
      </c>
      <c r="S188" s="92">
        <v>1.6627254448238062</v>
      </c>
      <c r="T188" s="92">
        <v>0.73749314401505228</v>
      </c>
      <c r="U188" s="92">
        <v>6.1547832290154258E-2</v>
      </c>
      <c r="V188" s="92">
        <v>6.4221148935552044E-2</v>
      </c>
      <c r="W188" s="92">
        <f t="shared" si="35"/>
        <v>90.170556009309223</v>
      </c>
      <c r="X188" s="148">
        <f t="shared" si="37"/>
        <v>3.7329692008444493E-2</v>
      </c>
      <c r="Y188" s="153">
        <f t="shared" si="36"/>
        <v>851.83661071828851</v>
      </c>
      <c r="AA188" s="11">
        <v>19.009377631103401</v>
      </c>
      <c r="AB188" s="11">
        <v>249.50495164280699</v>
      </c>
      <c r="AC188" s="11">
        <v>63.033189681882597</v>
      </c>
      <c r="AD188" s="11">
        <v>45.715696204772598</v>
      </c>
      <c r="AE188" s="11">
        <v>0.89758446516581003</v>
      </c>
      <c r="AF188" s="11">
        <v>1.3319671892003699</v>
      </c>
      <c r="AG188" s="11">
        <v>0.84365631193389601</v>
      </c>
      <c r="AH188" s="11">
        <v>5.7127130636227999E-2</v>
      </c>
      <c r="AI188" s="11">
        <v>8.4186983105847005E-2</v>
      </c>
      <c r="AJ188" s="11">
        <v>6.3054234464264003E-2</v>
      </c>
      <c r="AK188" s="11">
        <v>0.16904098284612701</v>
      </c>
      <c r="AL188" s="11">
        <v>10.873868054103999</v>
      </c>
      <c r="AM188" s="11">
        <v>0.31477995793256602</v>
      </c>
      <c r="AN188" s="11">
        <v>5.4698836383844998E-2</v>
      </c>
      <c r="AO188" s="11">
        <v>1.73451388544129</v>
      </c>
      <c r="AP188" s="11" t="s">
        <v>32</v>
      </c>
      <c r="AQ188" s="11" t="s">
        <v>32</v>
      </c>
      <c r="AR188" s="11">
        <v>0.23074398981447899</v>
      </c>
      <c r="AS188" s="11">
        <v>4.9659507138563999E-2</v>
      </c>
      <c r="AT188" s="11">
        <v>0.14398417965282501</v>
      </c>
      <c r="AU188" s="11">
        <v>2.4832185300060001E-2</v>
      </c>
      <c r="AV188" s="11">
        <v>0.159139218982291</v>
      </c>
      <c r="AW188" s="11" t="s">
        <v>32</v>
      </c>
      <c r="AX188" s="11">
        <v>6.1962589279649996E-3</v>
      </c>
      <c r="AY188" s="11">
        <v>3.1024864788717001E-2</v>
      </c>
      <c r="AZ188" s="11">
        <v>4.3720012656590004E-3</v>
      </c>
      <c r="BA188" s="11">
        <v>7.3049175075331998E-2</v>
      </c>
      <c r="BB188" s="11">
        <v>8.0268674899550002E-3</v>
      </c>
      <c r="BC188" s="11">
        <v>3.5538537965012003E-2</v>
      </c>
      <c r="BD188" s="11">
        <v>3.2421285712270001E-3</v>
      </c>
      <c r="BE188" s="11">
        <v>5.1245131737234002E-2</v>
      </c>
      <c r="BF188" s="11">
        <v>4.5187281745369999E-3</v>
      </c>
      <c r="BG188" s="11">
        <v>0.414586862234892</v>
      </c>
      <c r="BH188" s="11">
        <v>2.3173867252436E-2</v>
      </c>
      <c r="BI188" s="11" t="s">
        <v>32</v>
      </c>
      <c r="BJ188" s="11">
        <v>0.101520612724823</v>
      </c>
      <c r="BK188" s="11">
        <v>9.2810872937679006E-2</v>
      </c>
      <c r="BL188" s="11">
        <v>0.23536098225294699</v>
      </c>
      <c r="BM188" s="11">
        <v>1.5724200522525999E-2</v>
      </c>
      <c r="BN188" s="11">
        <v>9.7418118726469993E-3</v>
      </c>
    </row>
    <row r="189" spans="1:66" x14ac:dyDescent="0.25">
      <c r="A189" s="108">
        <v>46</v>
      </c>
      <c r="B189" s="11">
        <v>1686.5142156843101</v>
      </c>
      <c r="C189" s="11">
        <v>51281.831113654298</v>
      </c>
      <c r="D189" s="11">
        <v>11426.490048985301</v>
      </c>
      <c r="E189" s="11">
        <v>900.75819536228198</v>
      </c>
      <c r="F189" s="11">
        <v>589382.566306322</v>
      </c>
      <c r="G189" s="11">
        <v>1756.3034600784399</v>
      </c>
      <c r="H189" s="11">
        <v>11684.939328853799</v>
      </c>
      <c r="I189" s="11">
        <v>4126.4317712475404</v>
      </c>
      <c r="J189" s="11">
        <v>479.33054595061202</v>
      </c>
      <c r="K189" s="11">
        <v>408.59394437860499</v>
      </c>
      <c r="M189" s="92">
        <v>0.36077912101918769</v>
      </c>
      <c r="N189" s="92">
        <v>8.5543222480686723</v>
      </c>
      <c r="O189" s="92">
        <v>2.1590352947557725</v>
      </c>
      <c r="P189" s="92">
        <v>0.13164581025219751</v>
      </c>
      <c r="Q189" s="92">
        <v>75.824067155308327</v>
      </c>
      <c r="R189" s="92">
        <v>0.22677390276532816</v>
      </c>
      <c r="S189" s="92">
        <v>1.9375966395105366</v>
      </c>
      <c r="T189" s="92">
        <v>0.73665059980311087</v>
      </c>
      <c r="U189" s="92">
        <v>6.0994811972215381E-2</v>
      </c>
      <c r="V189" s="92">
        <v>5.0861774196248745E-2</v>
      </c>
      <c r="W189" s="92">
        <f t="shared" si="35"/>
        <v>90.0427273576516</v>
      </c>
      <c r="X189" s="148">
        <f t="shared" si="37"/>
        <v>4.3568022320912572E-2</v>
      </c>
      <c r="Y189" s="153">
        <f t="shared" si="36"/>
        <v>875.76826746021629</v>
      </c>
      <c r="AA189" s="11">
        <v>21.020779379579601</v>
      </c>
      <c r="AB189" s="11">
        <v>246.50487740626301</v>
      </c>
      <c r="AC189" s="11">
        <v>38.707732955103999</v>
      </c>
      <c r="AD189" s="11">
        <v>45.651898850851502</v>
      </c>
      <c r="AE189" s="11">
        <v>1.21327132849616</v>
      </c>
      <c r="AF189" s="11">
        <v>0.93613306047239897</v>
      </c>
      <c r="AG189" s="11">
        <v>0.86775886014556702</v>
      </c>
      <c r="AH189" s="11" t="s">
        <v>32</v>
      </c>
      <c r="AI189" s="11">
        <v>5.9593119124356997E-2</v>
      </c>
      <c r="AJ189" s="11">
        <v>4.3578295124950997E-2</v>
      </c>
      <c r="AK189" s="11">
        <v>0.18128991726614499</v>
      </c>
      <c r="AL189" s="11">
        <v>11.0073377338719</v>
      </c>
      <c r="AM189" s="11">
        <v>0.30390149293860502</v>
      </c>
      <c r="AN189" s="11">
        <v>6.7029276271598007E-2</v>
      </c>
      <c r="AO189" s="11">
        <v>1.7489112711284001</v>
      </c>
      <c r="AP189" s="11" t="s">
        <v>32</v>
      </c>
      <c r="AQ189" s="11" t="s">
        <v>32</v>
      </c>
      <c r="AR189" s="11">
        <v>0.180237473024249</v>
      </c>
      <c r="AS189" s="11">
        <v>4.3871184130501999E-2</v>
      </c>
      <c r="AT189" s="11">
        <v>0.17403936550763499</v>
      </c>
      <c r="AU189" s="11">
        <v>3.6415185462308E-2</v>
      </c>
      <c r="AV189" s="11">
        <v>0.177497860555269</v>
      </c>
      <c r="AW189" s="11">
        <v>3.2357324064361002E-2</v>
      </c>
      <c r="AX189" s="11">
        <v>8.5148928714260004E-3</v>
      </c>
      <c r="AY189" s="11">
        <v>2.3689517155994998E-2</v>
      </c>
      <c r="AZ189" s="11">
        <v>1.1297981960025001E-2</v>
      </c>
      <c r="BA189" s="11">
        <v>2.8057010095015E-2</v>
      </c>
      <c r="BB189" s="11">
        <v>1.5311164515768E-2</v>
      </c>
      <c r="BC189" s="11">
        <v>2.5498079261032001E-2</v>
      </c>
      <c r="BD189" s="11">
        <v>7.7767970848269998E-3</v>
      </c>
      <c r="BE189" s="11">
        <v>4.2024002850138999E-2</v>
      </c>
      <c r="BF189" s="11">
        <v>3.4645076635720002E-3</v>
      </c>
      <c r="BG189" s="11">
        <v>0.41334449536061002</v>
      </c>
      <c r="BH189" s="11">
        <v>3.1292291051145997E-2</v>
      </c>
      <c r="BI189" s="11" t="s">
        <v>32</v>
      </c>
      <c r="BJ189" s="11">
        <v>8.4559930506143993E-2</v>
      </c>
      <c r="BK189" s="11">
        <v>6.7063225152184006E-2</v>
      </c>
      <c r="BL189" s="11">
        <v>0.17328312573941801</v>
      </c>
      <c r="BM189" s="11">
        <v>1.463252790605E-3</v>
      </c>
      <c r="BN189" s="11">
        <v>4.6520895991490003E-3</v>
      </c>
    </row>
    <row r="190" spans="1:66" x14ac:dyDescent="0.25">
      <c r="A190" s="108">
        <v>47</v>
      </c>
      <c r="B190" s="11">
        <v>2411.1540559957002</v>
      </c>
      <c r="C190" s="11">
        <v>52818.157119025702</v>
      </c>
      <c r="D190" s="11">
        <v>11175.360249092801</v>
      </c>
      <c r="E190" s="11">
        <v>950.52814821195898</v>
      </c>
      <c r="F190" s="11">
        <v>588693.51286672801</v>
      </c>
      <c r="G190" s="11">
        <v>1887.50106038883</v>
      </c>
      <c r="H190" s="11">
        <v>10726.888808813699</v>
      </c>
      <c r="I190" s="11">
        <v>4111.2420760099603</v>
      </c>
      <c r="J190" s="11">
        <v>476.76214124266897</v>
      </c>
      <c r="K190" s="11">
        <v>368.32525045884398</v>
      </c>
      <c r="M190" s="92">
        <v>0.51579407565860025</v>
      </c>
      <c r="N190" s="92">
        <v>8.810596789024677</v>
      </c>
      <c r="O190" s="92">
        <v>2.1115843190660848</v>
      </c>
      <c r="P190" s="92">
        <v>0.13891968886117781</v>
      </c>
      <c r="Q190" s="92">
        <v>75.735420430304558</v>
      </c>
      <c r="R190" s="92">
        <v>0.24371413691740573</v>
      </c>
      <c r="S190" s="92">
        <v>1.7787327022774875</v>
      </c>
      <c r="T190" s="92">
        <v>0.73393893540929811</v>
      </c>
      <c r="U190" s="92">
        <v>6.0667982473129628E-2</v>
      </c>
      <c r="V190" s="92">
        <v>4.5849127177116894E-2</v>
      </c>
      <c r="W190" s="92">
        <f t="shared" si="35"/>
        <v>90.175218187169534</v>
      </c>
      <c r="X190" s="148">
        <f t="shared" si="37"/>
        <v>4.0184209572781321E-2</v>
      </c>
      <c r="Y190" s="153">
        <f t="shared" si="36"/>
        <v>863.1220821180525</v>
      </c>
      <c r="AA190" s="11">
        <v>21.3605389393989</v>
      </c>
      <c r="AB190" s="11">
        <v>241.65151012244499</v>
      </c>
      <c r="AC190" s="11">
        <v>24.6680373517531</v>
      </c>
      <c r="AD190" s="11">
        <v>48.001090683269297</v>
      </c>
      <c r="AE190" s="11">
        <v>1.32624013037578</v>
      </c>
      <c r="AF190" s="11">
        <v>1.47667325857661</v>
      </c>
      <c r="AG190" s="11">
        <v>0.99628366943350399</v>
      </c>
      <c r="AH190" s="11" t="s">
        <v>32</v>
      </c>
      <c r="AI190" s="11" t="s">
        <v>32</v>
      </c>
      <c r="AJ190" s="11">
        <v>0.77560835513913196</v>
      </c>
      <c r="AK190" s="11">
        <v>0.31591596565950603</v>
      </c>
      <c r="AL190" s="11">
        <v>12.1909595632044</v>
      </c>
      <c r="AM190" s="11">
        <v>0.37505674414363799</v>
      </c>
      <c r="AN190" s="11">
        <v>0.14279308946804001</v>
      </c>
      <c r="AO190" s="11">
        <v>1.7636504972182501</v>
      </c>
      <c r="AP190" s="11" t="s">
        <v>32</v>
      </c>
      <c r="AQ190" s="11" t="s">
        <v>32</v>
      </c>
      <c r="AR190" s="11">
        <v>1.10282914051465</v>
      </c>
      <c r="AS190" s="11">
        <v>7.4726681142999005E-2</v>
      </c>
      <c r="AT190" s="11">
        <v>0.31320248175170401</v>
      </c>
      <c r="AU190" s="11">
        <v>4.7170600134874001E-2</v>
      </c>
      <c r="AV190" s="11">
        <v>0.29009218984972601</v>
      </c>
      <c r="AW190" s="11">
        <v>8.0747934287975998E-2</v>
      </c>
      <c r="AX190" s="11">
        <v>2.5685562985294001E-2</v>
      </c>
      <c r="AY190" s="11">
        <v>5.6045460553972998E-2</v>
      </c>
      <c r="AZ190" s="11">
        <v>1.3517735878519999E-2</v>
      </c>
      <c r="BA190" s="11">
        <v>9.8036611963448997E-2</v>
      </c>
      <c r="BB190" s="11">
        <v>1.7601037782369999E-2</v>
      </c>
      <c r="BC190" s="11">
        <v>7.2703144679982998E-2</v>
      </c>
      <c r="BD190" s="11">
        <v>8.8570497603879996E-3</v>
      </c>
      <c r="BE190" s="11">
        <v>5.7583133539770001E-2</v>
      </c>
      <c r="BF190" s="11">
        <v>4.6172830489959998E-3</v>
      </c>
      <c r="BG190" s="11">
        <v>0.42776484562672001</v>
      </c>
      <c r="BH190" s="11">
        <v>2.3688271256494E-2</v>
      </c>
      <c r="BI190" s="11" t="s">
        <v>32</v>
      </c>
      <c r="BJ190" s="11">
        <v>0.134331245903963</v>
      </c>
      <c r="BK190" s="11">
        <v>0.119351004842758</v>
      </c>
      <c r="BL190" s="11">
        <v>0.25675599980233199</v>
      </c>
      <c r="BM190" s="11">
        <v>1.3888076168404999E-2</v>
      </c>
      <c r="BN190" s="11">
        <v>1.1951836316257E-2</v>
      </c>
    </row>
    <row r="191" spans="1:66" x14ac:dyDescent="0.25">
      <c r="A191" s="108">
        <v>48</v>
      </c>
      <c r="B191" s="11">
        <v>683.04710095953703</v>
      </c>
      <c r="C191" s="11">
        <v>51992.829762455804</v>
      </c>
      <c r="D191" s="11">
        <v>8800.47635093799</v>
      </c>
      <c r="E191" s="11">
        <v>1047.60118596093</v>
      </c>
      <c r="F191" s="11">
        <v>593562.78315971303</v>
      </c>
      <c r="G191" s="11">
        <v>1847.09475664396</v>
      </c>
      <c r="H191" s="11">
        <v>11070.623543788801</v>
      </c>
      <c r="I191" s="11">
        <v>4176.6205388348499</v>
      </c>
      <c r="J191" s="11">
        <v>496.97846137983203</v>
      </c>
      <c r="K191" s="11">
        <v>309.041819318433</v>
      </c>
      <c r="M191" s="92">
        <v>0.14611743583726419</v>
      </c>
      <c r="N191" s="92">
        <v>8.6729239326752516</v>
      </c>
      <c r="O191" s="92">
        <v>1.6628500065097331</v>
      </c>
      <c r="P191" s="92">
        <v>0.15310691332818993</v>
      </c>
      <c r="Q191" s="92">
        <v>76.361852053497074</v>
      </c>
      <c r="R191" s="92">
        <v>0.23849687497786809</v>
      </c>
      <c r="S191" s="92">
        <v>1.8357307960310587</v>
      </c>
      <c r="T191" s="92">
        <v>0.74561029859279737</v>
      </c>
      <c r="U191" s="92">
        <v>6.324050921058362E-2</v>
      </c>
      <c r="V191" s="92">
        <v>3.8469525668758539E-2</v>
      </c>
      <c r="W191" s="92">
        <f t="shared" si="35"/>
        <v>89.918398346328573</v>
      </c>
      <c r="X191" s="148">
        <f t="shared" si="37"/>
        <v>4.1092772520883836E-2</v>
      </c>
      <c r="Y191" s="153">
        <f t="shared" si="36"/>
        <v>866.59133039646758</v>
      </c>
      <c r="AA191" s="11">
        <v>19.624145640817801</v>
      </c>
      <c r="AB191" s="11">
        <v>234.00529179857</v>
      </c>
      <c r="AC191" s="11">
        <v>17.7502833803062</v>
      </c>
      <c r="AD191" s="11">
        <v>52.939689902045401</v>
      </c>
      <c r="AE191" s="11">
        <v>1.1769760380038301</v>
      </c>
      <c r="AF191" s="11">
        <v>1.1254364779516299</v>
      </c>
      <c r="AG191" s="11">
        <v>0.83754950581135401</v>
      </c>
      <c r="AH191" s="11">
        <v>0.10250454445386099</v>
      </c>
      <c r="AI191" s="11" t="s">
        <v>32</v>
      </c>
      <c r="AJ191" s="11">
        <v>2.2400298806458999E-2</v>
      </c>
      <c r="AK191" s="11">
        <v>9.5473583825160996E-2</v>
      </c>
      <c r="AL191" s="11">
        <v>10.5737190150773</v>
      </c>
      <c r="AM191" s="11">
        <v>0.31365562819639198</v>
      </c>
      <c r="AN191" s="11">
        <v>8.1876146376758996E-2</v>
      </c>
      <c r="AO191" s="11">
        <v>1.61205282518941</v>
      </c>
      <c r="AP191" s="11" t="s">
        <v>32</v>
      </c>
      <c r="AQ191" s="11" t="s">
        <v>32</v>
      </c>
      <c r="AR191" s="11" t="s">
        <v>32</v>
      </c>
      <c r="AS191" s="11">
        <v>0.110973992316697</v>
      </c>
      <c r="AT191" s="11">
        <v>0.118638810677635</v>
      </c>
      <c r="AU191" s="11">
        <v>1.9010852898924999E-2</v>
      </c>
      <c r="AV191" s="11">
        <v>7.8527361730360998E-2</v>
      </c>
      <c r="AW191" s="11">
        <v>2.9831331163756001E-2</v>
      </c>
      <c r="AX191" s="11">
        <v>3.869515229676E-3</v>
      </c>
      <c r="AY191" s="11">
        <v>5.1889309795640999E-2</v>
      </c>
      <c r="AZ191" s="11">
        <v>9.9413325171800009E-4</v>
      </c>
      <c r="BA191" s="11">
        <v>3.0210969903012998E-2</v>
      </c>
      <c r="BB191" s="11" t="s">
        <v>32</v>
      </c>
      <c r="BC191" s="11">
        <v>3.0255809695116001E-2</v>
      </c>
      <c r="BD191" s="11">
        <v>3.067517648872E-3</v>
      </c>
      <c r="BE191" s="11" t="s">
        <v>32</v>
      </c>
      <c r="BF191" s="11">
        <v>3.195471555019E-3</v>
      </c>
      <c r="BG191" s="11">
        <v>0.44745001523066302</v>
      </c>
      <c r="BH191" s="11">
        <v>1.4993276513106E-2</v>
      </c>
      <c r="BI191" s="11" t="s">
        <v>32</v>
      </c>
      <c r="BJ191" s="11">
        <v>4.9719661430079998E-2</v>
      </c>
      <c r="BK191" s="11">
        <v>4.6342530009079001E-2</v>
      </c>
      <c r="BL191" s="11">
        <v>0.10754207698829001</v>
      </c>
      <c r="BM191" s="11">
        <v>9.4798941315839998E-3</v>
      </c>
      <c r="BN191" s="11">
        <v>6.7589136655519999E-3</v>
      </c>
    </row>
    <row r="192" spans="1:66" x14ac:dyDescent="0.25">
      <c r="A192" s="108">
        <v>49</v>
      </c>
      <c r="B192" s="11">
        <v>536.77450040758401</v>
      </c>
      <c r="C192" s="11">
        <v>50725.789144713999</v>
      </c>
      <c r="D192" s="11">
        <v>12535.2413934459</v>
      </c>
      <c r="E192" s="11">
        <v>889.674654912498</v>
      </c>
      <c r="F192" s="11">
        <v>588697.65799727198</v>
      </c>
      <c r="G192" s="11">
        <v>1960.2464081568201</v>
      </c>
      <c r="H192" s="11">
        <v>13111.3718071982</v>
      </c>
      <c r="I192" s="11">
        <v>3936.7793717672798</v>
      </c>
      <c r="J192" s="11">
        <v>487.37260542681503</v>
      </c>
      <c r="K192" s="11">
        <v>262.46322953281799</v>
      </c>
      <c r="M192" s="92">
        <v>0.11482680112719038</v>
      </c>
      <c r="N192" s="92">
        <v>8.4615688872297419</v>
      </c>
      <c r="O192" s="92">
        <v>2.3685338612916027</v>
      </c>
      <c r="P192" s="92">
        <v>0.13002595081546159</v>
      </c>
      <c r="Q192" s="92">
        <v>75.735953701349032</v>
      </c>
      <c r="R192" s="92">
        <v>0.25310701622120857</v>
      </c>
      <c r="S192" s="92">
        <v>2.1741276730696053</v>
      </c>
      <c r="T192" s="92">
        <v>0.7027938534478948</v>
      </c>
      <c r="U192" s="92">
        <v>6.2018164040562207E-2</v>
      </c>
      <c r="V192" s="92">
        <v>3.2671422812245179E-2</v>
      </c>
      <c r="W192" s="92">
        <f t="shared" si="35"/>
        <v>90.035627331404555</v>
      </c>
      <c r="X192" s="148">
        <f t="shared" si="37"/>
        <v>4.8682011216004455E-2</v>
      </c>
      <c r="Y192" s="153">
        <f t="shared" si="36"/>
        <v>893.59396713407295</v>
      </c>
      <c r="AA192" s="11">
        <v>19.4322807336195</v>
      </c>
      <c r="AB192" s="11">
        <v>233.79813299209701</v>
      </c>
      <c r="AC192" s="11">
        <v>4.77063535162634</v>
      </c>
      <c r="AD192" s="11">
        <v>45.767900405172398</v>
      </c>
      <c r="AE192" s="11">
        <v>1.03722040953077</v>
      </c>
      <c r="AF192" s="11">
        <v>1.00016132847794</v>
      </c>
      <c r="AG192" s="11">
        <v>1.00673470193742</v>
      </c>
      <c r="AH192" s="11">
        <v>0.45949855758915997</v>
      </c>
      <c r="AI192" s="11" t="s">
        <v>32</v>
      </c>
      <c r="AJ192" s="11">
        <v>1.8495336625531E-2</v>
      </c>
      <c r="AK192" s="11">
        <v>3.9670383519323997E-2</v>
      </c>
      <c r="AL192" s="11">
        <v>11.188080363444699</v>
      </c>
      <c r="AM192" s="11">
        <v>0.33634328024532201</v>
      </c>
      <c r="AN192" s="11">
        <v>6.5121841118995993E-2</v>
      </c>
      <c r="AO192" s="11">
        <v>1.6826330247010699</v>
      </c>
      <c r="AP192" s="11" t="s">
        <v>32</v>
      </c>
      <c r="AQ192" s="11" t="s">
        <v>32</v>
      </c>
      <c r="AR192" s="11">
        <v>1.0400015826126E-2</v>
      </c>
      <c r="AS192" s="11">
        <v>2.8884425056276E-2</v>
      </c>
      <c r="AT192" s="11">
        <v>8.3849383716024004E-2</v>
      </c>
      <c r="AU192" s="11">
        <v>8.2283343929819997E-3</v>
      </c>
      <c r="AV192" s="11">
        <v>5.5164865824444999E-2</v>
      </c>
      <c r="AW192" s="11">
        <v>1.5666887349096E-2</v>
      </c>
      <c r="AX192" s="11">
        <v>4.0790882440990004E-3</v>
      </c>
      <c r="AY192" s="11">
        <v>7.20452912436E-3</v>
      </c>
      <c r="AZ192" s="11">
        <v>2.1519923475449999E-3</v>
      </c>
      <c r="BA192" s="11" t="s">
        <v>32</v>
      </c>
      <c r="BB192" s="11">
        <v>1.2584186882855E-2</v>
      </c>
      <c r="BC192" s="11">
        <v>7.0389177908230004E-3</v>
      </c>
      <c r="BD192" s="11" t="s">
        <v>32</v>
      </c>
      <c r="BE192" s="11">
        <v>1.0155111796402E-2</v>
      </c>
      <c r="BF192" s="11" t="s">
        <v>32</v>
      </c>
      <c r="BG192" s="11">
        <v>0.44079911596372001</v>
      </c>
      <c r="BH192" s="11">
        <v>2.9222446891185999E-2</v>
      </c>
      <c r="BI192" s="11" t="s">
        <v>32</v>
      </c>
      <c r="BJ192" s="11">
        <v>1.5766618057908001E-2</v>
      </c>
      <c r="BK192" s="11">
        <v>1.7411893972459E-2</v>
      </c>
      <c r="BL192" s="11">
        <v>2.2484099860462001E-2</v>
      </c>
      <c r="BM192" s="11">
        <v>3.5674268614139999E-3</v>
      </c>
      <c r="BN192" s="11">
        <v>1.2820639274839999E-3</v>
      </c>
    </row>
    <row r="193" spans="1:66" x14ac:dyDescent="0.25">
      <c r="A193" s="108">
        <v>50</v>
      </c>
      <c r="B193" s="11">
        <v>928.51906482637503</v>
      </c>
      <c r="C193" s="11">
        <v>52031.862173505702</v>
      </c>
      <c r="D193" s="11">
        <v>12218.5825443094</v>
      </c>
      <c r="E193" s="11">
        <v>970.99292148203097</v>
      </c>
      <c r="F193" s="11">
        <v>586541.79229148198</v>
      </c>
      <c r="G193" s="11">
        <v>2038.31804526466</v>
      </c>
      <c r="H193" s="11">
        <v>13553.293056644699</v>
      </c>
      <c r="I193" s="11">
        <v>4039.5212265118298</v>
      </c>
      <c r="J193" s="11">
        <v>493.79161484108198</v>
      </c>
      <c r="K193" s="11">
        <v>285.42891592854801</v>
      </c>
      <c r="M193" s="92">
        <v>0.19862879834765815</v>
      </c>
      <c r="N193" s="92">
        <v>8.6794349291624862</v>
      </c>
      <c r="O193" s="92">
        <v>2.308701171747261</v>
      </c>
      <c r="P193" s="92">
        <v>0.14191061547459882</v>
      </c>
      <c r="Q193" s="92">
        <v>75.458601578299152</v>
      </c>
      <c r="R193" s="92">
        <v>0.26318762600457285</v>
      </c>
      <c r="S193" s="92">
        <v>2.247407054652824</v>
      </c>
      <c r="T193" s="92">
        <v>0.72113532935689184</v>
      </c>
      <c r="U193" s="92">
        <v>6.2834982988527674E-2</v>
      </c>
      <c r="V193" s="92">
        <v>3.5530191454785656E-2</v>
      </c>
      <c r="W193" s="92">
        <f t="shared" si="35"/>
        <v>90.117372277488755</v>
      </c>
      <c r="X193" s="148">
        <f t="shared" si="37"/>
        <v>5.041585291847301E-2</v>
      </c>
      <c r="Y193" s="153">
        <f t="shared" si="36"/>
        <v>899.33004174950202</v>
      </c>
      <c r="AA193" s="11">
        <v>20.998967969354698</v>
      </c>
      <c r="AB193" s="11">
        <v>245.96560178702401</v>
      </c>
      <c r="AC193" s="11">
        <v>9.1871023596703694</v>
      </c>
      <c r="AD193" s="11">
        <v>49.639856101157697</v>
      </c>
      <c r="AE193" s="11">
        <v>1.14368995394141</v>
      </c>
      <c r="AF193" s="11">
        <v>0.81609146814778699</v>
      </c>
      <c r="AG193" s="11">
        <v>0.66120709915248299</v>
      </c>
      <c r="AH193" s="11" t="s">
        <v>32</v>
      </c>
      <c r="AI193" s="11" t="s">
        <v>32</v>
      </c>
      <c r="AJ193" s="11">
        <v>4.7934477399556003E-2</v>
      </c>
      <c r="AK193" s="11">
        <v>0.25457396859894998</v>
      </c>
      <c r="AL193" s="11">
        <v>11.0134417304171</v>
      </c>
      <c r="AM193" s="11">
        <v>0.35866131320406403</v>
      </c>
      <c r="AN193" s="11">
        <v>5.3133770103878E-2</v>
      </c>
      <c r="AO193" s="11">
        <v>1.7274018056582601</v>
      </c>
      <c r="AP193" s="11" t="s">
        <v>32</v>
      </c>
      <c r="AQ193" s="11" t="s">
        <v>32</v>
      </c>
      <c r="AR193" s="11">
        <v>8.5098112679033999E-2</v>
      </c>
      <c r="AS193" s="11">
        <v>6.4375533977787003E-2</v>
      </c>
      <c r="AT193" s="11">
        <v>0.16344786554025401</v>
      </c>
      <c r="AU193" s="11">
        <v>2.8748998375717E-2</v>
      </c>
      <c r="AV193" s="11">
        <v>0.148069350286468</v>
      </c>
      <c r="AW193" s="11">
        <v>6.1398280534265E-2</v>
      </c>
      <c r="AX193" s="11">
        <v>1.8288136338807E-2</v>
      </c>
      <c r="AY193" s="11">
        <v>6.1041463809119997E-2</v>
      </c>
      <c r="AZ193" s="11">
        <v>1.3931767349921E-2</v>
      </c>
      <c r="BA193" s="11">
        <v>6.6611047404483995E-2</v>
      </c>
      <c r="BB193" s="11">
        <v>2.0077915126544998E-2</v>
      </c>
      <c r="BC193" s="11">
        <v>3.8001733284350997E-2</v>
      </c>
      <c r="BD193" s="11">
        <v>6.3143572886069999E-3</v>
      </c>
      <c r="BE193" s="11">
        <v>3.9774165296327997E-2</v>
      </c>
      <c r="BF193" s="11">
        <v>3.2817622340229999E-3</v>
      </c>
      <c r="BG193" s="11">
        <v>0.42203071124608399</v>
      </c>
      <c r="BH193" s="11">
        <v>2.3723066060606E-2</v>
      </c>
      <c r="BI193" s="11" t="s">
        <v>32</v>
      </c>
      <c r="BJ193" s="11">
        <v>0.21634938371624399</v>
      </c>
      <c r="BK193" s="11">
        <v>2.4949409231362001E-2</v>
      </c>
      <c r="BL193" s="11">
        <v>7.8505081872700999E-2</v>
      </c>
      <c r="BM193" s="11">
        <v>5.5638779436760002E-3</v>
      </c>
      <c r="BN193" s="11">
        <v>6.1674702404299997E-4</v>
      </c>
    </row>
    <row r="194" spans="1:66" x14ac:dyDescent="0.25">
      <c r="A194" s="108">
        <v>51</v>
      </c>
      <c r="B194" s="11">
        <v>2979.4049977219302</v>
      </c>
      <c r="C194" s="11">
        <v>52015.787065646597</v>
      </c>
      <c r="D194" s="11">
        <v>10539.6908614612</v>
      </c>
      <c r="E194" s="11">
        <v>952.22182918690999</v>
      </c>
      <c r="F194" s="11">
        <v>595455.23076120799</v>
      </c>
      <c r="G194" s="11">
        <v>1454.13131217975</v>
      </c>
      <c r="H194" s="11">
        <v>7604.7541274913401</v>
      </c>
      <c r="I194" s="11">
        <v>4003.55685038602</v>
      </c>
      <c r="J194" s="11">
        <v>511.59764279548699</v>
      </c>
      <c r="K194" s="11">
        <v>663.34957023212098</v>
      </c>
      <c r="M194" s="92">
        <v>0.63735431711267532</v>
      </c>
      <c r="N194" s="92">
        <v>8.6767534404205087</v>
      </c>
      <c r="O194" s="92">
        <v>1.9914745882730935</v>
      </c>
      <c r="P194" s="92">
        <v>0.13916722033566689</v>
      </c>
      <c r="Q194" s="92">
        <v>76.605315437429411</v>
      </c>
      <c r="R194" s="92">
        <v>0.18775743502864931</v>
      </c>
      <c r="S194" s="92">
        <v>1.2610203294206139</v>
      </c>
      <c r="T194" s="92">
        <v>0.71471496893091224</v>
      </c>
      <c r="U194" s="92">
        <v>6.5100800045725715E-2</v>
      </c>
      <c r="V194" s="92">
        <v>8.257375450249442E-2</v>
      </c>
      <c r="W194" s="92">
        <f t="shared" si="35"/>
        <v>90.361232291499746</v>
      </c>
      <c r="X194" s="148">
        <f t="shared" si="37"/>
        <v>2.8507120858430143E-2</v>
      </c>
      <c r="Y194" s="153">
        <f t="shared" si="36"/>
        <v>812.38406198818166</v>
      </c>
      <c r="AA194" s="11">
        <v>20.685020105589899</v>
      </c>
      <c r="AB194" s="11">
        <v>255.803901957828</v>
      </c>
      <c r="AC194" s="11">
        <v>63.336774195517997</v>
      </c>
      <c r="AD194" s="11">
        <v>48.399069768618702</v>
      </c>
      <c r="AE194" s="11">
        <v>1.51873107697612</v>
      </c>
      <c r="AF194" s="11">
        <v>0.90501819455711896</v>
      </c>
      <c r="AG194" s="11">
        <v>0.99613627928444903</v>
      </c>
      <c r="AH194" s="11" t="s">
        <v>32</v>
      </c>
      <c r="AI194" s="11" t="s">
        <v>32</v>
      </c>
      <c r="AJ194" s="11">
        <v>6.4449515400820001E-2</v>
      </c>
      <c r="AK194" s="11">
        <v>0.30643503277790501</v>
      </c>
      <c r="AL194" s="11">
        <v>10.7299633113892</v>
      </c>
      <c r="AM194" s="11">
        <v>0.32694941484504397</v>
      </c>
      <c r="AN194" s="11">
        <v>0.108049129018357</v>
      </c>
      <c r="AO194" s="11">
        <v>1.72535542467666</v>
      </c>
      <c r="AP194" s="11" t="s">
        <v>32</v>
      </c>
      <c r="AQ194" s="11" t="s">
        <v>32</v>
      </c>
      <c r="AR194" s="11">
        <v>0.13188944983605499</v>
      </c>
      <c r="AS194" s="11">
        <v>9.9548052157147002E-2</v>
      </c>
      <c r="AT194" s="11">
        <v>0.43545128914122599</v>
      </c>
      <c r="AU194" s="11">
        <v>7.8295439603073003E-2</v>
      </c>
      <c r="AV194" s="11">
        <v>0.36088182874934699</v>
      </c>
      <c r="AW194" s="11">
        <v>6.3258698057631998E-2</v>
      </c>
      <c r="AX194" s="11">
        <v>2.7266872731331999E-2</v>
      </c>
      <c r="AY194" s="11">
        <v>6.2893859027705001E-2</v>
      </c>
      <c r="AZ194" s="11">
        <v>7.7014947824789997E-3</v>
      </c>
      <c r="BA194" s="11">
        <v>3.6563774429029E-2</v>
      </c>
      <c r="BB194" s="11">
        <v>1.6073655474714E-2</v>
      </c>
      <c r="BC194" s="11">
        <v>4.2698818817742998E-2</v>
      </c>
      <c r="BD194" s="11">
        <v>6.5020581394959996E-3</v>
      </c>
      <c r="BE194" s="11">
        <v>2.5561958417625E-2</v>
      </c>
      <c r="BF194" s="11">
        <v>2.237577740583E-3</v>
      </c>
      <c r="BG194" s="11">
        <v>0.38019124905703999</v>
      </c>
      <c r="BH194" s="11">
        <v>1.7080334586909E-2</v>
      </c>
      <c r="BI194" s="11" t="s">
        <v>32</v>
      </c>
      <c r="BJ194" s="11">
        <v>0.30116725278041101</v>
      </c>
      <c r="BK194" s="11">
        <v>0.244603785330225</v>
      </c>
      <c r="BL194" s="11">
        <v>0.59211682906712304</v>
      </c>
      <c r="BM194" s="11">
        <v>2.143347364055E-3</v>
      </c>
      <c r="BN194" s="11">
        <v>8.4293004613769998E-3</v>
      </c>
    </row>
    <row r="195" spans="1:66" x14ac:dyDescent="0.25">
      <c r="A195" s="108">
        <v>52</v>
      </c>
      <c r="B195" s="11">
        <v>2135.89456694002</v>
      </c>
      <c r="C195" s="11">
        <v>50847.516618649701</v>
      </c>
      <c r="D195" s="11">
        <v>10898.5813971473</v>
      </c>
      <c r="E195" s="11">
        <v>927.15204601548999</v>
      </c>
      <c r="F195" s="11">
        <v>592595.94409178197</v>
      </c>
      <c r="G195" s="11">
        <v>1708.5536297138201</v>
      </c>
      <c r="H195" s="11">
        <v>10675.435186000401</v>
      </c>
      <c r="I195" s="11">
        <v>3933.0883164280599</v>
      </c>
      <c r="J195" s="11">
        <v>431.51463372842198</v>
      </c>
      <c r="K195" s="11">
        <v>442.84966502547502</v>
      </c>
      <c r="M195" s="92">
        <v>0.45691056575980915</v>
      </c>
      <c r="N195" s="92">
        <v>8.4818742471569557</v>
      </c>
      <c r="O195" s="92">
        <v>2.0592869549909825</v>
      </c>
      <c r="P195" s="92">
        <v>0.13550327152516387</v>
      </c>
      <c r="Q195" s="92">
        <v>76.237468207407758</v>
      </c>
      <c r="R195" s="92">
        <v>0.22060844466864843</v>
      </c>
      <c r="S195" s="92">
        <v>1.7702006625425866</v>
      </c>
      <c r="T195" s="92">
        <v>0.70213492624873719</v>
      </c>
      <c r="U195" s="92">
        <v>5.4910237141941695E-2</v>
      </c>
      <c r="V195" s="92">
        <v>5.512592630237112E-2</v>
      </c>
      <c r="W195" s="92">
        <f t="shared" si="35"/>
        <v>90.174023443744943</v>
      </c>
      <c r="X195" s="148">
        <f t="shared" si="37"/>
        <v>3.9746212538437881E-2</v>
      </c>
      <c r="Y195" s="153">
        <f t="shared" si="36"/>
        <v>861.42922027511327</v>
      </c>
      <c r="AA195" s="11">
        <v>21.596341736551</v>
      </c>
      <c r="AB195" s="11">
        <v>234.92822785563601</v>
      </c>
      <c r="AC195" s="11">
        <v>99.405189006836594</v>
      </c>
      <c r="AD195" s="11">
        <v>45.810740700062297</v>
      </c>
      <c r="AE195" s="11">
        <v>1.2285534927912001</v>
      </c>
      <c r="AF195" s="11">
        <v>1.0230939808766299</v>
      </c>
      <c r="AG195" s="11">
        <v>0.85966904755385698</v>
      </c>
      <c r="AH195" s="11" t="s">
        <v>32</v>
      </c>
      <c r="AI195" s="11">
        <v>5.8199647146466998E-2</v>
      </c>
      <c r="AJ195" s="11">
        <v>0.12455325357981099</v>
      </c>
      <c r="AK195" s="11">
        <v>0.26722382839226999</v>
      </c>
      <c r="AL195" s="11">
        <v>11.2351792175625</v>
      </c>
      <c r="AM195" s="11">
        <v>0.32681542991419699</v>
      </c>
      <c r="AN195" s="11">
        <v>6.1205205069396001E-2</v>
      </c>
      <c r="AO195" s="11">
        <v>1.2603635822127801</v>
      </c>
      <c r="AP195" s="11" t="s">
        <v>32</v>
      </c>
      <c r="AQ195" s="11" t="s">
        <v>32</v>
      </c>
      <c r="AR195" s="11">
        <v>0.36100343945469898</v>
      </c>
      <c r="AS195" s="11">
        <v>0.119036689848629</v>
      </c>
      <c r="AT195" s="11">
        <v>0.32196241756287097</v>
      </c>
      <c r="AU195" s="11">
        <v>4.7728336083061998E-2</v>
      </c>
      <c r="AV195" s="11">
        <v>0.136361795598091</v>
      </c>
      <c r="AW195" s="11">
        <v>5.1791520594026003E-2</v>
      </c>
      <c r="AX195" s="11">
        <v>1.3691516213105E-2</v>
      </c>
      <c r="AY195" s="11">
        <v>5.1441587267559999E-2</v>
      </c>
      <c r="AZ195" s="11">
        <v>5.1350628721030002E-3</v>
      </c>
      <c r="BA195" s="11">
        <v>6.4261230631142002E-2</v>
      </c>
      <c r="BB195" s="11">
        <v>1.2894164913878001E-2</v>
      </c>
      <c r="BC195" s="11">
        <v>2.3300010920320999E-2</v>
      </c>
      <c r="BD195" s="11">
        <v>5.0724133127839997E-3</v>
      </c>
      <c r="BE195" s="11">
        <v>9.5344327463800001E-3</v>
      </c>
      <c r="BF195" s="11">
        <v>4.2325874184259999E-3</v>
      </c>
      <c r="BG195" s="11">
        <v>0.50520761754585797</v>
      </c>
      <c r="BH195" s="11">
        <v>2.0587729262514998E-2</v>
      </c>
      <c r="BI195" s="11" t="s">
        <v>32</v>
      </c>
      <c r="BJ195" s="11">
        <v>0.26450854299375298</v>
      </c>
      <c r="BK195" s="11">
        <v>0.26334957444697399</v>
      </c>
      <c r="BL195" s="11">
        <v>0.61963753116763798</v>
      </c>
      <c r="BM195" s="11">
        <v>4.0939801012455999E-2</v>
      </c>
      <c r="BN195" s="11">
        <v>6.079206978959E-3</v>
      </c>
    </row>
    <row r="196" spans="1:66" x14ac:dyDescent="0.25">
      <c r="A196" s="108">
        <v>53</v>
      </c>
      <c r="B196" s="11">
        <v>1126.2785912977999</v>
      </c>
      <c r="C196" s="11">
        <v>52583.361352389104</v>
      </c>
      <c r="D196" s="11">
        <v>5253.3052007559199</v>
      </c>
      <c r="E196" s="11">
        <v>932.97059568212001</v>
      </c>
      <c r="F196" s="11">
        <v>602616.85095090396</v>
      </c>
      <c r="G196" s="11">
        <v>1663.27624977652</v>
      </c>
      <c r="H196" s="11">
        <v>8235.0161378557896</v>
      </c>
      <c r="I196" s="11">
        <v>4008.7693149879701</v>
      </c>
      <c r="J196" s="11">
        <v>458.68957891869297</v>
      </c>
      <c r="K196" s="11">
        <v>229.06858410984501</v>
      </c>
      <c r="M196" s="92">
        <v>0.24093351625042539</v>
      </c>
      <c r="N196" s="92">
        <v>8.7714305071920258</v>
      </c>
      <c r="O196" s="92">
        <v>0.99261201768283103</v>
      </c>
      <c r="P196" s="92">
        <v>0.13635365255894186</v>
      </c>
      <c r="Q196" s="92">
        <v>77.526657874833788</v>
      </c>
      <c r="R196" s="92">
        <v>0.21476222937114423</v>
      </c>
      <c r="S196" s="92">
        <v>1.365530375979247</v>
      </c>
      <c r="T196" s="92">
        <v>0.71564549811165235</v>
      </c>
      <c r="U196" s="92">
        <v>5.8368248917403678E-2</v>
      </c>
      <c r="V196" s="92">
        <v>2.8514457349993506E-2</v>
      </c>
      <c r="W196" s="92">
        <f t="shared" si="35"/>
        <v>90.050808378247467</v>
      </c>
      <c r="X196" s="148">
        <f t="shared" si="37"/>
        <v>3.0442159293690544E-2</v>
      </c>
      <c r="Y196" s="153">
        <f t="shared" si="36"/>
        <v>821.7363055726837</v>
      </c>
      <c r="AA196" s="11">
        <v>18.886034440199001</v>
      </c>
      <c r="AB196" s="11">
        <v>210.19907999644701</v>
      </c>
      <c r="AC196" s="11">
        <v>30.650155458260802</v>
      </c>
      <c r="AD196" s="11">
        <v>41.402101254389898</v>
      </c>
      <c r="AE196" s="11">
        <v>0.98078493174427095</v>
      </c>
      <c r="AF196" s="11">
        <v>0.57753058803608404</v>
      </c>
      <c r="AG196" s="11">
        <v>0.81106595344978805</v>
      </c>
      <c r="AH196" s="11" t="s">
        <v>32</v>
      </c>
      <c r="AI196" s="11" t="s">
        <v>32</v>
      </c>
      <c r="AJ196" s="11">
        <v>4.9704008687497997E-2</v>
      </c>
      <c r="AK196" s="11">
        <v>0.40113628586375</v>
      </c>
      <c r="AL196" s="11">
        <v>20.014932514221599</v>
      </c>
      <c r="AM196" s="11">
        <v>0.49675074184483697</v>
      </c>
      <c r="AN196" s="11">
        <v>5.6093754122955003E-2</v>
      </c>
      <c r="AO196" s="11">
        <v>1.8071078517005601</v>
      </c>
      <c r="AP196" s="11" t="s">
        <v>32</v>
      </c>
      <c r="AQ196" s="11" t="s">
        <v>32</v>
      </c>
      <c r="AR196" s="11">
        <v>0.13207869767463201</v>
      </c>
      <c r="AS196" s="11">
        <v>0.19218306586949399</v>
      </c>
      <c r="AT196" s="11">
        <v>0.61238828487536801</v>
      </c>
      <c r="AU196" s="11">
        <v>7.4319811108848E-2</v>
      </c>
      <c r="AV196" s="11">
        <v>0.494548112281604</v>
      </c>
      <c r="AW196" s="11">
        <v>0.10186053452001601</v>
      </c>
      <c r="AX196" s="11">
        <v>2.8823138577960001E-2</v>
      </c>
      <c r="AY196" s="11">
        <v>8.1315212318917002E-2</v>
      </c>
      <c r="AZ196" s="11">
        <v>1.5175237100602999E-2</v>
      </c>
      <c r="BA196" s="11">
        <v>9.8276468874851003E-2</v>
      </c>
      <c r="BB196" s="11">
        <v>1.6757105442259002E-2</v>
      </c>
      <c r="BC196" s="11">
        <v>7.3395778830784006E-2</v>
      </c>
      <c r="BD196" s="11">
        <v>1.0247496722785999E-2</v>
      </c>
      <c r="BE196" s="11">
        <v>3.9548542757962997E-2</v>
      </c>
      <c r="BF196" s="11">
        <v>3.8817941158180002E-3</v>
      </c>
      <c r="BG196" s="11">
        <v>0.67019692313412105</v>
      </c>
      <c r="BH196" s="11">
        <v>2.6248075495675999E-2</v>
      </c>
      <c r="BI196" s="11" t="s">
        <v>32</v>
      </c>
      <c r="BJ196" s="11">
        <v>0.12697423667119401</v>
      </c>
      <c r="BK196" s="11">
        <v>0.109197061806246</v>
      </c>
      <c r="BL196" s="11">
        <v>0.25755023871835198</v>
      </c>
      <c r="BM196" s="11">
        <v>0.32969407640047899</v>
      </c>
      <c r="BN196" s="11">
        <v>8.8367420136187994E-2</v>
      </c>
    </row>
    <row r="197" spans="1:66" x14ac:dyDescent="0.25">
      <c r="A197" s="108">
        <v>54</v>
      </c>
      <c r="B197" s="11">
        <v>1120.62632888337</v>
      </c>
      <c r="C197" s="11">
        <v>51726.931717893603</v>
      </c>
      <c r="D197" s="11">
        <v>5089.3907067870796</v>
      </c>
      <c r="E197" s="11">
        <v>1006.43827080788</v>
      </c>
      <c r="F197" s="11">
        <v>601964.87816129695</v>
      </c>
      <c r="G197" s="11">
        <v>1750.77701283696</v>
      </c>
      <c r="H197" s="11">
        <v>8690.6965942777006</v>
      </c>
      <c r="I197" s="11">
        <v>4213.7411170094101</v>
      </c>
      <c r="J197" s="11">
        <v>483.156104619296</v>
      </c>
      <c r="K197" s="11">
        <v>202.71049278285199</v>
      </c>
      <c r="M197" s="92">
        <v>0.23972438427473053</v>
      </c>
      <c r="N197" s="92">
        <v>8.6285694798618309</v>
      </c>
      <c r="O197" s="92">
        <v>0.96164037404741853</v>
      </c>
      <c r="P197" s="92">
        <v>0.14709095327857166</v>
      </c>
      <c r="Q197" s="92">
        <v>77.442781575450852</v>
      </c>
      <c r="R197" s="92">
        <v>0.22606032789750827</v>
      </c>
      <c r="S197" s="92">
        <v>1.4410913092631281</v>
      </c>
      <c r="T197" s="92">
        <v>0.75223706420851988</v>
      </c>
      <c r="U197" s="92">
        <v>6.1481614312805417E-2</v>
      </c>
      <c r="V197" s="92">
        <v>2.5233402141609414E-2</v>
      </c>
      <c r="W197" s="92">
        <f t="shared" si="35"/>
        <v>89.925910484736974</v>
      </c>
      <c r="X197" s="148">
        <f t="shared" si="37"/>
        <v>3.2106310257546199E-2</v>
      </c>
      <c r="Y197" s="153">
        <f t="shared" si="36"/>
        <v>829.43463710163701</v>
      </c>
      <c r="AA197" s="11">
        <v>18.204030601267899</v>
      </c>
      <c r="AB197" s="11">
        <v>231.01670963605599</v>
      </c>
      <c r="AC197" s="11">
        <v>32.501086281617702</v>
      </c>
      <c r="AD197" s="11">
        <v>42.199303179946803</v>
      </c>
      <c r="AE197" s="11">
        <v>1.23512615205369</v>
      </c>
      <c r="AF197" s="11">
        <v>0.49022919539017201</v>
      </c>
      <c r="AG197" s="11">
        <v>0.95655200024033904</v>
      </c>
      <c r="AH197" s="11" t="s">
        <v>32</v>
      </c>
      <c r="AI197" s="11" t="s">
        <v>32</v>
      </c>
      <c r="AJ197" s="11">
        <v>1.48350910583252</v>
      </c>
      <c r="AK197" s="11">
        <v>0.28927406379049703</v>
      </c>
      <c r="AL197" s="11">
        <v>13.12722995317</v>
      </c>
      <c r="AM197" s="11">
        <v>0.40349842561244498</v>
      </c>
      <c r="AN197" s="11">
        <v>0.10948085148579099</v>
      </c>
      <c r="AO197" s="11">
        <v>1.7480800782803501</v>
      </c>
      <c r="AP197" s="11" t="s">
        <v>32</v>
      </c>
      <c r="AQ197" s="11" t="s">
        <v>32</v>
      </c>
      <c r="AR197" s="11">
        <v>9.3026220631841003E-2</v>
      </c>
      <c r="AS197" s="11">
        <v>0.119494287627727</v>
      </c>
      <c r="AT197" s="11">
        <v>0.331378175707708</v>
      </c>
      <c r="AU197" s="11">
        <v>4.7244573202148997E-2</v>
      </c>
      <c r="AV197" s="11">
        <v>0.288340782667802</v>
      </c>
      <c r="AW197" s="11">
        <v>4.0177405290607003E-2</v>
      </c>
      <c r="AX197" s="11">
        <v>8.8259982298580005E-3</v>
      </c>
      <c r="AY197" s="11">
        <v>7.3575116089935999E-2</v>
      </c>
      <c r="AZ197" s="11">
        <v>1.2168299884734E-2</v>
      </c>
      <c r="BA197" s="11">
        <v>5.0450318853755997E-2</v>
      </c>
      <c r="BB197" s="11">
        <v>7.7747336364240001E-3</v>
      </c>
      <c r="BC197" s="11">
        <v>3.6219023004121997E-2</v>
      </c>
      <c r="BD197" s="11">
        <v>2.7526469827530002E-3</v>
      </c>
      <c r="BE197" s="11">
        <v>1.7323392595339999E-2</v>
      </c>
      <c r="BF197" s="11">
        <v>5.7694126359530001E-3</v>
      </c>
      <c r="BG197" s="11">
        <v>0.49405863815184198</v>
      </c>
      <c r="BH197" s="11">
        <v>3.0084018921563999E-2</v>
      </c>
      <c r="BI197" s="11">
        <v>4.9531687683700004E-3</v>
      </c>
      <c r="BJ197" s="11">
        <v>9.4248778756316001E-2</v>
      </c>
      <c r="BK197" s="11">
        <v>8.2863373829917999E-2</v>
      </c>
      <c r="BL197" s="11">
        <v>0.20032076753644901</v>
      </c>
      <c r="BM197" s="11">
        <v>0.28744620957112199</v>
      </c>
      <c r="BN197" s="11">
        <v>6.2987603784944002E-2</v>
      </c>
    </row>
    <row r="198" spans="1:66" x14ac:dyDescent="0.25">
      <c r="A198" s="108">
        <v>55</v>
      </c>
      <c r="B198" s="11">
        <v>1591.2829551994</v>
      </c>
      <c r="C198" s="11">
        <v>50659.317925382602</v>
      </c>
      <c r="D198" s="11">
        <v>12086.2401047519</v>
      </c>
      <c r="E198" s="11">
        <v>610.79526228575799</v>
      </c>
      <c r="F198" s="11">
        <v>590140.99033772398</v>
      </c>
      <c r="G198" s="11">
        <v>1820.8362023422001</v>
      </c>
      <c r="H198" s="11">
        <v>11427.4610698859</v>
      </c>
      <c r="I198" s="11">
        <v>4021.2250632815699</v>
      </c>
      <c r="J198" s="11">
        <v>492.01599934193302</v>
      </c>
      <c r="K198" s="11">
        <v>413.372085492449</v>
      </c>
      <c r="M198" s="92">
        <v>0.34040724977625569</v>
      </c>
      <c r="N198" s="92">
        <v>8.4504808231330717</v>
      </c>
      <c r="O198" s="92">
        <v>2.2836950677928716</v>
      </c>
      <c r="P198" s="92">
        <v>8.9267727583063533E-2</v>
      </c>
      <c r="Q198" s="92">
        <v>75.92163840694819</v>
      </c>
      <c r="R198" s="92">
        <v>0.23510637044642485</v>
      </c>
      <c r="S198" s="92">
        <v>1.89490159460848</v>
      </c>
      <c r="T198" s="92">
        <v>0.71786909829702583</v>
      </c>
      <c r="U198" s="92">
        <v>6.2609035916260977E-2</v>
      </c>
      <c r="V198" s="92">
        <v>5.1456557202100045E-2</v>
      </c>
      <c r="W198" s="92">
        <f t="shared" si="35"/>
        <v>90.04743193170377</v>
      </c>
      <c r="X198" s="148">
        <f t="shared" si="37"/>
        <v>4.2596424293177892E-2</v>
      </c>
      <c r="Y198" s="153">
        <f t="shared" si="36"/>
        <v>872.21235480532391</v>
      </c>
      <c r="AA198" s="11">
        <v>21.081538309588101</v>
      </c>
      <c r="AB198" s="11">
        <v>252.87721968161</v>
      </c>
      <c r="AC198" s="11">
        <v>44.622352982533499</v>
      </c>
      <c r="AD198" s="11">
        <v>45.077131442559001</v>
      </c>
      <c r="AE198" s="11">
        <v>1.3845172473159499</v>
      </c>
      <c r="AF198" s="11">
        <v>1.2222424043500799</v>
      </c>
      <c r="AG198" s="11">
        <v>0.82750316364699195</v>
      </c>
      <c r="AH198" s="11" t="s">
        <v>32</v>
      </c>
      <c r="AI198" s="11">
        <v>0.147421686312384</v>
      </c>
      <c r="AJ198" s="11">
        <v>0.102308301524414</v>
      </c>
      <c r="AK198" s="11">
        <v>0.221848289136509</v>
      </c>
      <c r="AL198" s="11">
        <v>11.6327630370474</v>
      </c>
      <c r="AM198" s="11">
        <v>0.369200239995221</v>
      </c>
      <c r="AN198" s="11">
        <v>5.6640078329010003E-2</v>
      </c>
      <c r="AO198" s="11">
        <v>1.5800547995065399</v>
      </c>
      <c r="AP198" s="11" t="s">
        <v>32</v>
      </c>
      <c r="AQ198" s="11">
        <v>2.1373608926934001E-2</v>
      </c>
      <c r="AR198" s="11">
        <v>0.52494101434750695</v>
      </c>
      <c r="AS198" s="11">
        <v>8.5852985895288003E-2</v>
      </c>
      <c r="AT198" s="11">
        <v>0.240763688462797</v>
      </c>
      <c r="AU198" s="11">
        <v>2.9446738101428001E-2</v>
      </c>
      <c r="AV198" s="11">
        <v>0.194038682278529</v>
      </c>
      <c r="AW198" s="11">
        <v>7.3660298421024006E-2</v>
      </c>
      <c r="AX198" s="11">
        <v>1.2959057968862001E-2</v>
      </c>
      <c r="AY198" s="11">
        <v>4.8682870422729001E-2</v>
      </c>
      <c r="AZ198" s="11">
        <v>4.5319163107729998E-3</v>
      </c>
      <c r="BA198" s="11">
        <v>3.7893234848036E-2</v>
      </c>
      <c r="BB198" s="11">
        <v>1.3062847689597E-2</v>
      </c>
      <c r="BC198" s="11">
        <v>3.6849298858869999E-2</v>
      </c>
      <c r="BD198" s="11">
        <v>3.3615652471159999E-3</v>
      </c>
      <c r="BE198" s="11">
        <v>3.1759611558611997E-2</v>
      </c>
      <c r="BF198" s="11">
        <v>4.6812849473379997E-3</v>
      </c>
      <c r="BG198" s="11">
        <v>0.40224314596589</v>
      </c>
      <c r="BH198" s="11">
        <v>2.2784628197826999E-2</v>
      </c>
      <c r="BI198" s="11">
        <v>6.0487156351690004E-3</v>
      </c>
      <c r="BJ198" s="11">
        <v>0.167221934829167</v>
      </c>
      <c r="BK198" s="11">
        <v>8.4824810203843998E-2</v>
      </c>
      <c r="BL198" s="11">
        <v>0.19551819756073099</v>
      </c>
      <c r="BM198" s="11">
        <v>6.0229878405383998E-2</v>
      </c>
      <c r="BN198" s="11">
        <v>4.7054967401360002E-3</v>
      </c>
    </row>
    <row r="199" spans="1:66" x14ac:dyDescent="0.25">
      <c r="A199" s="108">
        <v>56</v>
      </c>
      <c r="B199" s="11">
        <v>1458.0807147517501</v>
      </c>
      <c r="C199" s="11">
        <v>50985.9283016263</v>
      </c>
      <c r="D199" s="11">
        <v>13845.861274619399</v>
      </c>
      <c r="E199" s="11">
        <v>820.50986045903699</v>
      </c>
      <c r="F199" s="11">
        <v>585748.85719915805</v>
      </c>
      <c r="G199" s="11">
        <v>1828.1015720011701</v>
      </c>
      <c r="H199" s="11">
        <v>12207.7807365385</v>
      </c>
      <c r="I199" s="11">
        <v>4024.8312424413598</v>
      </c>
      <c r="J199" s="11">
        <v>525.26050535627496</v>
      </c>
      <c r="K199" s="11">
        <v>396.15986811435101</v>
      </c>
      <c r="M199" s="92">
        <v>0.31191262649969437</v>
      </c>
      <c r="N199" s="92">
        <v>8.5049626999942838</v>
      </c>
      <c r="O199" s="92">
        <v>2.6161754878393357</v>
      </c>
      <c r="P199" s="92">
        <v>0.11991751610608826</v>
      </c>
      <c r="Q199" s="92">
        <v>75.356590478671677</v>
      </c>
      <c r="R199" s="92">
        <v>0.23604447497679107</v>
      </c>
      <c r="S199" s="92">
        <v>2.0242942017328138</v>
      </c>
      <c r="T199" s="92">
        <v>0.71851287340063152</v>
      </c>
      <c r="U199" s="92">
        <v>6.6839399306585986E-2</v>
      </c>
      <c r="V199" s="92">
        <v>4.9313980382874406E-2</v>
      </c>
      <c r="W199" s="92">
        <f t="shared" si="35"/>
        <v>90.004563738910775</v>
      </c>
      <c r="X199" s="148">
        <f t="shared" si="37"/>
        <v>4.5697948580209799E-2</v>
      </c>
      <c r="Y199" s="153">
        <f t="shared" si="36"/>
        <v>883.36706577653376</v>
      </c>
      <c r="AA199" s="11">
        <v>21.202404977316402</v>
      </c>
      <c r="AB199" s="11">
        <v>256.57588665389301</v>
      </c>
      <c r="AC199" s="11">
        <v>37.2025701309624</v>
      </c>
      <c r="AD199" s="11">
        <v>46.7642950146179</v>
      </c>
      <c r="AE199" s="11">
        <v>1.0377460654844901</v>
      </c>
      <c r="AF199" s="11">
        <v>0.52900975217905599</v>
      </c>
      <c r="AG199" s="11">
        <v>0.70907154944863704</v>
      </c>
      <c r="AH199" s="11" t="s">
        <v>32</v>
      </c>
      <c r="AI199" s="11">
        <v>0.18541240594217601</v>
      </c>
      <c r="AJ199" s="11">
        <v>2.4402693129471999E-2</v>
      </c>
      <c r="AK199" s="11">
        <v>0.14103401577635599</v>
      </c>
      <c r="AL199" s="11">
        <v>11.246865712420099</v>
      </c>
      <c r="AM199" s="11">
        <v>0.293259654039074</v>
      </c>
      <c r="AN199" s="11">
        <v>7.3207205883989004E-2</v>
      </c>
      <c r="AO199" s="11">
        <v>1.5696665109677901</v>
      </c>
      <c r="AP199" s="11" t="s">
        <v>32</v>
      </c>
      <c r="AQ199" s="11" t="s">
        <v>32</v>
      </c>
      <c r="AR199" s="11">
        <v>3.45903764968326</v>
      </c>
      <c r="AS199" s="11">
        <v>6.5241442749546005E-2</v>
      </c>
      <c r="AT199" s="11">
        <v>0.16766212816596601</v>
      </c>
      <c r="AU199" s="11">
        <v>3.1974666069625998E-2</v>
      </c>
      <c r="AV199" s="11">
        <v>0.147110463564322</v>
      </c>
      <c r="AW199" s="11">
        <v>4.5647807749248002E-2</v>
      </c>
      <c r="AX199" s="11">
        <v>1.2055510557336E-2</v>
      </c>
      <c r="AY199" s="11">
        <v>3.7631825526233002E-2</v>
      </c>
      <c r="AZ199" s="11">
        <v>5.2835905428580002E-3</v>
      </c>
      <c r="BA199" s="11">
        <v>2.6424175075288998E-2</v>
      </c>
      <c r="BB199" s="11">
        <v>8.8282113145580002E-3</v>
      </c>
      <c r="BC199" s="11">
        <v>2.3975434438287001E-2</v>
      </c>
      <c r="BD199" s="11">
        <v>3.1267476519729999E-3</v>
      </c>
      <c r="BE199" s="11">
        <v>1.9665176851065998E-2</v>
      </c>
      <c r="BF199" s="11">
        <v>2.1555213246529999E-3</v>
      </c>
      <c r="BG199" s="11">
        <v>0.411567021346189</v>
      </c>
      <c r="BH199" s="11">
        <v>2.0011875675754999E-2</v>
      </c>
      <c r="BI199" s="11" t="s">
        <v>32</v>
      </c>
      <c r="BJ199" s="11">
        <v>6.6326280557382003E-2</v>
      </c>
      <c r="BK199" s="11">
        <v>7.4885170166265003E-2</v>
      </c>
      <c r="BL199" s="11">
        <v>0.15267845633249399</v>
      </c>
      <c r="BM199" s="11">
        <v>2.0715682408689999E-3</v>
      </c>
      <c r="BN199" s="11">
        <v>4.9999351671829997E-3</v>
      </c>
    </row>
    <row r="200" spans="1:66" x14ac:dyDescent="0.25">
      <c r="A200" s="108">
        <v>57</v>
      </c>
      <c r="B200" s="11">
        <v>959.88321073020097</v>
      </c>
      <c r="C200" s="11">
        <v>52145.831866467903</v>
      </c>
      <c r="D200" s="11">
        <v>11373.9600306147</v>
      </c>
      <c r="E200" s="11">
        <v>883.26353549844896</v>
      </c>
      <c r="F200" s="11">
        <v>589938.19477378798</v>
      </c>
      <c r="G200" s="11">
        <v>1884.3039328948801</v>
      </c>
      <c r="H200" s="11">
        <v>12861.939533390099</v>
      </c>
      <c r="I200" s="11">
        <v>4046.0469344016401</v>
      </c>
      <c r="J200" s="11">
        <v>486.74905776447298</v>
      </c>
      <c r="K200" s="11">
        <v>281.921832987985</v>
      </c>
      <c r="M200" s="92">
        <v>0.20533821643940459</v>
      </c>
      <c r="N200" s="92">
        <v>8.6984462136455107</v>
      </c>
      <c r="O200" s="92">
        <v>2.1491097477846477</v>
      </c>
      <c r="P200" s="92">
        <v>0.12908896571309833</v>
      </c>
      <c r="Q200" s="92">
        <v>75.89554875764783</v>
      </c>
      <c r="R200" s="92">
        <v>0.24330132381538691</v>
      </c>
      <c r="S200" s="92">
        <v>2.1327668134267461</v>
      </c>
      <c r="T200" s="92">
        <v>0.72230029872938084</v>
      </c>
      <c r="U200" s="92">
        <v>6.1938817600529189E-2</v>
      </c>
      <c r="V200" s="92">
        <v>3.5093629770344366E-2</v>
      </c>
      <c r="W200" s="92">
        <f t="shared" si="35"/>
        <v>90.272932784572873</v>
      </c>
      <c r="X200" s="148">
        <f t="shared" si="37"/>
        <v>4.7704379753676723E-2</v>
      </c>
      <c r="Y200" s="153">
        <f t="shared" si="36"/>
        <v>890.29453304017488</v>
      </c>
      <c r="AA200" s="11">
        <v>19.921880785194901</v>
      </c>
      <c r="AB200" s="11">
        <v>247.60201728973601</v>
      </c>
      <c r="AC200" s="11">
        <v>15.0572351579443</v>
      </c>
      <c r="AD200" s="11">
        <v>48.525165724951002</v>
      </c>
      <c r="AE200" s="11">
        <v>1.04039071829595</v>
      </c>
      <c r="AF200" s="11">
        <v>0.69935912010901702</v>
      </c>
      <c r="AG200" s="11">
        <v>0.60489746922419496</v>
      </c>
      <c r="AH200" s="11" t="s">
        <v>32</v>
      </c>
      <c r="AI200" s="11" t="s">
        <v>32</v>
      </c>
      <c r="AJ200" s="11">
        <v>3.3384544669031999E-2</v>
      </c>
      <c r="AK200" s="11">
        <v>0.127226668915841</v>
      </c>
      <c r="AL200" s="11">
        <v>10.0910253779673</v>
      </c>
      <c r="AM200" s="11">
        <v>0.31622642623074898</v>
      </c>
      <c r="AN200" s="11">
        <v>6.4323689053679994E-2</v>
      </c>
      <c r="AO200" s="11">
        <v>1.4856100540827599</v>
      </c>
      <c r="AP200" s="11" t="s">
        <v>32</v>
      </c>
      <c r="AQ200" s="11" t="s">
        <v>32</v>
      </c>
      <c r="AR200" s="11">
        <v>8.6355211333459997E-2</v>
      </c>
      <c r="AS200" s="11">
        <v>4.0820667475602999E-2</v>
      </c>
      <c r="AT200" s="11">
        <v>0.17699030360764101</v>
      </c>
      <c r="AU200" s="11">
        <v>2.0998728194868001E-2</v>
      </c>
      <c r="AV200" s="11">
        <v>0.123051060144643</v>
      </c>
      <c r="AW200" s="11">
        <v>3.8868585088753002E-2</v>
      </c>
      <c r="AX200" s="11">
        <v>1.0251360456088E-2</v>
      </c>
      <c r="AY200" s="11">
        <v>1.4968238272889E-2</v>
      </c>
      <c r="AZ200" s="11">
        <v>6.4945649669470003E-3</v>
      </c>
      <c r="BA200" s="11">
        <v>2.7027194692104999E-2</v>
      </c>
      <c r="BB200" s="11">
        <v>4.5000666492859996E-3</v>
      </c>
      <c r="BC200" s="11">
        <v>3.1545359664489001E-2</v>
      </c>
      <c r="BD200" s="11">
        <v>3.1981362462100002E-3</v>
      </c>
      <c r="BE200" s="11">
        <v>1.0020130012046999E-2</v>
      </c>
      <c r="BF200" s="11">
        <v>3.3289609531209998E-3</v>
      </c>
      <c r="BG200" s="11">
        <v>0.37898578572235497</v>
      </c>
      <c r="BH200" s="11">
        <v>1.9268833425780001E-2</v>
      </c>
      <c r="BI200" s="11" t="s">
        <v>32</v>
      </c>
      <c r="BJ200" s="11">
        <v>3.0344189823780999E-2</v>
      </c>
      <c r="BK200" s="11">
        <v>6.8570473808368004E-2</v>
      </c>
      <c r="BL200" s="11">
        <v>6.0896098492313998E-2</v>
      </c>
      <c r="BM200" s="11">
        <v>2.8305905864779999E-3</v>
      </c>
      <c r="BN200" s="11">
        <v>3.1948751974370001E-3</v>
      </c>
    </row>
    <row r="201" spans="1:66" x14ac:dyDescent="0.25">
      <c r="A201" s="108">
        <v>58</v>
      </c>
      <c r="B201" s="11">
        <v>573.80275242261496</v>
      </c>
      <c r="C201" s="11">
        <v>52251.4506869998</v>
      </c>
      <c r="D201" s="11">
        <v>13838.8320056393</v>
      </c>
      <c r="E201" s="11">
        <v>985.59747639836098</v>
      </c>
      <c r="F201" s="11">
        <v>586341.54092566005</v>
      </c>
      <c r="G201" s="11">
        <v>2040.29727309333</v>
      </c>
      <c r="H201" s="11">
        <v>13833.945510555899</v>
      </c>
      <c r="I201" s="11">
        <v>4069.7278006104898</v>
      </c>
      <c r="J201" s="11">
        <v>493.45417954242203</v>
      </c>
      <c r="K201" s="11">
        <v>321.41036172058199</v>
      </c>
      <c r="M201" s="92">
        <v>0.1227478847982458</v>
      </c>
      <c r="N201" s="92">
        <v>8.7160644890984376</v>
      </c>
      <c r="O201" s="92">
        <v>2.6148473074655461</v>
      </c>
      <c r="P201" s="92">
        <v>0.14404507117562046</v>
      </c>
      <c r="Q201" s="92">
        <v>75.432839240086167</v>
      </c>
      <c r="R201" s="92">
        <v>0.26344318390181076</v>
      </c>
      <c r="S201" s="92">
        <v>2.2939448445603787</v>
      </c>
      <c r="T201" s="92">
        <v>0.72652780696498465</v>
      </c>
      <c r="U201" s="92">
        <v>6.2792044346773199E-2</v>
      </c>
      <c r="V201" s="92">
        <v>4.0009161826978043E-2</v>
      </c>
      <c r="W201" s="92">
        <f t="shared" si="35"/>
        <v>90.417261034224936</v>
      </c>
      <c r="X201" s="148">
        <f t="shared" si="37"/>
        <v>5.1422870828345242E-2</v>
      </c>
      <c r="Y201" s="153">
        <f t="shared" si="36"/>
        <v>902.59668983900906</v>
      </c>
      <c r="AA201" s="11">
        <v>19.784441358995601</v>
      </c>
      <c r="AB201" s="11">
        <v>255.68466353750699</v>
      </c>
      <c r="AC201" s="11">
        <v>8.3375247502821903</v>
      </c>
      <c r="AD201" s="11">
        <v>49.389290073092198</v>
      </c>
      <c r="AE201" s="11">
        <v>1.15831059578877</v>
      </c>
      <c r="AF201" s="11">
        <v>1.0817288213153899</v>
      </c>
      <c r="AG201" s="11">
        <v>0.84028818772340896</v>
      </c>
      <c r="AH201" s="11" t="s">
        <v>32</v>
      </c>
      <c r="AI201" s="11" t="s">
        <v>32</v>
      </c>
      <c r="AJ201" s="11">
        <v>2.7072405145817002E-2</v>
      </c>
      <c r="AK201" s="11">
        <v>2.9878476120083E-2</v>
      </c>
      <c r="AL201" s="11">
        <v>11.3421148076492</v>
      </c>
      <c r="AM201" s="11">
        <v>0.31764124098472801</v>
      </c>
      <c r="AN201" s="11">
        <v>7.5998760442803001E-2</v>
      </c>
      <c r="AO201" s="11">
        <v>1.6684146267159601</v>
      </c>
      <c r="AP201" s="11" t="s">
        <v>32</v>
      </c>
      <c r="AQ201" s="11" t="s">
        <v>32</v>
      </c>
      <c r="AR201" s="11" t="s">
        <v>32</v>
      </c>
      <c r="AS201" s="11">
        <v>2.2114097046066001E-2</v>
      </c>
      <c r="AT201" s="11">
        <v>8.5627199306704996E-2</v>
      </c>
      <c r="AU201" s="11">
        <v>1.4211927858748001E-2</v>
      </c>
      <c r="AV201" s="11">
        <v>4.8562756254094001E-2</v>
      </c>
      <c r="AW201" s="11">
        <v>1.5729358945379999E-2</v>
      </c>
      <c r="AX201" s="11" t="s">
        <v>32</v>
      </c>
      <c r="AY201" s="11">
        <v>7.2455306356279999E-3</v>
      </c>
      <c r="AZ201" s="11">
        <v>2.161722193744E-3</v>
      </c>
      <c r="BA201" s="11">
        <v>4.5159284874090001E-3</v>
      </c>
      <c r="BB201" s="11" t="s">
        <v>32</v>
      </c>
      <c r="BC201" s="11">
        <v>7.0742841750590004E-3</v>
      </c>
      <c r="BD201" s="11" t="s">
        <v>32</v>
      </c>
      <c r="BE201" s="11" t="s">
        <v>32</v>
      </c>
      <c r="BF201" s="11">
        <v>1.098017157456E-3</v>
      </c>
      <c r="BG201" s="11">
        <v>0.49021310382375</v>
      </c>
      <c r="BH201" s="11">
        <v>2.3263308308713E-2</v>
      </c>
      <c r="BI201" s="11" t="s">
        <v>32</v>
      </c>
      <c r="BJ201" s="11">
        <v>4.5822799582644E-2</v>
      </c>
      <c r="BK201" s="11">
        <v>4.0151208423212001E-2</v>
      </c>
      <c r="BL201" s="11">
        <v>8.2541150251299003E-2</v>
      </c>
      <c r="BM201" s="11">
        <v>7.1743827709799997E-4</v>
      </c>
      <c r="BN201" s="11">
        <v>5.2038515098730004E-3</v>
      </c>
    </row>
    <row r="202" spans="1:66" x14ac:dyDescent="0.25">
      <c r="A202" s="108">
        <v>59</v>
      </c>
      <c r="B202" s="11">
        <v>586.74277126999095</v>
      </c>
      <c r="C202" s="11">
        <v>51457.335118938601</v>
      </c>
      <c r="D202" s="11">
        <v>8488.7286681434198</v>
      </c>
      <c r="E202" s="11">
        <v>965.26233999265696</v>
      </c>
      <c r="F202" s="11">
        <v>595954.17761600704</v>
      </c>
      <c r="G202" s="11">
        <v>1826.7003089893401</v>
      </c>
      <c r="H202" s="11">
        <v>10328.7608325649</v>
      </c>
      <c r="I202" s="11">
        <v>4120.5323213571901</v>
      </c>
      <c r="J202" s="11">
        <v>473.487533534607</v>
      </c>
      <c r="K202" s="11">
        <v>258.43585086595198</v>
      </c>
      <c r="M202" s="92">
        <v>0.12551601363007647</v>
      </c>
      <c r="N202" s="92">
        <v>8.5835980711901492</v>
      </c>
      <c r="O202" s="92">
        <v>1.603945281845699</v>
      </c>
      <c r="P202" s="92">
        <v>0.14107309098992682</v>
      </c>
      <c r="Q202" s="92">
        <v>76.669504950299313</v>
      </c>
      <c r="R202" s="92">
        <v>0.23586354389670358</v>
      </c>
      <c r="S202" s="92">
        <v>1.7127151212559117</v>
      </c>
      <c r="T202" s="92">
        <v>0.73559743000868549</v>
      </c>
      <c r="U202" s="92">
        <v>6.0251288642278737E-2</v>
      </c>
      <c r="V202" s="92">
        <v>3.2170094715793698E-2</v>
      </c>
      <c r="W202" s="92">
        <f t="shared" si="35"/>
        <v>89.900234886474522</v>
      </c>
      <c r="X202" s="148">
        <f t="shared" si="37"/>
        <v>3.8296466400671331E-2</v>
      </c>
      <c r="Y202" s="153">
        <f t="shared" si="36"/>
        <v>855.72715959884431</v>
      </c>
      <c r="AA202" s="11">
        <v>19.4267016269336</v>
      </c>
      <c r="AB202" s="11">
        <v>223.532410764795</v>
      </c>
      <c r="AC202" s="11">
        <v>16.242595122482001</v>
      </c>
      <c r="AD202" s="11">
        <v>48.661585587286403</v>
      </c>
      <c r="AE202" s="11">
        <v>0.91596744757953696</v>
      </c>
      <c r="AF202" s="11">
        <v>0.93039158961515001</v>
      </c>
      <c r="AG202" s="11">
        <v>0.77452709679049403</v>
      </c>
      <c r="AH202" s="11" t="s">
        <v>32</v>
      </c>
      <c r="AI202" s="11" t="s">
        <v>32</v>
      </c>
      <c r="AJ202" s="11">
        <v>1.2334727077647E-2</v>
      </c>
      <c r="AK202" s="11">
        <v>0.15252036108394401</v>
      </c>
      <c r="AL202" s="11">
        <v>15.681330223103799</v>
      </c>
      <c r="AM202" s="11">
        <v>0.43934556363189498</v>
      </c>
      <c r="AN202" s="11">
        <v>9.0361819154331002E-2</v>
      </c>
      <c r="AO202" s="11">
        <v>1.83276083063708</v>
      </c>
      <c r="AP202" s="11" t="s">
        <v>32</v>
      </c>
      <c r="AQ202" s="11" t="s">
        <v>32</v>
      </c>
      <c r="AR202" s="11">
        <v>1.9959166548675002E-2</v>
      </c>
      <c r="AS202" s="11">
        <v>1.9248216086725001E-2</v>
      </c>
      <c r="AT202" s="11">
        <v>0.124542310511394</v>
      </c>
      <c r="AU202" s="11">
        <v>2.4220852248911E-2</v>
      </c>
      <c r="AV202" s="11">
        <v>7.7360172409826997E-2</v>
      </c>
      <c r="AW202" s="11">
        <v>1.4595842684141999E-2</v>
      </c>
      <c r="AX202" s="11">
        <v>3.3124440583303001E-2</v>
      </c>
      <c r="AY202" s="11">
        <v>4.3685614210249003E-2</v>
      </c>
      <c r="AZ202" s="11">
        <v>1.1268585877181001E-2</v>
      </c>
      <c r="BA202" s="11">
        <v>4.2519566573409003E-2</v>
      </c>
      <c r="BB202" s="11">
        <v>4.2393225016120004E-3</v>
      </c>
      <c r="BC202" s="11">
        <v>1.9799072467912002E-2</v>
      </c>
      <c r="BD202" s="11">
        <v>5.0301866833570002E-3</v>
      </c>
      <c r="BE202" s="11">
        <v>3.7935659244428002E-2</v>
      </c>
      <c r="BF202" s="11">
        <v>7.3708609553080002E-3</v>
      </c>
      <c r="BG202" s="11">
        <v>0.59152718335112298</v>
      </c>
      <c r="BH202" s="11">
        <v>1.3601994064912E-2</v>
      </c>
      <c r="BI202" s="11">
        <v>5.4215961889600003E-3</v>
      </c>
      <c r="BJ202" s="11">
        <v>4.9979221753116997E-2</v>
      </c>
      <c r="BK202" s="11">
        <v>4.6684643309578E-2</v>
      </c>
      <c r="BL202" s="11">
        <v>0.12288839299962399</v>
      </c>
      <c r="BM202" s="11">
        <v>3.3285472359230002E-3</v>
      </c>
      <c r="BN202" s="11">
        <v>1.1450565168005E-2</v>
      </c>
    </row>
    <row r="203" spans="1:66" x14ac:dyDescent="0.25">
      <c r="A203" s="108">
        <v>60</v>
      </c>
      <c r="B203" s="11">
        <v>693.19808671448004</v>
      </c>
      <c r="C203" s="11">
        <v>51239.571793708397</v>
      </c>
      <c r="D203" s="11">
        <v>10616.4868472653</v>
      </c>
      <c r="E203" s="11">
        <v>960.34042411015196</v>
      </c>
      <c r="F203" s="11">
        <v>592503.27674966399</v>
      </c>
      <c r="G203" s="11">
        <v>1917.13592398676</v>
      </c>
      <c r="H203" s="11">
        <v>11940.797572019501</v>
      </c>
      <c r="I203" s="11">
        <v>4090.3072914562299</v>
      </c>
      <c r="J203" s="11">
        <v>479.39298497361102</v>
      </c>
      <c r="K203" s="11">
        <v>295.59420651044297</v>
      </c>
      <c r="M203" s="92">
        <v>0.1482889347099616</v>
      </c>
      <c r="N203" s="92">
        <v>8.547272970908498</v>
      </c>
      <c r="O203" s="92">
        <v>2.0059851897907786</v>
      </c>
      <c r="P203" s="92">
        <v>0.1403537529836987</v>
      </c>
      <c r="Q203" s="92">
        <v>76.225546553844268</v>
      </c>
      <c r="R203" s="92">
        <v>0.24754059050517044</v>
      </c>
      <c r="S203" s="92">
        <v>1.9800230533922736</v>
      </c>
      <c r="T203" s="92">
        <v>0.73020165767076617</v>
      </c>
      <c r="U203" s="92">
        <v>6.1002757337892004E-2</v>
      </c>
      <c r="V203" s="92">
        <v>3.6795566826419941E-2</v>
      </c>
      <c r="W203" s="92">
        <f t="shared" si="35"/>
        <v>90.12301102796971</v>
      </c>
      <c r="X203" s="148">
        <f t="shared" si="37"/>
        <v>4.4255698484840469E-2</v>
      </c>
      <c r="Y203" s="153">
        <f t="shared" si="36"/>
        <v>878.25048002386211</v>
      </c>
      <c r="AA203" s="11">
        <v>19.884298154101899</v>
      </c>
      <c r="AB203" s="11">
        <v>235.67630604585801</v>
      </c>
      <c r="AC203" s="11">
        <v>18.589474597605498</v>
      </c>
      <c r="AD203" s="11">
        <v>47.574292572717397</v>
      </c>
      <c r="AE203" s="11">
        <v>1.09395708203025</v>
      </c>
      <c r="AF203" s="11">
        <v>0.947372052573067</v>
      </c>
      <c r="AG203" s="11">
        <v>0.74671813944829502</v>
      </c>
      <c r="AH203" s="11" t="s">
        <v>32</v>
      </c>
      <c r="AI203" s="11" t="s">
        <v>32</v>
      </c>
      <c r="AJ203" s="11">
        <v>9.8338387367980003E-3</v>
      </c>
      <c r="AK203" s="11">
        <v>7.1553289801229006E-2</v>
      </c>
      <c r="AL203" s="11">
        <v>11.532539626772801</v>
      </c>
      <c r="AM203" s="11">
        <v>0.37815373179170497</v>
      </c>
      <c r="AN203" s="11">
        <v>7.4992308997021001E-2</v>
      </c>
      <c r="AO203" s="11">
        <v>1.6803689571520899</v>
      </c>
      <c r="AP203" s="11" t="s">
        <v>32</v>
      </c>
      <c r="AQ203" s="11" t="s">
        <v>32</v>
      </c>
      <c r="AR203" s="11">
        <v>1.0315594390615E-2</v>
      </c>
      <c r="AS203" s="11">
        <v>1.6367859563432001E-2</v>
      </c>
      <c r="AT203" s="11">
        <v>8.0289846586320004E-2</v>
      </c>
      <c r="AU203" s="11">
        <v>3.1625613518489998E-2</v>
      </c>
      <c r="AV203" s="11">
        <v>4.7958554809817998E-2</v>
      </c>
      <c r="AW203" s="11">
        <v>6.2440068009325E-2</v>
      </c>
      <c r="AX203" s="11">
        <v>1.9628044002469999E-3</v>
      </c>
      <c r="AY203" s="11">
        <v>3.8625398891125998E-2</v>
      </c>
      <c r="AZ203" s="11">
        <v>2.1341575922659999E-3</v>
      </c>
      <c r="BA203" s="11">
        <v>2.7130645364424999E-2</v>
      </c>
      <c r="BB203" s="11">
        <v>3.3775015393639998E-3</v>
      </c>
      <c r="BC203" s="11">
        <v>2.4605171618626999E-2</v>
      </c>
      <c r="BD203" s="11">
        <v>2.135312091358E-3</v>
      </c>
      <c r="BE203" s="11">
        <v>2.0161540654724999E-2</v>
      </c>
      <c r="BF203" s="11">
        <v>2.2119067877930001E-3</v>
      </c>
      <c r="BG203" s="11">
        <v>0.441951464575075</v>
      </c>
      <c r="BH203" s="11">
        <v>1.9342975999021E-2</v>
      </c>
      <c r="BI203" s="11" t="s">
        <v>32</v>
      </c>
      <c r="BJ203" s="11">
        <v>3.0454623679233999E-2</v>
      </c>
      <c r="BK203" s="11">
        <v>3.2204845594847001E-2</v>
      </c>
      <c r="BL203" s="11">
        <v>9.1792983552364996E-2</v>
      </c>
      <c r="BM203" s="11">
        <v>1.421152272444E-3</v>
      </c>
      <c r="BN203" s="11">
        <v>8.3655937760219994E-3</v>
      </c>
    </row>
    <row r="204" spans="1:66" x14ac:dyDescent="0.25">
      <c r="I204" s="11"/>
      <c r="L204" s="14" t="s">
        <v>71</v>
      </c>
      <c r="M204" s="15">
        <f>MIN(M184:M203)</f>
        <v>0.11482680112719038</v>
      </c>
      <c r="N204" s="15">
        <f t="shared" ref="N204:V204" si="46">MIN(N184:N203)</f>
        <v>8.4504808231330717</v>
      </c>
      <c r="O204" s="15">
        <f t="shared" si="46"/>
        <v>0.96164037404741853</v>
      </c>
      <c r="P204" s="15">
        <f t="shared" si="46"/>
        <v>8.9267727583063533E-2</v>
      </c>
      <c r="Q204" s="15">
        <f t="shared" si="46"/>
        <v>75.356590478671677</v>
      </c>
      <c r="R204" s="15">
        <f t="shared" si="46"/>
        <v>0.18775743502864931</v>
      </c>
      <c r="S204" s="15">
        <f t="shared" si="46"/>
        <v>1.2610203294206139</v>
      </c>
      <c r="T204" s="15">
        <f t="shared" si="46"/>
        <v>0.70213492624873719</v>
      </c>
      <c r="U204" s="15">
        <f t="shared" si="46"/>
        <v>5.4910237141941695E-2</v>
      </c>
      <c r="V204" s="15">
        <f t="shared" si="46"/>
        <v>2.5233402141609414E-2</v>
      </c>
      <c r="W204" s="15"/>
      <c r="X204" s="151">
        <f t="shared" ref="X204:Y204" si="47">MIN(X184:X203)</f>
        <v>2.8507120858430143E-2</v>
      </c>
      <c r="Y204" s="156">
        <f t="shared" si="47"/>
        <v>812.38406198818166</v>
      </c>
    </row>
    <row r="205" spans="1:66" x14ac:dyDescent="0.25">
      <c r="I205" s="11"/>
      <c r="L205" s="14" t="s">
        <v>72</v>
      </c>
      <c r="M205" s="15">
        <f>MAX(M184:M203)</f>
        <v>0.63735431711267532</v>
      </c>
      <c r="N205" s="15">
        <f t="shared" ref="N205:V205" si="48">MAX(N184:N203)</f>
        <v>8.9496376344084414</v>
      </c>
      <c r="O205" s="15">
        <f t="shared" si="48"/>
        <v>2.6161754878393357</v>
      </c>
      <c r="P205" s="15">
        <f t="shared" si="48"/>
        <v>0.15310691332818993</v>
      </c>
      <c r="Q205" s="15">
        <f t="shared" si="48"/>
        <v>77.526657874833788</v>
      </c>
      <c r="R205" s="15">
        <f t="shared" si="48"/>
        <v>0.26344318390181076</v>
      </c>
      <c r="S205" s="15">
        <f t="shared" si="48"/>
        <v>2.2939448445603787</v>
      </c>
      <c r="T205" s="15">
        <f t="shared" si="48"/>
        <v>0.7660320959337954</v>
      </c>
      <c r="U205" s="15">
        <f t="shared" si="48"/>
        <v>6.6839399306585986E-2</v>
      </c>
      <c r="V205" s="15">
        <f t="shared" si="48"/>
        <v>8.257375450249442E-2</v>
      </c>
      <c r="W205" s="15"/>
      <c r="X205" s="151">
        <f t="shared" ref="X205:Y205" si="49">MAX(X184:X203)</f>
        <v>5.1422870828345242E-2</v>
      </c>
      <c r="Y205" s="156">
        <f t="shared" si="49"/>
        <v>902.59668983900906</v>
      </c>
    </row>
    <row r="206" spans="1:66" x14ac:dyDescent="0.25">
      <c r="I206" s="11"/>
      <c r="L206" s="14" t="s">
        <v>73</v>
      </c>
      <c r="M206" s="15">
        <f>AVERAGE(M184:M203)</f>
        <v>0.27706445722387901</v>
      </c>
      <c r="N206" s="15">
        <f t="shared" ref="N206:V206" si="50">AVERAGE(N184:N203)</f>
        <v>8.651324321492563</v>
      </c>
      <c r="O206" s="15">
        <f t="shared" si="50"/>
        <v>1.9644225161703173</v>
      </c>
      <c r="P206" s="15">
        <f t="shared" si="50"/>
        <v>0.13637387880638599</v>
      </c>
      <c r="Q206" s="15">
        <f t="shared" si="50"/>
        <v>76.174416847226325</v>
      </c>
      <c r="R206" s="15">
        <f t="shared" si="50"/>
        <v>0.23551613393225942</v>
      </c>
      <c r="S206" s="15">
        <f t="shared" si="50"/>
        <v>1.8374448779907184</v>
      </c>
      <c r="T206" s="15">
        <f t="shared" si="50"/>
        <v>0.73033910349428632</v>
      </c>
      <c r="U206" s="15">
        <f t="shared" si="50"/>
        <v>6.1822526194800866E-2</v>
      </c>
      <c r="V206" s="15">
        <f t="shared" si="50"/>
        <v>4.3995688290122917E-2</v>
      </c>
      <c r="W206" s="15"/>
      <c r="X206" s="151">
        <f t="shared" ref="X206:Y206" si="51">AVERAGE(X184:X203)</f>
        <v>4.1226855847566676E-2</v>
      </c>
      <c r="Y206" s="156">
        <f t="shared" si="51"/>
        <v>865.82191233189803</v>
      </c>
    </row>
    <row r="207" spans="1:66" x14ac:dyDescent="0.25">
      <c r="I207" s="11"/>
      <c r="L207" s="14" t="s">
        <v>76</v>
      </c>
      <c r="M207" s="15">
        <f>STDEV(M184:M203)*2</f>
        <v>0.30855994979578821</v>
      </c>
      <c r="N207" s="15">
        <f t="shared" ref="N207:V207" si="52">STDEV(N184:N203)*2</f>
        <v>0.29686424877419398</v>
      </c>
      <c r="O207" s="15">
        <f t="shared" si="52"/>
        <v>0.87767873196154367</v>
      </c>
      <c r="P207" s="15">
        <f t="shared" si="52"/>
        <v>2.7598145486396237E-2</v>
      </c>
      <c r="Q207" s="15">
        <f t="shared" si="52"/>
        <v>1.1733898192822352</v>
      </c>
      <c r="R207" s="15">
        <f t="shared" si="52"/>
        <v>3.7847705384333775E-2</v>
      </c>
      <c r="S207" s="15">
        <f t="shared" si="52"/>
        <v>0.55104269471112055</v>
      </c>
      <c r="T207" s="15">
        <f t="shared" si="52"/>
        <v>3.3135607496957223E-2</v>
      </c>
      <c r="U207" s="15">
        <f t="shared" si="52"/>
        <v>4.8795844778936337E-3</v>
      </c>
      <c r="V207" s="15">
        <f t="shared" si="52"/>
        <v>2.7988726486354525E-2</v>
      </c>
      <c r="W207" s="15"/>
      <c r="X207" s="151">
        <f t="shared" ref="X207:Y207" si="53">STDEV(X184:X203)*2</f>
        <v>1.2357598620997775E-2</v>
      </c>
      <c r="Y207" s="156">
        <f t="shared" si="53"/>
        <v>48.317242203762348</v>
      </c>
    </row>
    <row r="208" spans="1:66" ht="14.4" x14ac:dyDescent="0.3">
      <c r="A208" s="23" t="s">
        <v>2</v>
      </c>
      <c r="B208" s="146" t="s">
        <v>291</v>
      </c>
      <c r="I208" s="11"/>
      <c r="M208" s="92"/>
      <c r="N208" s="92"/>
      <c r="O208" s="92"/>
      <c r="P208" s="92"/>
      <c r="Q208" s="92"/>
      <c r="R208" s="92"/>
      <c r="S208" s="92"/>
      <c r="T208" s="108"/>
      <c r="U208" s="108"/>
      <c r="V208" s="108"/>
      <c r="W208" s="108"/>
      <c r="X208" s="148"/>
      <c r="Y208" s="153"/>
    </row>
    <row r="209" spans="1:66" x14ac:dyDescent="0.25">
      <c r="A209" s="108">
        <v>1</v>
      </c>
      <c r="B209" s="11">
        <v>876.577968748947</v>
      </c>
      <c r="C209" s="11">
        <v>10445.496679399799</v>
      </c>
      <c r="D209" s="11">
        <v>12479.0623032191</v>
      </c>
      <c r="E209" s="11">
        <v>35.061776443719701</v>
      </c>
      <c r="F209" s="11">
        <v>729559.33407744905</v>
      </c>
      <c r="G209" s="11">
        <v>913.49821964843204</v>
      </c>
      <c r="H209" s="11">
        <v>2797.5219801993298</v>
      </c>
      <c r="I209" s="11">
        <v>8105.5595369290004</v>
      </c>
      <c r="J209" s="11">
        <v>200.83821656814999</v>
      </c>
      <c r="K209" s="11">
        <v>105.91575903635299</v>
      </c>
      <c r="M209" s="92">
        <v>0.18751755907477474</v>
      </c>
      <c r="N209" s="92">
        <v>1.7424133010906804</v>
      </c>
      <c r="O209" s="92">
        <v>2.3579188221932488</v>
      </c>
      <c r="P209" s="92">
        <v>5.1242786272496345E-3</v>
      </c>
      <c r="Q209" s="92">
        <v>93.857808329063829</v>
      </c>
      <c r="R209" s="92">
        <v>0.11795089012100554</v>
      </c>
      <c r="S209" s="92">
        <v>0.4638850947566529</v>
      </c>
      <c r="T209" s="92">
        <v>1.447004488532565</v>
      </c>
      <c r="U209" s="92">
        <v>2.5556663058297086E-2</v>
      </c>
      <c r="V209" s="92">
        <v>1.318439368484522E-2</v>
      </c>
      <c r="W209" s="92">
        <f t="shared" ref="W209:W272" si="54">SUM(M209:V209)</f>
        <v>100.21836382020315</v>
      </c>
      <c r="X209" s="148">
        <f t="shared" si="37"/>
        <v>8.7331793428706249E-3</v>
      </c>
      <c r="Y209" s="153">
        <f t="shared" si="36"/>
        <v>667.63262254217784</v>
      </c>
      <c r="AA209" s="11">
        <v>6.1700022021909602</v>
      </c>
      <c r="AB209" s="11">
        <v>162.98356150707801</v>
      </c>
      <c r="AC209" s="11">
        <v>0.57516487093087598</v>
      </c>
      <c r="AD209" s="11">
        <v>57.396595364560199</v>
      </c>
      <c r="AE209" s="11">
        <v>1.38736897697772</v>
      </c>
      <c r="AF209" s="11">
        <v>0.90500514051551595</v>
      </c>
      <c r="AG209" s="11">
        <v>1.0357945491446301</v>
      </c>
      <c r="AH209" s="11" t="s">
        <v>32</v>
      </c>
      <c r="AI209" s="11" t="s">
        <v>32</v>
      </c>
      <c r="AJ209" s="11">
        <v>2.9578829286062001E-2</v>
      </c>
      <c r="AK209" s="11">
        <v>9.7012075683799992E-3</v>
      </c>
      <c r="AL209" s="11">
        <v>0.54334517953418604</v>
      </c>
      <c r="AM209" s="11">
        <v>1.4685218033555001E-2</v>
      </c>
      <c r="AN209" s="11">
        <v>0.18931747006652</v>
      </c>
      <c r="AO209" s="11">
        <v>1.4858606072112699</v>
      </c>
      <c r="AP209" s="11" t="s">
        <v>32</v>
      </c>
      <c r="AQ209" s="11" t="s">
        <v>32</v>
      </c>
      <c r="AR209" s="11">
        <v>0.15803567180327599</v>
      </c>
      <c r="AS209" s="11">
        <v>1.1124122399836E-2</v>
      </c>
      <c r="AT209" s="11">
        <v>3.8724438917086997E-2</v>
      </c>
      <c r="AU209" s="11">
        <v>6.3870181388759996E-3</v>
      </c>
      <c r="AV209" s="11">
        <v>1.2310276990358001E-2</v>
      </c>
      <c r="AW209" s="11" t="s">
        <v>32</v>
      </c>
      <c r="AX209" s="11" t="s">
        <v>32</v>
      </c>
      <c r="AY209" s="11">
        <v>1.4094766909291999E-2</v>
      </c>
      <c r="AZ209" s="11" t="s">
        <v>32</v>
      </c>
      <c r="BA209" s="11" t="s">
        <v>32</v>
      </c>
      <c r="BB209" s="11">
        <v>1.0314422433019999E-3</v>
      </c>
      <c r="BC209" s="11">
        <v>6.5766277344470004E-3</v>
      </c>
      <c r="BD209" s="11" t="s">
        <v>32</v>
      </c>
      <c r="BE209" s="11" t="s">
        <v>32</v>
      </c>
      <c r="BF209" s="11">
        <v>2.0775744948929998E-3</v>
      </c>
      <c r="BG209" s="11">
        <v>4.3505849340635998E-2</v>
      </c>
      <c r="BH209" s="11">
        <v>1.114329664774E-3</v>
      </c>
      <c r="BI209" s="11" t="s">
        <v>32</v>
      </c>
      <c r="BJ209" s="11">
        <v>0.10607759623924699</v>
      </c>
      <c r="BK209" s="11">
        <v>8.7877355752960004E-2</v>
      </c>
      <c r="BL209" s="11">
        <v>0.18721437212217601</v>
      </c>
      <c r="BM209" s="11">
        <v>1.0217530887949E-2</v>
      </c>
      <c r="BN209" s="11">
        <v>1.1699298754776001E-2</v>
      </c>
    </row>
    <row r="210" spans="1:66" x14ac:dyDescent="0.25">
      <c r="A210" s="108">
        <v>2</v>
      </c>
      <c r="B210" s="11">
        <v>714.54001908759301</v>
      </c>
      <c r="C210" s="11">
        <v>6823.1087057008599</v>
      </c>
      <c r="D210" s="11">
        <v>11144.8826588911</v>
      </c>
      <c r="E210" s="11">
        <v>34.723012601547801</v>
      </c>
      <c r="F210" s="11">
        <v>737572.52640002198</v>
      </c>
      <c r="G210" s="11">
        <v>706.25673796496096</v>
      </c>
      <c r="H210" s="11">
        <v>2259.2473544662498</v>
      </c>
      <c r="I210" s="11">
        <v>8090.0603643055802</v>
      </c>
      <c r="J210" s="11">
        <v>204.67025337098599</v>
      </c>
      <c r="K210" s="11">
        <v>96.273141048385796</v>
      </c>
      <c r="M210" s="92">
        <v>0.15285440088321792</v>
      </c>
      <c r="N210" s="92">
        <v>1.1381627631979603</v>
      </c>
      <c r="O210" s="92">
        <v>2.1058255783974733</v>
      </c>
      <c r="P210" s="92">
        <v>5.0747682917162114E-3</v>
      </c>
      <c r="Q210" s="92">
        <v>94.888705521362823</v>
      </c>
      <c r="R210" s="92">
        <v>9.119187000603575E-2</v>
      </c>
      <c r="S210" s="92">
        <v>0.37462839631759354</v>
      </c>
      <c r="T210" s="92">
        <v>1.4442375762358322</v>
      </c>
      <c r="U210" s="92">
        <v>2.6044289741457966E-2</v>
      </c>
      <c r="V210" s="92">
        <v>1.1984080597703064E-2</v>
      </c>
      <c r="W210" s="92">
        <f t="shared" si="54"/>
        <v>100.23870924503183</v>
      </c>
      <c r="X210" s="148">
        <f t="shared" si="37"/>
        <v>6.9884604305478154E-3</v>
      </c>
      <c r="Y210" s="153">
        <f t="shared" si="36"/>
        <v>644.57899464122556</v>
      </c>
      <c r="AA210" s="11">
        <v>5.5261605665126901</v>
      </c>
      <c r="AB210" s="11">
        <v>151.724841918404</v>
      </c>
      <c r="AC210" s="11">
        <v>0.30780269188835302</v>
      </c>
      <c r="AD210" s="11">
        <v>59.218585577100697</v>
      </c>
      <c r="AE210" s="11">
        <v>1.3776788949018199</v>
      </c>
      <c r="AF210" s="11">
        <v>0.83965398403478797</v>
      </c>
      <c r="AG210" s="11">
        <v>0.84124853230542695</v>
      </c>
      <c r="AH210" s="11" t="s">
        <v>32</v>
      </c>
      <c r="AI210" s="11" t="s">
        <v>32</v>
      </c>
      <c r="AJ210" s="11">
        <v>5.1229930184073999E-2</v>
      </c>
      <c r="AK210" s="11">
        <v>1.1218966253111E-2</v>
      </c>
      <c r="AL210" s="11">
        <v>0.487870698880708</v>
      </c>
      <c r="AM210" s="11">
        <v>1.530351796695E-3</v>
      </c>
      <c r="AN210" s="11">
        <v>0.15396636572903599</v>
      </c>
      <c r="AO210" s="11">
        <v>1.6221405448680899</v>
      </c>
      <c r="AP210" s="11" t="s">
        <v>32</v>
      </c>
      <c r="AQ210" s="11" t="s">
        <v>32</v>
      </c>
      <c r="AR210" s="11">
        <v>9.6669422955700003E-3</v>
      </c>
      <c r="AS210" s="11">
        <v>1.0019996564898E-2</v>
      </c>
      <c r="AT210" s="11">
        <v>4.4497273149674998E-2</v>
      </c>
      <c r="AU210" s="11" t="s">
        <v>32</v>
      </c>
      <c r="AV210" s="11">
        <v>2.509643413571E-2</v>
      </c>
      <c r="AW210" s="11" t="s">
        <v>32</v>
      </c>
      <c r="AX210" s="11" t="s">
        <v>32</v>
      </c>
      <c r="AY210" s="11" t="s">
        <v>32</v>
      </c>
      <c r="AZ210" s="11" t="s">
        <v>32</v>
      </c>
      <c r="BA210" s="11">
        <v>8.4116694238749994E-3</v>
      </c>
      <c r="BB210" s="11">
        <v>1.045087262151E-3</v>
      </c>
      <c r="BC210" s="11">
        <v>3.3015763485469999E-3</v>
      </c>
      <c r="BD210" s="11" t="s">
        <v>32</v>
      </c>
      <c r="BE210" s="11" t="s">
        <v>32</v>
      </c>
      <c r="BF210" s="11">
        <v>1.035896028395E-3</v>
      </c>
      <c r="BG210" s="11">
        <v>1.8342553898154999E-2</v>
      </c>
      <c r="BH210" s="11">
        <v>1.1284150614850001E-3</v>
      </c>
      <c r="BI210" s="11">
        <v>5.3892933753179996E-3</v>
      </c>
      <c r="BJ210" s="11">
        <v>0.14799167141699299</v>
      </c>
      <c r="BK210" s="11">
        <v>0.124885331647065</v>
      </c>
      <c r="BL210" s="11">
        <v>0.287026717316474</v>
      </c>
      <c r="BM210" s="11">
        <v>2.4151044032971001E-2</v>
      </c>
      <c r="BN210" s="11">
        <v>8.7139598318150008E-3</v>
      </c>
    </row>
    <row r="211" spans="1:66" x14ac:dyDescent="0.25">
      <c r="A211" s="108">
        <v>3</v>
      </c>
      <c r="B211" s="11">
        <v>604.66631032794305</v>
      </c>
      <c r="C211" s="11">
        <v>10745.114573782201</v>
      </c>
      <c r="D211" s="11">
        <v>10805.4683462501</v>
      </c>
      <c r="E211" s="11">
        <v>36.694951313838502</v>
      </c>
      <c r="F211" s="11">
        <v>733131.20119771501</v>
      </c>
      <c r="G211" s="11">
        <v>843.72207790870596</v>
      </c>
      <c r="H211" s="11">
        <v>2345.8211007176201</v>
      </c>
      <c r="I211" s="11">
        <v>7886.5602720310399</v>
      </c>
      <c r="J211" s="11">
        <v>210.57202761501401</v>
      </c>
      <c r="K211" s="11">
        <v>59.7484514661014</v>
      </c>
      <c r="M211" s="92">
        <v>0.12935021710535358</v>
      </c>
      <c r="N211" s="92">
        <v>1.7923925620526089</v>
      </c>
      <c r="O211" s="92">
        <v>2.0416932440239561</v>
      </c>
      <c r="P211" s="92">
        <v>5.3629671345174967E-3</v>
      </c>
      <c r="Q211" s="92">
        <v>94.317329034086029</v>
      </c>
      <c r="R211" s="92">
        <v>0.10894139469957211</v>
      </c>
      <c r="S211" s="92">
        <v>0.38898405492099569</v>
      </c>
      <c r="T211" s="92">
        <v>1.4079087397629813</v>
      </c>
      <c r="U211" s="92">
        <v>2.6795290514010531E-2</v>
      </c>
      <c r="V211" s="92">
        <v>7.4374872385003015E-3</v>
      </c>
      <c r="W211" s="92">
        <f t="shared" si="54"/>
        <v>100.22619499153853</v>
      </c>
      <c r="X211" s="148">
        <f t="shared" si="37"/>
        <v>7.2979419702595763E-3</v>
      </c>
      <c r="Y211" s="153">
        <f t="shared" si="36"/>
        <v>648.97235554223994</v>
      </c>
      <c r="AA211" s="11">
        <v>6.3301171169699399</v>
      </c>
      <c r="AB211" s="11">
        <v>154.270117602672</v>
      </c>
      <c r="AC211" s="11">
        <v>0.186546170320741</v>
      </c>
      <c r="AD211" s="11">
        <v>57.679056298612103</v>
      </c>
      <c r="AE211" s="11">
        <v>1.2399469747734699</v>
      </c>
      <c r="AF211" s="11">
        <v>0.90691719010733796</v>
      </c>
      <c r="AG211" s="11">
        <v>0.85135594967968697</v>
      </c>
      <c r="AH211" s="11" t="s">
        <v>32</v>
      </c>
      <c r="AI211" s="11" t="s">
        <v>32</v>
      </c>
      <c r="AJ211" s="11">
        <v>9.6230746096259995E-3</v>
      </c>
      <c r="AK211" s="11" t="s">
        <v>32</v>
      </c>
      <c r="AL211" s="11">
        <v>0.43843831311188097</v>
      </c>
      <c r="AM211" s="11">
        <v>2.3789031482760001E-2</v>
      </c>
      <c r="AN211" s="11">
        <v>0.119794435137102</v>
      </c>
      <c r="AO211" s="11">
        <v>1.7803431145436099</v>
      </c>
      <c r="AP211" s="11" t="s">
        <v>32</v>
      </c>
      <c r="AQ211" s="11" t="s">
        <v>32</v>
      </c>
      <c r="AR211" s="11" t="s">
        <v>32</v>
      </c>
      <c r="AS211" s="11" t="s">
        <v>32</v>
      </c>
      <c r="AT211" s="11">
        <v>3.7115031554550001E-3</v>
      </c>
      <c r="AU211" s="11">
        <v>9.2903289168239991E-3</v>
      </c>
      <c r="AV211" s="11" t="s">
        <v>32</v>
      </c>
      <c r="AW211" s="11">
        <v>5.5996822637666997E-2</v>
      </c>
      <c r="AX211" s="11" t="s">
        <v>32</v>
      </c>
      <c r="AY211" s="11" t="s">
        <v>32</v>
      </c>
      <c r="AZ211" s="11" t="s">
        <v>32</v>
      </c>
      <c r="BA211" s="11" t="s">
        <v>32</v>
      </c>
      <c r="BB211" s="11" t="s">
        <v>32</v>
      </c>
      <c r="BC211" s="11" t="s">
        <v>32</v>
      </c>
      <c r="BD211" s="11" t="s">
        <v>32</v>
      </c>
      <c r="BE211" s="11">
        <v>4.5373540817659997E-3</v>
      </c>
      <c r="BF211" s="11">
        <v>9.9148135290199994E-4</v>
      </c>
      <c r="BG211" s="11">
        <v>1.0523452234788001E-2</v>
      </c>
      <c r="BH211" s="11" t="s">
        <v>32</v>
      </c>
      <c r="BI211" s="11" t="s">
        <v>32</v>
      </c>
      <c r="BJ211" s="11">
        <v>1.3937335185319999E-2</v>
      </c>
      <c r="BK211" s="11">
        <v>3.5050602265343997E-2</v>
      </c>
      <c r="BL211" s="11">
        <v>5.6925561815184003E-2</v>
      </c>
      <c r="BM211" s="11">
        <v>1.964454962776E-3</v>
      </c>
      <c r="BN211" s="11">
        <v>1.780540472663E-3</v>
      </c>
    </row>
    <row r="212" spans="1:66" x14ac:dyDescent="0.25">
      <c r="A212" s="108">
        <v>4</v>
      </c>
      <c r="B212" s="11">
        <v>693.62786536088595</v>
      </c>
      <c r="C212" s="11">
        <v>9558.5305338887592</v>
      </c>
      <c r="D212" s="11">
        <v>8342.4827835208598</v>
      </c>
      <c r="E212" s="11">
        <v>36.1138053351915</v>
      </c>
      <c r="F212" s="11">
        <v>738442.87697496102</v>
      </c>
      <c r="G212" s="11">
        <v>756.67772666374799</v>
      </c>
      <c r="H212" s="11">
        <v>1851.0129586165899</v>
      </c>
      <c r="I212" s="11">
        <v>7942.2545075730604</v>
      </c>
      <c r="J212" s="11">
        <v>197.52912164648299</v>
      </c>
      <c r="K212" s="11">
        <v>37.909653968702898</v>
      </c>
      <c r="M212" s="92">
        <v>0.14838087295800076</v>
      </c>
      <c r="N212" s="92">
        <v>1.5944584783579838</v>
      </c>
      <c r="O212" s="92">
        <v>1.5763121219462664</v>
      </c>
      <c r="P212" s="92">
        <v>5.2780326497382374E-3</v>
      </c>
      <c r="Q212" s="92">
        <v>95.000676122828736</v>
      </c>
      <c r="R212" s="92">
        <v>9.7702228066823132E-2</v>
      </c>
      <c r="S212" s="92">
        <v>0.30693496879780291</v>
      </c>
      <c r="T212" s="92">
        <v>1.4178512746919425</v>
      </c>
      <c r="U212" s="92">
        <v>2.513558072951496E-2</v>
      </c>
      <c r="V212" s="92">
        <v>4.718993726024137E-3</v>
      </c>
      <c r="W212" s="92">
        <f t="shared" si="54"/>
        <v>100.17744867475284</v>
      </c>
      <c r="X212" s="148">
        <f t="shared" si="37"/>
        <v>5.7261954852177617E-3</v>
      </c>
      <c r="Y212" s="153">
        <f t="shared" si="36"/>
        <v>624.90873142987971</v>
      </c>
      <c r="AA212" s="11">
        <v>6.0285935755737103</v>
      </c>
      <c r="AB212" s="11">
        <v>146.31220077834899</v>
      </c>
      <c r="AC212" s="11" t="s">
        <v>32</v>
      </c>
      <c r="AD212" s="11">
        <v>55.750685373840497</v>
      </c>
      <c r="AE212" s="11">
        <v>1.1615533626060099</v>
      </c>
      <c r="AF212" s="11">
        <v>0.99629779628444604</v>
      </c>
      <c r="AG212" s="11">
        <v>0.90915844144337898</v>
      </c>
      <c r="AH212" s="11" t="s">
        <v>32</v>
      </c>
      <c r="AI212" s="11" t="s">
        <v>32</v>
      </c>
      <c r="AJ212" s="11">
        <v>1.3823407730105E-2</v>
      </c>
      <c r="AK212" s="11">
        <v>5.2473550011030001E-3</v>
      </c>
      <c r="AL212" s="11">
        <v>0.212564345392283</v>
      </c>
      <c r="AM212" s="11">
        <v>4.5957806682860002E-3</v>
      </c>
      <c r="AN212" s="11">
        <v>0.18120947325428399</v>
      </c>
      <c r="AO212" s="11">
        <v>1.55323879086226</v>
      </c>
      <c r="AP212" s="11" t="s">
        <v>32</v>
      </c>
      <c r="AQ212" s="11" t="s">
        <v>32</v>
      </c>
      <c r="AR212" s="11">
        <v>1.8615177236720001E-2</v>
      </c>
      <c r="AS212" s="11">
        <v>2.4886805448429999E-2</v>
      </c>
      <c r="AT212" s="11">
        <v>6.1420597448019996E-3</v>
      </c>
      <c r="AU212" s="11" t="s">
        <v>32</v>
      </c>
      <c r="AV212" s="11" t="s">
        <v>32</v>
      </c>
      <c r="AW212" s="11" t="s">
        <v>32</v>
      </c>
      <c r="AX212" s="11" t="s">
        <v>32</v>
      </c>
      <c r="AY212" s="11" t="s">
        <v>32</v>
      </c>
      <c r="AZ212" s="11" t="s">
        <v>32</v>
      </c>
      <c r="BA212" s="11">
        <v>3.9568424756450003E-3</v>
      </c>
      <c r="BB212" s="11" t="s">
        <v>32</v>
      </c>
      <c r="BC212" s="11" t="s">
        <v>32</v>
      </c>
      <c r="BD212" s="11">
        <v>9.34912207979E-4</v>
      </c>
      <c r="BE212" s="11">
        <v>1.3518716181431E-2</v>
      </c>
      <c r="BF212" s="11">
        <v>9.7955017509000005E-4</v>
      </c>
      <c r="BG212" s="11">
        <v>1.3873174892065999E-2</v>
      </c>
      <c r="BH212" s="11" t="s">
        <v>32</v>
      </c>
      <c r="BI212" s="11" t="s">
        <v>32</v>
      </c>
      <c r="BJ212" s="11">
        <v>2.3387679878589002E-2</v>
      </c>
      <c r="BK212" s="11">
        <v>1.8486514628874001E-2</v>
      </c>
      <c r="BL212" s="11">
        <v>6.3416210011247004E-2</v>
      </c>
      <c r="BM212" s="11">
        <v>1.6339746856937998E-2</v>
      </c>
      <c r="BN212" s="11">
        <v>3.53015654121E-3</v>
      </c>
    </row>
    <row r="213" spans="1:66" x14ac:dyDescent="0.25">
      <c r="A213" s="108">
        <v>5</v>
      </c>
      <c r="B213" s="11">
        <v>847.37726805408602</v>
      </c>
      <c r="C213" s="11">
        <v>18911.421395388901</v>
      </c>
      <c r="D213" s="11">
        <v>15167.1420938597</v>
      </c>
      <c r="E213" s="11">
        <v>35.6906166808634</v>
      </c>
      <c r="F213" s="11">
        <v>713347.67836643697</v>
      </c>
      <c r="G213" s="11">
        <v>1352.02542356503</v>
      </c>
      <c r="H213" s="11">
        <v>3657.9424234923799</v>
      </c>
      <c r="I213" s="11">
        <v>7800.9527415392604</v>
      </c>
      <c r="J213" s="11">
        <v>199.937084119861</v>
      </c>
      <c r="K213" s="11">
        <v>164.11269101235001</v>
      </c>
      <c r="M213" s="92">
        <v>0.18127094518213011</v>
      </c>
      <c r="N213" s="92">
        <v>3.1546142029648223</v>
      </c>
      <c r="O213" s="92">
        <v>2.8658314986347904</v>
      </c>
      <c r="P213" s="92">
        <v>5.2161836279081856E-3</v>
      </c>
      <c r="Q213" s="92">
        <v>91.772178821842104</v>
      </c>
      <c r="R213" s="92">
        <v>0.17457352269071666</v>
      </c>
      <c r="S213" s="92">
        <v>0.60656001266350645</v>
      </c>
      <c r="T213" s="92">
        <v>1.3926260834195885</v>
      </c>
      <c r="U213" s="92">
        <v>2.5441993954252312E-2</v>
      </c>
      <c r="V213" s="92">
        <v>2.0428747777217329E-2</v>
      </c>
      <c r="W213" s="92">
        <f t="shared" si="54"/>
        <v>100.19874201275704</v>
      </c>
      <c r="X213" s="148">
        <f t="shared" si="37"/>
        <v>1.1644450651357876E-2</v>
      </c>
      <c r="Y213" s="153">
        <f t="shared" si="36"/>
        <v>699.1626909188019</v>
      </c>
      <c r="AA213" s="11">
        <v>8.6519727384493201</v>
      </c>
      <c r="AB213" s="11">
        <v>173.964212519233</v>
      </c>
      <c r="AC213" s="11">
        <v>0.51360327027652997</v>
      </c>
      <c r="AD213" s="11">
        <v>63.951988418306399</v>
      </c>
      <c r="AE213" s="11">
        <v>1.6398978573893299</v>
      </c>
      <c r="AF213" s="11">
        <v>0.83212548917374696</v>
      </c>
      <c r="AG213" s="11">
        <v>0.817268683830501</v>
      </c>
      <c r="AH213" s="11" t="s">
        <v>32</v>
      </c>
      <c r="AI213" s="11" t="s">
        <v>32</v>
      </c>
      <c r="AJ213" s="11">
        <v>5.0471663971594999E-2</v>
      </c>
      <c r="AK213" s="11">
        <v>5.8119518857649996E-3</v>
      </c>
      <c r="AL213" s="11">
        <v>0.98242269539473903</v>
      </c>
      <c r="AM213" s="11">
        <v>8.8901801855260004E-2</v>
      </c>
      <c r="AN213" s="11">
        <v>0.15106659670324801</v>
      </c>
      <c r="AO213" s="11">
        <v>1.85369172779331</v>
      </c>
      <c r="AP213" s="11" t="s">
        <v>32</v>
      </c>
      <c r="AQ213" s="11" t="s">
        <v>32</v>
      </c>
      <c r="AR213" s="11" t="s">
        <v>32</v>
      </c>
      <c r="AS213" s="11">
        <v>2.2318966439845999E-2</v>
      </c>
      <c r="AT213" s="11">
        <v>3.9720051424791E-2</v>
      </c>
      <c r="AU213" s="11">
        <v>2.2477698621710001E-3</v>
      </c>
      <c r="AV213" s="11" t="s">
        <v>32</v>
      </c>
      <c r="AW213" s="11" t="s">
        <v>32</v>
      </c>
      <c r="AX213" s="11">
        <v>4.0000266043449997E-3</v>
      </c>
      <c r="AY213" s="11" t="s">
        <v>32</v>
      </c>
      <c r="AZ213" s="11" t="s">
        <v>32</v>
      </c>
      <c r="BA213" s="11" t="s">
        <v>32</v>
      </c>
      <c r="BB213" s="11" t="s">
        <v>32</v>
      </c>
      <c r="BC213" s="11">
        <v>6.9841279628650001E-3</v>
      </c>
      <c r="BD213" s="11" t="s">
        <v>32</v>
      </c>
      <c r="BE213" s="11">
        <v>4.9702313489380003E-3</v>
      </c>
      <c r="BF213" s="11">
        <v>3.3276630758529999E-3</v>
      </c>
      <c r="BG213" s="11">
        <v>7.3219129721833004E-2</v>
      </c>
      <c r="BH213" s="11">
        <v>3.5884204870369999E-3</v>
      </c>
      <c r="BI213" s="11" t="s">
        <v>32</v>
      </c>
      <c r="BJ213" s="11">
        <v>0.111382785375831</v>
      </c>
      <c r="BK213" s="11">
        <v>0.109398985473844</v>
      </c>
      <c r="BL213" s="11">
        <v>0.23831100282026699</v>
      </c>
      <c r="BM213" s="11">
        <v>1.5233860511405999E-2</v>
      </c>
      <c r="BN213" s="11">
        <v>1.244249150859E-2</v>
      </c>
    </row>
    <row r="214" spans="1:66" x14ac:dyDescent="0.25">
      <c r="A214" s="108">
        <v>6</v>
      </c>
      <c r="B214" s="11">
        <v>834.67630955543098</v>
      </c>
      <c r="C214" s="11">
        <v>4956.7465033232802</v>
      </c>
      <c r="D214" s="11">
        <v>7009.5740297186103</v>
      </c>
      <c r="E214" s="11">
        <v>36.3547760691281</v>
      </c>
      <c r="F214" s="11">
        <v>746744.17221162701</v>
      </c>
      <c r="G214" s="11">
        <v>492.83968595624799</v>
      </c>
      <c r="H214" s="11">
        <v>1367.6086952538101</v>
      </c>
      <c r="I214" s="11">
        <v>8473.9487965974204</v>
      </c>
      <c r="J214" s="11">
        <v>199.207514049384</v>
      </c>
      <c r="K214" s="11">
        <v>23.829859221874699</v>
      </c>
      <c r="M214" s="92">
        <v>0.17855395614009784</v>
      </c>
      <c r="N214" s="92">
        <v>0.82683488421935625</v>
      </c>
      <c r="O214" s="92">
        <v>1.3244590129153313</v>
      </c>
      <c r="P214" s="92">
        <v>5.3132505225030723E-3</v>
      </c>
      <c r="Q214" s="92">
        <v>96.068637755025804</v>
      </c>
      <c r="R214" s="92">
        <v>6.3635460250670739E-2</v>
      </c>
      <c r="S214" s="92">
        <v>0.22677687384698675</v>
      </c>
      <c r="T214" s="92">
        <v>1.5127693391685715</v>
      </c>
      <c r="U214" s="92">
        <v>2.5349156162784114E-2</v>
      </c>
      <c r="V214" s="92">
        <v>2.966340875938962E-3</v>
      </c>
      <c r="W214" s="92">
        <f t="shared" si="54"/>
        <v>100.23529602912805</v>
      </c>
      <c r="X214" s="148">
        <f t="shared" si="37"/>
        <v>4.1901866713871059E-3</v>
      </c>
      <c r="Y214" s="153">
        <f t="shared" si="36"/>
        <v>595.71330741639918</v>
      </c>
      <c r="AA214" s="11">
        <v>5.5567175631454298</v>
      </c>
      <c r="AB214" s="11">
        <v>128.901207803446</v>
      </c>
      <c r="AC214" s="11">
        <v>0.201758435941539</v>
      </c>
      <c r="AD214" s="11">
        <v>58.742930512786899</v>
      </c>
      <c r="AE214" s="11">
        <v>1.4929755526101001</v>
      </c>
      <c r="AF214" s="11">
        <v>0.81788137138243799</v>
      </c>
      <c r="AG214" s="11">
        <v>0.73622068811184804</v>
      </c>
      <c r="AH214" s="11" t="s">
        <v>32</v>
      </c>
      <c r="AI214" s="11" t="s">
        <v>32</v>
      </c>
      <c r="AJ214" s="11">
        <v>1.4989565281937E-2</v>
      </c>
      <c r="AK214" s="11">
        <v>1.196847079982E-3</v>
      </c>
      <c r="AL214" s="11">
        <v>0.115170775777955</v>
      </c>
      <c r="AM214" s="11">
        <v>1.4186118939209999E-3</v>
      </c>
      <c r="AN214" s="11">
        <v>0.186918427994229</v>
      </c>
      <c r="AO214" s="11">
        <v>1.6194484370972999</v>
      </c>
      <c r="AP214" s="11" t="s">
        <v>32</v>
      </c>
      <c r="AQ214" s="11" t="s">
        <v>32</v>
      </c>
      <c r="AR214" s="11" t="s">
        <v>32</v>
      </c>
      <c r="AS214" s="11">
        <v>6.9654486632599998E-3</v>
      </c>
      <c r="AT214" s="11">
        <v>6.0380735509430001E-3</v>
      </c>
      <c r="AU214" s="11" t="s">
        <v>32</v>
      </c>
      <c r="AV214" s="11" t="s">
        <v>32</v>
      </c>
      <c r="AW214" s="11" t="s">
        <v>32</v>
      </c>
      <c r="AX214" s="11">
        <v>1.730298939592E-3</v>
      </c>
      <c r="AY214" s="11">
        <v>6.404937512854E-3</v>
      </c>
      <c r="AZ214" s="11" t="s">
        <v>32</v>
      </c>
      <c r="BA214" s="11" t="s">
        <v>32</v>
      </c>
      <c r="BB214" s="11" t="s">
        <v>32</v>
      </c>
      <c r="BC214" s="11" t="s">
        <v>32</v>
      </c>
      <c r="BD214" s="11" t="s">
        <v>32</v>
      </c>
      <c r="BE214" s="11" t="s">
        <v>32</v>
      </c>
      <c r="BF214" s="11" t="s">
        <v>32</v>
      </c>
      <c r="BG214" s="11">
        <v>1.3647343170299E-2</v>
      </c>
      <c r="BH214" s="11" t="s">
        <v>32</v>
      </c>
      <c r="BI214" s="11" t="s">
        <v>32</v>
      </c>
      <c r="BJ214" s="11">
        <v>1.3540247273465001E-2</v>
      </c>
      <c r="BK214" s="11">
        <v>1.3490414682008E-2</v>
      </c>
      <c r="BL214" s="11">
        <v>3.4038315832230999E-2</v>
      </c>
      <c r="BM214" s="11">
        <v>1.4152395700138E-2</v>
      </c>
      <c r="BN214" s="11">
        <v>5.6779037264500002E-4</v>
      </c>
    </row>
    <row r="215" spans="1:66" x14ac:dyDescent="0.25">
      <c r="A215" s="108">
        <v>7</v>
      </c>
      <c r="B215" s="11">
        <v>699.17358061109996</v>
      </c>
      <c r="C215" s="11">
        <v>6408.5818795248297</v>
      </c>
      <c r="D215" s="11">
        <v>10739.4922251915</v>
      </c>
      <c r="E215" s="11">
        <v>35.102787905354504</v>
      </c>
      <c r="F215" s="11">
        <v>738567.30170326901</v>
      </c>
      <c r="G215" s="11">
        <v>466.79830590348399</v>
      </c>
      <c r="H215" s="11">
        <v>2455.3903966575899</v>
      </c>
      <c r="I215" s="11">
        <v>7997.3615110454302</v>
      </c>
      <c r="J215" s="11">
        <v>193.21557637359999</v>
      </c>
      <c r="K215" s="11">
        <v>78.932197135185703</v>
      </c>
      <c r="M215" s="92">
        <v>0.14956721236432652</v>
      </c>
      <c r="N215" s="92">
        <v>1.0690155433235367</v>
      </c>
      <c r="O215" s="92">
        <v>2.0292270559499341</v>
      </c>
      <c r="P215" s="92">
        <v>5.1302724523675609E-3</v>
      </c>
      <c r="Q215" s="92">
        <v>95.016683364125555</v>
      </c>
      <c r="R215" s="92">
        <v>6.0272997258257847E-2</v>
      </c>
      <c r="S215" s="92">
        <v>0.40715283557376153</v>
      </c>
      <c r="T215" s="92">
        <v>1.4276889769518302</v>
      </c>
      <c r="U215" s="92">
        <v>2.4586682093540597E-2</v>
      </c>
      <c r="V215" s="92">
        <v>9.8254798993879164E-3</v>
      </c>
      <c r="W215" s="92">
        <f t="shared" si="54"/>
        <v>100.19915041999251</v>
      </c>
      <c r="X215" s="148">
        <f t="shared" si="37"/>
        <v>7.5804364928702362E-3</v>
      </c>
      <c r="Y215" s="153">
        <f t="shared" si="36"/>
        <v>652.85765455000865</v>
      </c>
      <c r="AA215" s="11">
        <v>4.4011712644807499</v>
      </c>
      <c r="AB215" s="11">
        <v>155.748474701493</v>
      </c>
      <c r="AC215" s="11" t="s">
        <v>32</v>
      </c>
      <c r="AD215" s="11">
        <v>58.646835883564499</v>
      </c>
      <c r="AE215" s="11">
        <v>1.27040012914283</v>
      </c>
      <c r="AF215" s="11">
        <v>1.07976200520206</v>
      </c>
      <c r="AG215" s="11">
        <v>0.81651311499666002</v>
      </c>
      <c r="AH215" s="11" t="s">
        <v>32</v>
      </c>
      <c r="AI215" s="11" t="s">
        <v>32</v>
      </c>
      <c r="AJ215" s="11">
        <v>3.6674082444843999E-2</v>
      </c>
      <c r="AK215" s="11">
        <v>1.3226301720705E-2</v>
      </c>
      <c r="AL215" s="11">
        <v>0.63234392671292095</v>
      </c>
      <c r="AM215" s="11">
        <v>1.5661631635988001E-2</v>
      </c>
      <c r="AN215" s="11">
        <v>0.22661390554873001</v>
      </c>
      <c r="AO215" s="11">
        <v>1.44474900870909</v>
      </c>
      <c r="AP215" s="11" t="s">
        <v>32</v>
      </c>
      <c r="AQ215" s="11" t="s">
        <v>32</v>
      </c>
      <c r="AR215" s="11" t="s">
        <v>32</v>
      </c>
      <c r="AS215" s="11">
        <v>1.3040626468895001E-2</v>
      </c>
      <c r="AT215" s="11">
        <v>4.2096100401112002E-2</v>
      </c>
      <c r="AU215" s="11">
        <v>1.0077660515520001E-3</v>
      </c>
      <c r="AV215" s="11">
        <v>1.1814846502882E-2</v>
      </c>
      <c r="AW215" s="11" t="s">
        <v>32</v>
      </c>
      <c r="AX215" s="11">
        <v>3.6123580772990001E-3</v>
      </c>
      <c r="AY215" s="11">
        <v>6.5209988317019999E-3</v>
      </c>
      <c r="AZ215" s="11">
        <v>9.6655204843399995E-4</v>
      </c>
      <c r="BA215" s="11">
        <v>7.9651812217859993E-3</v>
      </c>
      <c r="BB215" s="11" t="s">
        <v>32</v>
      </c>
      <c r="BC215" s="11">
        <v>6.3039114965220003E-3</v>
      </c>
      <c r="BD215" s="11" t="s">
        <v>32</v>
      </c>
      <c r="BE215" s="11">
        <v>1.3523616580996999E-2</v>
      </c>
      <c r="BF215" s="11" t="s">
        <v>32</v>
      </c>
      <c r="BG215" s="11">
        <v>5.9102028146187001E-2</v>
      </c>
      <c r="BH215" s="11" t="s">
        <v>32</v>
      </c>
      <c r="BI215" s="11">
        <v>5.1031331749959996E-3</v>
      </c>
      <c r="BJ215" s="11">
        <v>0.11587609176533099</v>
      </c>
      <c r="BK215" s="11">
        <v>0.121189147753374</v>
      </c>
      <c r="BL215" s="11">
        <v>0.31571718706281898</v>
      </c>
      <c r="BM215" s="11">
        <v>1.8940035975886001E-2</v>
      </c>
      <c r="BN215" s="11">
        <v>1.4726810863819001E-2</v>
      </c>
    </row>
    <row r="216" spans="1:66" x14ac:dyDescent="0.25">
      <c r="A216" s="108">
        <v>8</v>
      </c>
      <c r="B216" s="11">
        <v>3598.1982821777401</v>
      </c>
      <c r="C216" s="11">
        <v>7115.0420107521204</v>
      </c>
      <c r="D216" s="11">
        <v>15033.9549467959</v>
      </c>
      <c r="E216" s="11">
        <v>38.107327605716598</v>
      </c>
      <c r="F216" s="11">
        <v>725340.20941675</v>
      </c>
      <c r="G216" s="11">
        <v>571.64162906347406</v>
      </c>
      <c r="H216" s="11">
        <v>3124.7427255139</v>
      </c>
      <c r="I216" s="11">
        <v>8113.6627310142003</v>
      </c>
      <c r="J216" s="11">
        <v>203.21630482213601</v>
      </c>
      <c r="K216" s="11">
        <v>188.14472131668501</v>
      </c>
      <c r="M216" s="92">
        <v>0.76972657652346232</v>
      </c>
      <c r="N216" s="92">
        <v>1.1868601578135611</v>
      </c>
      <c r="O216" s="92">
        <v>2.8406657871970853</v>
      </c>
      <c r="P216" s="92">
        <v>5.5693859295754804E-3</v>
      </c>
      <c r="Q216" s="92">
        <v>93.315017941464873</v>
      </c>
      <c r="R216" s="92">
        <v>7.3810367144675759E-2</v>
      </c>
      <c r="S216" s="92">
        <v>0.51814483874471484</v>
      </c>
      <c r="T216" s="92">
        <v>1.448451070740655</v>
      </c>
      <c r="U216" s="92">
        <v>2.5859274788616809E-2</v>
      </c>
      <c r="V216" s="92">
        <v>2.3420254909500948E-2</v>
      </c>
      <c r="W216" s="92">
        <f t="shared" si="54"/>
        <v>100.20752565525672</v>
      </c>
      <c r="X216" s="148">
        <f t="shared" si="37"/>
        <v>9.8008656981432365E-3</v>
      </c>
      <c r="Y216" s="153">
        <f t="shared" si="36"/>
        <v>680.02442110108473</v>
      </c>
      <c r="AA216" s="11">
        <v>5.8267955019389701</v>
      </c>
      <c r="AB216" s="11">
        <v>167.55078406419099</v>
      </c>
      <c r="AC216" s="11">
        <v>90.104326203171894</v>
      </c>
      <c r="AD216" s="11">
        <v>68.580297907053904</v>
      </c>
      <c r="AE216" s="11">
        <v>1.6999486524869001</v>
      </c>
      <c r="AF216" s="11">
        <v>1.1257390219385499</v>
      </c>
      <c r="AG216" s="11">
        <v>0.97003832522821798</v>
      </c>
      <c r="AH216" s="11">
        <v>0.10384897242216901</v>
      </c>
      <c r="AI216" s="11">
        <v>4.1098097289132003E-2</v>
      </c>
      <c r="AJ216" s="11">
        <v>1.1323421157604801</v>
      </c>
      <c r="AK216" s="11">
        <v>0.29208751328476401</v>
      </c>
      <c r="AL216" s="11">
        <v>0.90769485160181695</v>
      </c>
      <c r="AM216" s="11">
        <v>2.1290503054061001E-2</v>
      </c>
      <c r="AN216" s="11">
        <v>0.144459604222092</v>
      </c>
      <c r="AO216" s="11">
        <v>1.7052118770964699</v>
      </c>
      <c r="AP216" s="11" t="s">
        <v>32</v>
      </c>
      <c r="AQ216" s="11" t="s">
        <v>32</v>
      </c>
      <c r="AR216" s="11">
        <v>2.9406785884038702</v>
      </c>
      <c r="AS216" s="11">
        <v>0.28267800549539202</v>
      </c>
      <c r="AT216" s="11">
        <v>0.245721407773768</v>
      </c>
      <c r="AU216" s="11">
        <v>4.5216939687835002E-2</v>
      </c>
      <c r="AV216" s="11">
        <v>0.121734808412338</v>
      </c>
      <c r="AW216" s="11">
        <v>3.9170676674680001E-2</v>
      </c>
      <c r="AX216" s="11">
        <v>4.0963649875439996E-3</v>
      </c>
      <c r="AY216" s="11">
        <v>3.9052137404871998E-2</v>
      </c>
      <c r="AZ216" s="11">
        <v>8.8130563501830003E-3</v>
      </c>
      <c r="BA216" s="11">
        <v>2.2669247374096001E-2</v>
      </c>
      <c r="BB216" s="11">
        <v>1.8386608851523999E-2</v>
      </c>
      <c r="BC216" s="11">
        <v>1.7989309697119999E-2</v>
      </c>
      <c r="BD216" s="11">
        <v>3.2305573707270001E-3</v>
      </c>
      <c r="BE216" s="11">
        <v>1.0225744545061999E-2</v>
      </c>
      <c r="BF216" s="11">
        <v>4.5599019879429999E-3</v>
      </c>
      <c r="BG216" s="11">
        <v>5.9261713498847998E-2</v>
      </c>
      <c r="BH216" s="11" t="s">
        <v>32</v>
      </c>
      <c r="BI216" s="11">
        <v>5.8026245029929998E-3</v>
      </c>
      <c r="BJ216" s="11">
        <v>0.42356979908613202</v>
      </c>
      <c r="BK216" s="11">
        <v>0.39408884755195001</v>
      </c>
      <c r="BL216" s="11">
        <v>0.89036258853705197</v>
      </c>
      <c r="BM216" s="11">
        <v>7.3083158026392994E-2</v>
      </c>
      <c r="BN216" s="11">
        <v>2.1514536480237999E-2</v>
      </c>
    </row>
    <row r="217" spans="1:66" x14ac:dyDescent="0.25">
      <c r="A217" s="108">
        <v>9</v>
      </c>
      <c r="B217" s="11">
        <v>640.09798183451005</v>
      </c>
      <c r="C217" s="11">
        <v>7595.2095536315901</v>
      </c>
      <c r="D217" s="11">
        <v>7668.2038486155598</v>
      </c>
      <c r="E217" s="11">
        <v>35.164979492417899</v>
      </c>
      <c r="F217" s="11">
        <v>742610.778930653</v>
      </c>
      <c r="G217" s="11">
        <v>603.52093384279203</v>
      </c>
      <c r="H217" s="11">
        <v>1677.37696309939</v>
      </c>
      <c r="I217" s="11">
        <v>8035.3517086432403</v>
      </c>
      <c r="J217" s="11">
        <v>189.07674281483801</v>
      </c>
      <c r="K217" s="11">
        <v>36.266390891149904</v>
      </c>
      <c r="M217" s="92">
        <v>0.13692976027403841</v>
      </c>
      <c r="N217" s="92">
        <v>1.2669569056412855</v>
      </c>
      <c r="O217" s="92">
        <v>1.44890711719591</v>
      </c>
      <c r="P217" s="92">
        <v>5.139361752816876E-3</v>
      </c>
      <c r="Q217" s="92">
        <v>95.536876709428512</v>
      </c>
      <c r="R217" s="92">
        <v>7.7926622977781301E-2</v>
      </c>
      <c r="S217" s="92">
        <v>0.27814264802114086</v>
      </c>
      <c r="T217" s="92">
        <v>1.4344709870269912</v>
      </c>
      <c r="U217" s="92">
        <v>2.4060015523188136E-2</v>
      </c>
      <c r="V217" s="92">
        <v>4.5144403381303395E-3</v>
      </c>
      <c r="W217" s="92">
        <f t="shared" si="54"/>
        <v>100.21392456817981</v>
      </c>
      <c r="X217" s="148">
        <f t="shared" si="37"/>
        <v>5.1628415936734269E-3</v>
      </c>
      <c r="Y217" s="153">
        <f t="shared" ref="Y217:Y280" si="55">(-8344)/(LN(X217)-4.13) - 273</f>
        <v>615.01211956676502</v>
      </c>
      <c r="AA217" s="11">
        <v>5.8150565741748101</v>
      </c>
      <c r="AB217" s="11">
        <v>142.32476793363099</v>
      </c>
      <c r="AC217" s="11">
        <v>1.8515757133275701</v>
      </c>
      <c r="AD217" s="11">
        <v>53.965732574127003</v>
      </c>
      <c r="AE217" s="11">
        <v>0.90750236662599604</v>
      </c>
      <c r="AF217" s="11">
        <v>0.90649340829545499</v>
      </c>
      <c r="AG217" s="11">
        <v>0.88548744460470996</v>
      </c>
      <c r="AH217" s="11" t="s">
        <v>32</v>
      </c>
      <c r="AI217" s="11" t="s">
        <v>32</v>
      </c>
      <c r="AJ217" s="11">
        <v>9.6005661096551995E-2</v>
      </c>
      <c r="AK217" s="11">
        <v>5.1684298708270003E-3</v>
      </c>
      <c r="AL217" s="11">
        <v>0.212563482194249</v>
      </c>
      <c r="AM217" s="11">
        <v>6.0780936456549996E-3</v>
      </c>
      <c r="AN217" s="11">
        <v>0.16971473332180001</v>
      </c>
      <c r="AO217" s="11">
        <v>1.4956941200406499</v>
      </c>
      <c r="AP217" s="11" t="s">
        <v>32</v>
      </c>
      <c r="AQ217" s="11" t="s">
        <v>32</v>
      </c>
      <c r="AR217" s="11">
        <v>9.0094939496259997E-3</v>
      </c>
      <c r="AS217" s="11">
        <v>6.9828887330720003E-3</v>
      </c>
      <c r="AT217" s="11">
        <v>9.7140481283130003E-3</v>
      </c>
      <c r="AU217" s="11">
        <v>9.9180693401700005E-4</v>
      </c>
      <c r="AV217" s="11">
        <v>5.7531668042259997E-3</v>
      </c>
      <c r="AW217" s="11" t="s">
        <v>32</v>
      </c>
      <c r="AX217" s="11" t="s">
        <v>32</v>
      </c>
      <c r="AY217" s="11" t="s">
        <v>32</v>
      </c>
      <c r="AZ217" s="11" t="s">
        <v>32</v>
      </c>
      <c r="BA217" s="11" t="s">
        <v>32</v>
      </c>
      <c r="BB217" s="11">
        <v>1.0967099147240001E-2</v>
      </c>
      <c r="BC217" s="11">
        <v>3.0787937772569999E-3</v>
      </c>
      <c r="BD217" s="11" t="s">
        <v>32</v>
      </c>
      <c r="BE217" s="11">
        <v>4.4196060628780001E-3</v>
      </c>
      <c r="BF217" s="11" t="s">
        <v>32</v>
      </c>
      <c r="BG217" s="11">
        <v>5.1438327680968003E-2</v>
      </c>
      <c r="BH217" s="11">
        <v>1.052553586115E-3</v>
      </c>
      <c r="BI217" s="11" t="s">
        <v>32</v>
      </c>
      <c r="BJ217" s="11">
        <v>5.3943035551853001E-2</v>
      </c>
      <c r="BK217" s="11">
        <v>5.5463236968232001E-2</v>
      </c>
      <c r="BL217" s="11">
        <v>0.120676047192786</v>
      </c>
      <c r="BM217" s="11">
        <v>1.8092357784251001E-2</v>
      </c>
      <c r="BN217" s="11">
        <v>5.8197008960909997E-3</v>
      </c>
    </row>
    <row r="218" spans="1:66" x14ac:dyDescent="0.25">
      <c r="A218" s="108">
        <v>10</v>
      </c>
      <c r="B218" s="11">
        <v>847.91750711995201</v>
      </c>
      <c r="C218" s="11">
        <v>6256.0832221166402</v>
      </c>
      <c r="D218" s="11">
        <v>7379.4292062882896</v>
      </c>
      <c r="E218" s="11">
        <v>35.144032491717397</v>
      </c>
      <c r="F218" s="11">
        <v>744400.22433317499</v>
      </c>
      <c r="G218" s="11">
        <v>558.33265456103595</v>
      </c>
      <c r="H218" s="11">
        <v>1381.0104825133201</v>
      </c>
      <c r="I218" s="11">
        <v>8442.7051559042702</v>
      </c>
      <c r="J218" s="11">
        <v>203.35279300902999</v>
      </c>
      <c r="K218" s="11">
        <v>26.9070472538796</v>
      </c>
      <c r="M218" s="92">
        <v>0.18138651312310014</v>
      </c>
      <c r="N218" s="92">
        <v>1.0435772422812768</v>
      </c>
      <c r="O218" s="92">
        <v>1.3943431485281723</v>
      </c>
      <c r="P218" s="92">
        <v>5.1363003486644982E-3</v>
      </c>
      <c r="Q218" s="92">
        <v>95.767088860462948</v>
      </c>
      <c r="R218" s="92">
        <v>7.2091912356920959E-2</v>
      </c>
      <c r="S218" s="92">
        <v>0.22899915821035874</v>
      </c>
      <c r="T218" s="92">
        <v>1.5071917244320301</v>
      </c>
      <c r="U218" s="92">
        <v>2.5876642910399063E-2</v>
      </c>
      <c r="V218" s="92">
        <v>3.3493892421629324E-3</v>
      </c>
      <c r="W218" s="92">
        <f t="shared" si="54"/>
        <v>100.22904089189603</v>
      </c>
      <c r="X218" s="148">
        <f t="shared" ref="X218:X281" si="56">(S218/40.3044)/((S218/40.344)+(Q218/71.844))</f>
        <v>4.2443407595884504E-3</v>
      </c>
      <c r="Y218" s="153">
        <f t="shared" si="55"/>
        <v>596.87627100988232</v>
      </c>
      <c r="AA218" s="11">
        <v>5.2915574355628401</v>
      </c>
      <c r="AB218" s="11">
        <v>142.17272859955699</v>
      </c>
      <c r="AC218" s="11">
        <v>9.4838671027880697</v>
      </c>
      <c r="AD218" s="11">
        <v>58.708763848468102</v>
      </c>
      <c r="AE218" s="11">
        <v>1.07331869542138</v>
      </c>
      <c r="AF218" s="11">
        <v>1.33144267110693</v>
      </c>
      <c r="AG218" s="11">
        <v>1.02188744963793</v>
      </c>
      <c r="AH218" s="11" t="s">
        <v>32</v>
      </c>
      <c r="AI218" s="11" t="s">
        <v>32</v>
      </c>
      <c r="AJ218" s="11">
        <v>9.2858129193296002E-2</v>
      </c>
      <c r="AK218" s="11">
        <v>5.3028051708084001E-2</v>
      </c>
      <c r="AL218" s="11">
        <v>0.191993543680021</v>
      </c>
      <c r="AM218" s="11">
        <v>1.584761615624E-3</v>
      </c>
      <c r="AN218" s="11">
        <v>0.208943512554952</v>
      </c>
      <c r="AO218" s="11">
        <v>1.74744517825142</v>
      </c>
      <c r="AP218" s="11" t="s">
        <v>32</v>
      </c>
      <c r="AQ218" s="11" t="s">
        <v>32</v>
      </c>
      <c r="AR218" s="11">
        <v>0.43814283420484001</v>
      </c>
      <c r="AS218" s="11">
        <v>3.5173865331006998E-2</v>
      </c>
      <c r="AT218" s="11">
        <v>3.9411632568909997E-2</v>
      </c>
      <c r="AU218" s="11">
        <v>3.3541958441100001E-3</v>
      </c>
      <c r="AV218" s="11">
        <v>3.2672295123565002E-2</v>
      </c>
      <c r="AW218" s="11" t="s">
        <v>32</v>
      </c>
      <c r="AX218" s="11">
        <v>1.9359399850089999E-3</v>
      </c>
      <c r="AY218" s="11" t="s">
        <v>32</v>
      </c>
      <c r="AZ218" s="11" t="s">
        <v>32</v>
      </c>
      <c r="BA218" s="11" t="s">
        <v>32</v>
      </c>
      <c r="BB218" s="11" t="s">
        <v>32</v>
      </c>
      <c r="BC218" s="11">
        <v>6.9378081564369998E-3</v>
      </c>
      <c r="BD218" s="11">
        <v>1.030314758177E-3</v>
      </c>
      <c r="BE218" s="11">
        <v>1.9861799042977999E-2</v>
      </c>
      <c r="BF218" s="11" t="s">
        <v>32</v>
      </c>
      <c r="BG218" s="11">
        <v>3.0632174213703001E-2</v>
      </c>
      <c r="BH218" s="11" t="s">
        <v>32</v>
      </c>
      <c r="BI218" s="11">
        <v>1.1302481295448001E-2</v>
      </c>
      <c r="BJ218" s="11">
        <v>0.12005560141251399</v>
      </c>
      <c r="BK218" s="11">
        <v>7.1290554827198996E-2</v>
      </c>
      <c r="BL218" s="11">
        <v>0.19995498473444201</v>
      </c>
      <c r="BM218" s="11">
        <v>1.0111033248071E-2</v>
      </c>
      <c r="BN218" s="11">
        <v>1.9432614240369999E-3</v>
      </c>
    </row>
    <row r="219" spans="1:66" x14ac:dyDescent="0.25">
      <c r="A219" s="108">
        <v>11</v>
      </c>
      <c r="B219" s="11">
        <v>1489.7762955401699</v>
      </c>
      <c r="C219" s="11">
        <v>10249.313706938799</v>
      </c>
      <c r="D219" s="11">
        <v>10457.6991756922</v>
      </c>
      <c r="E219" s="11">
        <v>38.492324966361103</v>
      </c>
      <c r="F219" s="11">
        <v>732032.25774090597</v>
      </c>
      <c r="G219" s="11">
        <v>799.66092729819002</v>
      </c>
      <c r="H219" s="11">
        <v>2308.04467701972</v>
      </c>
      <c r="I219" s="11">
        <v>8385.6112111115508</v>
      </c>
      <c r="J219" s="11">
        <v>207.26839304618201</v>
      </c>
      <c r="K219" s="11">
        <v>55.267880920277697</v>
      </c>
      <c r="M219" s="92">
        <v>0.31869294514195318</v>
      </c>
      <c r="N219" s="92">
        <v>1.7096880194544608</v>
      </c>
      <c r="O219" s="92">
        <v>1.9759822592470409</v>
      </c>
      <c r="P219" s="92">
        <v>5.6256532938336757E-3</v>
      </c>
      <c r="Q219" s="92">
        <v>94.175949958367553</v>
      </c>
      <c r="R219" s="92">
        <v>0.10325221893274228</v>
      </c>
      <c r="S219" s="92">
        <v>0.38271996834340993</v>
      </c>
      <c r="T219" s="92">
        <v>1.496999313407634</v>
      </c>
      <c r="U219" s="92">
        <v>2.6374903015126662E-2</v>
      </c>
      <c r="V219" s="92">
        <v>6.8797458169561673E-3</v>
      </c>
      <c r="W219" s="92">
        <f t="shared" si="54"/>
        <v>100.2021649850207</v>
      </c>
      <c r="X219" s="148">
        <f t="shared" si="56"/>
        <v>7.1919643821677943E-3</v>
      </c>
      <c r="Y219" s="153">
        <f t="shared" si="55"/>
        <v>647.484549563565</v>
      </c>
      <c r="AA219" s="11">
        <v>6.1298925873092696</v>
      </c>
      <c r="AB219" s="11">
        <v>148.94243031982001</v>
      </c>
      <c r="AC219" s="11">
        <v>14.7947325142514</v>
      </c>
      <c r="AD219" s="11">
        <v>59.208415167072303</v>
      </c>
      <c r="AE219" s="11">
        <v>1.0662344914317601</v>
      </c>
      <c r="AF219" s="11">
        <v>0.78511661751918105</v>
      </c>
      <c r="AG219" s="11">
        <v>1.0352763279660699</v>
      </c>
      <c r="AH219" s="11" t="s">
        <v>32</v>
      </c>
      <c r="AI219" s="11" t="s">
        <v>32</v>
      </c>
      <c r="AJ219" s="11">
        <v>0.14801158333608799</v>
      </c>
      <c r="AK219" s="11">
        <v>3.9137027845573998E-2</v>
      </c>
      <c r="AL219" s="11">
        <v>0.38380515463968501</v>
      </c>
      <c r="AM219" s="11">
        <v>1.0206143044280001E-2</v>
      </c>
      <c r="AN219" s="11">
        <v>0.20507130608920701</v>
      </c>
      <c r="AO219" s="11">
        <v>1.5072955631587599</v>
      </c>
      <c r="AP219" s="11" t="s">
        <v>32</v>
      </c>
      <c r="AQ219" s="11" t="s">
        <v>32</v>
      </c>
      <c r="AR219" s="11">
        <v>0.43621674700094698</v>
      </c>
      <c r="AS219" s="11">
        <v>5.7589408073961998E-2</v>
      </c>
      <c r="AT219" s="11">
        <v>2.5958516985263001E-2</v>
      </c>
      <c r="AU219" s="11">
        <v>1.0722152421809E-2</v>
      </c>
      <c r="AV219" s="11">
        <v>3.1231325021642001E-2</v>
      </c>
      <c r="AW219" s="11">
        <v>1.8071811993375E-2</v>
      </c>
      <c r="AX219" s="11">
        <v>1.6909256880431999E-2</v>
      </c>
      <c r="AY219" s="11">
        <v>8.7189101079979993E-3</v>
      </c>
      <c r="AZ219" s="11" t="s">
        <v>32</v>
      </c>
      <c r="BA219" s="11">
        <v>1.5743595935187999E-2</v>
      </c>
      <c r="BB219" s="11" t="s">
        <v>32</v>
      </c>
      <c r="BC219" s="11" t="s">
        <v>32</v>
      </c>
      <c r="BD219" s="11" t="s">
        <v>32</v>
      </c>
      <c r="BE219" s="11" t="s">
        <v>32</v>
      </c>
      <c r="BF219" s="11" t="s">
        <v>32</v>
      </c>
      <c r="BG219" s="11">
        <v>2.7433866244956001E-2</v>
      </c>
      <c r="BH219" s="11">
        <v>0.14556885826239499</v>
      </c>
      <c r="BI219" s="11" t="s">
        <v>32</v>
      </c>
      <c r="BJ219" s="11">
        <v>6.7187310119648999E-2</v>
      </c>
      <c r="BK219" s="11">
        <v>3.6367015564348001E-2</v>
      </c>
      <c r="BL219" s="11">
        <v>8.9776692307280997E-2</v>
      </c>
      <c r="BM219" s="11">
        <v>7.9069081333000002E-3</v>
      </c>
      <c r="BN219" s="11">
        <v>1.5752367462649999E-3</v>
      </c>
    </row>
    <row r="220" spans="1:66" x14ac:dyDescent="0.25">
      <c r="A220" s="108">
        <v>12</v>
      </c>
      <c r="B220" s="11">
        <v>710.26013274146499</v>
      </c>
      <c r="C220" s="11">
        <v>7972.2293308874596</v>
      </c>
      <c r="D220" s="11">
        <v>10077.053683776099</v>
      </c>
      <c r="E220" s="11">
        <v>33.621807171343598</v>
      </c>
      <c r="F220" s="11">
        <v>737802.69897490903</v>
      </c>
      <c r="G220" s="11">
        <v>740.44047341046405</v>
      </c>
      <c r="H220" s="11">
        <v>2199.4272695325899</v>
      </c>
      <c r="I220" s="11">
        <v>7900.4608031832604</v>
      </c>
      <c r="J220" s="11">
        <v>201.713123933362</v>
      </c>
      <c r="K220" s="11">
        <v>61.979533005046598</v>
      </c>
      <c r="M220" s="92">
        <v>0.15193884759605419</v>
      </c>
      <c r="N220" s="92">
        <v>1.3298475746853371</v>
      </c>
      <c r="O220" s="92">
        <v>1.9040592935494938</v>
      </c>
      <c r="P220" s="92">
        <v>4.913827118091867E-3</v>
      </c>
      <c r="Q220" s="92">
        <v>94.918317223122031</v>
      </c>
      <c r="R220" s="92">
        <v>9.5605673926759102E-2</v>
      </c>
      <c r="S220" s="92">
        <v>0.36470902983389403</v>
      </c>
      <c r="T220" s="92">
        <v>1.4103902625842755</v>
      </c>
      <c r="U220" s="92">
        <v>2.5667995020520314E-2</v>
      </c>
      <c r="V220" s="92">
        <v>7.7152122684682007E-3</v>
      </c>
      <c r="W220" s="92">
        <f t="shared" si="54"/>
        <v>100.21316493970491</v>
      </c>
      <c r="X220" s="148">
        <f t="shared" si="56"/>
        <v>6.802570267640461E-3</v>
      </c>
      <c r="Y220" s="153">
        <f t="shared" si="55"/>
        <v>641.86666199101296</v>
      </c>
      <c r="AA220" s="11">
        <v>5.2607879606013999</v>
      </c>
      <c r="AB220" s="11">
        <v>163.82959338970699</v>
      </c>
      <c r="AC220" s="11">
        <v>0.18278912933986399</v>
      </c>
      <c r="AD220" s="11">
        <v>59.189567667716098</v>
      </c>
      <c r="AE220" s="11">
        <v>1.3762224817801101</v>
      </c>
      <c r="AF220" s="11">
        <v>0.82907824189147905</v>
      </c>
      <c r="AG220" s="11">
        <v>0.91221785350447104</v>
      </c>
      <c r="AH220" s="11" t="s">
        <v>32</v>
      </c>
      <c r="AI220" s="11" t="s">
        <v>32</v>
      </c>
      <c r="AJ220" s="11">
        <v>1.1436733309131999</v>
      </c>
      <c r="AK220" s="11">
        <v>5.2177552773629999E-3</v>
      </c>
      <c r="AL220" s="11">
        <v>0.29588544056514099</v>
      </c>
      <c r="AM220" s="11" t="s">
        <v>32</v>
      </c>
      <c r="AN220" s="11">
        <v>0.206651477041493</v>
      </c>
      <c r="AO220" s="11">
        <v>1.7016352394418699</v>
      </c>
      <c r="AP220" s="11" t="s">
        <v>32</v>
      </c>
      <c r="AQ220" s="11" t="s">
        <v>32</v>
      </c>
      <c r="AR220" s="11" t="s">
        <v>32</v>
      </c>
      <c r="AS220" s="11">
        <v>9.3953358139469995E-3</v>
      </c>
      <c r="AT220" s="11">
        <v>4.8757500242809998E-3</v>
      </c>
      <c r="AU220" s="11" t="s">
        <v>32</v>
      </c>
      <c r="AV220" s="11" t="s">
        <v>32</v>
      </c>
      <c r="AW220" s="11" t="s">
        <v>32</v>
      </c>
      <c r="AX220" s="11" t="s">
        <v>32</v>
      </c>
      <c r="AY220" s="11" t="s">
        <v>32</v>
      </c>
      <c r="AZ220" s="11" t="s">
        <v>32</v>
      </c>
      <c r="BA220" s="11">
        <v>7.9267792126879993E-3</v>
      </c>
      <c r="BB220" s="11" t="s">
        <v>32</v>
      </c>
      <c r="BC220" s="11" t="s">
        <v>32</v>
      </c>
      <c r="BD220" s="11">
        <v>9.3151693654000003E-4</v>
      </c>
      <c r="BE220" s="11" t="s">
        <v>32</v>
      </c>
      <c r="BF220" s="11">
        <v>9.76092301355E-4</v>
      </c>
      <c r="BG220" s="11">
        <v>2.0766087275737002E-2</v>
      </c>
      <c r="BH220" s="11" t="s">
        <v>32</v>
      </c>
      <c r="BI220" s="11" t="s">
        <v>32</v>
      </c>
      <c r="BJ220" s="11">
        <v>4.4929974586365003E-2</v>
      </c>
      <c r="BK220" s="11">
        <v>1.430203581968E-2</v>
      </c>
      <c r="BL220" s="11">
        <v>3.2141545585660999E-2</v>
      </c>
      <c r="BM220" s="11">
        <v>3.9065642920020002E-3</v>
      </c>
      <c r="BN220" s="11">
        <v>2.9375220793030001E-3</v>
      </c>
    </row>
    <row r="221" spans="1:66" x14ac:dyDescent="0.25">
      <c r="A221" s="108">
        <v>13</v>
      </c>
      <c r="B221" s="11">
        <v>562.09197925840294</v>
      </c>
      <c r="C221" s="11">
        <v>7373.01874044753</v>
      </c>
      <c r="D221" s="11">
        <v>7478.9375207187604</v>
      </c>
      <c r="E221" s="11">
        <v>33.891243551274599</v>
      </c>
      <c r="F221" s="11">
        <v>743338.16278507898</v>
      </c>
      <c r="G221" s="11">
        <v>715.49856903963996</v>
      </c>
      <c r="H221" s="11">
        <v>1497.96158409297</v>
      </c>
      <c r="I221" s="11">
        <v>8092.1917858408297</v>
      </c>
      <c r="J221" s="11">
        <v>194.80216541689501</v>
      </c>
      <c r="K221" s="11">
        <v>33.615000076259001</v>
      </c>
      <c r="M221" s="92">
        <v>0.12024271620295757</v>
      </c>
      <c r="N221" s="92">
        <v>1.2298932560940523</v>
      </c>
      <c r="O221" s="92">
        <v>1.4131452445398098</v>
      </c>
      <c r="P221" s="92">
        <v>4.9532052450187826E-3</v>
      </c>
      <c r="Q221" s="92">
        <v>95.630454642300407</v>
      </c>
      <c r="R221" s="92">
        <v>9.2385175234398306E-2</v>
      </c>
      <c r="S221" s="92">
        <v>0.24839198987429625</v>
      </c>
      <c r="T221" s="92">
        <v>1.4446180776083049</v>
      </c>
      <c r="U221" s="92">
        <v>2.4788575549299887E-2</v>
      </c>
      <c r="V221" s="92">
        <v>4.1843952094927205E-3</v>
      </c>
      <c r="W221" s="92">
        <f t="shared" si="54"/>
        <v>100.21305727785803</v>
      </c>
      <c r="X221" s="148">
        <f t="shared" si="56"/>
        <v>4.6086660435317268E-3</v>
      </c>
      <c r="Y221" s="153">
        <f t="shared" si="55"/>
        <v>604.40911872976073</v>
      </c>
      <c r="AA221" s="11">
        <v>5.7041656950855097</v>
      </c>
      <c r="AB221" s="11">
        <v>137.79801783327099</v>
      </c>
      <c r="AC221" s="11">
        <v>0.22764577816394199</v>
      </c>
      <c r="AD221" s="11">
        <v>54.383393190239701</v>
      </c>
      <c r="AE221" s="11">
        <v>1.1949811599983999</v>
      </c>
      <c r="AF221" s="11">
        <v>1.1522729401412499</v>
      </c>
      <c r="AG221" s="11">
        <v>0.91001072371687497</v>
      </c>
      <c r="AH221" s="11" t="s">
        <v>32</v>
      </c>
      <c r="AI221" s="11" t="s">
        <v>32</v>
      </c>
      <c r="AJ221" s="11" t="s">
        <v>32</v>
      </c>
      <c r="AK221" s="11">
        <v>3.7361546037759999E-3</v>
      </c>
      <c r="AL221" s="11">
        <v>0.18952289161135499</v>
      </c>
      <c r="AM221" s="11" t="s">
        <v>32</v>
      </c>
      <c r="AN221" s="11">
        <v>0.21259374500471701</v>
      </c>
      <c r="AO221" s="11">
        <v>1.5176150838347</v>
      </c>
      <c r="AP221" s="11" t="s">
        <v>32</v>
      </c>
      <c r="AQ221" s="11" t="s">
        <v>32</v>
      </c>
      <c r="AR221" s="11">
        <v>1.3362372312221E-2</v>
      </c>
      <c r="AS221" s="11">
        <v>6.8263975585169997E-3</v>
      </c>
      <c r="AT221" s="11">
        <v>5.3241523069109996E-3</v>
      </c>
      <c r="AU221" s="11" t="s">
        <v>32</v>
      </c>
      <c r="AV221" s="11" t="s">
        <v>32</v>
      </c>
      <c r="AW221" s="11" t="s">
        <v>32</v>
      </c>
      <c r="AX221" s="11" t="s">
        <v>32</v>
      </c>
      <c r="AY221" s="11" t="s">
        <v>32</v>
      </c>
      <c r="AZ221" s="11" t="s">
        <v>32</v>
      </c>
      <c r="BA221" s="11" t="s">
        <v>32</v>
      </c>
      <c r="BB221" s="11" t="s">
        <v>32</v>
      </c>
      <c r="BC221" s="11" t="s">
        <v>32</v>
      </c>
      <c r="BD221" s="11" t="s">
        <v>32</v>
      </c>
      <c r="BE221" s="11" t="s">
        <v>32</v>
      </c>
      <c r="BF221" s="11">
        <v>5.8375939989980001E-3</v>
      </c>
      <c r="BG221" s="11" t="s">
        <v>32</v>
      </c>
      <c r="BH221" s="11" t="s">
        <v>32</v>
      </c>
      <c r="BI221" s="11" t="s">
        <v>32</v>
      </c>
      <c r="BJ221" s="11">
        <v>1.3282479292938E-2</v>
      </c>
      <c r="BK221" s="11">
        <v>8.9060924088399992E-3</v>
      </c>
      <c r="BL221" s="11">
        <v>2.3828704482773001E-2</v>
      </c>
      <c r="BM221" s="11">
        <v>2.8444373342200002E-3</v>
      </c>
      <c r="BN221" s="11">
        <v>1.7090889189619999E-3</v>
      </c>
    </row>
    <row r="222" spans="1:66" x14ac:dyDescent="0.25">
      <c r="A222" s="108">
        <v>14</v>
      </c>
      <c r="B222" s="11">
        <v>778.13257165429502</v>
      </c>
      <c r="C222" s="11">
        <v>6387.8443758656003</v>
      </c>
      <c r="D222" s="11">
        <v>13214.0362658379</v>
      </c>
      <c r="E222" s="11">
        <v>34.658164697693401</v>
      </c>
      <c r="F222" s="11">
        <v>735150.652925801</v>
      </c>
      <c r="G222" s="11">
        <v>664.93933107908401</v>
      </c>
      <c r="H222" s="11">
        <v>2569.1301262377201</v>
      </c>
      <c r="I222" s="11">
        <v>7685.2792461617701</v>
      </c>
      <c r="J222" s="11">
        <v>195.41881223886099</v>
      </c>
      <c r="K222" s="11">
        <v>67.592521618527698</v>
      </c>
      <c r="M222" s="92">
        <v>0.16645811972828681</v>
      </c>
      <c r="N222" s="92">
        <v>1.0655563203381406</v>
      </c>
      <c r="O222" s="92">
        <v>2.4967921524300714</v>
      </c>
      <c r="P222" s="92">
        <v>5.0652907705678908E-3</v>
      </c>
      <c r="Q222" s="92">
        <v>94.577131498904308</v>
      </c>
      <c r="R222" s="92">
        <v>8.5856966428931314E-2</v>
      </c>
      <c r="S222" s="92">
        <v>0.42601315753273877</v>
      </c>
      <c r="T222" s="92">
        <v>1.3719760510247991</v>
      </c>
      <c r="U222" s="92">
        <v>2.486704385739506E-2</v>
      </c>
      <c r="V222" s="92">
        <v>8.4139170910743286E-3</v>
      </c>
      <c r="W222" s="92">
        <f t="shared" si="54"/>
        <v>100.22813051810633</v>
      </c>
      <c r="X222" s="148">
        <f t="shared" si="56"/>
        <v>7.9653558109667403E-3</v>
      </c>
      <c r="Y222" s="153">
        <f t="shared" si="55"/>
        <v>657.97427525990065</v>
      </c>
      <c r="AA222" s="11">
        <v>5.2977842231458903</v>
      </c>
      <c r="AB222" s="11">
        <v>169.77952324568901</v>
      </c>
      <c r="AC222" s="11">
        <v>6.0122551009380496</v>
      </c>
      <c r="AD222" s="11">
        <v>59.967924334374501</v>
      </c>
      <c r="AE222" s="11">
        <v>1.0356067676628999</v>
      </c>
      <c r="AF222" s="11">
        <v>0.64479091374573405</v>
      </c>
      <c r="AG222" s="11">
        <v>0.91849314376429403</v>
      </c>
      <c r="AH222" s="11" t="s">
        <v>32</v>
      </c>
      <c r="AI222" s="11" t="s">
        <v>32</v>
      </c>
      <c r="AJ222" s="11">
        <v>1.545372443279E-2</v>
      </c>
      <c r="AK222" s="11">
        <v>3.128784312956E-3</v>
      </c>
      <c r="AL222" s="11">
        <v>0.34175655480585398</v>
      </c>
      <c r="AM222" s="11">
        <v>3.6767556407480001E-3</v>
      </c>
      <c r="AN222" s="11">
        <v>0.19906205797984799</v>
      </c>
      <c r="AO222" s="11">
        <v>1.43931538180107</v>
      </c>
      <c r="AP222" s="11" t="s">
        <v>32</v>
      </c>
      <c r="AQ222" s="11" t="s">
        <v>32</v>
      </c>
      <c r="AR222" s="11" t="s">
        <v>32</v>
      </c>
      <c r="AS222" s="11">
        <v>2.8458587554099999E-3</v>
      </c>
      <c r="AT222" s="11">
        <v>1.1980735231016001E-2</v>
      </c>
      <c r="AU222" s="11" t="s">
        <v>32</v>
      </c>
      <c r="AV222" s="11">
        <v>7.1189081877200003E-3</v>
      </c>
      <c r="AW222" s="11" t="s">
        <v>32</v>
      </c>
      <c r="AX222" s="11" t="s">
        <v>32</v>
      </c>
      <c r="AY222" s="11" t="s">
        <v>32</v>
      </c>
      <c r="AZ222" s="11" t="s">
        <v>32</v>
      </c>
      <c r="BA222" s="11" t="s">
        <v>32</v>
      </c>
      <c r="BB222" s="11" t="s">
        <v>32</v>
      </c>
      <c r="BC222" s="11" t="s">
        <v>32</v>
      </c>
      <c r="BD222" s="11" t="s">
        <v>32</v>
      </c>
      <c r="BE222" s="11" t="s">
        <v>32</v>
      </c>
      <c r="BF222" s="11" t="s">
        <v>32</v>
      </c>
      <c r="BG222" s="11">
        <v>2.0599456591240999E-2</v>
      </c>
      <c r="BH222" s="11" t="s">
        <v>32</v>
      </c>
      <c r="BI222" s="11" t="s">
        <v>32</v>
      </c>
      <c r="BJ222" s="11">
        <v>3.7882684045206998E-2</v>
      </c>
      <c r="BK222" s="11">
        <v>3.1367968786681001E-2</v>
      </c>
      <c r="BL222" s="11">
        <v>6.7761591392188E-2</v>
      </c>
      <c r="BM222" s="11">
        <v>1.2474002616291001E-2</v>
      </c>
      <c r="BN222" s="11">
        <v>3.5047366166480001E-3</v>
      </c>
    </row>
    <row r="223" spans="1:66" x14ac:dyDescent="0.25">
      <c r="A223" s="108">
        <v>15</v>
      </c>
      <c r="B223" s="11">
        <v>688.04568440926505</v>
      </c>
      <c r="C223" s="11">
        <v>7867.6067494665704</v>
      </c>
      <c r="D223" s="11">
        <v>7340.43870362706</v>
      </c>
      <c r="E223" s="11">
        <v>33.286863708551401</v>
      </c>
      <c r="F223" s="11">
        <v>742486.58290317305</v>
      </c>
      <c r="G223" s="11">
        <v>658.21014902040497</v>
      </c>
      <c r="H223" s="11">
        <v>1512.0706360438201</v>
      </c>
      <c r="I223" s="11">
        <v>8264.0211803642505</v>
      </c>
      <c r="J223" s="11">
        <v>208.22272366922201</v>
      </c>
      <c r="K223" s="11">
        <v>31.758780686926698</v>
      </c>
      <c r="M223" s="92">
        <v>0.14718673280882999</v>
      </c>
      <c r="N223" s="92">
        <v>1.3123954818785186</v>
      </c>
      <c r="O223" s="92">
        <v>1.3869758930503331</v>
      </c>
      <c r="P223" s="92">
        <v>4.8648751310047872E-3</v>
      </c>
      <c r="Q223" s="92">
        <v>95.520898890493214</v>
      </c>
      <c r="R223" s="92">
        <v>8.4988094441514686E-2</v>
      </c>
      <c r="S223" s="92">
        <v>0.25073155286878623</v>
      </c>
      <c r="T223" s="92">
        <v>1.4752930611186259</v>
      </c>
      <c r="U223" s="92">
        <v>2.6496341586908501E-2</v>
      </c>
      <c r="V223" s="92">
        <v>3.9533330199086345E-3</v>
      </c>
      <c r="W223" s="92">
        <f t="shared" si="54"/>
        <v>100.21378425639763</v>
      </c>
      <c r="X223" s="148">
        <f t="shared" si="56"/>
        <v>4.6571831210581744E-3</v>
      </c>
      <c r="Y223" s="153">
        <f t="shared" si="55"/>
        <v>605.37639799286683</v>
      </c>
      <c r="AA223" s="11">
        <v>5.2196930245720097</v>
      </c>
      <c r="AB223" s="11">
        <v>145.99604333349299</v>
      </c>
      <c r="AC223" s="11" t="s">
        <v>32</v>
      </c>
      <c r="AD223" s="11">
        <v>56.182851609091401</v>
      </c>
      <c r="AE223" s="11">
        <v>0.98473422426424595</v>
      </c>
      <c r="AF223" s="11">
        <v>0.947539473983812</v>
      </c>
      <c r="AG223" s="11">
        <v>1.3065673182455899</v>
      </c>
      <c r="AH223" s="11" t="s">
        <v>32</v>
      </c>
      <c r="AI223" s="11" t="s">
        <v>32</v>
      </c>
      <c r="AJ223" s="11" t="s">
        <v>32</v>
      </c>
      <c r="AK223" s="11">
        <v>1.2075613338879999E-3</v>
      </c>
      <c r="AL223" s="11">
        <v>0.14599285119647901</v>
      </c>
      <c r="AM223" s="11">
        <v>1.4250684402E-3</v>
      </c>
      <c r="AN223" s="11">
        <v>0.19689651809801101</v>
      </c>
      <c r="AO223" s="11">
        <v>1.48722164106877</v>
      </c>
      <c r="AP223" s="11" t="s">
        <v>32</v>
      </c>
      <c r="AQ223" s="11" t="s">
        <v>32</v>
      </c>
      <c r="AR223" s="11" t="s">
        <v>32</v>
      </c>
      <c r="AS223" s="11">
        <v>3.48857781397E-3</v>
      </c>
      <c r="AT223" s="11">
        <v>8.5322358431619994E-3</v>
      </c>
      <c r="AU223" s="11" t="s">
        <v>32</v>
      </c>
      <c r="AV223" s="11">
        <v>5.7859889566880002E-3</v>
      </c>
      <c r="AW223" s="11" t="s">
        <v>32</v>
      </c>
      <c r="AX223" s="11" t="s">
        <v>32</v>
      </c>
      <c r="AY223" s="11">
        <v>1.3348081474678E-2</v>
      </c>
      <c r="AZ223" s="11" t="s">
        <v>32</v>
      </c>
      <c r="BA223" s="11" t="s">
        <v>32</v>
      </c>
      <c r="BB223" s="11" t="s">
        <v>32</v>
      </c>
      <c r="BC223" s="11" t="s">
        <v>32</v>
      </c>
      <c r="BD223" s="11">
        <v>9.2870257334600002E-4</v>
      </c>
      <c r="BE223" s="11">
        <v>4.4452443962479998E-3</v>
      </c>
      <c r="BF223" s="11" t="s">
        <v>32</v>
      </c>
      <c r="BG223" s="11">
        <v>6.8831966708530002E-3</v>
      </c>
      <c r="BH223" s="11" t="s">
        <v>32</v>
      </c>
      <c r="BI223" s="11" t="s">
        <v>32</v>
      </c>
      <c r="BJ223" s="11">
        <v>8.9093061975120003E-3</v>
      </c>
      <c r="BK223" s="11">
        <v>1.3084497717425999E-2</v>
      </c>
      <c r="BL223" s="11">
        <v>4.9402875606452998E-2</v>
      </c>
      <c r="BM223" s="11">
        <v>4.5546944231949996E-3</v>
      </c>
      <c r="BN223" s="11">
        <v>8.8224067240760002E-3</v>
      </c>
    </row>
    <row r="224" spans="1:66" x14ac:dyDescent="0.25">
      <c r="A224" s="108">
        <v>16</v>
      </c>
      <c r="B224" s="11">
        <v>783.98078041703297</v>
      </c>
      <c r="C224" s="11">
        <v>7249.7749123793201</v>
      </c>
      <c r="D224" s="11">
        <v>25717.784569731899</v>
      </c>
      <c r="E224" s="11">
        <v>34.720614722292297</v>
      </c>
      <c r="F224" s="11">
        <v>711247.81150427798</v>
      </c>
      <c r="G224" s="11">
        <v>765.84836847637496</v>
      </c>
      <c r="H224" s="11">
        <v>5603.7968611545202</v>
      </c>
      <c r="I224" s="11">
        <v>7727.8622215369096</v>
      </c>
      <c r="J224" s="11">
        <v>226.27801546328701</v>
      </c>
      <c r="K224" s="11">
        <v>270.28973386525001</v>
      </c>
      <c r="M224" s="92">
        <v>0.16770916854681173</v>
      </c>
      <c r="N224" s="92">
        <v>1.2093349531339943</v>
      </c>
      <c r="O224" s="92">
        <v>4.8593753944508427</v>
      </c>
      <c r="P224" s="92">
        <v>5.0744178416630191E-3</v>
      </c>
      <c r="Q224" s="92">
        <v>91.502030950025357</v>
      </c>
      <c r="R224" s="92">
        <v>9.888634133766952E-2</v>
      </c>
      <c r="S224" s="92">
        <v>0.92922159551664241</v>
      </c>
      <c r="T224" s="92">
        <v>1.3795779637887691</v>
      </c>
      <c r="U224" s="92">
        <v>2.8793877467703271E-2</v>
      </c>
      <c r="V224" s="92">
        <v>3.3645666071546315E-2</v>
      </c>
      <c r="W224" s="92">
        <f t="shared" si="54"/>
        <v>100.21365032818102</v>
      </c>
      <c r="X224" s="148">
        <f t="shared" si="56"/>
        <v>1.7780455919417178E-2</v>
      </c>
      <c r="Y224" s="153">
        <f t="shared" si="55"/>
        <v>749.59220320498878</v>
      </c>
      <c r="AA224" s="11">
        <v>5.1375102013293104</v>
      </c>
      <c r="AB224" s="11">
        <v>238.92722595500399</v>
      </c>
      <c r="AC224" s="11" t="s">
        <v>32</v>
      </c>
      <c r="AD224" s="11">
        <v>75.271498359774895</v>
      </c>
      <c r="AE224" s="11">
        <v>1.4439754547811701</v>
      </c>
      <c r="AF224" s="11">
        <v>0.72410251789438795</v>
      </c>
      <c r="AG224" s="11">
        <v>0.96640016942586804</v>
      </c>
      <c r="AH224" s="11" t="s">
        <v>32</v>
      </c>
      <c r="AI224" s="11" t="s">
        <v>32</v>
      </c>
      <c r="AJ224" s="11">
        <v>1.90145002929292</v>
      </c>
      <c r="AK224" s="11">
        <v>6.1978214005309999E-3</v>
      </c>
      <c r="AL224" s="11">
        <v>0.60613696779603299</v>
      </c>
      <c r="AM224" s="11">
        <v>3.5500733434440002E-3</v>
      </c>
      <c r="AN224" s="11">
        <v>0.1182579098501</v>
      </c>
      <c r="AO224" s="11">
        <v>1.52012488756271</v>
      </c>
      <c r="AP224" s="11" t="s">
        <v>32</v>
      </c>
      <c r="AQ224" s="11" t="s">
        <v>32</v>
      </c>
      <c r="AR224" s="11">
        <v>3.3218083231956998E-2</v>
      </c>
      <c r="AS224" s="11">
        <v>1.3940692254474E-2</v>
      </c>
      <c r="AT224" s="11">
        <v>3.6436863052662E-2</v>
      </c>
      <c r="AU224" s="11" t="s">
        <v>32</v>
      </c>
      <c r="AV224" s="11">
        <v>6.8951910818359999E-3</v>
      </c>
      <c r="AW224" s="11" t="s">
        <v>32</v>
      </c>
      <c r="AX224" s="11" t="s">
        <v>32</v>
      </c>
      <c r="AY224" s="11" t="s">
        <v>32</v>
      </c>
      <c r="AZ224" s="11" t="s">
        <v>32</v>
      </c>
      <c r="BA224" s="11">
        <v>4.6876634282970002E-3</v>
      </c>
      <c r="BB224" s="11">
        <v>2.9936740763009999E-2</v>
      </c>
      <c r="BC224" s="11" t="s">
        <v>32</v>
      </c>
      <c r="BD224" s="11">
        <v>2.2360821543269999E-3</v>
      </c>
      <c r="BE224" s="11" t="s">
        <v>32</v>
      </c>
      <c r="BF224" s="11" t="s">
        <v>32</v>
      </c>
      <c r="BG224" s="11">
        <v>4.1177548357615001E-2</v>
      </c>
      <c r="BH224" s="11">
        <v>1.2630786019299999E-3</v>
      </c>
      <c r="BI224" s="11" t="s">
        <v>32</v>
      </c>
      <c r="BJ224" s="11">
        <v>5.7727545582253001E-2</v>
      </c>
      <c r="BK224" s="11">
        <v>5.5447191493561997E-2</v>
      </c>
      <c r="BL224" s="11">
        <v>0.139524798756545</v>
      </c>
      <c r="BM224" s="11">
        <v>1.1679095292578E-2</v>
      </c>
      <c r="BN224" s="11">
        <v>1.7557093092577001E-2</v>
      </c>
    </row>
    <row r="225" spans="1:66" x14ac:dyDescent="0.25">
      <c r="A225" s="108">
        <v>17</v>
      </c>
      <c r="B225" s="11">
        <v>805.19903267164602</v>
      </c>
      <c r="C225" s="11">
        <v>6371.17381467424</v>
      </c>
      <c r="D225" s="11">
        <v>14360.185246270499</v>
      </c>
      <c r="E225" s="11">
        <v>31.121923604402902</v>
      </c>
      <c r="F225" s="11">
        <v>732635.07671443699</v>
      </c>
      <c r="G225" s="11">
        <v>538.00200458801203</v>
      </c>
      <c r="H225" s="11">
        <v>3178.3310425978698</v>
      </c>
      <c r="I225" s="11">
        <v>7820.0567101870101</v>
      </c>
      <c r="J225" s="11">
        <v>205.89623273445599</v>
      </c>
      <c r="K225" s="11">
        <v>137.18380430618001</v>
      </c>
      <c r="M225" s="92">
        <v>0.17224817706911852</v>
      </c>
      <c r="N225" s="92">
        <v>1.06277550402581</v>
      </c>
      <c r="O225" s="92">
        <v>2.7133570022828106</v>
      </c>
      <c r="P225" s="92">
        <v>4.5484691347834841E-3</v>
      </c>
      <c r="Q225" s="92">
        <v>94.253502619312329</v>
      </c>
      <c r="R225" s="92">
        <v>6.9466818832404104E-2</v>
      </c>
      <c r="S225" s="92">
        <v>0.52703085348357881</v>
      </c>
      <c r="T225" s="92">
        <v>1.3960365239025849</v>
      </c>
      <c r="U225" s="92">
        <v>2.6200295615459526E-2</v>
      </c>
      <c r="V225" s="92">
        <v>1.7076639960033287E-2</v>
      </c>
      <c r="W225" s="92">
        <f t="shared" si="54"/>
        <v>100.24224290361892</v>
      </c>
      <c r="X225" s="148">
        <f t="shared" si="56"/>
        <v>9.8690077408480764E-3</v>
      </c>
      <c r="Y225" s="153">
        <f t="shared" si="55"/>
        <v>680.77920547325425</v>
      </c>
      <c r="AA225" s="11">
        <v>4.6456881520059996</v>
      </c>
      <c r="AB225" s="11">
        <v>177.26682550743399</v>
      </c>
      <c r="AC225" s="11">
        <v>0.19518916339148401</v>
      </c>
      <c r="AD225" s="11">
        <v>61.539953336062197</v>
      </c>
      <c r="AE225" s="11">
        <v>1.4280009590404601</v>
      </c>
      <c r="AF225" s="11">
        <v>0.98664926949659604</v>
      </c>
      <c r="AG225" s="11">
        <v>0.82084860173546004</v>
      </c>
      <c r="AH225" s="11" t="s">
        <v>32</v>
      </c>
      <c r="AI225" s="11" t="s">
        <v>32</v>
      </c>
      <c r="AJ225" s="11">
        <v>2.9501413623929999E-2</v>
      </c>
      <c r="AK225" s="11">
        <v>3.0840250629787999E-2</v>
      </c>
      <c r="AL225" s="11">
        <v>0.88633555700660405</v>
      </c>
      <c r="AM225" s="11">
        <v>2.1280967762523001E-2</v>
      </c>
      <c r="AN225" s="11">
        <v>0.23671330514826899</v>
      </c>
      <c r="AO225" s="11">
        <v>1.4312879912623599</v>
      </c>
      <c r="AP225" s="11" t="s">
        <v>32</v>
      </c>
      <c r="AQ225" s="11" t="s">
        <v>32</v>
      </c>
      <c r="AR225" s="11">
        <v>9.5974282230599992E-3</v>
      </c>
      <c r="AS225" s="11">
        <v>2.6064340673890001E-2</v>
      </c>
      <c r="AT225" s="11">
        <v>4.7968219979892E-2</v>
      </c>
      <c r="AU225" s="11">
        <v>4.2709187509299999E-3</v>
      </c>
      <c r="AV225" s="11">
        <v>1.8664558614895001E-2</v>
      </c>
      <c r="AW225" s="11">
        <v>7.1347318130540001E-3</v>
      </c>
      <c r="AX225" s="11" t="s">
        <v>32</v>
      </c>
      <c r="AY225" s="11" t="s">
        <v>32</v>
      </c>
      <c r="AZ225" s="11" t="s">
        <v>32</v>
      </c>
      <c r="BA225" s="11">
        <v>4.1679151606830002E-3</v>
      </c>
      <c r="BB225" s="11">
        <v>5.3014491480469998E-3</v>
      </c>
      <c r="BC225" s="11">
        <v>3.282466640351E-3</v>
      </c>
      <c r="BD225" s="11">
        <v>1.9878174008079999E-3</v>
      </c>
      <c r="BE225" s="11" t="s">
        <v>32</v>
      </c>
      <c r="BF225" s="11">
        <v>6.3513425153339997E-3</v>
      </c>
      <c r="BG225" s="11">
        <v>3.6604985144278998E-2</v>
      </c>
      <c r="BH225" s="11" t="s">
        <v>32</v>
      </c>
      <c r="BI225" s="11">
        <v>5.3834062518730002E-3</v>
      </c>
      <c r="BJ225" s="11">
        <v>0.14767767628050901</v>
      </c>
      <c r="BK225" s="11">
        <v>0.13525301735998199</v>
      </c>
      <c r="BL225" s="11">
        <v>0.27729921888368397</v>
      </c>
      <c r="BM225" s="11">
        <v>2.7717341452077E-2</v>
      </c>
      <c r="BN225" s="11">
        <v>2.3093544038842999E-2</v>
      </c>
    </row>
    <row r="226" spans="1:66" x14ac:dyDescent="0.25">
      <c r="A226" s="108">
        <v>18</v>
      </c>
      <c r="B226" s="11">
        <v>564.14182992776705</v>
      </c>
      <c r="C226" s="11">
        <v>6218.4493779305703</v>
      </c>
      <c r="D226" s="11">
        <v>6569.2007555418704</v>
      </c>
      <c r="E226" s="11">
        <v>35.899114339632497</v>
      </c>
      <c r="F226" s="11">
        <v>746578.89405937796</v>
      </c>
      <c r="G226" s="11">
        <v>438.69069160697597</v>
      </c>
      <c r="H226" s="11">
        <v>1472.3954251990799</v>
      </c>
      <c r="I226" s="11">
        <v>8144.0810226992699</v>
      </c>
      <c r="J226" s="11">
        <v>199.92012980921399</v>
      </c>
      <c r="K226" s="11">
        <v>31.9933617835791</v>
      </c>
      <c r="M226" s="92">
        <v>0.12068122025814795</v>
      </c>
      <c r="N226" s="92">
        <v>1.0372995407325984</v>
      </c>
      <c r="O226" s="92">
        <v>1.2412504827596365</v>
      </c>
      <c r="P226" s="92">
        <v>5.2466555607372893E-3</v>
      </c>
      <c r="Q226" s="92">
        <v>96.047374720738972</v>
      </c>
      <c r="R226" s="92">
        <v>5.6643742100292736E-2</v>
      </c>
      <c r="S226" s="92">
        <v>0.2441526094065114</v>
      </c>
      <c r="T226" s="92">
        <v>1.4538813441722735</v>
      </c>
      <c r="U226" s="92">
        <v>2.5439836518222479E-2</v>
      </c>
      <c r="V226" s="92">
        <v>3.9825336748199264E-3</v>
      </c>
      <c r="W226" s="92">
        <f t="shared" si="54"/>
        <v>100.2359526859222</v>
      </c>
      <c r="X226" s="148">
        <f t="shared" si="56"/>
        <v>4.5107878815025459E-3</v>
      </c>
      <c r="Y226" s="153">
        <f t="shared" si="55"/>
        <v>602.43299377076551</v>
      </c>
      <c r="AA226" s="11">
        <v>4.8591017884355603</v>
      </c>
      <c r="AB226" s="11">
        <v>135.419238078875</v>
      </c>
      <c r="AC226" s="11" t="s">
        <v>32</v>
      </c>
      <c r="AD226" s="11">
        <v>50.944157409476098</v>
      </c>
      <c r="AE226" s="11">
        <v>1.4016034286919099</v>
      </c>
      <c r="AF226" s="11">
        <v>0.60052531220034899</v>
      </c>
      <c r="AG226" s="11">
        <v>0.91836274294627895</v>
      </c>
      <c r="AH226" s="11" t="s">
        <v>32</v>
      </c>
      <c r="AI226" s="11" t="s">
        <v>32</v>
      </c>
      <c r="AJ226" s="11">
        <v>7.2602657533899998E-3</v>
      </c>
      <c r="AK226" s="11">
        <v>2.6716796166569999E-3</v>
      </c>
      <c r="AL226" s="11">
        <v>0.26047603633254302</v>
      </c>
      <c r="AM226" s="11" t="s">
        <v>32</v>
      </c>
      <c r="AN226" s="11">
        <v>0.21369637305563799</v>
      </c>
      <c r="AO226" s="11">
        <v>1.4577783778428299</v>
      </c>
      <c r="AP226" s="11" t="s">
        <v>32</v>
      </c>
      <c r="AQ226" s="11" t="s">
        <v>32</v>
      </c>
      <c r="AR226" s="11">
        <v>9.4181082939140005E-3</v>
      </c>
      <c r="AS226" s="11">
        <v>1.184614363504E-3</v>
      </c>
      <c r="AT226" s="11">
        <v>6.2973729180070001E-3</v>
      </c>
      <c r="AU226" s="11" t="s">
        <v>32</v>
      </c>
      <c r="AV226" s="11">
        <v>6.0043943788629997E-3</v>
      </c>
      <c r="AW226" s="11">
        <v>1.4058549732138E-2</v>
      </c>
      <c r="AX226" s="11">
        <v>1.813194178393E-3</v>
      </c>
      <c r="AY226" s="11" t="s">
        <v>32</v>
      </c>
      <c r="AZ226" s="11" t="s">
        <v>32</v>
      </c>
      <c r="BA226" s="11" t="s">
        <v>32</v>
      </c>
      <c r="BB226" s="11">
        <v>1.2466616206859E-2</v>
      </c>
      <c r="BC226" s="11" t="s">
        <v>32</v>
      </c>
      <c r="BD226" s="11" t="s">
        <v>32</v>
      </c>
      <c r="BE226" s="11" t="s">
        <v>32</v>
      </c>
      <c r="BF226" s="11" t="s">
        <v>32</v>
      </c>
      <c r="BG226" s="11">
        <v>2.1444413269695001E-2</v>
      </c>
      <c r="BH226" s="11" t="s">
        <v>32</v>
      </c>
      <c r="BI226" s="11">
        <v>5.2639662198269996E-3</v>
      </c>
      <c r="BJ226" s="11">
        <v>8.0645053823560006E-3</v>
      </c>
      <c r="BK226" s="11">
        <v>1.4865991506383999E-2</v>
      </c>
      <c r="BL226" s="11">
        <v>1.8518213226362001E-2</v>
      </c>
      <c r="BM226" s="11">
        <v>6.5682958837200004E-4</v>
      </c>
      <c r="BN226" s="11">
        <v>5.9751462778699996E-4</v>
      </c>
    </row>
    <row r="227" spans="1:66" x14ac:dyDescent="0.25">
      <c r="A227" s="108">
        <v>19</v>
      </c>
      <c r="B227" s="11">
        <v>725.37036364517598</v>
      </c>
      <c r="C227" s="11">
        <v>7706.6054455241901</v>
      </c>
      <c r="D227" s="11">
        <v>6572.3899995436504</v>
      </c>
      <c r="E227" s="11">
        <v>35.021650779802897</v>
      </c>
      <c r="F227" s="11">
        <v>744308.75549666095</v>
      </c>
      <c r="G227" s="11">
        <v>588.35650946456099</v>
      </c>
      <c r="H227" s="11">
        <v>1445.9912969925999</v>
      </c>
      <c r="I227" s="11">
        <v>8207.61307225577</v>
      </c>
      <c r="J227" s="11">
        <v>210.57407110992901</v>
      </c>
      <c r="K227" s="11">
        <v>27.3597794474293</v>
      </c>
      <c r="M227" s="92">
        <v>0.15517122819097606</v>
      </c>
      <c r="N227" s="92">
        <v>1.2855388543678901</v>
      </c>
      <c r="O227" s="92">
        <v>1.2418530904137728</v>
      </c>
      <c r="P227" s="92">
        <v>5.1184142614681934E-3</v>
      </c>
      <c r="Q227" s="92">
        <v>95.755321394645435</v>
      </c>
      <c r="R227" s="92">
        <v>7.5968592502064114E-2</v>
      </c>
      <c r="S227" s="92">
        <v>0.23977427686731292</v>
      </c>
      <c r="T227" s="92">
        <v>1.4652230856591</v>
      </c>
      <c r="U227" s="92">
        <v>2.6795550548738462E-2</v>
      </c>
      <c r="V227" s="92">
        <v>3.4057453456159989E-3</v>
      </c>
      <c r="W227" s="92">
        <f t="shared" si="54"/>
        <v>100.25417023280238</v>
      </c>
      <c r="X227" s="148">
        <f t="shared" si="56"/>
        <v>4.4437072498705104E-3</v>
      </c>
      <c r="Y227" s="153">
        <f t="shared" si="55"/>
        <v>601.05900392041247</v>
      </c>
      <c r="AA227" s="11">
        <v>5.1531722127584496</v>
      </c>
      <c r="AB227" s="11">
        <v>139.95627333677101</v>
      </c>
      <c r="AC227" s="11" t="s">
        <v>32</v>
      </c>
      <c r="AD227" s="11">
        <v>54.4536411990616</v>
      </c>
      <c r="AE227" s="11">
        <v>0.94955881511926099</v>
      </c>
      <c r="AF227" s="11">
        <v>0.84148059961361499</v>
      </c>
      <c r="AG227" s="11">
        <v>0.99470472390220699</v>
      </c>
      <c r="AH227" s="11" t="s">
        <v>32</v>
      </c>
      <c r="AI227" s="11" t="s">
        <v>32</v>
      </c>
      <c r="AJ227" s="11">
        <v>1.1382286834716E-2</v>
      </c>
      <c r="AK227" s="11">
        <v>2.6327009800530001E-3</v>
      </c>
      <c r="AL227" s="11">
        <v>0.19370600873958699</v>
      </c>
      <c r="AM227" s="11">
        <v>7.8217081647350001E-3</v>
      </c>
      <c r="AN227" s="11">
        <v>0.27419058534485302</v>
      </c>
      <c r="AO227" s="11">
        <v>1.47852713607235</v>
      </c>
      <c r="AP227" s="11" t="s">
        <v>32</v>
      </c>
      <c r="AQ227" s="11" t="s">
        <v>32</v>
      </c>
      <c r="AR227" s="11">
        <v>9.2879257360830008E-3</v>
      </c>
      <c r="AS227" s="11">
        <v>1.1687264751549999E-3</v>
      </c>
      <c r="AT227" s="11">
        <v>6.2211864769710001E-3</v>
      </c>
      <c r="AU227" s="11" t="s">
        <v>32</v>
      </c>
      <c r="AV227" s="11" t="s">
        <v>32</v>
      </c>
      <c r="AW227" s="11">
        <v>6.8907299894589999E-3</v>
      </c>
      <c r="AX227" s="11" t="s">
        <v>32</v>
      </c>
      <c r="AY227" s="11" t="s">
        <v>32</v>
      </c>
      <c r="AZ227" s="11" t="s">
        <v>32</v>
      </c>
      <c r="BA227" s="11" t="s">
        <v>32</v>
      </c>
      <c r="BB227" s="11">
        <v>3.0631510408649998E-3</v>
      </c>
      <c r="BC227" s="11">
        <v>3.1730345142250002E-3</v>
      </c>
      <c r="BD227" s="11" t="s">
        <v>32</v>
      </c>
      <c r="BE227" s="11" t="s">
        <v>32</v>
      </c>
      <c r="BF227" s="11" t="s">
        <v>32</v>
      </c>
      <c r="BG227" s="11">
        <v>1.4127046667787999E-2</v>
      </c>
      <c r="BH227" s="11">
        <v>1.0851717069569999E-3</v>
      </c>
      <c r="BI227" s="11" t="s">
        <v>32</v>
      </c>
      <c r="BJ227" s="11">
        <v>2.9988612393333999E-2</v>
      </c>
      <c r="BK227" s="11">
        <v>2.6280874467138001E-2</v>
      </c>
      <c r="BL227" s="11">
        <v>6.4147476609861004E-2</v>
      </c>
      <c r="BM227" s="11">
        <v>8.6944748905509999E-3</v>
      </c>
      <c r="BN227" s="11">
        <v>5.4191050110349998E-3</v>
      </c>
    </row>
    <row r="228" spans="1:66" x14ac:dyDescent="0.25">
      <c r="A228" s="108">
        <v>20</v>
      </c>
      <c r="B228" s="11">
        <v>542.79172071253504</v>
      </c>
      <c r="C228" s="11">
        <v>9536.8026465039802</v>
      </c>
      <c r="D228" s="11">
        <v>7712.6133852040402</v>
      </c>
      <c r="E228" s="11">
        <v>35.531275149464904</v>
      </c>
      <c r="F228" s="11">
        <v>740228.57775921898</v>
      </c>
      <c r="G228" s="11">
        <v>784.49385654094999</v>
      </c>
      <c r="H228" s="11">
        <v>1565.08945439632</v>
      </c>
      <c r="I228" s="11">
        <v>8194.5350583942709</v>
      </c>
      <c r="J228" s="11">
        <v>204.13649308185501</v>
      </c>
      <c r="K228" s="11">
        <v>28.116365198960601</v>
      </c>
      <c r="M228" s="92">
        <v>0.11611400489482551</v>
      </c>
      <c r="N228" s="92">
        <v>1.5908340494633288</v>
      </c>
      <c r="O228" s="92">
        <v>1.4572982991343033</v>
      </c>
      <c r="P228" s="92">
        <v>5.192895863094296E-3</v>
      </c>
      <c r="Q228" s="92">
        <v>95.230406528723506</v>
      </c>
      <c r="R228" s="92">
        <v>0.10129384675656745</v>
      </c>
      <c r="S228" s="92">
        <v>0.25952313332799776</v>
      </c>
      <c r="T228" s="92">
        <v>1.4628883986245451</v>
      </c>
      <c r="U228" s="92">
        <v>2.5976368744666047E-2</v>
      </c>
      <c r="V228" s="92">
        <v>3.4999251399666152E-3</v>
      </c>
      <c r="W228" s="92">
        <f t="shared" si="54"/>
        <v>100.25302745067279</v>
      </c>
      <c r="X228" s="148">
        <f t="shared" si="56"/>
        <v>4.8343260720306808E-3</v>
      </c>
      <c r="Y228" s="153">
        <f t="shared" si="55"/>
        <v>608.84189974238245</v>
      </c>
      <c r="AA228" s="11">
        <v>5.6970261956799</v>
      </c>
      <c r="AB228" s="11">
        <v>138.655591877847</v>
      </c>
      <c r="AC228" s="11" t="s">
        <v>32</v>
      </c>
      <c r="AD228" s="11">
        <v>54.8253358013529</v>
      </c>
      <c r="AE228" s="11">
        <v>1.1916719703312499</v>
      </c>
      <c r="AF228" s="11">
        <v>0.787623013776378</v>
      </c>
      <c r="AG228" s="11">
        <v>0.89667310498293396</v>
      </c>
      <c r="AH228" s="11">
        <v>7.5242775779899004E-2</v>
      </c>
      <c r="AI228" s="11" t="s">
        <v>32</v>
      </c>
      <c r="AJ228" s="11" t="s">
        <v>32</v>
      </c>
      <c r="AK228" s="11">
        <v>7.234874754966E-3</v>
      </c>
      <c r="AL228" s="11">
        <v>0.177522539142731</v>
      </c>
      <c r="AM228" s="11">
        <v>3.2742978482489999E-3</v>
      </c>
      <c r="AN228" s="11">
        <v>0.21617184683507401</v>
      </c>
      <c r="AO228" s="11">
        <v>1.45083772607567</v>
      </c>
      <c r="AP228" s="11" t="s">
        <v>32</v>
      </c>
      <c r="AQ228" s="11" t="s">
        <v>32</v>
      </c>
      <c r="AR228" s="11" t="s">
        <v>32</v>
      </c>
      <c r="AS228" s="11" t="s">
        <v>32</v>
      </c>
      <c r="AT228" s="11">
        <v>2.6377275292580001E-3</v>
      </c>
      <c r="AU228" s="11" t="s">
        <v>32</v>
      </c>
      <c r="AV228" s="11">
        <v>6.4356319060470003E-3</v>
      </c>
      <c r="AW228" s="11" t="s">
        <v>32</v>
      </c>
      <c r="AX228" s="11" t="s">
        <v>32</v>
      </c>
      <c r="AY228" s="11" t="s">
        <v>32</v>
      </c>
      <c r="AZ228" s="11" t="s">
        <v>32</v>
      </c>
      <c r="BA228" s="11" t="s">
        <v>32</v>
      </c>
      <c r="BB228" s="11" t="s">
        <v>32</v>
      </c>
      <c r="BC228" s="11" t="s">
        <v>32</v>
      </c>
      <c r="BD228" s="11" t="s">
        <v>32</v>
      </c>
      <c r="BE228" s="11" t="s">
        <v>32</v>
      </c>
      <c r="BF228" s="11" t="s">
        <v>32</v>
      </c>
      <c r="BG228" s="11">
        <v>1.9146872912923999E-2</v>
      </c>
      <c r="BH228" s="11">
        <v>1.1777051741169999E-3</v>
      </c>
      <c r="BI228" s="11" t="s">
        <v>32</v>
      </c>
      <c r="BJ228" s="11">
        <v>1.9296410822542E-2</v>
      </c>
      <c r="BK228" s="11">
        <v>2.1936013089945999E-2</v>
      </c>
      <c r="BL228" s="11">
        <v>4.5796920724207997E-2</v>
      </c>
      <c r="BM228" s="11">
        <v>2.159858310774E-3</v>
      </c>
      <c r="BN228" s="11">
        <v>2.6046443651370002E-3</v>
      </c>
    </row>
    <row r="229" spans="1:66" x14ac:dyDescent="0.25">
      <c r="A229" s="108">
        <v>21</v>
      </c>
      <c r="B229" s="11">
        <v>661.41088505222001</v>
      </c>
      <c r="C229" s="11">
        <v>6604.9476526086401</v>
      </c>
      <c r="D229" s="11">
        <v>6380.6739357919296</v>
      </c>
      <c r="E229" s="11">
        <v>35.582037947509299</v>
      </c>
      <c r="F229" s="11">
        <v>745909.14391156402</v>
      </c>
      <c r="G229" s="11">
        <v>519.40778922645904</v>
      </c>
      <c r="H229" s="11">
        <v>1425.9826475704399</v>
      </c>
      <c r="I229" s="11">
        <v>8565.6254552091705</v>
      </c>
      <c r="J229" s="11">
        <v>197.05264204699199</v>
      </c>
      <c r="K229" s="11">
        <v>18.265916075078</v>
      </c>
      <c r="M229" s="92">
        <v>0.14148901653037094</v>
      </c>
      <c r="N229" s="92">
        <v>1.1017713179316473</v>
      </c>
      <c r="O229" s="92">
        <v>1.2056283401678851</v>
      </c>
      <c r="P229" s="92">
        <v>5.2003148460284844E-3</v>
      </c>
      <c r="Q229" s="92">
        <v>95.961211364222706</v>
      </c>
      <c r="R229" s="92">
        <v>6.7065933744920384E-2</v>
      </c>
      <c r="S229" s="92">
        <v>0.23645644262013032</v>
      </c>
      <c r="T229" s="92">
        <v>1.529135456263941</v>
      </c>
      <c r="U229" s="92">
        <v>2.5074948700479729E-2</v>
      </c>
      <c r="V229" s="92">
        <v>2.2737412330257091E-3</v>
      </c>
      <c r="W229" s="92">
        <f t="shared" si="54"/>
        <v>100.27530687626113</v>
      </c>
      <c r="X229" s="148">
        <f t="shared" si="56"/>
        <v>4.3731256609168233E-3</v>
      </c>
      <c r="Y229" s="153">
        <f t="shared" si="55"/>
        <v>599.59548779400063</v>
      </c>
      <c r="AA229" s="11">
        <v>4.5927770091606002</v>
      </c>
      <c r="AB229" s="11">
        <v>134.64822092948</v>
      </c>
      <c r="AC229" s="11" t="s">
        <v>32</v>
      </c>
      <c r="AD229" s="11">
        <v>51.502416119848398</v>
      </c>
      <c r="AE229" s="11">
        <v>1.17359194137579</v>
      </c>
      <c r="AF229" s="11">
        <v>0.90310476431844</v>
      </c>
      <c r="AG229" s="11">
        <v>0.87118355433377503</v>
      </c>
      <c r="AH229" s="11" t="s">
        <v>32</v>
      </c>
      <c r="AI229" s="11" t="s">
        <v>32</v>
      </c>
      <c r="AJ229" s="11">
        <v>2.44429088273063</v>
      </c>
      <c r="AK229" s="11">
        <v>1.1856869046240001E-3</v>
      </c>
      <c r="AL229" s="11">
        <v>0.13013802408629399</v>
      </c>
      <c r="AM229" s="11">
        <v>1.2073391153821E-2</v>
      </c>
      <c r="AN229" s="11">
        <v>0.14960353710364599</v>
      </c>
      <c r="AO229" s="11">
        <v>1.1996591867189701</v>
      </c>
      <c r="AP229" s="11" t="s">
        <v>32</v>
      </c>
      <c r="AQ229" s="11" t="s">
        <v>32</v>
      </c>
      <c r="AR229" s="11" t="s">
        <v>32</v>
      </c>
      <c r="AS229" s="11" t="s">
        <v>32</v>
      </c>
      <c r="AT229" s="11">
        <v>2.3628116238050001E-3</v>
      </c>
      <c r="AU229" s="11">
        <v>9.7772103691899995E-4</v>
      </c>
      <c r="AV229" s="11" t="s">
        <v>32</v>
      </c>
      <c r="AW229" s="11" t="s">
        <v>32</v>
      </c>
      <c r="AX229" s="11">
        <v>1.4286334805875E-2</v>
      </c>
      <c r="AY229" s="11" t="s">
        <v>32</v>
      </c>
      <c r="AZ229" s="11" t="s">
        <v>32</v>
      </c>
      <c r="BA229" s="11" t="s">
        <v>32</v>
      </c>
      <c r="BB229" s="11" t="s">
        <v>32</v>
      </c>
      <c r="BC229" s="11" t="s">
        <v>32</v>
      </c>
      <c r="BD229" s="11" t="s">
        <v>32</v>
      </c>
      <c r="BE229" s="11">
        <v>8.7695803080149997E-3</v>
      </c>
      <c r="BF229" s="11">
        <v>9.5692194038000001E-4</v>
      </c>
      <c r="BG229" s="11">
        <v>2.0374266552074999E-2</v>
      </c>
      <c r="BH229" s="11" t="s">
        <v>32</v>
      </c>
      <c r="BI229" s="11" t="s">
        <v>32</v>
      </c>
      <c r="BJ229" s="11">
        <v>1.2299729693811001E-2</v>
      </c>
      <c r="BK229" s="11">
        <v>5.8476189421829998E-3</v>
      </c>
      <c r="BL229" s="11">
        <v>1.5685055427080999E-2</v>
      </c>
      <c r="BM229" s="11">
        <v>2.5573670019320002E-3</v>
      </c>
      <c r="BN229" s="11">
        <v>1.72763598395E-3</v>
      </c>
    </row>
    <row r="230" spans="1:66" x14ac:dyDescent="0.25">
      <c r="A230" s="108">
        <v>22</v>
      </c>
      <c r="B230" s="11">
        <v>684.76190173063901</v>
      </c>
      <c r="C230" s="11">
        <v>10326.296193693501</v>
      </c>
      <c r="D230" s="11">
        <v>7505.5580517218004</v>
      </c>
      <c r="E230" s="11">
        <v>37.116382702048703</v>
      </c>
      <c r="F230" s="11">
        <v>738868.665284266</v>
      </c>
      <c r="G230" s="11">
        <v>767.97474370443103</v>
      </c>
      <c r="H230" s="11">
        <v>1720.79780554882</v>
      </c>
      <c r="I230" s="11">
        <v>8116.2143840951203</v>
      </c>
      <c r="J230" s="11">
        <v>197.610768950043</v>
      </c>
      <c r="K230" s="11">
        <v>44.078057425436199</v>
      </c>
      <c r="M230" s="92">
        <v>0.14648426601821832</v>
      </c>
      <c r="N230" s="92">
        <v>1.7225294680700127</v>
      </c>
      <c r="O230" s="92">
        <v>1.4181751938728342</v>
      </c>
      <c r="P230" s="92">
        <v>5.4245593319044178E-3</v>
      </c>
      <c r="Q230" s="92">
        <v>95.055453788820813</v>
      </c>
      <c r="R230" s="92">
        <v>9.9160898907116116E-2</v>
      </c>
      <c r="S230" s="92">
        <v>0.2853426921161053</v>
      </c>
      <c r="T230" s="92">
        <v>1.4489065918486608</v>
      </c>
      <c r="U230" s="92">
        <v>2.514597034889297E-2</v>
      </c>
      <c r="V230" s="92">
        <v>5.4868365883182979E-3</v>
      </c>
      <c r="W230" s="92">
        <f t="shared" si="54"/>
        <v>100.21211026592286</v>
      </c>
      <c r="X230" s="148">
        <f t="shared" si="56"/>
        <v>5.3224593309082E-3</v>
      </c>
      <c r="Y230" s="153">
        <f t="shared" si="55"/>
        <v>617.89905381682502</v>
      </c>
      <c r="AA230" s="11">
        <v>6.13356851234286</v>
      </c>
      <c r="AB230" s="11">
        <v>132.60584913107499</v>
      </c>
      <c r="AC230" s="11">
        <v>0.74044195399468804</v>
      </c>
      <c r="AD230" s="11">
        <v>50.187376318713099</v>
      </c>
      <c r="AE230" s="11">
        <v>1.4437866539763</v>
      </c>
      <c r="AF230" s="11">
        <v>1.18215552100433</v>
      </c>
      <c r="AG230" s="11">
        <v>0.80034995133333497</v>
      </c>
      <c r="AH230" s="11" t="s">
        <v>32</v>
      </c>
      <c r="AI230" s="11" t="s">
        <v>32</v>
      </c>
      <c r="AJ230" s="11">
        <v>1.0676649529061E-2</v>
      </c>
      <c r="AK230" s="11">
        <v>1.2024643896720001E-3</v>
      </c>
      <c r="AL230" s="11">
        <v>0.47493767157619099</v>
      </c>
      <c r="AM230" s="11">
        <v>1.5343467897093E-2</v>
      </c>
      <c r="AN230" s="11">
        <v>0.17828503024738199</v>
      </c>
      <c r="AO230" s="11">
        <v>1.4913297937946299</v>
      </c>
      <c r="AP230" s="11" t="s">
        <v>32</v>
      </c>
      <c r="AQ230" s="11" t="s">
        <v>32</v>
      </c>
      <c r="AR230" s="11">
        <v>1.8418734990856001E-2</v>
      </c>
      <c r="AS230" s="11">
        <v>4.6404799143499997E-3</v>
      </c>
      <c r="AT230" s="11">
        <v>7.278931791642E-3</v>
      </c>
      <c r="AU230" s="11" t="s">
        <v>32</v>
      </c>
      <c r="AV230" s="11" t="s">
        <v>32</v>
      </c>
      <c r="AW230" s="11" t="s">
        <v>32</v>
      </c>
      <c r="AX230" s="11" t="s">
        <v>32</v>
      </c>
      <c r="AY230" s="11" t="s">
        <v>32</v>
      </c>
      <c r="AZ230" s="11" t="s">
        <v>32</v>
      </c>
      <c r="BA230" s="11" t="s">
        <v>32</v>
      </c>
      <c r="BB230" s="11" t="s">
        <v>32</v>
      </c>
      <c r="BC230" s="11" t="s">
        <v>32</v>
      </c>
      <c r="BD230" s="11" t="s">
        <v>32</v>
      </c>
      <c r="BE230" s="11">
        <v>1.3369185501072E-2</v>
      </c>
      <c r="BF230" s="11">
        <v>9.7137261234100003E-4</v>
      </c>
      <c r="BG230" s="11">
        <v>3.1040651999916999E-2</v>
      </c>
      <c r="BH230" s="11" t="s">
        <v>32</v>
      </c>
      <c r="BI230" s="11" t="s">
        <v>32</v>
      </c>
      <c r="BJ230" s="11">
        <v>1.8463571450746001E-2</v>
      </c>
      <c r="BK230" s="11">
        <v>1.6081428816301001E-2</v>
      </c>
      <c r="BL230" s="11">
        <v>4.1016964631863002E-2</v>
      </c>
      <c r="BM230" s="11">
        <v>9.1471610748870003E-3</v>
      </c>
      <c r="BN230" s="11">
        <v>1.7543719229150001E-3</v>
      </c>
    </row>
    <row r="231" spans="1:66" x14ac:dyDescent="0.25">
      <c r="A231" s="108">
        <v>23</v>
      </c>
      <c r="B231" s="11">
        <v>761.66624955815405</v>
      </c>
      <c r="C231" s="11">
        <v>8227.2510926086507</v>
      </c>
      <c r="D231" s="11">
        <v>7944.0905345477304</v>
      </c>
      <c r="E231" s="11">
        <v>35.944982826847102</v>
      </c>
      <c r="F231" s="11">
        <v>741202.06064978999</v>
      </c>
      <c r="G231" s="11">
        <v>669.84321515840998</v>
      </c>
      <c r="H231" s="11">
        <v>1669.75677847833</v>
      </c>
      <c r="I231" s="11">
        <v>8049.3408157019303</v>
      </c>
      <c r="J231" s="11">
        <v>200.20956861219901</v>
      </c>
      <c r="K231" s="11">
        <v>41.140506240065903</v>
      </c>
      <c r="M231" s="92">
        <v>0.16293564410548031</v>
      </c>
      <c r="N231" s="92">
        <v>1.372387754758049</v>
      </c>
      <c r="O231" s="92">
        <v>1.5010359065027936</v>
      </c>
      <c r="P231" s="92">
        <v>5.2533592401437035E-3</v>
      </c>
      <c r="Q231" s="92">
        <v>95.355645102595489</v>
      </c>
      <c r="R231" s="92">
        <v>8.649015594125388E-2</v>
      </c>
      <c r="S231" s="92">
        <v>0.27687906900727671</v>
      </c>
      <c r="T231" s="92">
        <v>1.4369683224191085</v>
      </c>
      <c r="U231" s="92">
        <v>2.5476667605902323E-2</v>
      </c>
      <c r="V231" s="92">
        <v>5.1211702167634036E-3</v>
      </c>
      <c r="W231" s="92">
        <f t="shared" si="54"/>
        <v>100.22819315239225</v>
      </c>
      <c r="X231" s="148">
        <f t="shared" si="56"/>
        <v>5.1492254852469888E-3</v>
      </c>
      <c r="Y231" s="153">
        <f t="shared" si="55"/>
        <v>614.76261472970828</v>
      </c>
      <c r="AA231" s="11">
        <v>5.6338824726860697</v>
      </c>
      <c r="AB231" s="11">
        <v>143.46977140749499</v>
      </c>
      <c r="AC231" s="11">
        <v>0.85483013236192695</v>
      </c>
      <c r="AD231" s="11">
        <v>52.9994748789927</v>
      </c>
      <c r="AE231" s="11">
        <v>0.86277640173117798</v>
      </c>
      <c r="AF231" s="11">
        <v>0.87383768936827599</v>
      </c>
      <c r="AG231" s="11">
        <v>0.72749656357121595</v>
      </c>
      <c r="AH231" s="11" t="s">
        <v>32</v>
      </c>
      <c r="AI231" s="11" t="s">
        <v>32</v>
      </c>
      <c r="AJ231" s="11">
        <v>1.8024452568698002E-2</v>
      </c>
      <c r="AK231" s="11">
        <v>9.2811519780809995E-3</v>
      </c>
      <c r="AL231" s="11">
        <v>0.34503348260953998</v>
      </c>
      <c r="AM231" s="11">
        <v>7.7171553116950004E-3</v>
      </c>
      <c r="AN231" s="11">
        <v>0.19882001004432101</v>
      </c>
      <c r="AO231" s="11">
        <v>1.40132592604215</v>
      </c>
      <c r="AP231" s="11" t="s">
        <v>32</v>
      </c>
      <c r="AQ231" s="11" t="s">
        <v>32</v>
      </c>
      <c r="AR231" s="11">
        <v>9.1671963613239992E-3</v>
      </c>
      <c r="AS231" s="11">
        <v>5.8935550404589998E-3</v>
      </c>
      <c r="AT231" s="11">
        <v>1.4815925862768999E-2</v>
      </c>
      <c r="AU231" s="11">
        <v>1.006757353138E-3</v>
      </c>
      <c r="AV231" s="11" t="s">
        <v>32</v>
      </c>
      <c r="AW231" s="11" t="s">
        <v>32</v>
      </c>
      <c r="AX231" s="11" t="s">
        <v>32</v>
      </c>
      <c r="AY231" s="11" t="s">
        <v>32</v>
      </c>
      <c r="AZ231" s="11">
        <v>9.6816976782800003E-4</v>
      </c>
      <c r="BA231" s="11" t="s">
        <v>32</v>
      </c>
      <c r="BB231" s="11">
        <v>9.933273226540001E-4</v>
      </c>
      <c r="BC231" s="11">
        <v>3.136249132405E-3</v>
      </c>
      <c r="BD231" s="11" t="s">
        <v>32</v>
      </c>
      <c r="BE231" s="11" t="s">
        <v>32</v>
      </c>
      <c r="BF231" s="11">
        <v>2.0030414153680001E-3</v>
      </c>
      <c r="BG231" s="11">
        <v>3.4736855993429999E-3</v>
      </c>
      <c r="BH231" s="11">
        <v>1.0727730047639999E-3</v>
      </c>
      <c r="BI231" s="11" t="s">
        <v>32</v>
      </c>
      <c r="BJ231" s="11">
        <v>6.7258505645441002E-2</v>
      </c>
      <c r="BK231" s="11">
        <v>7.5072620691629996E-2</v>
      </c>
      <c r="BL231" s="11">
        <v>0.200481087503255</v>
      </c>
      <c r="BM231" s="11">
        <v>9.9512100301050004E-3</v>
      </c>
      <c r="BN231" s="11">
        <v>1.0155457984126001E-2</v>
      </c>
    </row>
    <row r="232" spans="1:66" x14ac:dyDescent="0.25">
      <c r="A232" s="108">
        <v>24</v>
      </c>
      <c r="B232" s="11">
        <v>593.33815064496696</v>
      </c>
      <c r="C232" s="11">
        <v>7767.71916210581</v>
      </c>
      <c r="D232" s="11">
        <v>9342.8544822017302</v>
      </c>
      <c r="E232" s="11">
        <v>36.914368423573698</v>
      </c>
      <c r="F232" s="11">
        <v>738946.68992370204</v>
      </c>
      <c r="G232" s="11">
        <v>650.24717936950299</v>
      </c>
      <c r="H232" s="11">
        <v>2059.3653255029299</v>
      </c>
      <c r="I232" s="11">
        <v>8456.8941987186408</v>
      </c>
      <c r="J232" s="11">
        <v>205.79546402538</v>
      </c>
      <c r="K232" s="11">
        <v>58.230412230034098</v>
      </c>
      <c r="M232" s="92">
        <v>0.12692689718597136</v>
      </c>
      <c r="N232" s="92">
        <v>1.29573323343087</v>
      </c>
      <c r="O232" s="92">
        <v>1.765332354412017</v>
      </c>
      <c r="P232" s="92">
        <v>5.395034945105296E-3</v>
      </c>
      <c r="Q232" s="92">
        <v>95.065491658684266</v>
      </c>
      <c r="R232" s="92">
        <v>8.395991580019023E-2</v>
      </c>
      <c r="S232" s="92">
        <v>0.3414839582748958</v>
      </c>
      <c r="T232" s="92">
        <v>1.5097247523552517</v>
      </c>
      <c r="U232" s="92">
        <v>2.6187472797229605E-2</v>
      </c>
      <c r="V232" s="92">
        <v>7.2485217143946441E-3</v>
      </c>
      <c r="W232" s="92">
        <f t="shared" si="54"/>
        <v>100.22748379960019</v>
      </c>
      <c r="X232" s="148">
        <f t="shared" si="56"/>
        <v>6.362330555436408E-3</v>
      </c>
      <c r="Y232" s="153">
        <f t="shared" si="55"/>
        <v>635.20426317912529</v>
      </c>
      <c r="AA232" s="11">
        <v>5.8105127255972597</v>
      </c>
      <c r="AB232" s="11">
        <v>146.26695306213199</v>
      </c>
      <c r="AC232" s="11" t="s">
        <v>32</v>
      </c>
      <c r="AD232" s="11">
        <v>56.529234803043899</v>
      </c>
      <c r="AE232" s="11">
        <v>1.48122705879253</v>
      </c>
      <c r="AF232" s="11">
        <v>0.69151750795977796</v>
      </c>
      <c r="AG232" s="11">
        <v>0.79035246403897497</v>
      </c>
      <c r="AH232" s="11">
        <v>9.3003251783282004E-2</v>
      </c>
      <c r="AI232" s="11" t="s">
        <v>32</v>
      </c>
      <c r="AJ232" s="11">
        <v>2.8445127020428E-2</v>
      </c>
      <c r="AK232" s="11">
        <v>2.5951900871269999E-3</v>
      </c>
      <c r="AL232" s="11">
        <v>0.266818851826777</v>
      </c>
      <c r="AM232" s="11">
        <v>3.0514779712719998E-3</v>
      </c>
      <c r="AN232" s="11">
        <v>0.174481686459768</v>
      </c>
      <c r="AO232" s="11">
        <v>1.64552705205231</v>
      </c>
      <c r="AP232" s="11" t="s">
        <v>32</v>
      </c>
      <c r="AQ232" s="11" t="s">
        <v>32</v>
      </c>
      <c r="AR232" s="11">
        <v>6.7317896795925994E-2</v>
      </c>
      <c r="AS232" s="11">
        <v>3.5744940273679999E-3</v>
      </c>
      <c r="AT232" s="11">
        <v>1.0006555321839E-2</v>
      </c>
      <c r="AU232" s="11" t="s">
        <v>32</v>
      </c>
      <c r="AV232" s="11" t="s">
        <v>32</v>
      </c>
      <c r="AW232" s="11" t="s">
        <v>32</v>
      </c>
      <c r="AX232" s="11" t="s">
        <v>32</v>
      </c>
      <c r="AY232" s="11" t="s">
        <v>32</v>
      </c>
      <c r="AZ232" s="11" t="s">
        <v>32</v>
      </c>
      <c r="BA232" s="11" t="s">
        <v>32</v>
      </c>
      <c r="BB232" s="11" t="s">
        <v>32</v>
      </c>
      <c r="BC232" s="11" t="s">
        <v>32</v>
      </c>
      <c r="BD232" s="11">
        <v>1.2629846824293E-2</v>
      </c>
      <c r="BE232" s="11" t="s">
        <v>32</v>
      </c>
      <c r="BF232" s="11" t="s">
        <v>32</v>
      </c>
      <c r="BG232" s="11">
        <v>3.9060716808171997E-2</v>
      </c>
      <c r="BH232" s="11">
        <v>1.0877737412520001E-3</v>
      </c>
      <c r="BI232" s="11" t="s">
        <v>32</v>
      </c>
      <c r="BJ232" s="11">
        <v>3.6202292991550998E-2</v>
      </c>
      <c r="BK232" s="11">
        <v>3.0669766588311002E-2</v>
      </c>
      <c r="BL232" s="11">
        <v>7.1063779705717006E-2</v>
      </c>
      <c r="BM232" s="11">
        <v>6.0427158926830002E-3</v>
      </c>
      <c r="BN232" s="11">
        <v>1.8044039116280001E-3</v>
      </c>
    </row>
    <row r="233" spans="1:66" x14ac:dyDescent="0.25">
      <c r="A233" s="108">
        <v>25</v>
      </c>
      <c r="B233" s="11">
        <v>786.21356241346905</v>
      </c>
      <c r="C233" s="11">
        <v>9918.5311483840705</v>
      </c>
      <c r="D233" s="11">
        <v>9301.0167617228399</v>
      </c>
      <c r="E233" s="11">
        <v>33.635731208097397</v>
      </c>
      <c r="F233" s="11">
        <v>736071.76279261999</v>
      </c>
      <c r="G233" s="11">
        <v>716.98454327301999</v>
      </c>
      <c r="H233" s="11">
        <v>2006.7812536639501</v>
      </c>
      <c r="I233" s="11">
        <v>8350.5175257779301</v>
      </c>
      <c r="J233" s="11">
        <v>191.33668112155101</v>
      </c>
      <c r="K233" s="11">
        <v>67.486871703081107</v>
      </c>
      <c r="M233" s="92">
        <v>0.16818680527148933</v>
      </c>
      <c r="N233" s="92">
        <v>1.6545101808619469</v>
      </c>
      <c r="O233" s="92">
        <v>1.7574271171275306</v>
      </c>
      <c r="P233" s="92">
        <v>4.9158621160634349E-3</v>
      </c>
      <c r="Q233" s="92">
        <v>94.695632283270569</v>
      </c>
      <c r="R233" s="92">
        <v>9.2577044227412336E-2</v>
      </c>
      <c r="S233" s="92">
        <v>0.33276446748255617</v>
      </c>
      <c r="T233" s="92">
        <v>1.4907343887018758</v>
      </c>
      <c r="U233" s="92">
        <v>2.4347592672717366E-2</v>
      </c>
      <c r="V233" s="92">
        <v>8.4007657895995361E-3</v>
      </c>
      <c r="W233" s="92">
        <f t="shared" si="54"/>
        <v>100.22949650752177</v>
      </c>
      <c r="X233" s="148">
        <f t="shared" si="56"/>
        <v>6.2249490558582863E-3</v>
      </c>
      <c r="Y233" s="153">
        <f t="shared" si="55"/>
        <v>633.0514531093097</v>
      </c>
      <c r="AA233" s="11">
        <v>5.9318348882283898</v>
      </c>
      <c r="AB233" s="11">
        <v>141.67694784659901</v>
      </c>
      <c r="AC233" s="11">
        <v>0.95785042649049601</v>
      </c>
      <c r="AD233" s="11">
        <v>54.683003507727797</v>
      </c>
      <c r="AE233" s="11">
        <v>1.38342602022885</v>
      </c>
      <c r="AF233" s="11">
        <v>0.69469443407278497</v>
      </c>
      <c r="AG233" s="11">
        <v>0.79262334635172305</v>
      </c>
      <c r="AH233" s="11">
        <v>9.5690692202385005E-2</v>
      </c>
      <c r="AI233" s="11" t="s">
        <v>32</v>
      </c>
      <c r="AJ233" s="11">
        <v>1.7313450830413E-2</v>
      </c>
      <c r="AK233" s="11">
        <v>2.2576755379879999E-3</v>
      </c>
      <c r="AL233" s="11">
        <v>0.484632418867883</v>
      </c>
      <c r="AM233" s="11">
        <v>8.0538814550620008E-3</v>
      </c>
      <c r="AN233" s="11">
        <v>0.195923636537984</v>
      </c>
      <c r="AO233" s="11">
        <v>1.4096195812357</v>
      </c>
      <c r="AP233" s="11" t="s">
        <v>32</v>
      </c>
      <c r="AQ233" s="11" t="s">
        <v>32</v>
      </c>
      <c r="AR233" s="11" t="s">
        <v>32</v>
      </c>
      <c r="AS233" s="11" t="s">
        <v>32</v>
      </c>
      <c r="AT233" s="11">
        <v>4.2500256848629998E-3</v>
      </c>
      <c r="AU233" s="11" t="s">
        <v>32</v>
      </c>
      <c r="AV233" s="11" t="s">
        <v>32</v>
      </c>
      <c r="AW233" s="11" t="s">
        <v>32</v>
      </c>
      <c r="AX233" s="11" t="s">
        <v>32</v>
      </c>
      <c r="AY233" s="11" t="s">
        <v>32</v>
      </c>
      <c r="AZ233" s="11" t="s">
        <v>32</v>
      </c>
      <c r="BA233" s="11">
        <v>6.92289116055E-3</v>
      </c>
      <c r="BB233" s="11" t="s">
        <v>32</v>
      </c>
      <c r="BC233" s="11" t="s">
        <v>32</v>
      </c>
      <c r="BD233" s="11" t="s">
        <v>32</v>
      </c>
      <c r="BE233" s="11">
        <v>7.0387826680599994E-2</v>
      </c>
      <c r="BF233" s="11" t="s">
        <v>32</v>
      </c>
      <c r="BG233" s="11">
        <v>3.0201094204936E-2</v>
      </c>
      <c r="BH233" s="11" t="s">
        <v>32</v>
      </c>
      <c r="BI233" s="11" t="s">
        <v>32</v>
      </c>
      <c r="BJ233" s="11">
        <v>1.4754147517981001E-2</v>
      </c>
      <c r="BK233" s="11">
        <v>1.0399239327689999E-2</v>
      </c>
      <c r="BL233" s="11">
        <v>1.7405663401559E-2</v>
      </c>
      <c r="BM233" s="11">
        <v>3.5727100423039999E-3</v>
      </c>
      <c r="BN233" s="11">
        <v>1.064726216417E-3</v>
      </c>
    </row>
    <row r="234" spans="1:66" x14ac:dyDescent="0.25">
      <c r="A234" s="108">
        <v>26</v>
      </c>
      <c r="B234" s="11">
        <v>754.78097773249897</v>
      </c>
      <c r="C234" s="11">
        <v>5215.2996139638799</v>
      </c>
      <c r="D234" s="11">
        <v>14216.0672053088</v>
      </c>
      <c r="E234" s="11">
        <v>35.931721129593697</v>
      </c>
      <c r="F234" s="11">
        <v>734030.49945744697</v>
      </c>
      <c r="G234" s="11">
        <v>534.74744861239901</v>
      </c>
      <c r="H234" s="11">
        <v>3005.1504668398802</v>
      </c>
      <c r="I234" s="11">
        <v>8298.9026915137692</v>
      </c>
      <c r="J234" s="11">
        <v>214.218027950459</v>
      </c>
      <c r="K234" s="11">
        <v>107.69492717193501</v>
      </c>
      <c r="M234" s="92">
        <v>0.16146274675653621</v>
      </c>
      <c r="N234" s="92">
        <v>0.86996412860531469</v>
      </c>
      <c r="O234" s="92">
        <v>2.6861258984430978</v>
      </c>
      <c r="P234" s="92">
        <v>5.2514210430901192E-3</v>
      </c>
      <c r="Q234" s="92">
        <v>94.433023755200551</v>
      </c>
      <c r="R234" s="92">
        <v>6.9046590564832963E-2</v>
      </c>
      <c r="S234" s="92">
        <v>0.49831405041138893</v>
      </c>
      <c r="T234" s="92">
        <v>1.4815201084890379</v>
      </c>
      <c r="U234" s="92">
        <v>2.7259244056695907E-2</v>
      </c>
      <c r="V234" s="92">
        <v>1.3405864534362469E-2</v>
      </c>
      <c r="W234" s="92">
        <f t="shared" si="54"/>
        <v>100.24537380810492</v>
      </c>
      <c r="X234" s="148">
        <f t="shared" si="56"/>
        <v>9.3186984067438298E-3</v>
      </c>
      <c r="Y234" s="153">
        <f t="shared" si="55"/>
        <v>674.56457505197932</v>
      </c>
      <c r="AA234" s="11">
        <v>4.9792597396334202</v>
      </c>
      <c r="AB234" s="11">
        <v>174.297485722088</v>
      </c>
      <c r="AC234" s="11">
        <v>6.0649023774969404</v>
      </c>
      <c r="AD234" s="11">
        <v>64.2833512136027</v>
      </c>
      <c r="AE234" s="11">
        <v>1.80458647733087</v>
      </c>
      <c r="AF234" s="11">
        <v>0.78531412597398098</v>
      </c>
      <c r="AG234" s="11">
        <v>1.10227403368072</v>
      </c>
      <c r="AH234" s="11" t="s">
        <v>32</v>
      </c>
      <c r="AI234" s="11" t="s">
        <v>32</v>
      </c>
      <c r="AJ234" s="11">
        <v>3.6019248488039002E-2</v>
      </c>
      <c r="AK234" s="11">
        <v>3.0236149171225E-2</v>
      </c>
      <c r="AL234" s="11">
        <v>0.60019607942458497</v>
      </c>
      <c r="AM234" s="11">
        <v>4.3501389302500002E-3</v>
      </c>
      <c r="AN234" s="11">
        <v>0.32627639028504302</v>
      </c>
      <c r="AO234" s="11">
        <v>1.8584458531894199</v>
      </c>
      <c r="AP234" s="11" t="s">
        <v>32</v>
      </c>
      <c r="AQ234" s="11" t="s">
        <v>32</v>
      </c>
      <c r="AR234" s="11">
        <v>0.19202802500701099</v>
      </c>
      <c r="AS234" s="11">
        <v>2.3885036629503E-2</v>
      </c>
      <c r="AT234" s="11">
        <v>2.1382282973696001E-2</v>
      </c>
      <c r="AU234" s="11">
        <v>1.1788898684551E-2</v>
      </c>
      <c r="AV234" s="11" t="s">
        <v>32</v>
      </c>
      <c r="AW234" s="11" t="s">
        <v>32</v>
      </c>
      <c r="AX234" s="11" t="s">
        <v>32</v>
      </c>
      <c r="AY234" s="11" t="s">
        <v>32</v>
      </c>
      <c r="AZ234" s="11" t="s">
        <v>32</v>
      </c>
      <c r="BA234" s="11" t="s">
        <v>32</v>
      </c>
      <c r="BB234" s="11">
        <v>2.9108853658550001E-3</v>
      </c>
      <c r="BC234" s="11" t="s">
        <v>32</v>
      </c>
      <c r="BD234" s="11" t="s">
        <v>32</v>
      </c>
      <c r="BE234" s="11" t="s">
        <v>32</v>
      </c>
      <c r="BF234" s="11" t="s">
        <v>32</v>
      </c>
      <c r="BG234" s="11">
        <v>8.1079660861946998E-2</v>
      </c>
      <c r="BH234" s="11" t="s">
        <v>32</v>
      </c>
      <c r="BI234" s="11" t="s">
        <v>32</v>
      </c>
      <c r="BJ234" s="11">
        <v>6.5925995504764995E-2</v>
      </c>
      <c r="BK234" s="11">
        <v>3.0804445445379001E-2</v>
      </c>
      <c r="BL234" s="11">
        <v>0.117727205942288</v>
      </c>
      <c r="BM234" s="11">
        <v>5.7902477707156001E-2</v>
      </c>
      <c r="BN234" s="11">
        <v>6.9286099717419999E-3</v>
      </c>
    </row>
    <row r="235" spans="1:66" x14ac:dyDescent="0.25">
      <c r="A235" s="108">
        <v>27</v>
      </c>
      <c r="B235" s="11">
        <v>904.22444174165196</v>
      </c>
      <c r="C235" s="11">
        <v>6906.8039529768603</v>
      </c>
      <c r="D235" s="11">
        <v>8875.0793493664696</v>
      </c>
      <c r="E235" s="11">
        <v>33.649280585953399</v>
      </c>
      <c r="F235" s="11">
        <v>740022.72344923799</v>
      </c>
      <c r="G235" s="11">
        <v>610.62010880664695</v>
      </c>
      <c r="H235" s="11">
        <v>1926.11525497347</v>
      </c>
      <c r="I235" s="11">
        <v>8198.2918881722198</v>
      </c>
      <c r="J235" s="11">
        <v>204.62006863231801</v>
      </c>
      <c r="K235" s="11">
        <v>48.699346770468097</v>
      </c>
      <c r="M235" s="92">
        <v>0.19343169257737422</v>
      </c>
      <c r="N235" s="92">
        <v>1.1521239673960699</v>
      </c>
      <c r="O235" s="92">
        <v>1.6769462430627944</v>
      </c>
      <c r="P235" s="92">
        <v>4.9178423576370896E-3</v>
      </c>
      <c r="Q235" s="92">
        <v>95.203923371744466</v>
      </c>
      <c r="R235" s="92">
        <v>7.884326844911424E-2</v>
      </c>
      <c r="S235" s="92">
        <v>0.31938843157970076</v>
      </c>
      <c r="T235" s="92">
        <v>1.4635590678765047</v>
      </c>
      <c r="U235" s="92">
        <v>2.6037903733462466E-2</v>
      </c>
      <c r="V235" s="92">
        <v>6.0620946859878677E-3</v>
      </c>
      <c r="W235" s="92">
        <f t="shared" si="54"/>
        <v>100.12523388346311</v>
      </c>
      <c r="X235" s="148">
        <f t="shared" si="56"/>
        <v>5.9445031272738263E-3</v>
      </c>
      <c r="Y235" s="153">
        <f t="shared" si="55"/>
        <v>628.53863412600379</v>
      </c>
      <c r="AA235" s="11">
        <v>5.6801444379448096</v>
      </c>
      <c r="AB235" s="11">
        <v>147.73191819968901</v>
      </c>
      <c r="AC235" s="11">
        <v>1.3839132988837699</v>
      </c>
      <c r="AD235" s="11">
        <v>54.785177494684298</v>
      </c>
      <c r="AE235" s="11">
        <v>1.5009153536832001</v>
      </c>
      <c r="AF235" s="11">
        <v>0.95613373403129898</v>
      </c>
      <c r="AG235" s="11">
        <v>0.80761980611829898</v>
      </c>
      <c r="AH235" s="11" t="s">
        <v>32</v>
      </c>
      <c r="AI235" s="11" t="s">
        <v>32</v>
      </c>
      <c r="AJ235" s="11">
        <v>4.7840662615470002E-3</v>
      </c>
      <c r="AK235" s="11">
        <v>1.3573584259820999E-2</v>
      </c>
      <c r="AL235" s="11">
        <v>0.352555674126937</v>
      </c>
      <c r="AM235" s="11">
        <v>1.0404414943455001E-2</v>
      </c>
      <c r="AN235" s="11">
        <v>0.25364941339672198</v>
      </c>
      <c r="AO235" s="11">
        <v>1.64587451834508</v>
      </c>
      <c r="AP235" s="11" t="s">
        <v>32</v>
      </c>
      <c r="AQ235" s="11" t="s">
        <v>32</v>
      </c>
      <c r="AR235" s="11" t="s">
        <v>32</v>
      </c>
      <c r="AS235" s="11">
        <v>1.8512909576116E-2</v>
      </c>
      <c r="AT235" s="11">
        <v>3.3183745466256E-2</v>
      </c>
      <c r="AU235" s="11" t="s">
        <v>32</v>
      </c>
      <c r="AV235" s="11">
        <v>1.32706936435E-2</v>
      </c>
      <c r="AW235" s="11" t="s">
        <v>32</v>
      </c>
      <c r="AX235" s="11" t="s">
        <v>32</v>
      </c>
      <c r="AY235" s="11" t="s">
        <v>32</v>
      </c>
      <c r="AZ235" s="11" t="s">
        <v>32</v>
      </c>
      <c r="BA235" s="11" t="s">
        <v>32</v>
      </c>
      <c r="BB235" s="11">
        <v>1.114877724103E-3</v>
      </c>
      <c r="BC235" s="11" t="s">
        <v>32</v>
      </c>
      <c r="BD235" s="11">
        <v>1.0548707618120001E-3</v>
      </c>
      <c r="BE235" s="11">
        <v>1.0096215998487999E-2</v>
      </c>
      <c r="BF235" s="11">
        <v>1.107347525011E-3</v>
      </c>
      <c r="BG235" s="11">
        <v>1.1722963981466E-2</v>
      </c>
      <c r="BH235" s="11" t="s">
        <v>32</v>
      </c>
      <c r="BI235" s="11" t="s">
        <v>32</v>
      </c>
      <c r="BJ235" s="11">
        <v>6.3014375864741998E-2</v>
      </c>
      <c r="BK235" s="11">
        <v>5.3542671515421997E-2</v>
      </c>
      <c r="BL235" s="11">
        <v>0.10965877181629199</v>
      </c>
      <c r="BM235" s="11">
        <v>2.5983490267061E-2</v>
      </c>
      <c r="BN235" s="11">
        <v>1.6014710457523E-2</v>
      </c>
    </row>
    <row r="236" spans="1:66" x14ac:dyDescent="0.25">
      <c r="A236" s="108">
        <v>28</v>
      </c>
      <c r="B236" s="11">
        <v>686.09536752220197</v>
      </c>
      <c r="C236" s="11">
        <v>6778.2676305936702</v>
      </c>
      <c r="D236" s="11">
        <v>9008.3759751960697</v>
      </c>
      <c r="E236" s="11">
        <v>36.589166105245802</v>
      </c>
      <c r="F236" s="11">
        <v>741097.84606875805</v>
      </c>
      <c r="G236" s="11">
        <v>615.45641709489701</v>
      </c>
      <c r="H236" s="11">
        <v>1890.9587210142699</v>
      </c>
      <c r="I236" s="11">
        <v>8237.6031459144997</v>
      </c>
      <c r="J236" s="11">
        <v>203.71642972085101</v>
      </c>
      <c r="K236" s="11">
        <v>56.771161345908901</v>
      </c>
      <c r="M236" s="92">
        <v>0.14676952102034946</v>
      </c>
      <c r="N236" s="92">
        <v>1.1306828234593302</v>
      </c>
      <c r="O236" s="92">
        <v>1.7021326405132975</v>
      </c>
      <c r="P236" s="92">
        <v>5.3475066262816734E-3</v>
      </c>
      <c r="Q236" s="92">
        <v>95.342237896745729</v>
      </c>
      <c r="R236" s="92">
        <v>7.946773257529309E-2</v>
      </c>
      <c r="S236" s="92">
        <v>0.31355877511858626</v>
      </c>
      <c r="T236" s="92">
        <v>1.4705769136086564</v>
      </c>
      <c r="U236" s="92">
        <v>2.5922915681978291E-2</v>
      </c>
      <c r="V236" s="92">
        <v>7.0668741643387396E-3</v>
      </c>
      <c r="W236" s="92">
        <f t="shared" si="54"/>
        <v>100.22376359951383</v>
      </c>
      <c r="X236" s="148">
        <f t="shared" si="56"/>
        <v>5.8282153977402369E-3</v>
      </c>
      <c r="Y236" s="153">
        <f t="shared" si="55"/>
        <v>626.61833185614091</v>
      </c>
      <c r="AA236" s="11">
        <v>5.8592347941791596</v>
      </c>
      <c r="AB236" s="11">
        <v>146.22257856803699</v>
      </c>
      <c r="AC236" s="11">
        <v>0.38119928066679098</v>
      </c>
      <c r="AD236" s="11">
        <v>54.359491024019498</v>
      </c>
      <c r="AE236" s="11">
        <v>0.96008807467864299</v>
      </c>
      <c r="AF236" s="11">
        <v>0.83901575144990204</v>
      </c>
      <c r="AG236" s="11">
        <v>0.83988607536825599</v>
      </c>
      <c r="AH236" s="11" t="s">
        <v>32</v>
      </c>
      <c r="AI236" s="11" t="s">
        <v>32</v>
      </c>
      <c r="AJ236" s="11">
        <v>1.8878175189504999E-2</v>
      </c>
      <c r="AK236" s="11">
        <v>9.1645967495530001E-3</v>
      </c>
      <c r="AL236" s="11">
        <v>0.28390395610193903</v>
      </c>
      <c r="AM236" s="11">
        <v>1.4855053331797E-2</v>
      </c>
      <c r="AN236" s="11">
        <v>0.15267680993556501</v>
      </c>
      <c r="AO236" s="11">
        <v>1.6724370262322501</v>
      </c>
      <c r="AP236" s="11">
        <v>6.2277606257233997E-2</v>
      </c>
      <c r="AQ236" s="11" t="s">
        <v>32</v>
      </c>
      <c r="AR236" s="11">
        <v>1.2696404904732001E-2</v>
      </c>
      <c r="AS236" s="11">
        <v>6.4297517888599999E-3</v>
      </c>
      <c r="AT236" s="11">
        <v>2.6959653383048999E-2</v>
      </c>
      <c r="AU236" s="11">
        <v>1.3803229253459999E-3</v>
      </c>
      <c r="AV236" s="11">
        <v>8.0563152959840009E-3</v>
      </c>
      <c r="AW236" s="11">
        <v>9.3146951402020006E-3</v>
      </c>
      <c r="AX236" s="11" t="s">
        <v>32</v>
      </c>
      <c r="AY236" s="11" t="s">
        <v>32</v>
      </c>
      <c r="AZ236" s="11" t="s">
        <v>32</v>
      </c>
      <c r="BA236" s="11" t="s">
        <v>32</v>
      </c>
      <c r="BB236" s="11" t="s">
        <v>32</v>
      </c>
      <c r="BC236" s="11">
        <v>4.3047055765370002E-3</v>
      </c>
      <c r="BD236" s="11" t="s">
        <v>32</v>
      </c>
      <c r="BE236" s="11">
        <v>6.1460341048219999E-3</v>
      </c>
      <c r="BF236" s="11">
        <v>1.360602625858E-3</v>
      </c>
      <c r="BG236" s="11">
        <v>1.9086815134372999E-2</v>
      </c>
      <c r="BH236" s="11">
        <v>1.471451878912E-3</v>
      </c>
      <c r="BI236" s="11" t="s">
        <v>32</v>
      </c>
      <c r="BJ236" s="11">
        <v>0.14704758665409201</v>
      </c>
      <c r="BK236" s="11">
        <v>1.3047623633394E-2</v>
      </c>
      <c r="BL236" s="11">
        <v>5.9882791393737998E-2</v>
      </c>
      <c r="BM236" s="11">
        <v>1.9536398381463E-2</v>
      </c>
      <c r="BN236" s="11">
        <v>3.336131021721E-3</v>
      </c>
    </row>
    <row r="237" spans="1:66" x14ac:dyDescent="0.25">
      <c r="A237" s="108">
        <v>29</v>
      </c>
      <c r="B237" s="11">
        <v>890.81172169455999</v>
      </c>
      <c r="C237" s="11">
        <v>5568.9331074106904</v>
      </c>
      <c r="D237" s="11">
        <v>7127.1365693054104</v>
      </c>
      <c r="E237" s="11">
        <v>35.758531038701101</v>
      </c>
      <c r="F237" s="11">
        <v>745669.27707198495</v>
      </c>
      <c r="G237" s="11">
        <v>464.98968316890398</v>
      </c>
      <c r="H237" s="11">
        <v>1440.19559410545</v>
      </c>
      <c r="I237" s="11">
        <v>8403.2259112886295</v>
      </c>
      <c r="J237" s="11">
        <v>212.28070492702301</v>
      </c>
      <c r="K237" s="11">
        <v>26.799310716365699</v>
      </c>
      <c r="M237" s="92">
        <v>0.19056244350490031</v>
      </c>
      <c r="N237" s="92">
        <v>0.92895373164717732</v>
      </c>
      <c r="O237" s="92">
        <v>1.3466724547702571</v>
      </c>
      <c r="P237" s="92">
        <v>5.2261093113061654E-3</v>
      </c>
      <c r="Q237" s="92">
        <v>95.930352495310856</v>
      </c>
      <c r="R237" s="92">
        <v>6.0039467890768874E-2</v>
      </c>
      <c r="S237" s="92">
        <v>0.2388132334145657</v>
      </c>
      <c r="T237" s="92">
        <v>1.5001438896832462</v>
      </c>
      <c r="U237" s="92">
        <v>2.7012719701963676E-2</v>
      </c>
      <c r="V237" s="92">
        <v>3.3359781979732019E-3</v>
      </c>
      <c r="W237" s="92">
        <f t="shared" si="54"/>
        <v>100.231112523433</v>
      </c>
      <c r="X237" s="148">
        <f t="shared" si="56"/>
        <v>4.4179352682707992E-3</v>
      </c>
      <c r="Y237" s="153">
        <f t="shared" si="55"/>
        <v>600.52676396061531</v>
      </c>
      <c r="AA237" s="11">
        <v>4.7635874862644103</v>
      </c>
      <c r="AB237" s="11">
        <v>137.582101743327</v>
      </c>
      <c r="AC237" s="11" t="s">
        <v>32</v>
      </c>
      <c r="AD237" s="11">
        <v>54.190260860979699</v>
      </c>
      <c r="AE237" s="11">
        <v>1.5587421756377</v>
      </c>
      <c r="AF237" s="11">
        <v>1.0781306510017401</v>
      </c>
      <c r="AG237" s="11">
        <v>0.95783921674828498</v>
      </c>
      <c r="AH237" s="11">
        <v>0.28406614615036901</v>
      </c>
      <c r="AI237" s="11" t="s">
        <v>32</v>
      </c>
      <c r="AJ237" s="11">
        <v>3.1146366771613001E-2</v>
      </c>
      <c r="AK237" s="11">
        <v>5.2874101140690001E-3</v>
      </c>
      <c r="AL237" s="11">
        <v>0.16002814172528601</v>
      </c>
      <c r="AM237" s="11">
        <v>1.4459747394390001E-3</v>
      </c>
      <c r="AN237" s="11">
        <v>0.29944108984170198</v>
      </c>
      <c r="AO237" s="11">
        <v>1.54221871654901</v>
      </c>
      <c r="AP237" s="11" t="s">
        <v>32</v>
      </c>
      <c r="AQ237" s="11" t="s">
        <v>32</v>
      </c>
      <c r="AR237" s="11">
        <v>7.6526114317263999E-2</v>
      </c>
      <c r="AS237" s="11">
        <v>4.7415872389629998E-3</v>
      </c>
      <c r="AT237" s="11">
        <v>4.9475563893820003E-3</v>
      </c>
      <c r="AU237" s="11" t="s">
        <v>32</v>
      </c>
      <c r="AV237" s="11">
        <v>5.9089859309990004E-3</v>
      </c>
      <c r="AW237" s="11" t="s">
        <v>32</v>
      </c>
      <c r="AX237" s="11">
        <v>1.7743834439060001E-3</v>
      </c>
      <c r="AY237" s="11">
        <v>6.5576151619700001E-3</v>
      </c>
      <c r="AZ237" s="11" t="s">
        <v>32</v>
      </c>
      <c r="BA237" s="11">
        <v>4.0232701415609997E-3</v>
      </c>
      <c r="BB237" s="11" t="s">
        <v>32</v>
      </c>
      <c r="BC237" s="11">
        <v>9.6062160713580001E-3</v>
      </c>
      <c r="BD237" s="11" t="s">
        <v>32</v>
      </c>
      <c r="BE237" s="11" t="s">
        <v>32</v>
      </c>
      <c r="BF237" s="11" t="s">
        <v>32</v>
      </c>
      <c r="BG237" s="11">
        <v>1.0584618102467001E-2</v>
      </c>
      <c r="BH237" s="11" t="s">
        <v>32</v>
      </c>
      <c r="BI237" s="11" t="s">
        <v>32</v>
      </c>
      <c r="BJ237" s="11">
        <v>4.2255141225260003E-3</v>
      </c>
      <c r="BK237" s="11">
        <v>4.2640067594969999E-3</v>
      </c>
      <c r="BL237" s="11">
        <v>1.0213672107416E-2</v>
      </c>
      <c r="BM237" s="11">
        <v>2.1513176181289999E-2</v>
      </c>
      <c r="BN237" s="11">
        <v>2.4052470597969999E-3</v>
      </c>
    </row>
    <row r="238" spans="1:66" x14ac:dyDescent="0.25">
      <c r="A238" s="108">
        <v>30</v>
      </c>
      <c r="B238" s="11">
        <v>816.22750247767397</v>
      </c>
      <c r="C238" s="11">
        <v>8050.86924096238</v>
      </c>
      <c r="D238" s="11">
        <v>6483.4289153896998</v>
      </c>
      <c r="E238" s="11">
        <v>33.844435603987797</v>
      </c>
      <c r="F238" s="11">
        <v>743651.10214547196</v>
      </c>
      <c r="G238" s="11">
        <v>651.61153293363202</v>
      </c>
      <c r="H238" s="11">
        <v>1419.9212624761999</v>
      </c>
      <c r="I238" s="11">
        <v>8227.5571884470701</v>
      </c>
      <c r="J238" s="11">
        <v>204.989803620537</v>
      </c>
      <c r="K238" s="11">
        <v>21.961692773434901</v>
      </c>
      <c r="M238" s="92">
        <v>0.17460738733002404</v>
      </c>
      <c r="N238" s="92">
        <v>1.3429654980849344</v>
      </c>
      <c r="O238" s="92">
        <v>1.2250438935628838</v>
      </c>
      <c r="P238" s="92">
        <v>4.9463642635228173E-3</v>
      </c>
      <c r="Q238" s="92">
        <v>95.670714291014974</v>
      </c>
      <c r="R238" s="92">
        <v>8.4136081132390572E-2</v>
      </c>
      <c r="S238" s="92">
        <v>0.23545134374380344</v>
      </c>
      <c r="T238" s="92">
        <v>1.4687835092815709</v>
      </c>
      <c r="U238" s="92">
        <v>2.6084952510713331E-2</v>
      </c>
      <c r="V238" s="92">
        <v>2.7337915164371762E-3</v>
      </c>
      <c r="W238" s="92">
        <f t="shared" si="54"/>
        <v>100.23546711244124</v>
      </c>
      <c r="X238" s="148">
        <f t="shared" si="56"/>
        <v>4.3677825834921727E-3</v>
      </c>
      <c r="Y238" s="153">
        <f t="shared" si="55"/>
        <v>599.48393997973665</v>
      </c>
      <c r="AA238" s="11">
        <v>5.0796428742832003</v>
      </c>
      <c r="AB238" s="11">
        <v>139.288087876378</v>
      </c>
      <c r="AC238" s="11">
        <v>2.1028576286872198</v>
      </c>
      <c r="AD238" s="11">
        <v>52.588821342289201</v>
      </c>
      <c r="AE238" s="11">
        <v>1.28606120471712</v>
      </c>
      <c r="AF238" s="11">
        <v>0.75492479762702902</v>
      </c>
      <c r="AG238" s="11">
        <v>1.0341431459469801</v>
      </c>
      <c r="AH238" s="11" t="s">
        <v>32</v>
      </c>
      <c r="AI238" s="11" t="s">
        <v>32</v>
      </c>
      <c r="AJ238" s="11">
        <v>2.7042925868765E-2</v>
      </c>
      <c r="AK238" s="11">
        <v>3.7678402594670001E-3</v>
      </c>
      <c r="AL238" s="11">
        <v>0.116147646675464</v>
      </c>
      <c r="AM238" s="11">
        <v>2.895134063485E-3</v>
      </c>
      <c r="AN238" s="11">
        <v>0.23474801944797499</v>
      </c>
      <c r="AO238" s="11">
        <v>1.8411022905636201</v>
      </c>
      <c r="AP238" s="11" t="s">
        <v>32</v>
      </c>
      <c r="AQ238" s="11" t="s">
        <v>32</v>
      </c>
      <c r="AR238" s="11">
        <v>0.34007261830725999</v>
      </c>
      <c r="AS238" s="11">
        <v>3.395574486963E-3</v>
      </c>
      <c r="AT238" s="11">
        <v>8.317930186401E-3</v>
      </c>
      <c r="AU238" s="11">
        <v>9.7081600510900003E-4</v>
      </c>
      <c r="AV238" s="11">
        <v>5.6565553950090001E-3</v>
      </c>
      <c r="AW238" s="11" t="s">
        <v>32</v>
      </c>
      <c r="AX238" s="11" t="s">
        <v>32</v>
      </c>
      <c r="AY238" s="11" t="s">
        <v>32</v>
      </c>
      <c r="AZ238" s="11" t="s">
        <v>32</v>
      </c>
      <c r="BA238" s="11" t="s">
        <v>32</v>
      </c>
      <c r="BB238" s="11" t="s">
        <v>32</v>
      </c>
      <c r="BC238" s="11" t="s">
        <v>32</v>
      </c>
      <c r="BD238" s="11">
        <v>9.0897945577300004E-4</v>
      </c>
      <c r="BE238" s="11" t="s">
        <v>32</v>
      </c>
      <c r="BF238" s="11">
        <v>9.5261480295799996E-4</v>
      </c>
      <c r="BG238" s="11">
        <v>6.7465740006339998E-3</v>
      </c>
      <c r="BH238" s="11" t="s">
        <v>32</v>
      </c>
      <c r="BI238" s="11" t="s">
        <v>32</v>
      </c>
      <c r="BJ238" s="11">
        <v>2.1637640065262E-2</v>
      </c>
      <c r="BK238" s="11">
        <v>2.2857837493956999E-2</v>
      </c>
      <c r="BL238" s="11">
        <v>3.6758924227651001E-2</v>
      </c>
      <c r="BM238" s="11">
        <v>5.7799951491540004E-3</v>
      </c>
      <c r="BN238" s="11">
        <v>3.462118613875E-3</v>
      </c>
    </row>
    <row r="239" spans="1:66" x14ac:dyDescent="0.25">
      <c r="I239" s="11"/>
      <c r="L239" s="14" t="s">
        <v>71</v>
      </c>
      <c r="M239" s="15">
        <f>MIN(M209:M238)</f>
        <v>0.11611400489482551</v>
      </c>
      <c r="N239" s="15">
        <f t="shared" ref="N239:V239" si="57">MIN(N209:N238)</f>
        <v>0.82683488421935625</v>
      </c>
      <c r="O239" s="15">
        <f t="shared" si="57"/>
        <v>1.2056283401678851</v>
      </c>
      <c r="P239" s="15">
        <f t="shared" si="57"/>
        <v>4.5484691347834841E-3</v>
      </c>
      <c r="Q239" s="15">
        <f t="shared" si="57"/>
        <v>91.502030950025357</v>
      </c>
      <c r="R239" s="15">
        <f t="shared" si="57"/>
        <v>5.6643742100292736E-2</v>
      </c>
      <c r="S239" s="15">
        <f t="shared" si="57"/>
        <v>0.22677687384698675</v>
      </c>
      <c r="T239" s="15">
        <f t="shared" si="57"/>
        <v>1.3719760510247991</v>
      </c>
      <c r="U239" s="15">
        <f t="shared" si="57"/>
        <v>2.4060015523188136E-2</v>
      </c>
      <c r="V239" s="15">
        <f t="shared" si="57"/>
        <v>2.2737412330257091E-3</v>
      </c>
      <c r="W239" s="92"/>
      <c r="X239" s="151">
        <f t="shared" ref="X239:Y239" si="58">MIN(X209:X238)</f>
        <v>4.1901866713871059E-3</v>
      </c>
      <c r="Y239" s="156">
        <f t="shared" si="58"/>
        <v>595.71330741639918</v>
      </c>
    </row>
    <row r="240" spans="1:66" x14ac:dyDescent="0.25">
      <c r="I240" s="11"/>
      <c r="L240" s="14" t="s">
        <v>72</v>
      </c>
      <c r="M240" s="15">
        <f>MAX(M209:M238)</f>
        <v>0.76972657652346232</v>
      </c>
      <c r="N240" s="15">
        <f t="shared" ref="N240:V240" si="59">MAX(N209:N238)</f>
        <v>3.1546142029648223</v>
      </c>
      <c r="O240" s="15">
        <f t="shared" si="59"/>
        <v>4.8593753944508427</v>
      </c>
      <c r="P240" s="15">
        <f t="shared" si="59"/>
        <v>5.6256532938336757E-3</v>
      </c>
      <c r="Q240" s="15">
        <f t="shared" si="59"/>
        <v>96.068637755025804</v>
      </c>
      <c r="R240" s="15">
        <f t="shared" si="59"/>
        <v>0.17457352269071666</v>
      </c>
      <c r="S240" s="15">
        <f t="shared" si="59"/>
        <v>0.92922159551664241</v>
      </c>
      <c r="T240" s="15">
        <f t="shared" si="59"/>
        <v>1.529135456263941</v>
      </c>
      <c r="U240" s="15">
        <f t="shared" si="59"/>
        <v>2.8793877467703271E-2</v>
      </c>
      <c r="V240" s="15">
        <f t="shared" si="59"/>
        <v>3.3645666071546315E-2</v>
      </c>
      <c r="W240" s="92"/>
      <c r="X240" s="151">
        <f t="shared" ref="X240:Y240" si="60">MAX(X209:X238)</f>
        <v>1.7780455919417178E-2</v>
      </c>
      <c r="Y240" s="156">
        <f t="shared" si="60"/>
        <v>749.59220320498878</v>
      </c>
    </row>
    <row r="241" spans="1:66" x14ac:dyDescent="0.25">
      <c r="I241" s="11"/>
      <c r="L241" s="14" t="s">
        <v>73</v>
      </c>
      <c r="M241" s="15">
        <f>AVERAGE(M209:M238)</f>
        <v>0.18216125314557258</v>
      </c>
      <c r="N241" s="15">
        <f t="shared" ref="N241:V241" si="61">AVERAGE(N209:N238)</f>
        <v>1.3406690566454185</v>
      </c>
      <c r="O241" s="15">
        <f t="shared" si="61"/>
        <v>1.8986597513758556</v>
      </c>
      <c r="P241" s="15">
        <f t="shared" si="61"/>
        <v>5.1608959879467908E-3</v>
      </c>
      <c r="Q241" s="15">
        <f t="shared" si="61"/>
        <v>94.862202563131163</v>
      </c>
      <c r="R241" s="15">
        <f t="shared" si="61"/>
        <v>8.6774394176636516E-2</v>
      </c>
      <c r="S241" s="15">
        <f t="shared" si="61"/>
        <v>0.35836431708925642</v>
      </c>
      <c r="T241" s="15">
        <f t="shared" si="61"/>
        <v>1.4532379114460583</v>
      </c>
      <c r="U241" s="15">
        <f t="shared" si="61"/>
        <v>2.5821892173671243E-2</v>
      </c>
      <c r="V241" s="15">
        <f t="shared" si="61"/>
        <v>8.5240786842831449E-3</v>
      </c>
      <c r="W241" s="92"/>
      <c r="X241" s="151">
        <f t="shared" ref="X241:Y241" si="62">AVERAGE(X209:X238)</f>
        <v>6.7114049485612528E-3</v>
      </c>
      <c r="Y241" s="156">
        <f t="shared" si="62"/>
        <v>635.19335319902746</v>
      </c>
    </row>
    <row r="242" spans="1:66" x14ac:dyDescent="0.25">
      <c r="I242" s="11"/>
      <c r="L242" s="14" t="s">
        <v>76</v>
      </c>
      <c r="M242" s="15">
        <f>STDEV(M209:M238)*2</f>
        <v>0.23361846218958618</v>
      </c>
      <c r="N242" s="15">
        <f t="shared" ref="N242:V242" si="63">STDEV(N209:N238)*2</f>
        <v>0.86851069102069833</v>
      </c>
      <c r="O242" s="15">
        <f t="shared" si="63"/>
        <v>1.5189355993148317</v>
      </c>
      <c r="P242" s="15">
        <f t="shared" si="63"/>
        <v>4.4178026358592535E-4</v>
      </c>
      <c r="Q242" s="15">
        <f t="shared" si="63"/>
        <v>2.2122948396593163</v>
      </c>
      <c r="R242" s="15">
        <f t="shared" si="63"/>
        <v>4.5201681295869552E-2</v>
      </c>
      <c r="S242" s="15">
        <f t="shared" si="63"/>
        <v>0.29835364323373464</v>
      </c>
      <c r="T242" s="15">
        <f t="shared" si="63"/>
        <v>8.1978280733579101E-2</v>
      </c>
      <c r="U242" s="15">
        <f t="shared" si="63"/>
        <v>1.9100235877545166E-3</v>
      </c>
      <c r="V242" s="15">
        <f t="shared" si="63"/>
        <v>1.4199455128126303E-2</v>
      </c>
      <c r="W242" s="92"/>
      <c r="X242" s="151">
        <f t="shared" ref="X242:Y242" si="64">STDEV(X209:X238)*2</f>
        <v>5.7598510392650225E-3</v>
      </c>
      <c r="Y242" s="156">
        <f t="shared" si="64"/>
        <v>72.460709575579429</v>
      </c>
    </row>
    <row r="243" spans="1:66" ht="14.4" x14ac:dyDescent="0.3">
      <c r="A243" s="23" t="s">
        <v>3</v>
      </c>
      <c r="B243" s="146" t="s">
        <v>291</v>
      </c>
      <c r="I243" s="11"/>
      <c r="M243" s="92"/>
      <c r="N243" s="92"/>
      <c r="O243" s="92"/>
      <c r="P243" s="92"/>
      <c r="Q243" s="92"/>
      <c r="R243" s="92"/>
      <c r="S243" s="92"/>
      <c r="T243" s="108"/>
      <c r="U243" s="108"/>
      <c r="V243" s="108"/>
      <c r="W243" s="92"/>
      <c r="X243" s="148"/>
      <c r="Y243" s="153"/>
    </row>
    <row r="244" spans="1:66" x14ac:dyDescent="0.25">
      <c r="A244" s="108">
        <v>1</v>
      </c>
      <c r="B244" s="11">
        <v>483.32873839113699</v>
      </c>
      <c r="C244" s="11">
        <v>22118.539547801702</v>
      </c>
      <c r="D244" s="11">
        <v>15292.5446366261</v>
      </c>
      <c r="E244" s="11">
        <v>7.6829513630477502</v>
      </c>
      <c r="F244" s="11">
        <v>717335.121763131</v>
      </c>
      <c r="G244" s="11">
        <v>1066.2305222090499</v>
      </c>
      <c r="H244" s="11">
        <v>3084.31310786311</v>
      </c>
      <c r="I244" s="11">
        <v>1685.5676020983501</v>
      </c>
      <c r="J244" s="11">
        <v>4.2094295228164302</v>
      </c>
      <c r="K244" s="11">
        <v>170.39577230638201</v>
      </c>
      <c r="M244" s="92">
        <v>0.10339368371663203</v>
      </c>
      <c r="N244" s="92">
        <v>3.6895935819688015</v>
      </c>
      <c r="O244" s="92">
        <v>2.8895263090905017</v>
      </c>
      <c r="P244" s="92">
        <v>1.1228633417094288E-3</v>
      </c>
      <c r="Q244" s="92">
        <v>92.285163414826798</v>
      </c>
      <c r="R244" s="92">
        <v>0.13767168502763252</v>
      </c>
      <c r="S244" s="92">
        <v>0.51144079954586086</v>
      </c>
      <c r="T244" s="92">
        <v>0.30090752832659745</v>
      </c>
      <c r="U244" s="92">
        <v>5.3564990677839068E-4</v>
      </c>
      <c r="V244" s="92">
        <v>2.121086573669843E-2</v>
      </c>
      <c r="W244" s="92">
        <f t="shared" si="54"/>
        <v>99.940566381488026</v>
      </c>
      <c r="X244" s="148">
        <f t="shared" si="56"/>
        <v>9.7821984578175987E-3</v>
      </c>
      <c r="Y244" s="153">
        <f t="shared" si="55"/>
        <v>679.81694465262615</v>
      </c>
      <c r="AA244" s="11">
        <v>5.2504616413887799</v>
      </c>
      <c r="AB244" s="11">
        <v>192.07444255594899</v>
      </c>
      <c r="AC244" s="11">
        <v>0.189622895673495</v>
      </c>
      <c r="AD244" s="11">
        <v>52.461088842374899</v>
      </c>
      <c r="AE244" s="11">
        <v>1.7500998534596299</v>
      </c>
      <c r="AF244" s="11">
        <v>1.50076862890269</v>
      </c>
      <c r="AG244" s="11">
        <v>1.2975639503385501</v>
      </c>
      <c r="AH244" s="11" t="s">
        <v>32</v>
      </c>
      <c r="AI244" s="11" t="s">
        <v>32</v>
      </c>
      <c r="AJ244" s="11">
        <v>9.5480432456349993E-3</v>
      </c>
      <c r="AK244" s="11">
        <v>1.2675268976280001E-3</v>
      </c>
      <c r="AL244" s="11">
        <v>0.67500301996517897</v>
      </c>
      <c r="AM244" s="11">
        <v>6.3143617999898996E-2</v>
      </c>
      <c r="AN244" s="11">
        <v>0.65762666234853695</v>
      </c>
      <c r="AO244" s="11">
        <v>0.85912522368558397</v>
      </c>
      <c r="AP244" s="11" t="s">
        <v>32</v>
      </c>
      <c r="AQ244" s="11" t="s">
        <v>32</v>
      </c>
      <c r="AR244" s="11" t="s">
        <v>32</v>
      </c>
      <c r="AS244" s="11">
        <v>8.5778677419259992E-3</v>
      </c>
      <c r="AT244" s="11">
        <v>1.24678392072E-3</v>
      </c>
      <c r="AU244" s="11">
        <v>2.1109411505429998E-3</v>
      </c>
      <c r="AV244" s="11" t="s">
        <v>32</v>
      </c>
      <c r="AW244" s="11" t="s">
        <v>32</v>
      </c>
      <c r="AX244" s="11" t="s">
        <v>32</v>
      </c>
      <c r="AY244" s="11" t="s">
        <v>32</v>
      </c>
      <c r="AZ244" s="11" t="s">
        <v>32</v>
      </c>
      <c r="BA244" s="11">
        <v>4.1446473922510003E-3</v>
      </c>
      <c r="BB244" s="11" t="s">
        <v>32</v>
      </c>
      <c r="BC244" s="11" t="s">
        <v>32</v>
      </c>
      <c r="BD244" s="11" t="s">
        <v>32</v>
      </c>
      <c r="BE244" s="11">
        <v>4.6608282543979997E-3</v>
      </c>
      <c r="BF244" s="11">
        <v>2.089575316392E-3</v>
      </c>
      <c r="BG244" s="11">
        <v>4.7307430650114002E-2</v>
      </c>
      <c r="BH244" s="11" t="s">
        <v>32</v>
      </c>
      <c r="BI244" s="11" t="s">
        <v>32</v>
      </c>
      <c r="BJ244" s="11">
        <v>5.6008212233850004E-3</v>
      </c>
      <c r="BK244" s="11">
        <v>5.6745384595439999E-3</v>
      </c>
      <c r="BL244" s="11">
        <v>1.9424103916883002E-2</v>
      </c>
      <c r="BM244" s="11">
        <v>2.6762341297499998E-3</v>
      </c>
      <c r="BN244" s="11">
        <v>1.228813639442E-3</v>
      </c>
    </row>
    <row r="245" spans="1:66" x14ac:dyDescent="0.25">
      <c r="A245" s="108">
        <v>2</v>
      </c>
      <c r="B245" s="11">
        <v>825.57298631031699</v>
      </c>
      <c r="C245" s="11">
        <v>22407.740284027299</v>
      </c>
      <c r="D245" s="11">
        <v>17503.394742243399</v>
      </c>
      <c r="E245" s="11">
        <v>6.7571032949100003</v>
      </c>
      <c r="F245" s="11">
        <v>713467.37238342001</v>
      </c>
      <c r="G245" s="11">
        <v>1243.2157361923701</v>
      </c>
      <c r="H245" s="11">
        <v>3443.6792306175198</v>
      </c>
      <c r="I245" s="11">
        <v>1702.7862853914</v>
      </c>
      <c r="J245" s="11">
        <v>4.7442722468470198</v>
      </c>
      <c r="K245" s="11">
        <v>184.13997762792499</v>
      </c>
      <c r="M245" s="92">
        <v>0.17660657323150303</v>
      </c>
      <c r="N245" s="92">
        <v>3.7378351567785937</v>
      </c>
      <c r="O245" s="92">
        <v>3.30726643654689</v>
      </c>
      <c r="P245" s="92">
        <v>9.8755064655109653E-4</v>
      </c>
      <c r="Q245" s="92">
        <v>91.787577457126986</v>
      </c>
      <c r="R245" s="92">
        <v>0.16052401585715881</v>
      </c>
      <c r="S245" s="92">
        <v>0.57103089002099705</v>
      </c>
      <c r="T245" s="92">
        <v>0.30398140766807269</v>
      </c>
      <c r="U245" s="92">
        <v>6.0370864341128324E-4</v>
      </c>
      <c r="V245" s="92">
        <v>2.2921744415124103E-2</v>
      </c>
      <c r="W245" s="92">
        <f t="shared" si="54"/>
        <v>100.06933494093529</v>
      </c>
      <c r="X245" s="148">
        <f t="shared" si="56"/>
        <v>1.0968034149903085E-2</v>
      </c>
      <c r="Y245" s="153">
        <f t="shared" si="55"/>
        <v>692.43119677844368</v>
      </c>
      <c r="AA245" s="11">
        <v>5.6667220841280601</v>
      </c>
      <c r="AB245" s="11">
        <v>203.70506199519099</v>
      </c>
      <c r="AC245" s="11">
        <v>0.36579193136306298</v>
      </c>
      <c r="AD245" s="11">
        <v>53.872998171348002</v>
      </c>
      <c r="AE245" s="11">
        <v>1.9968227631155899</v>
      </c>
      <c r="AF245" s="11">
        <v>1.7062624492969101</v>
      </c>
      <c r="AG245" s="11">
        <v>1.49790323368002</v>
      </c>
      <c r="AH245" s="11" t="s">
        <v>32</v>
      </c>
      <c r="AI245" s="11" t="s">
        <v>32</v>
      </c>
      <c r="AJ245" s="11">
        <v>9.8302175933670001E-3</v>
      </c>
      <c r="AK245" s="11" t="s">
        <v>32</v>
      </c>
      <c r="AL245" s="11">
        <v>0.88512885417785003</v>
      </c>
      <c r="AM245" s="11">
        <v>9.6699126318052997E-2</v>
      </c>
      <c r="AN245" s="11">
        <v>0.667364077946768</v>
      </c>
      <c r="AO245" s="11">
        <v>0.70373710543714796</v>
      </c>
      <c r="AP245" s="11" t="s">
        <v>32</v>
      </c>
      <c r="AQ245" s="11" t="s">
        <v>32</v>
      </c>
      <c r="AR245" s="11" t="s">
        <v>32</v>
      </c>
      <c r="AS245" s="11" t="s">
        <v>32</v>
      </c>
      <c r="AT245" s="11">
        <v>2.611680564009E-3</v>
      </c>
      <c r="AU245" s="11" t="s">
        <v>32</v>
      </c>
      <c r="AV245" s="11" t="s">
        <v>32</v>
      </c>
      <c r="AW245" s="11" t="s">
        <v>32</v>
      </c>
      <c r="AX245" s="11">
        <v>2.3549003341996E-2</v>
      </c>
      <c r="AY245" s="11" t="s">
        <v>32</v>
      </c>
      <c r="AZ245" s="11" t="s">
        <v>32</v>
      </c>
      <c r="BA245" s="11" t="s">
        <v>32</v>
      </c>
      <c r="BB245" s="11" t="s">
        <v>32</v>
      </c>
      <c r="BC245" s="11" t="s">
        <v>32</v>
      </c>
      <c r="BD245" s="11" t="s">
        <v>32</v>
      </c>
      <c r="BE245" s="11" t="s">
        <v>32</v>
      </c>
      <c r="BF245" s="11" t="s">
        <v>32</v>
      </c>
      <c r="BG245" s="11">
        <v>5.2461651063345001E-2</v>
      </c>
      <c r="BH245" s="11">
        <v>0.11596585368508699</v>
      </c>
      <c r="BI245" s="11" t="s">
        <v>32</v>
      </c>
      <c r="BJ245" s="11">
        <v>5.7695420658050002E-3</v>
      </c>
      <c r="BK245" s="11">
        <v>1.2987395542160001E-3</v>
      </c>
      <c r="BL245" s="11">
        <v>5.0521486621469998E-3</v>
      </c>
      <c r="BM245" s="11">
        <v>6.7200780129000003E-4</v>
      </c>
      <c r="BN245" s="11" t="s">
        <v>32</v>
      </c>
    </row>
    <row r="246" spans="1:66" x14ac:dyDescent="0.25">
      <c r="A246" s="108">
        <v>3</v>
      </c>
      <c r="B246" s="11">
        <v>778.59930293690502</v>
      </c>
      <c r="C246" s="11">
        <v>21279.3548158628</v>
      </c>
      <c r="D246" s="11">
        <v>14816.5203737872</v>
      </c>
      <c r="E246" s="11">
        <v>6.2521442709945996</v>
      </c>
      <c r="F246" s="11">
        <v>719111.43716142396</v>
      </c>
      <c r="G246" s="11">
        <v>1251.6989466172499</v>
      </c>
      <c r="H246" s="11">
        <v>3175.3921490871498</v>
      </c>
      <c r="I246" s="11">
        <v>1504.85719331215</v>
      </c>
      <c r="J246" s="11">
        <v>3.9943871147891001</v>
      </c>
      <c r="K246" s="11">
        <v>179.504908519525</v>
      </c>
      <c r="M246" s="92">
        <v>0.16655796288426272</v>
      </c>
      <c r="N246" s="92">
        <v>3.5496091768340738</v>
      </c>
      <c r="O246" s="92">
        <v>2.7995815246270914</v>
      </c>
      <c r="P246" s="92">
        <v>9.1375088520586083E-4</v>
      </c>
      <c r="Q246" s="92">
        <v>92.513686390817185</v>
      </c>
      <c r="R246" s="92">
        <v>0.16161936798721929</v>
      </c>
      <c r="S246" s="92">
        <v>0.52654352616163114</v>
      </c>
      <c r="T246" s="92">
        <v>0.26864710615008497</v>
      </c>
      <c r="U246" s="92">
        <v>5.0828576035691299E-4</v>
      </c>
      <c r="V246" s="92">
        <v>2.2344771012510471E-2</v>
      </c>
      <c r="W246" s="92">
        <f t="shared" si="54"/>
        <v>100.01001186311962</v>
      </c>
      <c r="X246" s="148">
        <f t="shared" si="56"/>
        <v>1.0043538626736534E-2</v>
      </c>
      <c r="Y246" s="153">
        <f t="shared" si="55"/>
        <v>682.69425115465151</v>
      </c>
      <c r="AA246" s="11">
        <v>5.5252713981712702</v>
      </c>
      <c r="AB246" s="11">
        <v>187.630649465516</v>
      </c>
      <c r="AC246" s="11">
        <v>0.50258907246574003</v>
      </c>
      <c r="AD246" s="11">
        <v>48.532271958052597</v>
      </c>
      <c r="AE246" s="11">
        <v>1.68781630779375</v>
      </c>
      <c r="AF246" s="11">
        <v>1.33225808493154</v>
      </c>
      <c r="AG246" s="11">
        <v>1.15053750891011</v>
      </c>
      <c r="AH246" s="11" t="s">
        <v>32</v>
      </c>
      <c r="AI246" s="11" t="s">
        <v>32</v>
      </c>
      <c r="AJ246" s="11">
        <v>1.2102143184558999E-2</v>
      </c>
      <c r="AK246" s="11">
        <v>1.2239075020850001E-3</v>
      </c>
      <c r="AL246" s="11">
        <v>1.01169848300609</v>
      </c>
      <c r="AM246" s="11">
        <v>9.5418992458812996E-2</v>
      </c>
      <c r="AN246" s="11">
        <v>0.81647543134316802</v>
      </c>
      <c r="AO246" s="11">
        <v>0.63509460864395895</v>
      </c>
      <c r="AP246" s="11" t="s">
        <v>32</v>
      </c>
      <c r="AQ246" s="11" t="s">
        <v>32</v>
      </c>
      <c r="AR246" s="11">
        <v>9.2210681851529995E-3</v>
      </c>
      <c r="AS246" s="11" t="s">
        <v>32</v>
      </c>
      <c r="AT246" s="11">
        <v>2.4507877528510001E-3</v>
      </c>
      <c r="AU246" s="11">
        <v>1.0104665924379999E-3</v>
      </c>
      <c r="AV246" s="11" t="s">
        <v>32</v>
      </c>
      <c r="AW246" s="11" t="s">
        <v>32</v>
      </c>
      <c r="AX246" s="11" t="s">
        <v>32</v>
      </c>
      <c r="AY246" s="11" t="s">
        <v>32</v>
      </c>
      <c r="AZ246" s="11" t="s">
        <v>32</v>
      </c>
      <c r="BA246" s="11" t="s">
        <v>32</v>
      </c>
      <c r="BB246" s="11" t="s">
        <v>32</v>
      </c>
      <c r="BC246" s="11" t="s">
        <v>32</v>
      </c>
      <c r="BD246" s="11" t="s">
        <v>32</v>
      </c>
      <c r="BE246" s="11">
        <v>4.5023990194919998E-3</v>
      </c>
      <c r="BF246" s="11" t="s">
        <v>32</v>
      </c>
      <c r="BG246" s="11">
        <v>7.7360163302218996E-2</v>
      </c>
      <c r="BH246" s="11">
        <v>1.0784518978910001E-3</v>
      </c>
      <c r="BI246" s="11" t="s">
        <v>32</v>
      </c>
      <c r="BJ246" s="11">
        <v>1.8755458555859E-2</v>
      </c>
      <c r="BK246" s="11">
        <v>9.1428312236549996E-3</v>
      </c>
      <c r="BL246" s="11">
        <v>2.9773391371215999E-2</v>
      </c>
      <c r="BM246" s="11">
        <v>6.2980912405300002E-4</v>
      </c>
      <c r="BN246" s="11">
        <v>5.8695304529800003E-4</v>
      </c>
    </row>
    <row r="247" spans="1:66" x14ac:dyDescent="0.25">
      <c r="A247" s="108">
        <v>4</v>
      </c>
      <c r="B247" s="11">
        <v>861.92683764297101</v>
      </c>
      <c r="C247" s="11">
        <v>22931.005575673102</v>
      </c>
      <c r="D247" s="11">
        <v>18189.023805817698</v>
      </c>
      <c r="E247" s="11">
        <v>7.0310981838200401</v>
      </c>
      <c r="F247" s="11">
        <v>711582.72693241504</v>
      </c>
      <c r="G247" s="11">
        <v>1258.2170659938899</v>
      </c>
      <c r="H247" s="11">
        <v>3449.7505768699898</v>
      </c>
      <c r="I247" s="11">
        <v>1700.4745761496999</v>
      </c>
      <c r="J247" s="11">
        <v>4.4671297718321901</v>
      </c>
      <c r="K247" s="11">
        <v>253.40636743495301</v>
      </c>
      <c r="M247" s="92">
        <v>0.18438338910858437</v>
      </c>
      <c r="N247" s="92">
        <v>3.8251210400780296</v>
      </c>
      <c r="O247" s="92">
        <v>3.4368160481092542</v>
      </c>
      <c r="P247" s="92">
        <v>1.027594999565299E-3</v>
      </c>
      <c r="Q247" s="92">
        <v>91.545117819855193</v>
      </c>
      <c r="R247" s="92">
        <v>0.16246098756113106</v>
      </c>
      <c r="S247" s="92">
        <v>0.57203764065658169</v>
      </c>
      <c r="T247" s="92">
        <v>0.30356872133424445</v>
      </c>
      <c r="U247" s="92">
        <v>5.6844226346564617E-4</v>
      </c>
      <c r="V247" s="92">
        <v>3.1544024618302947E-2</v>
      </c>
      <c r="W247" s="92">
        <f t="shared" si="54"/>
        <v>100.06264570858436</v>
      </c>
      <c r="X247" s="148">
        <f t="shared" si="56"/>
        <v>1.1015938519176155E-2</v>
      </c>
      <c r="Y247" s="153">
        <f t="shared" si="55"/>
        <v>692.91826191455596</v>
      </c>
      <c r="AA247" s="11">
        <v>5.7410482649704599</v>
      </c>
      <c r="AB247" s="11">
        <v>209.072702213008</v>
      </c>
      <c r="AC247" s="11">
        <v>0.39321365761025501</v>
      </c>
      <c r="AD247" s="11">
        <v>56.321678050707099</v>
      </c>
      <c r="AE247" s="11">
        <v>1.4216494792357599</v>
      </c>
      <c r="AF247" s="11">
        <v>1.8262965959989199</v>
      </c>
      <c r="AG247" s="11">
        <v>1.5671837296851201</v>
      </c>
      <c r="AH247" s="11" t="s">
        <v>32</v>
      </c>
      <c r="AI247" s="11" t="s">
        <v>32</v>
      </c>
      <c r="AJ247" s="11">
        <v>5.6822149779807998E-2</v>
      </c>
      <c r="AK247" s="11" t="s">
        <v>32</v>
      </c>
      <c r="AL247" s="11">
        <v>1.24160203687287</v>
      </c>
      <c r="AM247" s="11">
        <v>0.103623592821857</v>
      </c>
      <c r="AN247" s="11">
        <v>0.87098325027108903</v>
      </c>
      <c r="AO247" s="11">
        <v>0.71324126357261397</v>
      </c>
      <c r="AP247" s="11" t="s">
        <v>32</v>
      </c>
      <c r="AQ247" s="11" t="s">
        <v>32</v>
      </c>
      <c r="AR247" s="11" t="s">
        <v>32</v>
      </c>
      <c r="AS247" s="11" t="s">
        <v>32</v>
      </c>
      <c r="AT247" s="11" t="s">
        <v>32</v>
      </c>
      <c r="AU247" s="11" t="s">
        <v>32</v>
      </c>
      <c r="AV247" s="11" t="s">
        <v>32</v>
      </c>
      <c r="AW247" s="11" t="s">
        <v>32</v>
      </c>
      <c r="AX247" s="11" t="s">
        <v>32</v>
      </c>
      <c r="AY247" s="11" t="s">
        <v>32</v>
      </c>
      <c r="AZ247" s="11" t="s">
        <v>32</v>
      </c>
      <c r="BA247" s="11" t="s">
        <v>32</v>
      </c>
      <c r="BB247" s="11" t="s">
        <v>32</v>
      </c>
      <c r="BC247" s="11">
        <v>2.5523987007025E-2</v>
      </c>
      <c r="BD247" s="11" t="s">
        <v>32</v>
      </c>
      <c r="BE247" s="11">
        <v>5.1459688731709998E-3</v>
      </c>
      <c r="BF247" s="11" t="s">
        <v>32</v>
      </c>
      <c r="BG247" s="11">
        <v>6.8317846407823998E-2</v>
      </c>
      <c r="BH247" s="11">
        <v>5.0019258341379999E-3</v>
      </c>
      <c r="BI247" s="11" t="s">
        <v>32</v>
      </c>
      <c r="BJ247" s="11" t="s">
        <v>32</v>
      </c>
      <c r="BK247" s="11">
        <v>1.394792938568E-3</v>
      </c>
      <c r="BL247" s="11">
        <v>2.6325710494160002E-3</v>
      </c>
      <c r="BM247" s="11">
        <v>3.6915104715429998E-3</v>
      </c>
      <c r="BN247" s="11" t="s">
        <v>32</v>
      </c>
    </row>
    <row r="248" spans="1:66" x14ac:dyDescent="0.25">
      <c r="A248" s="108">
        <v>5</v>
      </c>
      <c r="B248" s="11">
        <v>682.20516039331699</v>
      </c>
      <c r="C248" s="11">
        <v>22907.8379181243</v>
      </c>
      <c r="D248" s="11">
        <v>16197.234368773599</v>
      </c>
      <c r="E248" s="11">
        <v>6.66522824299898</v>
      </c>
      <c r="F248" s="11">
        <v>714899.04371405602</v>
      </c>
      <c r="G248" s="11">
        <v>1126.2729854163099</v>
      </c>
      <c r="H248" s="11">
        <v>3337.7772967502801</v>
      </c>
      <c r="I248" s="11">
        <v>1643.1375120318201</v>
      </c>
      <c r="J248" s="11">
        <v>4.7805548689585997</v>
      </c>
      <c r="K248" s="11">
        <v>162.23678964768399</v>
      </c>
      <c r="M248" s="92">
        <v>0.1459373279113384</v>
      </c>
      <c r="N248" s="92">
        <v>3.8212564431223144</v>
      </c>
      <c r="O248" s="92">
        <v>3.0604674339797713</v>
      </c>
      <c r="P248" s="92">
        <v>9.7412310771430094E-4</v>
      </c>
      <c r="Q248" s="92">
        <v>91.971761973813301</v>
      </c>
      <c r="R248" s="92">
        <v>0.14542436787695392</v>
      </c>
      <c r="S248" s="92">
        <v>0.55347023134713136</v>
      </c>
      <c r="T248" s="92">
        <v>0.2933329086479205</v>
      </c>
      <c r="U248" s="92">
        <v>6.0832560707498181E-4</v>
      </c>
      <c r="V248" s="92">
        <v>2.0195235575343702E-2</v>
      </c>
      <c r="W248" s="92">
        <f t="shared" si="54"/>
        <v>100.01342837098888</v>
      </c>
      <c r="X248" s="148">
        <f t="shared" si="56"/>
        <v>1.0613251757094672E-2</v>
      </c>
      <c r="Y248" s="153">
        <f t="shared" si="55"/>
        <v>688.772106926265</v>
      </c>
      <c r="AA248" s="11">
        <v>5.5677698066974601</v>
      </c>
      <c r="AB248" s="11">
        <v>193.04344614882601</v>
      </c>
      <c r="AC248" s="11" t="s">
        <v>32</v>
      </c>
      <c r="AD248" s="11">
        <v>51.956618603846898</v>
      </c>
      <c r="AE248" s="11">
        <v>1.35279935121506</v>
      </c>
      <c r="AF248" s="11">
        <v>1.19267669090766</v>
      </c>
      <c r="AG248" s="11">
        <v>1.5120007069978501</v>
      </c>
      <c r="AH248" s="11" t="s">
        <v>32</v>
      </c>
      <c r="AI248" s="11" t="s">
        <v>32</v>
      </c>
      <c r="AJ248" s="11">
        <v>1.0956658991573E-2</v>
      </c>
      <c r="AK248" s="11">
        <v>2.6409340898340002E-3</v>
      </c>
      <c r="AL248" s="11">
        <v>0.82079141296945501</v>
      </c>
      <c r="AM248" s="11">
        <v>9.6709543999132994E-2</v>
      </c>
      <c r="AN248" s="11">
        <v>0.77662030169469398</v>
      </c>
      <c r="AO248" s="11">
        <v>0.73986635492731501</v>
      </c>
      <c r="AP248" s="11" t="s">
        <v>32</v>
      </c>
      <c r="AQ248" s="11" t="s">
        <v>32</v>
      </c>
      <c r="AR248" s="11" t="s">
        <v>32</v>
      </c>
      <c r="AS248" s="11">
        <v>1.192139068233E-3</v>
      </c>
      <c r="AT248" s="11" t="s">
        <v>32</v>
      </c>
      <c r="AU248" s="11">
        <v>1.0409831395339999E-3</v>
      </c>
      <c r="AV248" s="11">
        <v>6.1364427263050003E-3</v>
      </c>
      <c r="AW248" s="11" t="s">
        <v>32</v>
      </c>
      <c r="AX248" s="11" t="s">
        <v>32</v>
      </c>
      <c r="AY248" s="11" t="s">
        <v>32</v>
      </c>
      <c r="AZ248" s="11" t="s">
        <v>32</v>
      </c>
      <c r="BA248" s="11" t="s">
        <v>32</v>
      </c>
      <c r="BB248" s="11" t="s">
        <v>32</v>
      </c>
      <c r="BC248" s="11" t="s">
        <v>32</v>
      </c>
      <c r="BD248" s="11" t="s">
        <v>32</v>
      </c>
      <c r="BE248" s="11" t="s">
        <v>32</v>
      </c>
      <c r="BF248" s="11" t="s">
        <v>32</v>
      </c>
      <c r="BG248" s="11">
        <v>9.4091707773297006E-2</v>
      </c>
      <c r="BH248" s="11">
        <v>4.503832044866E-3</v>
      </c>
      <c r="BI248" s="11" t="s">
        <v>32</v>
      </c>
      <c r="BJ248" s="11" t="s">
        <v>32</v>
      </c>
      <c r="BK248" s="11">
        <v>1.2547453041629999E-3</v>
      </c>
      <c r="BL248" s="11">
        <v>6.1356176390430003E-3</v>
      </c>
      <c r="BM248" s="11">
        <v>1.9803833162160001E-3</v>
      </c>
      <c r="BN248" s="11" t="s">
        <v>32</v>
      </c>
    </row>
    <row r="249" spans="1:66" x14ac:dyDescent="0.25">
      <c r="A249" s="108">
        <v>6</v>
      </c>
      <c r="B249" s="11">
        <v>757.54074697419901</v>
      </c>
      <c r="C249" s="11">
        <v>22675.8741948311</v>
      </c>
      <c r="D249" s="11">
        <v>17588.4145601823</v>
      </c>
      <c r="E249" s="11">
        <v>7.3577093981858903</v>
      </c>
      <c r="F249" s="11">
        <v>712778.66055102495</v>
      </c>
      <c r="G249" s="11">
        <v>1149.20657166106</v>
      </c>
      <c r="H249" s="11">
        <v>3601.2318589341198</v>
      </c>
      <c r="I249" s="11">
        <v>1740.4456171874201</v>
      </c>
      <c r="J249" s="11">
        <v>4.6909822742322502</v>
      </c>
      <c r="K249" s="11">
        <v>199.10092330549699</v>
      </c>
      <c r="M249" s="92">
        <v>0.16205311659272068</v>
      </c>
      <c r="N249" s="92">
        <v>3.7825625744397753</v>
      </c>
      <c r="O249" s="92">
        <v>3.3233309311464456</v>
      </c>
      <c r="P249" s="92">
        <v>1.0753292285448678E-3</v>
      </c>
      <c r="Q249" s="92">
        <v>91.698974679889361</v>
      </c>
      <c r="R249" s="92">
        <v>0.14838555253287605</v>
      </c>
      <c r="S249" s="92">
        <v>0.59715626684845569</v>
      </c>
      <c r="T249" s="92">
        <v>0.31070435158029824</v>
      </c>
      <c r="U249" s="92">
        <v>5.9692749439605385E-4</v>
      </c>
      <c r="V249" s="92">
        <v>2.4784082933068264E-2</v>
      </c>
      <c r="W249" s="92">
        <f t="shared" si="54"/>
        <v>100.04962381268594</v>
      </c>
      <c r="X249" s="148">
        <f t="shared" si="56"/>
        <v>1.1475038392799642E-2</v>
      </c>
      <c r="Y249" s="153">
        <f t="shared" si="55"/>
        <v>697.50552102561312</v>
      </c>
      <c r="AA249" s="11">
        <v>5.5072379960270101</v>
      </c>
      <c r="AB249" s="11">
        <v>207.971666702791</v>
      </c>
      <c r="AC249" s="11">
        <v>0.32091562023954201</v>
      </c>
      <c r="AD249" s="11">
        <v>54.3387453426825</v>
      </c>
      <c r="AE249" s="11">
        <v>1.56847954864696</v>
      </c>
      <c r="AF249" s="11">
        <v>1.4857847026469899</v>
      </c>
      <c r="AG249" s="11">
        <v>1.3570273564964599</v>
      </c>
      <c r="AH249" s="11" t="s">
        <v>32</v>
      </c>
      <c r="AI249" s="11" t="s">
        <v>32</v>
      </c>
      <c r="AJ249" s="11">
        <v>1.1109042357539E-2</v>
      </c>
      <c r="AK249" s="11">
        <v>1.2768063403579999E-3</v>
      </c>
      <c r="AL249" s="11">
        <v>0.90124323974808696</v>
      </c>
      <c r="AM249" s="11">
        <v>9.6584209993411996E-2</v>
      </c>
      <c r="AN249" s="11">
        <v>0.770109660473836</v>
      </c>
      <c r="AO249" s="11">
        <v>0.72133387684017902</v>
      </c>
      <c r="AP249" s="11" t="s">
        <v>32</v>
      </c>
      <c r="AQ249" s="11" t="s">
        <v>32</v>
      </c>
      <c r="AR249" s="11" t="s">
        <v>32</v>
      </c>
      <c r="AS249" s="11" t="s">
        <v>32</v>
      </c>
      <c r="AT249" s="11">
        <v>2.5649179704829998E-3</v>
      </c>
      <c r="AU249" s="11">
        <v>1.9353618454343E-2</v>
      </c>
      <c r="AV249" s="11" t="s">
        <v>32</v>
      </c>
      <c r="AW249" s="11" t="s">
        <v>32</v>
      </c>
      <c r="AX249" s="11" t="s">
        <v>32</v>
      </c>
      <c r="AY249" s="11">
        <v>6.8100544935229997E-3</v>
      </c>
      <c r="AZ249" s="11" t="s">
        <v>32</v>
      </c>
      <c r="BA249" s="11" t="s">
        <v>32</v>
      </c>
      <c r="BB249" s="11" t="s">
        <v>32</v>
      </c>
      <c r="BC249" s="11" t="s">
        <v>32</v>
      </c>
      <c r="BD249" s="11" t="s">
        <v>32</v>
      </c>
      <c r="BE249" s="11" t="s">
        <v>32</v>
      </c>
      <c r="BF249" s="11" t="s">
        <v>32</v>
      </c>
      <c r="BG249" s="11">
        <v>4.4053277658608003E-2</v>
      </c>
      <c r="BH249" s="11">
        <v>2.2748277467919999E-3</v>
      </c>
      <c r="BI249" s="11">
        <v>5.4039330725370004E-3</v>
      </c>
      <c r="BJ249" s="11" t="s">
        <v>32</v>
      </c>
      <c r="BK249" s="11">
        <v>8.26564723414E-3</v>
      </c>
      <c r="BL249" s="11">
        <v>3.0408047904989998E-3</v>
      </c>
      <c r="BM249" s="11">
        <v>1.330287784108E-3</v>
      </c>
      <c r="BN249" s="11">
        <v>3.1171221434570001E-3</v>
      </c>
    </row>
    <row r="250" spans="1:66" x14ac:dyDescent="0.25">
      <c r="A250" s="108">
        <v>7</v>
      </c>
      <c r="B250" s="11">
        <v>670.03869756642905</v>
      </c>
      <c r="C250" s="11">
        <v>23395.702912153301</v>
      </c>
      <c r="D250" s="11">
        <v>14711.062315943</v>
      </c>
      <c r="E250" s="11">
        <v>8.1585432789051602</v>
      </c>
      <c r="F250" s="11">
        <v>716450.29652439698</v>
      </c>
      <c r="G250" s="11">
        <v>1100.28812759721</v>
      </c>
      <c r="H250" s="11">
        <v>3341.8209541443198</v>
      </c>
      <c r="I250" s="11">
        <v>1768.5948899564801</v>
      </c>
      <c r="J250" s="11">
        <v>4.3711898679301697</v>
      </c>
      <c r="K250" s="11">
        <v>160.993945133849</v>
      </c>
      <c r="M250" s="92">
        <v>0.14333467818341053</v>
      </c>
      <c r="N250" s="92">
        <v>3.9026372027762921</v>
      </c>
      <c r="O250" s="92">
        <v>2.77965522459743</v>
      </c>
      <c r="P250" s="92">
        <v>1.1923711002119891E-3</v>
      </c>
      <c r="Q250" s="92">
        <v>92.17133064786367</v>
      </c>
      <c r="R250" s="92">
        <v>0.14206920303535175</v>
      </c>
      <c r="S250" s="92">
        <v>0.55414075061621115</v>
      </c>
      <c r="T250" s="92">
        <v>0.31572955975503081</v>
      </c>
      <c r="U250" s="92">
        <v>5.5623391069411414E-4</v>
      </c>
      <c r="V250" s="92">
        <v>2.0040526290261523E-2</v>
      </c>
      <c r="W250" s="92">
        <f t="shared" si="54"/>
        <v>100.03068639812857</v>
      </c>
      <c r="X250" s="148">
        <f t="shared" si="56"/>
        <v>1.0603209463689766E-2</v>
      </c>
      <c r="Y250" s="153">
        <f t="shared" si="55"/>
        <v>688.66717378834767</v>
      </c>
      <c r="AA250" s="11">
        <v>5.6271590735713701</v>
      </c>
      <c r="AB250" s="11">
        <v>198.66265211890601</v>
      </c>
      <c r="AC250" s="11" t="s">
        <v>32</v>
      </c>
      <c r="AD250" s="11">
        <v>51.829549820450097</v>
      </c>
      <c r="AE250" s="11">
        <v>1.5446675463925099</v>
      </c>
      <c r="AF250" s="11">
        <v>1.3795729790492299</v>
      </c>
      <c r="AG250" s="11">
        <v>1.6554712458258001</v>
      </c>
      <c r="AH250" s="11" t="s">
        <v>32</v>
      </c>
      <c r="AI250" s="11" t="s">
        <v>32</v>
      </c>
      <c r="AJ250" s="11">
        <v>1.6826283363155E-2</v>
      </c>
      <c r="AK250" s="11" t="s">
        <v>32</v>
      </c>
      <c r="AL250" s="11">
        <v>0.88155195153037602</v>
      </c>
      <c r="AM250" s="11">
        <v>0.131434865190517</v>
      </c>
      <c r="AN250" s="11">
        <v>0.596165805045626</v>
      </c>
      <c r="AO250" s="11">
        <v>0.66554849759534196</v>
      </c>
      <c r="AP250" s="11" t="s">
        <v>32</v>
      </c>
      <c r="AQ250" s="11" t="s">
        <v>32</v>
      </c>
      <c r="AR250" s="11" t="s">
        <v>32</v>
      </c>
      <c r="AS250" s="11">
        <v>1.185340475404E-3</v>
      </c>
      <c r="AT250" s="11">
        <v>1.017398772898E-2</v>
      </c>
      <c r="AU250" s="11" t="s">
        <v>32</v>
      </c>
      <c r="AV250" s="11" t="s">
        <v>32</v>
      </c>
      <c r="AW250" s="11" t="s">
        <v>32</v>
      </c>
      <c r="AX250" s="11" t="s">
        <v>32</v>
      </c>
      <c r="AY250" s="11" t="s">
        <v>32</v>
      </c>
      <c r="AZ250" s="11" t="s">
        <v>32</v>
      </c>
      <c r="BA250" s="11" t="s">
        <v>32</v>
      </c>
      <c r="BB250" s="11">
        <v>1.025022121026E-3</v>
      </c>
      <c r="BC250" s="11" t="s">
        <v>32</v>
      </c>
      <c r="BD250" s="11" t="s">
        <v>32</v>
      </c>
      <c r="BE250" s="11" t="s">
        <v>32</v>
      </c>
      <c r="BF250" s="11" t="s">
        <v>32</v>
      </c>
      <c r="BG250" s="11">
        <v>0.125888773194062</v>
      </c>
      <c r="BH250" s="11">
        <v>2.2281653645369998E-3</v>
      </c>
      <c r="BI250" s="11" t="s">
        <v>32</v>
      </c>
      <c r="BJ250" s="11">
        <v>1.813888152613E-3</v>
      </c>
      <c r="BK250" s="11">
        <v>5.6072184320639998E-3</v>
      </c>
      <c r="BL250" s="11">
        <v>2.9818243353513001E-2</v>
      </c>
      <c r="BM250" s="11">
        <v>1.9634404673199999E-3</v>
      </c>
      <c r="BN250" s="11">
        <v>1.2131589325469999E-3</v>
      </c>
    </row>
    <row r="251" spans="1:66" x14ac:dyDescent="0.25">
      <c r="A251" s="108">
        <v>8</v>
      </c>
      <c r="B251" s="11">
        <v>1021.61854447937</v>
      </c>
      <c r="C251" s="11">
        <v>22395.683987724198</v>
      </c>
      <c r="D251" s="11">
        <v>13943.7893497021</v>
      </c>
      <c r="E251" s="11">
        <v>7.0645714310779004</v>
      </c>
      <c r="F251" s="11">
        <v>718596.52701266401</v>
      </c>
      <c r="G251" s="11">
        <v>1033.8129381006499</v>
      </c>
      <c r="H251" s="11">
        <v>3239.2500315347902</v>
      </c>
      <c r="I251" s="11">
        <v>1668.4900630607001</v>
      </c>
      <c r="J251" s="11">
        <v>4.3727840890454397</v>
      </c>
      <c r="K251" s="11">
        <v>169.88787202831699</v>
      </c>
      <c r="M251" s="92">
        <v>0.21854463903502686</v>
      </c>
      <c r="N251" s="92">
        <v>3.7358240459922731</v>
      </c>
      <c r="O251" s="92">
        <v>2.6346789976262119</v>
      </c>
      <c r="P251" s="92">
        <v>1.0324871146520352E-3</v>
      </c>
      <c r="Q251" s="92">
        <v>92.447443200179222</v>
      </c>
      <c r="R251" s="92">
        <v>0.13348592656755592</v>
      </c>
      <c r="S251" s="92">
        <v>0.53713244022909878</v>
      </c>
      <c r="T251" s="92">
        <v>0.29785884605759616</v>
      </c>
      <c r="U251" s="92">
        <v>5.5643677533103212E-4</v>
      </c>
      <c r="V251" s="92">
        <v>2.1147642310084896E-2</v>
      </c>
      <c r="W251" s="92">
        <f t="shared" si="54"/>
        <v>100.02770466188704</v>
      </c>
      <c r="X251" s="148">
        <f t="shared" si="56"/>
        <v>1.0250714404527055E-2</v>
      </c>
      <c r="Y251" s="153">
        <f t="shared" si="55"/>
        <v>684.93447528941522</v>
      </c>
      <c r="AA251" s="11">
        <v>4.6859997649496403</v>
      </c>
      <c r="AB251" s="11">
        <v>184.55316648989199</v>
      </c>
      <c r="AC251" s="11">
        <v>0.25106546876142499</v>
      </c>
      <c r="AD251" s="11">
        <v>50.578342470664303</v>
      </c>
      <c r="AE251" s="11">
        <v>1.41012862629243</v>
      </c>
      <c r="AF251" s="11">
        <v>1.52588603110634</v>
      </c>
      <c r="AG251" s="11">
        <v>1.78973282942316</v>
      </c>
      <c r="AH251" s="11">
        <v>0.10460394085239499</v>
      </c>
      <c r="AI251" s="11" t="s">
        <v>32</v>
      </c>
      <c r="AJ251" s="11">
        <v>6.1079934323708E-2</v>
      </c>
      <c r="AK251" s="11">
        <v>8.5207898455310002E-3</v>
      </c>
      <c r="AL251" s="11">
        <v>0.76402931171954602</v>
      </c>
      <c r="AM251" s="11">
        <v>0.15185978304072201</v>
      </c>
      <c r="AN251" s="11">
        <v>0.59842072208710595</v>
      </c>
      <c r="AO251" s="11">
        <v>0.71998676529703898</v>
      </c>
      <c r="AP251" s="11" t="s">
        <v>32</v>
      </c>
      <c r="AQ251" s="11" t="s">
        <v>32</v>
      </c>
      <c r="AR251" s="11">
        <v>3.0629883418438999E-2</v>
      </c>
      <c r="AS251" s="11">
        <v>6.370393905387E-3</v>
      </c>
      <c r="AT251" s="11">
        <v>6.6753164123630002E-3</v>
      </c>
      <c r="AU251" s="11">
        <v>2.1980318163160001E-3</v>
      </c>
      <c r="AV251" s="11">
        <v>1.2992637373808E-2</v>
      </c>
      <c r="AW251" s="11" t="s">
        <v>32</v>
      </c>
      <c r="AX251" s="11" t="s">
        <v>32</v>
      </c>
      <c r="AY251" s="11" t="s">
        <v>32</v>
      </c>
      <c r="AZ251" s="11" t="s">
        <v>32</v>
      </c>
      <c r="BA251" s="11">
        <v>4.3077099689540002E-3</v>
      </c>
      <c r="BB251" s="11" t="s">
        <v>32</v>
      </c>
      <c r="BC251" s="11" t="s">
        <v>32</v>
      </c>
      <c r="BD251" s="11" t="s">
        <v>32</v>
      </c>
      <c r="BE251" s="11" t="s">
        <v>32</v>
      </c>
      <c r="BF251" s="11" t="s">
        <v>32</v>
      </c>
      <c r="BG251" s="11">
        <v>7.9408770514860005E-2</v>
      </c>
      <c r="BH251" s="11">
        <v>1.2987887221713E-2</v>
      </c>
      <c r="BI251" s="11" t="s">
        <v>32</v>
      </c>
      <c r="BJ251" s="11">
        <v>5.8121961636199999E-3</v>
      </c>
      <c r="BK251" s="11">
        <v>1.3121167441299999E-3</v>
      </c>
      <c r="BL251" s="11">
        <v>1.1659891225985E-2</v>
      </c>
      <c r="BM251" s="11">
        <v>4.1423872199469998E-3</v>
      </c>
      <c r="BN251" s="11">
        <v>5.1425314982719997E-3</v>
      </c>
    </row>
    <row r="252" spans="1:66" x14ac:dyDescent="0.25">
      <c r="A252" s="108">
        <v>9</v>
      </c>
      <c r="B252" s="11">
        <v>1227.0103721354701</v>
      </c>
      <c r="C252" s="11">
        <v>21242.683434255199</v>
      </c>
      <c r="D252" s="11">
        <v>15861.953037101001</v>
      </c>
      <c r="E252" s="11">
        <v>6.5883465079549701</v>
      </c>
      <c r="F252" s="11">
        <v>716345.74273732002</v>
      </c>
      <c r="G252" s="11">
        <v>983.53483961029701</v>
      </c>
      <c r="H252" s="11">
        <v>3680.9957602681702</v>
      </c>
      <c r="I252" s="11">
        <v>1706.83475025284</v>
      </c>
      <c r="J252" s="11">
        <v>4.9294829256998396</v>
      </c>
      <c r="K252" s="11">
        <v>194.10796821371801</v>
      </c>
      <c r="M252" s="92">
        <v>0.26248205880721981</v>
      </c>
      <c r="N252" s="92">
        <v>3.5434920236681093</v>
      </c>
      <c r="O252" s="92">
        <v>2.9971160263602337</v>
      </c>
      <c r="P252" s="92">
        <v>9.628868421376189E-4</v>
      </c>
      <c r="Q252" s="92">
        <v>92.15787980315622</v>
      </c>
      <c r="R252" s="92">
        <v>0.12699401849048156</v>
      </c>
      <c r="S252" s="92">
        <v>0.61038271696766799</v>
      </c>
      <c r="T252" s="92">
        <v>0.30470413961513698</v>
      </c>
      <c r="U252" s="92">
        <v>6.2727670229530456E-4</v>
      </c>
      <c r="V252" s="92">
        <v>2.4162559883243617E-2</v>
      </c>
      <c r="W252" s="92">
        <f t="shared" si="54"/>
        <v>100.02880351049272</v>
      </c>
      <c r="X252" s="148">
        <f t="shared" si="56"/>
        <v>1.1668511598922933E-2</v>
      </c>
      <c r="Y252" s="153">
        <f t="shared" si="55"/>
        <v>699.39654959114046</v>
      </c>
      <c r="AA252" s="11">
        <v>4.6917926447428799</v>
      </c>
      <c r="AB252" s="11">
        <v>202.37939867210801</v>
      </c>
      <c r="AC252" s="11">
        <v>0.37243845285407501</v>
      </c>
      <c r="AD252" s="11">
        <v>54.078307673549801</v>
      </c>
      <c r="AE252" s="11">
        <v>1.73954626048283</v>
      </c>
      <c r="AF252" s="11">
        <v>1.3033960360525501</v>
      </c>
      <c r="AG252" s="11">
        <v>1.45195828971482</v>
      </c>
      <c r="AH252" s="11">
        <v>9.2846908200247005E-2</v>
      </c>
      <c r="AI252" s="11" t="s">
        <v>32</v>
      </c>
      <c r="AJ252" s="11">
        <v>9.8868517404190007E-3</v>
      </c>
      <c r="AK252" s="11">
        <v>5.6498969583820002E-3</v>
      </c>
      <c r="AL252" s="11">
        <v>1.01065063654816</v>
      </c>
      <c r="AM252" s="11">
        <v>9.7461418152763005E-2</v>
      </c>
      <c r="AN252" s="11">
        <v>0.85980910888855</v>
      </c>
      <c r="AO252" s="11">
        <v>0.71374609977965398</v>
      </c>
      <c r="AP252" s="11" t="s">
        <v>32</v>
      </c>
      <c r="AQ252" s="11" t="s">
        <v>32</v>
      </c>
      <c r="AR252" s="11">
        <v>2.0222053265298998E-2</v>
      </c>
      <c r="AS252" s="11">
        <v>3.7976787800970001E-3</v>
      </c>
      <c r="AT252" s="11">
        <v>7.9969263638840007E-3</v>
      </c>
      <c r="AU252" s="11" t="s">
        <v>32</v>
      </c>
      <c r="AV252" s="11" t="s">
        <v>32</v>
      </c>
      <c r="AW252" s="11" t="s">
        <v>32</v>
      </c>
      <c r="AX252" s="11" t="s">
        <v>32</v>
      </c>
      <c r="AY252" s="11" t="s">
        <v>32</v>
      </c>
      <c r="AZ252" s="11" t="s">
        <v>32</v>
      </c>
      <c r="BA252" s="11" t="s">
        <v>32</v>
      </c>
      <c r="BB252" s="11" t="s">
        <v>32</v>
      </c>
      <c r="BC252" s="11" t="s">
        <v>32</v>
      </c>
      <c r="BD252" s="11" t="s">
        <v>32</v>
      </c>
      <c r="BE252" s="11">
        <v>1.4585451845308999E-2</v>
      </c>
      <c r="BF252" s="11" t="s">
        <v>32</v>
      </c>
      <c r="BG252" s="11">
        <v>8.3030352916200006E-2</v>
      </c>
      <c r="BH252" s="11">
        <v>3.519956437097E-3</v>
      </c>
      <c r="BI252" s="11" t="s">
        <v>32</v>
      </c>
      <c r="BJ252" s="11">
        <v>3.2055414683070001E-3</v>
      </c>
      <c r="BK252" s="11">
        <v>2.619298998136E-3</v>
      </c>
      <c r="BL252" s="11">
        <v>4.4452519313080002E-3</v>
      </c>
      <c r="BM252" s="11">
        <v>1.6610702290050999E-2</v>
      </c>
      <c r="BN252" s="11" t="s">
        <v>32</v>
      </c>
    </row>
    <row r="253" spans="1:66" x14ac:dyDescent="0.25">
      <c r="A253" s="108">
        <v>10</v>
      </c>
      <c r="B253" s="11">
        <v>772.32773007939704</v>
      </c>
      <c r="C253" s="11">
        <v>21713.7287130695</v>
      </c>
      <c r="D253" s="11">
        <v>18476.565752491199</v>
      </c>
      <c r="E253" s="11">
        <v>7.3093964322457099</v>
      </c>
      <c r="F253" s="11">
        <v>711910.93565220002</v>
      </c>
      <c r="G253" s="11">
        <v>1186.96731768988</v>
      </c>
      <c r="H253" s="11">
        <v>3726.1460781864698</v>
      </c>
      <c r="I253" s="11">
        <v>1618.69367693146</v>
      </c>
      <c r="J253" s="11">
        <v>4.2785109846435398</v>
      </c>
      <c r="K253" s="11">
        <v>232.37939191726699</v>
      </c>
      <c r="M253" s="92">
        <v>0.16521634801858465</v>
      </c>
      <c r="N253" s="92">
        <v>3.6220670866271232</v>
      </c>
      <c r="O253" s="92">
        <v>3.4911470989332121</v>
      </c>
      <c r="P253" s="92">
        <v>1.0682682885727105E-3</v>
      </c>
      <c r="Q253" s="92">
        <v>91.587341871655525</v>
      </c>
      <c r="R253" s="92">
        <v>0.1532612200601173</v>
      </c>
      <c r="S253" s="92">
        <v>0.61786954268488037</v>
      </c>
      <c r="T253" s="92">
        <v>0.28896919520580422</v>
      </c>
      <c r="U253" s="92">
        <v>5.4444052279589044E-4</v>
      </c>
      <c r="V253" s="92">
        <v>2.8926586705861394E-2</v>
      </c>
      <c r="W253" s="92">
        <f t="shared" si="54"/>
        <v>99.956411658702493</v>
      </c>
      <c r="X253" s="148">
        <f t="shared" si="56"/>
        <v>1.1882642503301476E-2</v>
      </c>
      <c r="Y253" s="153">
        <f t="shared" si="55"/>
        <v>701.46165864229124</v>
      </c>
      <c r="AA253" s="11">
        <v>5.8289115600275698</v>
      </c>
      <c r="AB253" s="11">
        <v>208.77937654542899</v>
      </c>
      <c r="AC253" s="11">
        <v>0.26300394776950098</v>
      </c>
      <c r="AD253" s="11">
        <v>55.002282175813797</v>
      </c>
      <c r="AE253" s="11">
        <v>1.60048776851091</v>
      </c>
      <c r="AF253" s="11">
        <v>1.56866270203606</v>
      </c>
      <c r="AG253" s="11">
        <v>1.37735187137904</v>
      </c>
      <c r="AH253" s="11" t="s">
        <v>32</v>
      </c>
      <c r="AI253" s="11" t="s">
        <v>32</v>
      </c>
      <c r="AJ253" s="11" t="s">
        <v>32</v>
      </c>
      <c r="AK253" s="11" t="s">
        <v>32</v>
      </c>
      <c r="AL253" s="11">
        <v>1.1335961505444501</v>
      </c>
      <c r="AM253" s="11">
        <v>6.1364104713833002E-2</v>
      </c>
      <c r="AN253" s="11">
        <v>0.77621751448894005</v>
      </c>
      <c r="AO253" s="11">
        <v>0.68511962800327397</v>
      </c>
      <c r="AP253" s="11" t="s">
        <v>32</v>
      </c>
      <c r="AQ253" s="11" t="s">
        <v>32</v>
      </c>
      <c r="AR253" s="11" t="s">
        <v>32</v>
      </c>
      <c r="AS253" s="11" t="s">
        <v>32</v>
      </c>
      <c r="AT253" s="11">
        <v>1.354829729315E-3</v>
      </c>
      <c r="AU253" s="11" t="s">
        <v>32</v>
      </c>
      <c r="AV253" s="11" t="s">
        <v>32</v>
      </c>
      <c r="AW253" s="11" t="s">
        <v>32</v>
      </c>
      <c r="AX253" s="11" t="s">
        <v>32</v>
      </c>
      <c r="AY253" s="11" t="s">
        <v>32</v>
      </c>
      <c r="AZ253" s="11" t="s">
        <v>32</v>
      </c>
      <c r="BA253" s="11" t="s">
        <v>32</v>
      </c>
      <c r="BB253" s="11" t="s">
        <v>32</v>
      </c>
      <c r="BC253" s="11" t="s">
        <v>32</v>
      </c>
      <c r="BD253" s="11" t="s">
        <v>32</v>
      </c>
      <c r="BE253" s="11" t="s">
        <v>32</v>
      </c>
      <c r="BF253" s="11" t="s">
        <v>32</v>
      </c>
      <c r="BG253" s="11">
        <v>0.106717357172783</v>
      </c>
      <c r="BH253" s="11">
        <v>6.1609752186989998E-3</v>
      </c>
      <c r="BI253" s="11" t="s">
        <v>32</v>
      </c>
      <c r="BJ253" s="11">
        <v>3.3625231041949999E-3</v>
      </c>
      <c r="BK253" s="11" t="s">
        <v>32</v>
      </c>
      <c r="BL253" s="11">
        <v>3.2912685340869999E-3</v>
      </c>
      <c r="BM253" s="11" t="s">
        <v>32</v>
      </c>
      <c r="BN253" s="11" t="s">
        <v>32</v>
      </c>
    </row>
    <row r="254" spans="1:66" x14ac:dyDescent="0.25">
      <c r="A254" s="108">
        <v>11</v>
      </c>
      <c r="B254" s="11">
        <v>1017.71325265615</v>
      </c>
      <c r="C254" s="11">
        <v>23058.844189362499</v>
      </c>
      <c r="D254" s="11">
        <v>17110.945469379199</v>
      </c>
      <c r="E254" s="11">
        <v>7.0993509058366904</v>
      </c>
      <c r="F254" s="11">
        <v>712047.55495158304</v>
      </c>
      <c r="G254" s="11">
        <v>1351.07556350355</v>
      </c>
      <c r="H254" s="11">
        <v>3426.20256503986</v>
      </c>
      <c r="I254" s="11">
        <v>1660.5523118513099</v>
      </c>
      <c r="J254" s="11">
        <v>4.8115498991815304</v>
      </c>
      <c r="K254" s="11">
        <v>177.24207174460901</v>
      </c>
      <c r="M254" s="92">
        <v>0.21770921900820361</v>
      </c>
      <c r="N254" s="92">
        <v>3.8464457992275585</v>
      </c>
      <c r="O254" s="92">
        <v>3.2331131464391998</v>
      </c>
      <c r="P254" s="92">
        <v>1.0375701348880322E-3</v>
      </c>
      <c r="Q254" s="92">
        <v>91.604917944521162</v>
      </c>
      <c r="R254" s="92">
        <v>0.17445087675957838</v>
      </c>
      <c r="S254" s="92">
        <v>0.56813290933490956</v>
      </c>
      <c r="T254" s="92">
        <v>0.29644179871169585</v>
      </c>
      <c r="U254" s="92">
        <v>6.1226972467084972E-4</v>
      </c>
      <c r="V254" s="92">
        <v>2.2063093090768926E-2</v>
      </c>
      <c r="W254" s="92">
        <f t="shared" si="54"/>
        <v>99.964924626952623</v>
      </c>
      <c r="X254" s="148">
        <f t="shared" si="56"/>
        <v>1.0934500937971032E-2</v>
      </c>
      <c r="Y254" s="153">
        <f t="shared" si="55"/>
        <v>692.08927589516668</v>
      </c>
      <c r="AA254" s="11">
        <v>6.3341539906628599</v>
      </c>
      <c r="AB254" s="11">
        <v>203.15722681600599</v>
      </c>
      <c r="AC254" s="11">
        <v>0.234936913667184</v>
      </c>
      <c r="AD254" s="11">
        <v>52.5576007157836</v>
      </c>
      <c r="AE254" s="11">
        <v>1.72740616593768</v>
      </c>
      <c r="AF254" s="11">
        <v>1.76180628683879</v>
      </c>
      <c r="AG254" s="11">
        <v>1.5564763687583001</v>
      </c>
      <c r="AH254" s="11" t="s">
        <v>32</v>
      </c>
      <c r="AI254" s="11" t="s">
        <v>32</v>
      </c>
      <c r="AJ254" s="11">
        <v>9.9531425508850007E-3</v>
      </c>
      <c r="AK254" s="11" t="s">
        <v>32</v>
      </c>
      <c r="AL254" s="11">
        <v>1.36559650406387</v>
      </c>
      <c r="AM254" s="11">
        <v>0.12707445897667999</v>
      </c>
      <c r="AN254" s="11">
        <v>0.55261360092943101</v>
      </c>
      <c r="AO254" s="11">
        <v>0.746878189659542</v>
      </c>
      <c r="AP254" s="11" t="s">
        <v>32</v>
      </c>
      <c r="AQ254" s="11" t="s">
        <v>32</v>
      </c>
      <c r="AR254" s="11" t="s">
        <v>32</v>
      </c>
      <c r="AS254" s="11">
        <v>3.8588379150815998E-2</v>
      </c>
      <c r="AT254" s="11">
        <v>2.6577003342350002E-3</v>
      </c>
      <c r="AU254" s="11" t="s">
        <v>32</v>
      </c>
      <c r="AV254" s="11" t="s">
        <v>32</v>
      </c>
      <c r="AW254" s="11" t="s">
        <v>32</v>
      </c>
      <c r="AX254" s="11" t="s">
        <v>32</v>
      </c>
      <c r="AY254" s="11" t="s">
        <v>32</v>
      </c>
      <c r="AZ254" s="11" t="s">
        <v>32</v>
      </c>
      <c r="BA254" s="11" t="s">
        <v>32</v>
      </c>
      <c r="BB254" s="11" t="s">
        <v>32</v>
      </c>
      <c r="BC254" s="11" t="s">
        <v>32</v>
      </c>
      <c r="BD254" s="11" t="s">
        <v>32</v>
      </c>
      <c r="BE254" s="11" t="s">
        <v>32</v>
      </c>
      <c r="BF254" s="11" t="s">
        <v>32</v>
      </c>
      <c r="BG254" s="11">
        <v>7.2233108832743004E-2</v>
      </c>
      <c r="BH254" s="11">
        <v>2.3572024402230001E-3</v>
      </c>
      <c r="BI254" s="11" t="s">
        <v>32</v>
      </c>
      <c r="BJ254" s="11" t="s">
        <v>32</v>
      </c>
      <c r="BK254" s="11">
        <v>2.5684998244479999E-2</v>
      </c>
      <c r="BL254" s="11">
        <v>2.5000530006650001E-3</v>
      </c>
      <c r="BM254" s="11" t="s">
        <v>32</v>
      </c>
      <c r="BN254" s="11">
        <v>6.3378176884100002E-4</v>
      </c>
    </row>
    <row r="255" spans="1:66" x14ac:dyDescent="0.25">
      <c r="A255" s="108">
        <v>12</v>
      </c>
      <c r="B255" s="11">
        <v>800.14318227035596</v>
      </c>
      <c r="C255" s="11">
        <v>22749.7497486424</v>
      </c>
      <c r="D255" s="11">
        <v>17277.4096037989</v>
      </c>
      <c r="E255" s="11">
        <v>8.2128062060998293</v>
      </c>
      <c r="F255" s="11">
        <v>712679.58970325405</v>
      </c>
      <c r="G255" s="11">
        <v>1219.9469233749501</v>
      </c>
      <c r="H255" s="11">
        <v>3770.1808601575899</v>
      </c>
      <c r="I255" s="11">
        <v>1688.469847714</v>
      </c>
      <c r="J255" s="11">
        <v>4.5734755339688</v>
      </c>
      <c r="K255" s="11">
        <v>205.603695920154</v>
      </c>
      <c r="M255" s="92">
        <v>0.17116662955127457</v>
      </c>
      <c r="N255" s="92">
        <v>3.7948857555710385</v>
      </c>
      <c r="O255" s="92">
        <v>3.2645665446378023</v>
      </c>
      <c r="P255" s="92">
        <v>1.20030162702149E-3</v>
      </c>
      <c r="Q255" s="92">
        <v>91.686229215323635</v>
      </c>
      <c r="R255" s="92">
        <v>0.15751954674617355</v>
      </c>
      <c r="S255" s="92">
        <v>0.6251713902313315</v>
      </c>
      <c r="T255" s="92">
        <v>0.30142563721390325</v>
      </c>
      <c r="U255" s="92">
        <v>5.8197476169752978E-4</v>
      </c>
      <c r="V255" s="92">
        <v>2.5593548068140768E-2</v>
      </c>
      <c r="W255" s="92">
        <f t="shared" si="54"/>
        <v>100.02834054373203</v>
      </c>
      <c r="X255" s="148">
        <f t="shared" si="56"/>
        <v>1.2008572511124036E-2</v>
      </c>
      <c r="Y255" s="153">
        <f t="shared" si="55"/>
        <v>702.66285842325522</v>
      </c>
      <c r="AA255" s="11">
        <v>6.2146298862850298</v>
      </c>
      <c r="AB255" s="11">
        <v>201.44438139388299</v>
      </c>
      <c r="AC255" s="11">
        <v>0.18593485605190699</v>
      </c>
      <c r="AD255" s="11">
        <v>54.218222968769098</v>
      </c>
      <c r="AE255" s="11">
        <v>1.5597522152379399</v>
      </c>
      <c r="AF255" s="11">
        <v>1.2948481145785899</v>
      </c>
      <c r="AG255" s="11">
        <v>1.4404447157796301</v>
      </c>
      <c r="AH255" s="11">
        <v>0.14138891839808199</v>
      </c>
      <c r="AI255" s="11" t="s">
        <v>32</v>
      </c>
      <c r="AJ255" s="11">
        <v>5.2697085142839996E-3</v>
      </c>
      <c r="AK255" s="11">
        <v>1.331918013136E-3</v>
      </c>
      <c r="AL255" s="11">
        <v>1.50460844412532</v>
      </c>
      <c r="AM255" s="11">
        <v>0.10710492598639899</v>
      </c>
      <c r="AN255" s="11">
        <v>0.55486508668576595</v>
      </c>
      <c r="AO255" s="11">
        <v>0.68318048284617805</v>
      </c>
      <c r="AP255" s="11" t="s">
        <v>32</v>
      </c>
      <c r="AQ255" s="11" t="s">
        <v>32</v>
      </c>
      <c r="AR255" s="11" t="s">
        <v>32</v>
      </c>
      <c r="AS255" s="11">
        <v>1.258737453374E-3</v>
      </c>
      <c r="AT255" s="11" t="s">
        <v>32</v>
      </c>
      <c r="AU255" s="11" t="s">
        <v>32</v>
      </c>
      <c r="AV255" s="11" t="s">
        <v>32</v>
      </c>
      <c r="AW255" s="11" t="s">
        <v>32</v>
      </c>
      <c r="AX255" s="11" t="s">
        <v>32</v>
      </c>
      <c r="AY255" s="11" t="s">
        <v>32</v>
      </c>
      <c r="AZ255" s="11" t="s">
        <v>32</v>
      </c>
      <c r="BA255" s="11" t="s">
        <v>32</v>
      </c>
      <c r="BB255" s="11" t="s">
        <v>32</v>
      </c>
      <c r="BC255" s="11" t="s">
        <v>32</v>
      </c>
      <c r="BD255" s="11" t="s">
        <v>32</v>
      </c>
      <c r="BE255" s="11" t="s">
        <v>32</v>
      </c>
      <c r="BF255" s="11" t="s">
        <v>32</v>
      </c>
      <c r="BG255" s="11">
        <v>0.103053848572307</v>
      </c>
      <c r="BH255" s="11">
        <v>3.5613875409649999E-3</v>
      </c>
      <c r="BI255" s="11" t="s">
        <v>32</v>
      </c>
      <c r="BJ255" s="11">
        <v>7.1857468846229997E-3</v>
      </c>
      <c r="BK255" s="11">
        <v>2.6502588360450001E-3</v>
      </c>
      <c r="BL255" s="11">
        <v>9.5360555447217998E-2</v>
      </c>
      <c r="BM255" s="11">
        <v>6.7641504814899996E-4</v>
      </c>
      <c r="BN255" s="11" t="s">
        <v>32</v>
      </c>
    </row>
    <row r="256" spans="1:66" x14ac:dyDescent="0.25">
      <c r="A256" s="108">
        <v>13</v>
      </c>
      <c r="B256" s="11">
        <v>816.74484806940904</v>
      </c>
      <c r="C256" s="11">
        <v>21989.505485836598</v>
      </c>
      <c r="D256" s="11">
        <v>17879.0679246035</v>
      </c>
      <c r="E256" s="11">
        <v>6.9866872882356201</v>
      </c>
      <c r="F256" s="11">
        <v>712465.72022967995</v>
      </c>
      <c r="G256" s="11">
        <v>1115.68045300071</v>
      </c>
      <c r="H256" s="11">
        <v>3744.9806360883199</v>
      </c>
      <c r="I256" s="11">
        <v>1721.99634241443</v>
      </c>
      <c r="J256" s="11">
        <v>5.20213567021574</v>
      </c>
      <c r="K256" s="11">
        <v>242.13562567949799</v>
      </c>
      <c r="M256" s="92">
        <v>0.17471805789900802</v>
      </c>
      <c r="N256" s="92">
        <v>3.6680694100924027</v>
      </c>
      <c r="O256" s="92">
        <v>3.3782498843538313</v>
      </c>
      <c r="P256" s="92">
        <v>1.0211043471756358E-3</v>
      </c>
      <c r="Q256" s="92">
        <v>91.65871490754833</v>
      </c>
      <c r="R256" s="92">
        <v>0.14405666009145165</v>
      </c>
      <c r="S256" s="92">
        <v>0.62099268907616512</v>
      </c>
      <c r="T256" s="92">
        <v>0.30741078704782404</v>
      </c>
      <c r="U256" s="92">
        <v>6.6197176403495284E-4</v>
      </c>
      <c r="V256" s="92">
        <v>3.0141042684583907E-2</v>
      </c>
      <c r="W256" s="92">
        <f t="shared" si="54"/>
        <v>99.984036514904815</v>
      </c>
      <c r="X256" s="148">
        <f t="shared" si="56"/>
        <v>1.1932800986101128E-2</v>
      </c>
      <c r="Y256" s="153">
        <f t="shared" si="55"/>
        <v>701.94126537289844</v>
      </c>
      <c r="AA256" s="11">
        <v>5.6443363948580201</v>
      </c>
      <c r="AB256" s="11">
        <v>210.929378513199</v>
      </c>
      <c r="AC256" s="11">
        <v>0.185821810647575</v>
      </c>
      <c r="AD256" s="11">
        <v>56.168847017450197</v>
      </c>
      <c r="AE256" s="11">
        <v>1.5231888037919501</v>
      </c>
      <c r="AF256" s="11">
        <v>1.7392094138383101</v>
      </c>
      <c r="AG256" s="11">
        <v>1.4123229941442601</v>
      </c>
      <c r="AH256" s="11" t="s">
        <v>32</v>
      </c>
      <c r="AI256" s="11" t="s">
        <v>32</v>
      </c>
      <c r="AJ256" s="11">
        <v>1.7791348152549999E-2</v>
      </c>
      <c r="AK256" s="11">
        <v>1.3266237211799999E-3</v>
      </c>
      <c r="AL256" s="11">
        <v>1.02142501278603</v>
      </c>
      <c r="AM256" s="11">
        <v>0.106638768185691</v>
      </c>
      <c r="AN256" s="11">
        <v>3.0532045231004399</v>
      </c>
      <c r="AO256" s="11">
        <v>0.61406910986684604</v>
      </c>
      <c r="AP256" s="11" t="s">
        <v>32</v>
      </c>
      <c r="AQ256" s="11" t="s">
        <v>32</v>
      </c>
      <c r="AR256" s="11">
        <v>9.981979480445E-3</v>
      </c>
      <c r="AS256" s="11">
        <v>3.8267423308100002E-3</v>
      </c>
      <c r="AT256" s="11">
        <v>2.6571266307159999E-3</v>
      </c>
      <c r="AU256" s="11" t="s">
        <v>32</v>
      </c>
      <c r="AV256" s="11" t="s">
        <v>32</v>
      </c>
      <c r="AW256" s="11">
        <v>7.3355822974940001E-3</v>
      </c>
      <c r="AX256" s="11" t="s">
        <v>32</v>
      </c>
      <c r="AY256" s="11" t="s">
        <v>32</v>
      </c>
      <c r="AZ256" s="11">
        <v>1.04675675784E-3</v>
      </c>
      <c r="BA256" s="11" t="s">
        <v>32</v>
      </c>
      <c r="BB256" s="11" t="s">
        <v>32</v>
      </c>
      <c r="BC256" s="11">
        <v>3.3957052217780002E-3</v>
      </c>
      <c r="BD256" s="11" t="s">
        <v>32</v>
      </c>
      <c r="BE256" s="11" t="s">
        <v>32</v>
      </c>
      <c r="BF256" s="11" t="s">
        <v>32</v>
      </c>
      <c r="BG256" s="11">
        <v>8.3591295899622997E-2</v>
      </c>
      <c r="BH256" s="11">
        <v>0.14756128886466299</v>
      </c>
      <c r="BI256" s="11">
        <v>1.1223753538837001E-2</v>
      </c>
      <c r="BJ256" s="11">
        <v>9.7710046331590007E-3</v>
      </c>
      <c r="BK256" s="11">
        <v>1.9809344478049998E-3</v>
      </c>
      <c r="BL256" s="11">
        <v>2.7590311258434998E-2</v>
      </c>
      <c r="BM256" s="11">
        <v>6.7272655998700003E-4</v>
      </c>
      <c r="BN256" s="11">
        <v>1.930714568546E-3</v>
      </c>
    </row>
    <row r="257" spans="1:66" x14ac:dyDescent="0.25">
      <c r="A257" s="108">
        <v>14</v>
      </c>
      <c r="B257" s="11">
        <v>1102.66228107762</v>
      </c>
      <c r="C257" s="11">
        <v>21911.070993721602</v>
      </c>
      <c r="D257" s="11">
        <v>15740.762706633101</v>
      </c>
      <c r="E257" s="11">
        <v>7.6188416130032097</v>
      </c>
      <c r="F257" s="11">
        <v>715363.07302970497</v>
      </c>
      <c r="G257" s="11">
        <v>1045.85808242914</v>
      </c>
      <c r="H257" s="11">
        <v>3506.3776669482299</v>
      </c>
      <c r="I257" s="11">
        <v>1704.9235257007199</v>
      </c>
      <c r="J257" s="11">
        <v>4.6936047360345796</v>
      </c>
      <c r="K257" s="11">
        <v>173.10195151943299</v>
      </c>
      <c r="M257" s="92">
        <v>0.2358815151681245</v>
      </c>
      <c r="N257" s="92">
        <v>3.6549857524627001</v>
      </c>
      <c r="O257" s="92">
        <v>2.9742171134183244</v>
      </c>
      <c r="P257" s="92">
        <v>1.1134937017404192E-3</v>
      </c>
      <c r="Q257" s="92">
        <v>92.031459345271543</v>
      </c>
      <c r="R257" s="92">
        <v>0.13504119560325056</v>
      </c>
      <c r="S257" s="92">
        <v>0.58142754473335545</v>
      </c>
      <c r="T257" s="92">
        <v>0.30436294780809248</v>
      </c>
      <c r="U257" s="92">
        <v>5.9726120266040026E-4</v>
      </c>
      <c r="V257" s="92">
        <v>2.1547730925139015E-2</v>
      </c>
      <c r="W257" s="92">
        <f t="shared" si="54"/>
        <v>99.940633900294927</v>
      </c>
      <c r="X257" s="148">
        <f t="shared" si="56"/>
        <v>1.1136240438609014E-2</v>
      </c>
      <c r="Y257" s="153">
        <f t="shared" si="55"/>
        <v>694.1342889578134</v>
      </c>
      <c r="AA257" s="11">
        <v>4.9721664147427997</v>
      </c>
      <c r="AB257" s="11">
        <v>205.88661838589101</v>
      </c>
      <c r="AC257" s="11">
        <v>0.23778418318606301</v>
      </c>
      <c r="AD257" s="11">
        <v>51.206245283357902</v>
      </c>
      <c r="AE257" s="11">
        <v>1.5979949795817101</v>
      </c>
      <c r="AF257" s="11">
        <v>1.8103141299897501</v>
      </c>
      <c r="AG257" s="11">
        <v>1.6000148453352101</v>
      </c>
      <c r="AH257" s="11">
        <v>0.13528093558118001</v>
      </c>
      <c r="AI257" s="11" t="s">
        <v>32</v>
      </c>
      <c r="AJ257" s="11">
        <v>2.0131919448477999E-2</v>
      </c>
      <c r="AK257" s="11">
        <v>1.276148419652E-3</v>
      </c>
      <c r="AL257" s="11">
        <v>0.79592059143872995</v>
      </c>
      <c r="AM257" s="11">
        <v>8.4847951772940994E-2</v>
      </c>
      <c r="AN257" s="11">
        <v>0.713359901091977</v>
      </c>
      <c r="AO257" s="11">
        <v>0.65971803283359498</v>
      </c>
      <c r="AP257" s="11" t="s">
        <v>32</v>
      </c>
      <c r="AQ257" s="11" t="s">
        <v>32</v>
      </c>
      <c r="AR257" s="11" t="s">
        <v>32</v>
      </c>
      <c r="AS257" s="11" t="s">
        <v>32</v>
      </c>
      <c r="AT257" s="11" t="s">
        <v>32</v>
      </c>
      <c r="AU257" s="11" t="s">
        <v>32</v>
      </c>
      <c r="AV257" s="11" t="s">
        <v>32</v>
      </c>
      <c r="AW257" s="11" t="s">
        <v>32</v>
      </c>
      <c r="AX257" s="11" t="s">
        <v>32</v>
      </c>
      <c r="AY257" s="11" t="s">
        <v>32</v>
      </c>
      <c r="AZ257" s="11" t="s">
        <v>32</v>
      </c>
      <c r="BA257" s="11" t="s">
        <v>32</v>
      </c>
      <c r="BB257" s="11" t="s">
        <v>32</v>
      </c>
      <c r="BC257" s="11" t="s">
        <v>32</v>
      </c>
      <c r="BD257" s="11" t="s">
        <v>32</v>
      </c>
      <c r="BE257" s="11" t="s">
        <v>32</v>
      </c>
      <c r="BF257" s="11" t="s">
        <v>32</v>
      </c>
      <c r="BG257" s="11">
        <v>5.8513349013976E-2</v>
      </c>
      <c r="BH257" s="11">
        <v>9.1403811092039995E-3</v>
      </c>
      <c r="BI257" s="11" t="s">
        <v>32</v>
      </c>
      <c r="BJ257" s="11">
        <v>1.84526318259E-3</v>
      </c>
      <c r="BK257" s="11">
        <v>6.9674888273849999E-3</v>
      </c>
      <c r="BL257" s="11">
        <v>6.2166684087879998E-3</v>
      </c>
      <c r="BM257" s="11">
        <v>1.3126852453499999E-3</v>
      </c>
      <c r="BN257" s="11" t="s">
        <v>32</v>
      </c>
    </row>
    <row r="258" spans="1:66" x14ac:dyDescent="0.25">
      <c r="A258" s="108">
        <v>15</v>
      </c>
      <c r="B258" s="11">
        <v>843.24142309506897</v>
      </c>
      <c r="C258" s="11">
        <v>22660.5292316739</v>
      </c>
      <c r="D258" s="11">
        <v>15298.295141398699</v>
      </c>
      <c r="E258" s="11">
        <v>6.171846777342</v>
      </c>
      <c r="F258" s="11">
        <v>715214.95068959706</v>
      </c>
      <c r="G258" s="11">
        <v>1127.45285471125</v>
      </c>
      <c r="H258" s="11">
        <v>3589.3979884994301</v>
      </c>
      <c r="I258" s="11">
        <v>1674.0115673207999</v>
      </c>
      <c r="J258" s="11">
        <v>4.5309474816544597</v>
      </c>
      <c r="K258" s="11">
        <v>164.213503030325</v>
      </c>
      <c r="M258" s="92">
        <v>0.18038620522849716</v>
      </c>
      <c r="N258" s="92">
        <v>3.7800028811355229</v>
      </c>
      <c r="O258" s="92">
        <v>2.8906128669672841</v>
      </c>
      <c r="P258" s="92">
        <v>9.0201540650853337E-4</v>
      </c>
      <c r="Q258" s="92">
        <v>92.012403406216663</v>
      </c>
      <c r="R258" s="92">
        <v>0.1455767126003166</v>
      </c>
      <c r="S258" s="92">
        <v>0.59519397445297539</v>
      </c>
      <c r="T258" s="92">
        <v>0.2988445449981092</v>
      </c>
      <c r="U258" s="92">
        <v>5.7656306704053002E-4</v>
      </c>
      <c r="V258" s="92">
        <v>2.0441296857214852E-2</v>
      </c>
      <c r="W258" s="92">
        <f t="shared" si="54"/>
        <v>99.924940466930138</v>
      </c>
      <c r="X258" s="148">
        <f t="shared" si="56"/>
        <v>1.1399243967075944E-2</v>
      </c>
      <c r="Y258" s="153">
        <f t="shared" si="55"/>
        <v>696.75802571654344</v>
      </c>
      <c r="AA258" s="11">
        <v>6.2966353406603197</v>
      </c>
      <c r="AB258" s="11">
        <v>195.100478339728</v>
      </c>
      <c r="AC258" s="11">
        <v>0.22407348422398901</v>
      </c>
      <c r="AD258" s="11">
        <v>51.342697079392899</v>
      </c>
      <c r="AE258" s="11">
        <v>1.6272606707799699</v>
      </c>
      <c r="AF258" s="11">
        <v>1.5409787751986901</v>
      </c>
      <c r="AG258" s="11">
        <v>1.23215661638438</v>
      </c>
      <c r="AH258" s="11" t="s">
        <v>32</v>
      </c>
      <c r="AI258" s="11" t="s">
        <v>32</v>
      </c>
      <c r="AJ258" s="11">
        <v>6.4143942681959996E-3</v>
      </c>
      <c r="AK258" s="11" t="s">
        <v>32</v>
      </c>
      <c r="AL258" s="11">
        <v>1.2904229296771099</v>
      </c>
      <c r="AM258" s="11">
        <v>0.147036655289357</v>
      </c>
      <c r="AN258" s="11">
        <v>0.70778741830639802</v>
      </c>
      <c r="AO258" s="11">
        <v>0.68990518963854797</v>
      </c>
      <c r="AP258" s="11" t="s">
        <v>32</v>
      </c>
      <c r="AQ258" s="11" t="s">
        <v>32</v>
      </c>
      <c r="AR258" s="11" t="s">
        <v>32</v>
      </c>
      <c r="AS258" s="11" t="s">
        <v>32</v>
      </c>
      <c r="AT258" s="11">
        <v>3.7822273286970002E-3</v>
      </c>
      <c r="AU258" s="11" t="s">
        <v>32</v>
      </c>
      <c r="AV258" s="11" t="s">
        <v>32</v>
      </c>
      <c r="AW258" s="11" t="s">
        <v>32</v>
      </c>
      <c r="AX258" s="11" t="s">
        <v>32</v>
      </c>
      <c r="AY258" s="11" t="s">
        <v>32</v>
      </c>
      <c r="AZ258" s="11" t="s">
        <v>32</v>
      </c>
      <c r="BA258" s="11" t="s">
        <v>32</v>
      </c>
      <c r="BB258" s="11" t="s">
        <v>32</v>
      </c>
      <c r="BC258" s="11" t="s">
        <v>32</v>
      </c>
      <c r="BD258" s="11" t="s">
        <v>32</v>
      </c>
      <c r="BE258" s="11" t="s">
        <v>32</v>
      </c>
      <c r="BF258" s="11">
        <v>1.0138480934259999E-3</v>
      </c>
      <c r="BG258" s="11">
        <v>0.10382465214591</v>
      </c>
      <c r="BH258" s="11">
        <v>2.2207842088620001E-3</v>
      </c>
      <c r="BI258" s="11" t="s">
        <v>32</v>
      </c>
      <c r="BJ258" s="11">
        <v>0.240940295868982</v>
      </c>
      <c r="BK258" s="11" t="s">
        <v>32</v>
      </c>
      <c r="BL258" s="11" t="s">
        <v>32</v>
      </c>
      <c r="BM258" s="11" t="s">
        <v>32</v>
      </c>
      <c r="BN258" s="11" t="s">
        <v>32</v>
      </c>
    </row>
    <row r="259" spans="1:66" x14ac:dyDescent="0.25">
      <c r="A259" s="108">
        <v>16</v>
      </c>
      <c r="B259" s="11">
        <v>777.791782475486</v>
      </c>
      <c r="C259" s="11">
        <v>23726.954990662602</v>
      </c>
      <c r="D259" s="11">
        <v>16881.419702127001</v>
      </c>
      <c r="E259" s="11">
        <v>8.9424678802307405</v>
      </c>
      <c r="F259" s="11">
        <v>712155.834794175</v>
      </c>
      <c r="G259" s="11">
        <v>1279.8485333894901</v>
      </c>
      <c r="H259" s="11">
        <v>3295.7019585427302</v>
      </c>
      <c r="I259" s="11">
        <v>1721.60608604563</v>
      </c>
      <c r="J259" s="11">
        <v>4.4479105601526499</v>
      </c>
      <c r="K259" s="11">
        <v>197.57527607330201</v>
      </c>
      <c r="M259" s="92">
        <v>0.16638521810715598</v>
      </c>
      <c r="N259" s="92">
        <v>3.9578933619924284</v>
      </c>
      <c r="O259" s="92">
        <v>3.1897442527168969</v>
      </c>
      <c r="P259" s="92">
        <v>1.3069416806957227E-3</v>
      </c>
      <c r="Q259" s="92">
        <v>91.618848146270622</v>
      </c>
      <c r="R259" s="92">
        <v>0.16525404263125096</v>
      </c>
      <c r="S259" s="92">
        <v>0.54649329876555541</v>
      </c>
      <c r="T259" s="92">
        <v>0.30734111848086587</v>
      </c>
      <c r="U259" s="92">
        <v>5.6599661877942476E-4</v>
      </c>
      <c r="V259" s="92">
        <v>2.4594170365604632E-2</v>
      </c>
      <c r="W259" s="92">
        <f t="shared" si="54"/>
        <v>99.978426547629837</v>
      </c>
      <c r="X259" s="148">
        <f t="shared" si="56"/>
        <v>1.0520811850449525E-2</v>
      </c>
      <c r="Y259" s="153">
        <f t="shared" si="55"/>
        <v>687.80329022456635</v>
      </c>
      <c r="AA259" s="11">
        <v>6.8081318241397097</v>
      </c>
      <c r="AB259" s="11">
        <v>193.785323864541</v>
      </c>
      <c r="AC259" s="11" t="s">
        <v>32</v>
      </c>
      <c r="AD259" s="11">
        <v>56.317561547146198</v>
      </c>
      <c r="AE259" s="11">
        <v>2.0572650154743499</v>
      </c>
      <c r="AF259" s="11">
        <v>1.16800619974688</v>
      </c>
      <c r="AG259" s="11">
        <v>1.47695116131597</v>
      </c>
      <c r="AH259" s="11" t="s">
        <v>32</v>
      </c>
      <c r="AI259" s="11" t="s">
        <v>32</v>
      </c>
      <c r="AJ259" s="11">
        <v>1.9783275025371999E-2</v>
      </c>
      <c r="AK259" s="11">
        <v>4.3308736960710002E-3</v>
      </c>
      <c r="AL259" s="11">
        <v>1.37341338759012</v>
      </c>
      <c r="AM259" s="11">
        <v>7.0915195332099001E-2</v>
      </c>
      <c r="AN259" s="11">
        <v>0.71692880869012399</v>
      </c>
      <c r="AO259" s="11">
        <v>0.62423536923339595</v>
      </c>
      <c r="AP259" s="11" t="s">
        <v>32</v>
      </c>
      <c r="AQ259" s="11" t="s">
        <v>32</v>
      </c>
      <c r="AR259" s="11" t="s">
        <v>32</v>
      </c>
      <c r="AS259" s="11">
        <v>1.2820382214360001E-3</v>
      </c>
      <c r="AT259" s="11">
        <v>1.336409691754E-3</v>
      </c>
      <c r="AU259" s="11" t="s">
        <v>32</v>
      </c>
      <c r="AV259" s="11">
        <v>1.3388944640997999E-2</v>
      </c>
      <c r="AW259" s="11" t="s">
        <v>32</v>
      </c>
      <c r="AX259" s="11">
        <v>2.8500141167529001E-2</v>
      </c>
      <c r="AY259" s="11" t="s">
        <v>32</v>
      </c>
      <c r="AZ259" s="11" t="s">
        <v>32</v>
      </c>
      <c r="BA259" s="11" t="s">
        <v>32</v>
      </c>
      <c r="BB259" s="11" t="s">
        <v>32</v>
      </c>
      <c r="BC259" s="11">
        <v>3.470062938025E-3</v>
      </c>
      <c r="BD259" s="11" t="s">
        <v>32</v>
      </c>
      <c r="BE259" s="11" t="s">
        <v>32</v>
      </c>
      <c r="BF259" s="11" t="s">
        <v>32</v>
      </c>
      <c r="BG259" s="11">
        <v>0.10482745097056401</v>
      </c>
      <c r="BH259" s="11">
        <v>8.6346355375032005E-2</v>
      </c>
      <c r="BI259" s="11" t="s">
        <v>32</v>
      </c>
      <c r="BJ259" s="11">
        <v>3.296524632536E-3</v>
      </c>
      <c r="BK259" s="11">
        <v>6.0571520398820002E-3</v>
      </c>
      <c r="BL259" s="11">
        <v>1.3352953509557E-2</v>
      </c>
      <c r="BM259" s="11">
        <v>6.8469094848599998E-4</v>
      </c>
      <c r="BN259" s="11">
        <v>1.309004632376E-3</v>
      </c>
    </row>
    <row r="260" spans="1:66" x14ac:dyDescent="0.25">
      <c r="A260" s="108">
        <v>17</v>
      </c>
      <c r="B260" s="11">
        <v>814.61051389124304</v>
      </c>
      <c r="C260" s="11">
        <v>21761.096165654599</v>
      </c>
      <c r="D260" s="11">
        <v>17005.8680845249</v>
      </c>
      <c r="E260" s="11">
        <v>7.2191981865615897</v>
      </c>
      <c r="F260" s="11">
        <v>714044.24402182398</v>
      </c>
      <c r="G260" s="11">
        <v>1044.8282899866099</v>
      </c>
      <c r="H260" s="11">
        <v>3525.4260771189602</v>
      </c>
      <c r="I260" s="11">
        <v>1756.3906860672801</v>
      </c>
      <c r="J260" s="11">
        <v>4.7450581991374197</v>
      </c>
      <c r="K260" s="11">
        <v>178.548503991974</v>
      </c>
      <c r="M260" s="92">
        <v>0.17426148113161474</v>
      </c>
      <c r="N260" s="92">
        <v>3.6299684513928434</v>
      </c>
      <c r="O260" s="92">
        <v>3.21325877457098</v>
      </c>
      <c r="P260" s="92">
        <v>1.0550858149659763E-3</v>
      </c>
      <c r="Q260" s="92">
        <v>91.86179199340765</v>
      </c>
      <c r="R260" s="92">
        <v>0.13490822880307105</v>
      </c>
      <c r="S260" s="92">
        <v>0.58458615210786591</v>
      </c>
      <c r="T260" s="92">
        <v>0.31355086527673082</v>
      </c>
      <c r="U260" s="92">
        <v>6.0380865584023656E-4</v>
      </c>
      <c r="V260" s="92">
        <v>2.2225717776920922E-2</v>
      </c>
      <c r="W260" s="92">
        <f t="shared" si="54"/>
        <v>99.93621055893847</v>
      </c>
      <c r="X260" s="148">
        <f t="shared" si="56"/>
        <v>1.1216508676369303E-2</v>
      </c>
      <c r="Y260" s="153">
        <f t="shared" si="55"/>
        <v>694.94004875012547</v>
      </c>
      <c r="AA260" s="11">
        <v>5.5269171882516197</v>
      </c>
      <c r="AB260" s="11">
        <v>205.925669033649</v>
      </c>
      <c r="AC260" s="11" t="s">
        <v>32</v>
      </c>
      <c r="AD260" s="11">
        <v>52.542646083334802</v>
      </c>
      <c r="AE260" s="11">
        <v>1.7072390110470299</v>
      </c>
      <c r="AF260" s="11">
        <v>1.7223605911597499</v>
      </c>
      <c r="AG260" s="11">
        <v>1.5802671526233301</v>
      </c>
      <c r="AH260" s="11" t="s">
        <v>32</v>
      </c>
      <c r="AI260" s="11" t="s">
        <v>32</v>
      </c>
      <c r="AJ260" s="11">
        <v>8.3077126104829993E-3</v>
      </c>
      <c r="AK260" s="11" t="s">
        <v>32</v>
      </c>
      <c r="AL260" s="11">
        <v>0.83103849350522296</v>
      </c>
      <c r="AM260" s="11">
        <v>0.11954518687627599</v>
      </c>
      <c r="AN260" s="11">
        <v>0.86409458538725803</v>
      </c>
      <c r="AO260" s="11">
        <v>0.71562738492112898</v>
      </c>
      <c r="AP260" s="11" t="s">
        <v>32</v>
      </c>
      <c r="AQ260" s="11" t="s">
        <v>32</v>
      </c>
      <c r="AR260" s="11">
        <v>2.0261937120903999E-2</v>
      </c>
      <c r="AS260" s="11">
        <v>5.0862643116270003E-3</v>
      </c>
      <c r="AT260" s="11">
        <v>1.299771820097E-3</v>
      </c>
      <c r="AU260" s="11">
        <v>2.1968684861600001E-3</v>
      </c>
      <c r="AV260" s="11" t="s">
        <v>32</v>
      </c>
      <c r="AW260" s="11" t="s">
        <v>32</v>
      </c>
      <c r="AX260" s="11" t="s">
        <v>32</v>
      </c>
      <c r="AY260" s="11">
        <v>7.0075486592979996E-3</v>
      </c>
      <c r="AZ260" s="11" t="s">
        <v>32</v>
      </c>
      <c r="BA260" s="11" t="s">
        <v>32</v>
      </c>
      <c r="BB260" s="11" t="s">
        <v>32</v>
      </c>
      <c r="BC260" s="11" t="s">
        <v>32</v>
      </c>
      <c r="BD260" s="11" t="s">
        <v>32</v>
      </c>
      <c r="BE260" s="11">
        <v>9.7112446743020005E-3</v>
      </c>
      <c r="BF260" s="11">
        <v>1.0690011992110001E-3</v>
      </c>
      <c r="BG260" s="11">
        <v>5.6587419192238003E-2</v>
      </c>
      <c r="BH260" s="11">
        <v>3.523721857196E-3</v>
      </c>
      <c r="BI260" s="11" t="s">
        <v>32</v>
      </c>
      <c r="BJ260" s="11">
        <v>1.90471077588E-3</v>
      </c>
      <c r="BK260" s="11" t="s">
        <v>32</v>
      </c>
      <c r="BL260" s="11">
        <v>7.0773634187560001E-3</v>
      </c>
      <c r="BM260" s="11" t="s">
        <v>32</v>
      </c>
      <c r="BN260" s="11" t="s">
        <v>32</v>
      </c>
    </row>
    <row r="261" spans="1:66" x14ac:dyDescent="0.25">
      <c r="A261" s="108">
        <v>18</v>
      </c>
      <c r="B261" s="11">
        <v>1121.1002357287</v>
      </c>
      <c r="C261" s="11">
        <v>23886.624754348799</v>
      </c>
      <c r="D261" s="11">
        <v>16223.9166480396</v>
      </c>
      <c r="E261" s="11">
        <v>5.7245955570007201</v>
      </c>
      <c r="F261" s="11">
        <v>712978.53599419002</v>
      </c>
      <c r="G261" s="11">
        <v>1303.36833719895</v>
      </c>
      <c r="H261" s="11">
        <v>3270.7711312771999</v>
      </c>
      <c r="I261" s="11">
        <v>1702.2164369336699</v>
      </c>
      <c r="J261" s="11">
        <v>4.5843033745930297</v>
      </c>
      <c r="K261" s="11">
        <v>183.751691678317</v>
      </c>
      <c r="M261" s="92">
        <v>0.23982576242708353</v>
      </c>
      <c r="N261" s="92">
        <v>3.984527875272923</v>
      </c>
      <c r="O261" s="92">
        <v>3.0655090506470826</v>
      </c>
      <c r="P261" s="92">
        <v>8.3664964065565523E-4</v>
      </c>
      <c r="Q261" s="92">
        <v>91.724688655652542</v>
      </c>
      <c r="R261" s="92">
        <v>0.16829091969912841</v>
      </c>
      <c r="S261" s="92">
        <v>0.54235926898838527</v>
      </c>
      <c r="T261" s="92">
        <v>0.30387967832139873</v>
      </c>
      <c r="U261" s="92">
        <v>5.8335260441696297E-4</v>
      </c>
      <c r="V261" s="92">
        <v>2.2873410580116899E-2</v>
      </c>
      <c r="W261" s="92">
        <f t="shared" si="54"/>
        <v>100.05337462383375</v>
      </c>
      <c r="X261" s="148">
        <f t="shared" si="56"/>
        <v>1.0430132364513293E-2</v>
      </c>
      <c r="Y261" s="153">
        <f t="shared" si="55"/>
        <v>686.84653653676799</v>
      </c>
      <c r="AA261" s="11">
        <v>6.5231899589553297</v>
      </c>
      <c r="AB261" s="11">
        <v>194.66984995792001</v>
      </c>
      <c r="AC261" s="11">
        <v>0.21381294717944799</v>
      </c>
      <c r="AD261" s="11">
        <v>54.158292775605801</v>
      </c>
      <c r="AE261" s="11">
        <v>1.80784992613621</v>
      </c>
      <c r="AF261" s="11">
        <v>1.15100262951884</v>
      </c>
      <c r="AG261" s="11">
        <v>1.4438550753099699</v>
      </c>
      <c r="AH261" s="11" t="s">
        <v>32</v>
      </c>
      <c r="AI261" s="11" t="s">
        <v>32</v>
      </c>
      <c r="AJ261" s="11" t="s">
        <v>32</v>
      </c>
      <c r="AK261" s="11">
        <v>2.708686774554E-3</v>
      </c>
      <c r="AL261" s="11">
        <v>1.25127175344664</v>
      </c>
      <c r="AM261" s="11">
        <v>9.5708535534891004E-2</v>
      </c>
      <c r="AN261" s="11">
        <v>0.66486531257582804</v>
      </c>
      <c r="AO261" s="11">
        <v>0.76999397024444205</v>
      </c>
      <c r="AP261" s="11" t="s">
        <v>32</v>
      </c>
      <c r="AQ261" s="11" t="s">
        <v>32</v>
      </c>
      <c r="AR261" s="11" t="s">
        <v>32</v>
      </c>
      <c r="AS261" s="11">
        <v>1.7534453387234999E-2</v>
      </c>
      <c r="AT261" s="11">
        <v>6.5459047026989996E-3</v>
      </c>
      <c r="AU261" s="11">
        <v>1.0670168447700001E-3</v>
      </c>
      <c r="AV261" s="11" t="s">
        <v>32</v>
      </c>
      <c r="AW261" s="11" t="s">
        <v>32</v>
      </c>
      <c r="AX261" s="11" t="s">
        <v>32</v>
      </c>
      <c r="AY261" s="11" t="s">
        <v>32</v>
      </c>
      <c r="AZ261" s="11" t="s">
        <v>32</v>
      </c>
      <c r="BA261" s="11" t="s">
        <v>32</v>
      </c>
      <c r="BB261" s="11" t="s">
        <v>32</v>
      </c>
      <c r="BC261" s="11" t="s">
        <v>32</v>
      </c>
      <c r="BD261" s="11" t="s">
        <v>32</v>
      </c>
      <c r="BE261" s="11" t="s">
        <v>32</v>
      </c>
      <c r="BF261" s="11">
        <v>1.7282570567191999E-2</v>
      </c>
      <c r="BG261" s="11">
        <v>8.8758258871720994E-2</v>
      </c>
      <c r="BH261" s="11">
        <v>6.9307754256499998E-3</v>
      </c>
      <c r="BI261" s="11" t="s">
        <v>32</v>
      </c>
      <c r="BJ261" s="11">
        <v>1.7131712606782999E-2</v>
      </c>
      <c r="BK261" s="11">
        <v>8.8321565952672001E-2</v>
      </c>
      <c r="BL261" s="11">
        <v>1.9782748582054002E-2</v>
      </c>
      <c r="BM261" s="11">
        <v>6.5041661852400004E-4</v>
      </c>
      <c r="BN261" s="11" t="s">
        <v>32</v>
      </c>
    </row>
    <row r="262" spans="1:66" x14ac:dyDescent="0.25">
      <c r="A262" s="108">
        <v>19</v>
      </c>
      <c r="B262" s="11">
        <v>438.99520267313</v>
      </c>
      <c r="C262" s="11">
        <v>23967.6311206385</v>
      </c>
      <c r="D262" s="11">
        <v>17138.2749946658</v>
      </c>
      <c r="E262" s="11">
        <v>7.0059301904938502</v>
      </c>
      <c r="F262" s="11">
        <v>712095.04910996195</v>
      </c>
      <c r="G262" s="11">
        <v>1306.2517334681299</v>
      </c>
      <c r="H262" s="11">
        <v>3573.4114680386701</v>
      </c>
      <c r="I262" s="11">
        <v>1701.87199049737</v>
      </c>
      <c r="J262" s="11">
        <v>3.9230761087906201</v>
      </c>
      <c r="K262" s="11">
        <v>188.23029143308599</v>
      </c>
      <c r="M262" s="92">
        <v>9.3909853755835979E-2</v>
      </c>
      <c r="N262" s="92">
        <v>3.9980405472337082</v>
      </c>
      <c r="O262" s="92">
        <v>3.2382770602421029</v>
      </c>
      <c r="P262" s="92">
        <v>1.0239166973406762E-3</v>
      </c>
      <c r="Q262" s="92">
        <v>91.611028067996614</v>
      </c>
      <c r="R262" s="92">
        <v>0.16866322382540494</v>
      </c>
      <c r="S262" s="92">
        <v>0.59254308963017222</v>
      </c>
      <c r="T262" s="92">
        <v>0.30381818774359048</v>
      </c>
      <c r="U262" s="92">
        <v>4.9921143484360638E-4</v>
      </c>
      <c r="V262" s="92">
        <v>2.3430906677590544E-2</v>
      </c>
      <c r="W262" s="92">
        <f t="shared" si="54"/>
        <v>100.0312340652372</v>
      </c>
      <c r="X262" s="148">
        <f t="shared" si="56"/>
        <v>1.1398206831662367E-2</v>
      </c>
      <c r="Y262" s="153">
        <f t="shared" si="55"/>
        <v>696.74777091996748</v>
      </c>
      <c r="AA262" s="11">
        <v>6.6364140240518203</v>
      </c>
      <c r="AB262" s="11">
        <v>193.600295115432</v>
      </c>
      <c r="AC262" s="11">
        <v>0.204138803601908</v>
      </c>
      <c r="AD262" s="11">
        <v>53.414204391901102</v>
      </c>
      <c r="AE262" s="11">
        <v>1.91082296352526</v>
      </c>
      <c r="AF262" s="11">
        <v>1.70853244097695</v>
      </c>
      <c r="AG262" s="11">
        <v>1.4037516732028501</v>
      </c>
      <c r="AH262" s="11" t="s">
        <v>32</v>
      </c>
      <c r="AI262" s="11" t="s">
        <v>32</v>
      </c>
      <c r="AJ262" s="11">
        <v>2.1653527725176001E-2</v>
      </c>
      <c r="AK262" s="11">
        <v>8.2862135179080001E-3</v>
      </c>
      <c r="AL262" s="11">
        <v>1.45094788413044</v>
      </c>
      <c r="AM262" s="11">
        <v>0.10775923340803401</v>
      </c>
      <c r="AN262" s="11">
        <v>0.69571316450277298</v>
      </c>
      <c r="AO262" s="11">
        <v>0.78454302307447199</v>
      </c>
      <c r="AP262" s="11" t="s">
        <v>32</v>
      </c>
      <c r="AQ262" s="11" t="s">
        <v>32</v>
      </c>
      <c r="AR262" s="11">
        <v>8.9774672085863996E-2</v>
      </c>
      <c r="AS262" s="11" t="s">
        <v>32</v>
      </c>
      <c r="AT262" s="11" t="s">
        <v>32</v>
      </c>
      <c r="AU262" s="11" t="s">
        <v>32</v>
      </c>
      <c r="AV262" s="11" t="s">
        <v>32</v>
      </c>
      <c r="AW262" s="11" t="s">
        <v>32</v>
      </c>
      <c r="AX262" s="11" t="s">
        <v>32</v>
      </c>
      <c r="AY262" s="11" t="s">
        <v>32</v>
      </c>
      <c r="AZ262" s="11" t="s">
        <v>32</v>
      </c>
      <c r="BA262" s="11" t="s">
        <v>32</v>
      </c>
      <c r="BB262" s="11" t="s">
        <v>32</v>
      </c>
      <c r="BC262" s="11" t="s">
        <v>32</v>
      </c>
      <c r="BD262" s="11">
        <v>9.8918067907599995E-4</v>
      </c>
      <c r="BE262" s="11" t="s">
        <v>32</v>
      </c>
      <c r="BF262" s="11" t="s">
        <v>32</v>
      </c>
      <c r="BG262" s="11">
        <v>0.10966851758110401</v>
      </c>
      <c r="BH262" s="11">
        <v>4.561161786413E-3</v>
      </c>
      <c r="BI262" s="11" t="s">
        <v>32</v>
      </c>
      <c r="BJ262" s="11" t="s">
        <v>32</v>
      </c>
      <c r="BK262" s="11">
        <v>1.2765251332140001E-3</v>
      </c>
      <c r="BL262" s="11">
        <v>3.054773680884E-3</v>
      </c>
      <c r="BM262" s="11" t="s">
        <v>32</v>
      </c>
      <c r="BN262" s="11" t="s">
        <v>32</v>
      </c>
    </row>
    <row r="263" spans="1:66" x14ac:dyDescent="0.25">
      <c r="A263" s="108">
        <v>20</v>
      </c>
      <c r="B263" s="11">
        <v>1269.9554334091199</v>
      </c>
      <c r="C263" s="11">
        <v>22242.124601522999</v>
      </c>
      <c r="D263" s="11">
        <v>18426.786353616699</v>
      </c>
      <c r="E263" s="11">
        <v>6.8875199746820597</v>
      </c>
      <c r="F263" s="11">
        <v>709132.17636954295</v>
      </c>
      <c r="G263" s="11">
        <v>1629.97758661119</v>
      </c>
      <c r="H263" s="11">
        <v>3618.0845361503402</v>
      </c>
      <c r="I263" s="11">
        <v>1618.5432462249</v>
      </c>
      <c r="J263" s="11">
        <v>3.7325775823242799</v>
      </c>
      <c r="K263" s="11">
        <v>267.24566775005599</v>
      </c>
      <c r="M263" s="92">
        <v>0.27166886631487897</v>
      </c>
      <c r="N263" s="92">
        <v>3.7102088047800512</v>
      </c>
      <c r="O263" s="92">
        <v>3.4817412815158755</v>
      </c>
      <c r="P263" s="92">
        <v>1.0066110442997829E-3</v>
      </c>
      <c r="Q263" s="92">
        <v>91.229854489941701</v>
      </c>
      <c r="R263" s="92">
        <v>0.21046270598323683</v>
      </c>
      <c r="S263" s="92">
        <v>0.59995077778444938</v>
      </c>
      <c r="T263" s="92">
        <v>0.28894234031606914</v>
      </c>
      <c r="U263" s="92">
        <v>4.7497049735076464E-4</v>
      </c>
      <c r="V263" s="92">
        <v>3.3266740721526966E-2</v>
      </c>
      <c r="W263" s="92">
        <f t="shared" si="54"/>
        <v>99.82757758889943</v>
      </c>
      <c r="X263" s="148">
        <f t="shared" si="56"/>
        <v>1.1586713123096498E-2</v>
      </c>
      <c r="Y263" s="153">
        <f t="shared" si="55"/>
        <v>698.59999952646285</v>
      </c>
      <c r="AA263" s="11">
        <v>7.2702997028536398</v>
      </c>
      <c r="AB263" s="11">
        <v>205.51411187171399</v>
      </c>
      <c r="AC263" s="11">
        <v>0.65874694710748904</v>
      </c>
      <c r="AD263" s="11">
        <v>53.262337461315198</v>
      </c>
      <c r="AE263" s="11">
        <v>1.6458673643867501</v>
      </c>
      <c r="AF263" s="11">
        <v>1.4875648551429299</v>
      </c>
      <c r="AG263" s="11">
        <v>1.4115952858698599</v>
      </c>
      <c r="AH263" s="11" t="s">
        <v>32</v>
      </c>
      <c r="AI263" s="11" t="s">
        <v>32</v>
      </c>
      <c r="AJ263" s="11">
        <v>0.36359670882059603</v>
      </c>
      <c r="AK263" s="11">
        <v>6.4273784778790003E-3</v>
      </c>
      <c r="AL263" s="11">
        <v>1.5677412276112499</v>
      </c>
      <c r="AM263" s="11">
        <v>0.107565871467433</v>
      </c>
      <c r="AN263" s="11">
        <v>0.74980332969610297</v>
      </c>
      <c r="AO263" s="11">
        <v>0.74063819367058004</v>
      </c>
      <c r="AP263" s="11" t="s">
        <v>32</v>
      </c>
      <c r="AQ263" s="11" t="s">
        <v>32</v>
      </c>
      <c r="AR263" s="11">
        <v>0.25432786350349501</v>
      </c>
      <c r="AS263" s="11">
        <v>4.2700206266350002E-3</v>
      </c>
      <c r="AT263" s="11">
        <v>1.2001424855399E-2</v>
      </c>
      <c r="AU263" s="11">
        <v>1.221247526464E-3</v>
      </c>
      <c r="AV263" s="11" t="s">
        <v>32</v>
      </c>
      <c r="AW263" s="11" t="s">
        <v>32</v>
      </c>
      <c r="AX263" s="11" t="s">
        <v>32</v>
      </c>
      <c r="AY263" s="11" t="s">
        <v>32</v>
      </c>
      <c r="AZ263" s="11" t="s">
        <v>32</v>
      </c>
      <c r="BA263" s="11" t="s">
        <v>32</v>
      </c>
      <c r="BB263" s="11">
        <v>1.209720397834E-3</v>
      </c>
      <c r="BC263" s="11">
        <v>3.785034256211E-3</v>
      </c>
      <c r="BD263" s="11" t="s">
        <v>32</v>
      </c>
      <c r="BE263" s="11">
        <v>5.4193938386499999E-3</v>
      </c>
      <c r="BF263" s="11" t="s">
        <v>32</v>
      </c>
      <c r="BG263" s="11">
        <v>8.0297360892831002E-2</v>
      </c>
      <c r="BH263" s="11">
        <v>5.2749804628839997E-3</v>
      </c>
      <c r="BI263" s="11" t="s">
        <v>32</v>
      </c>
      <c r="BJ263" s="11">
        <v>1.6755137659810002E-2</v>
      </c>
      <c r="BK263" s="11">
        <v>9.5801984930910002E-3</v>
      </c>
      <c r="BL263" s="11">
        <v>6.6839717386109998E-2</v>
      </c>
      <c r="BM263" s="11">
        <v>1.51053382542E-3</v>
      </c>
      <c r="BN263" s="11">
        <v>5.4727731277056997E-2</v>
      </c>
    </row>
    <row r="264" spans="1:66" x14ac:dyDescent="0.25">
      <c r="A264" s="108">
        <v>21</v>
      </c>
      <c r="B264" s="11">
        <v>673.29070295889505</v>
      </c>
      <c r="C264" s="11">
        <v>24730.2724267749</v>
      </c>
      <c r="D264" s="11">
        <v>17505.060750309702</v>
      </c>
      <c r="E264" s="11">
        <v>6.1422360275897399</v>
      </c>
      <c r="F264" s="11">
        <v>710271.73304846697</v>
      </c>
      <c r="G264" s="11">
        <v>1446.8098920984801</v>
      </c>
      <c r="H264" s="11">
        <v>3326.2703907744299</v>
      </c>
      <c r="I264" s="11">
        <v>1742.1759737678699</v>
      </c>
      <c r="J264" s="11">
        <v>4.4739112053933603</v>
      </c>
      <c r="K264" s="11">
        <v>155.40818749815401</v>
      </c>
      <c r="M264" s="92">
        <v>0.14403034717696686</v>
      </c>
      <c r="N264" s="92">
        <v>4.1252567435103211</v>
      </c>
      <c r="O264" s="92">
        <v>3.307581228771018</v>
      </c>
      <c r="P264" s="92">
        <v>8.9768779543224057E-4</v>
      </c>
      <c r="Q264" s="92">
        <v>91.37645845668527</v>
      </c>
      <c r="R264" s="92">
        <v>0.18681209326775575</v>
      </c>
      <c r="S264" s="92">
        <v>0.55156215619821591</v>
      </c>
      <c r="T264" s="92">
        <v>0.31101325483704012</v>
      </c>
      <c r="U264" s="92">
        <v>5.6930520088630508E-4</v>
      </c>
      <c r="V264" s="92">
        <v>1.934521117977021E-2</v>
      </c>
      <c r="W264" s="92">
        <f t="shared" si="54"/>
        <v>100.02352648462268</v>
      </c>
      <c r="X264" s="148">
        <f t="shared" si="56"/>
        <v>1.0645224477552645E-2</v>
      </c>
      <c r="Y264" s="153">
        <f t="shared" si="55"/>
        <v>689.10568572867362</v>
      </c>
      <c r="AA264" s="11">
        <v>7.3234393010533996</v>
      </c>
      <c r="AB264" s="11">
        <v>194.13329411356301</v>
      </c>
      <c r="AC264" s="11">
        <v>0.17628663618683599</v>
      </c>
      <c r="AD264" s="11">
        <v>54.575615305876397</v>
      </c>
      <c r="AE264" s="11">
        <v>1.5328016091680099</v>
      </c>
      <c r="AF264" s="11">
        <v>1.3261020160782</v>
      </c>
      <c r="AG264" s="11">
        <v>1.36841085417214</v>
      </c>
      <c r="AH264" s="11" t="s">
        <v>32</v>
      </c>
      <c r="AI264" s="11" t="s">
        <v>32</v>
      </c>
      <c r="AJ264" s="11">
        <v>8.4741625531670004E-3</v>
      </c>
      <c r="AK264" s="11" t="s">
        <v>32</v>
      </c>
      <c r="AL264" s="11">
        <v>1.3632490708012499</v>
      </c>
      <c r="AM264" s="11">
        <v>0.108491958894915</v>
      </c>
      <c r="AN264" s="11">
        <v>0.63330639449938697</v>
      </c>
      <c r="AO264" s="11">
        <v>0.82419143280407003</v>
      </c>
      <c r="AP264" s="11" t="s">
        <v>32</v>
      </c>
      <c r="AQ264" s="11" t="s">
        <v>32</v>
      </c>
      <c r="AR264" s="11">
        <v>4.1834069094591003E-2</v>
      </c>
      <c r="AS264" s="11">
        <v>2.584138756946E-3</v>
      </c>
      <c r="AT264" s="11">
        <v>5.4483251259989998E-3</v>
      </c>
      <c r="AU264" s="11" t="s">
        <v>32</v>
      </c>
      <c r="AV264" s="11" t="s">
        <v>32</v>
      </c>
      <c r="AW264" s="11" t="s">
        <v>32</v>
      </c>
      <c r="AX264" s="11" t="s">
        <v>32</v>
      </c>
      <c r="AY264" s="11">
        <v>7.1601818504429997E-3</v>
      </c>
      <c r="AZ264" s="11" t="s">
        <v>32</v>
      </c>
      <c r="BA264" s="11" t="s">
        <v>32</v>
      </c>
      <c r="BB264" s="11">
        <v>2.2290847683380001E-3</v>
      </c>
      <c r="BC264" s="11" t="s">
        <v>32</v>
      </c>
      <c r="BD264" s="11" t="s">
        <v>32</v>
      </c>
      <c r="BE264" s="11" t="s">
        <v>32</v>
      </c>
      <c r="BF264" s="11" t="s">
        <v>32</v>
      </c>
      <c r="BG264" s="11">
        <v>9.2495231501391995E-2</v>
      </c>
      <c r="BH264" s="11">
        <v>1.184142073246E-3</v>
      </c>
      <c r="BI264" s="11" t="s">
        <v>32</v>
      </c>
      <c r="BJ264" s="11">
        <v>4.6051660259999998E-3</v>
      </c>
      <c r="BK264" s="11">
        <v>3.3478049974089998E-3</v>
      </c>
      <c r="BL264" s="11">
        <v>1.5947880235771001E-2</v>
      </c>
      <c r="BM264" s="11">
        <v>1.3753599044070001E-3</v>
      </c>
      <c r="BN264" s="11" t="s">
        <v>32</v>
      </c>
    </row>
    <row r="265" spans="1:66" x14ac:dyDescent="0.25">
      <c r="A265" s="108">
        <v>22</v>
      </c>
      <c r="B265" s="11">
        <v>588.49819907834899</v>
      </c>
      <c r="C265" s="11">
        <v>24511.329833317701</v>
      </c>
      <c r="D265" s="11">
        <v>16683.5078686171</v>
      </c>
      <c r="E265" s="11">
        <v>8.3471436858593098</v>
      </c>
      <c r="F265" s="11">
        <v>711980.20549630898</v>
      </c>
      <c r="G265" s="11">
        <v>1341.8377383931399</v>
      </c>
      <c r="H265" s="11">
        <v>3348.4769466095399</v>
      </c>
      <c r="I265" s="11">
        <v>1730.6434574580401</v>
      </c>
      <c r="J265" s="11">
        <v>4.5412529970144604</v>
      </c>
      <c r="K265" s="11">
        <v>181.49917740602501</v>
      </c>
      <c r="M265" s="92">
        <v>0.12589153474684042</v>
      </c>
      <c r="N265" s="92">
        <v>4.0887349294957254</v>
      </c>
      <c r="O265" s="92">
        <v>3.1523488117752012</v>
      </c>
      <c r="P265" s="92">
        <v>1.2199350496883382E-3</v>
      </c>
      <c r="Q265" s="92">
        <v>91.596253437100145</v>
      </c>
      <c r="R265" s="92">
        <v>0.17325808878132221</v>
      </c>
      <c r="S265" s="92">
        <v>0.5552444472867939</v>
      </c>
      <c r="T265" s="92">
        <v>0.30895447002540932</v>
      </c>
      <c r="U265" s="92">
        <v>5.7787444387009013E-4</v>
      </c>
      <c r="V265" s="92">
        <v>2.2593017603501991E-2</v>
      </c>
      <c r="W265" s="92">
        <f t="shared" si="54"/>
        <v>100.02507654630851</v>
      </c>
      <c r="X265" s="148">
        <f t="shared" si="56"/>
        <v>1.0690093945959619E-2</v>
      </c>
      <c r="Y265" s="153">
        <f t="shared" si="55"/>
        <v>689.57252176911572</v>
      </c>
      <c r="AA265" s="11">
        <v>7.1478140421167904</v>
      </c>
      <c r="AB265" s="11">
        <v>195.14287828041901</v>
      </c>
      <c r="AC265" s="11">
        <v>0.21459195235352099</v>
      </c>
      <c r="AD265" s="11">
        <v>53.827556697576</v>
      </c>
      <c r="AE265" s="11">
        <v>1.40073843390997</v>
      </c>
      <c r="AF265" s="11">
        <v>1.61077923215754</v>
      </c>
      <c r="AG265" s="11">
        <v>1.4631695423701201</v>
      </c>
      <c r="AH265" s="11" t="s">
        <v>32</v>
      </c>
      <c r="AI265" s="11" t="s">
        <v>32</v>
      </c>
      <c r="AJ265" s="11">
        <v>1.1458421019885E-2</v>
      </c>
      <c r="AK265" s="11">
        <v>1.3258269716820001E-3</v>
      </c>
      <c r="AL265" s="11">
        <v>1.59600548103687</v>
      </c>
      <c r="AM265" s="11">
        <v>0.113735024322259</v>
      </c>
      <c r="AN265" s="11">
        <v>0.75244789899493603</v>
      </c>
      <c r="AO265" s="11">
        <v>0.65632789912210998</v>
      </c>
      <c r="AP265" s="11" t="s">
        <v>32</v>
      </c>
      <c r="AQ265" s="11" t="s">
        <v>32</v>
      </c>
      <c r="AR265" s="11" t="s">
        <v>32</v>
      </c>
      <c r="AS265" s="11">
        <v>1.2565422184599999E-3</v>
      </c>
      <c r="AT265" s="11">
        <v>4.0134138245950003E-3</v>
      </c>
      <c r="AU265" s="11" t="s">
        <v>32</v>
      </c>
      <c r="AV265" s="11" t="s">
        <v>32</v>
      </c>
      <c r="AW265" s="11" t="s">
        <v>32</v>
      </c>
      <c r="AX265" s="11" t="s">
        <v>32</v>
      </c>
      <c r="AY265" s="11">
        <v>7.0514157973389996E-3</v>
      </c>
      <c r="AZ265" s="11" t="s">
        <v>32</v>
      </c>
      <c r="BA265" s="11" t="s">
        <v>32</v>
      </c>
      <c r="BB265" s="11" t="s">
        <v>32</v>
      </c>
      <c r="BC265" s="11" t="s">
        <v>32</v>
      </c>
      <c r="BD265" s="11" t="s">
        <v>32</v>
      </c>
      <c r="BE265" s="11">
        <v>4.8606215970879996E-3</v>
      </c>
      <c r="BF265" s="11" t="s">
        <v>32</v>
      </c>
      <c r="BG265" s="11">
        <v>6.8285383020529999E-2</v>
      </c>
      <c r="BH265" s="11">
        <v>2.354125424899E-3</v>
      </c>
      <c r="BI265" s="11" t="s">
        <v>32</v>
      </c>
      <c r="BJ265" s="11">
        <v>1.9200815269259999E-3</v>
      </c>
      <c r="BK265" s="11">
        <v>3.29437749709E-3</v>
      </c>
      <c r="BL265" s="11">
        <v>7.7853401849519999E-3</v>
      </c>
      <c r="BM265" s="11" t="s">
        <v>32</v>
      </c>
      <c r="BN265" s="11" t="s">
        <v>32</v>
      </c>
    </row>
    <row r="266" spans="1:66" x14ac:dyDescent="0.25">
      <c r="A266" s="108">
        <v>23</v>
      </c>
      <c r="B266" s="11">
        <v>864.44021852011701</v>
      </c>
      <c r="C266" s="11">
        <v>24683.6651960772</v>
      </c>
      <c r="D266" s="11">
        <v>17539.447005807298</v>
      </c>
      <c r="E266" s="11">
        <v>7.9636715521594699</v>
      </c>
      <c r="F266" s="11">
        <v>709615.55223933898</v>
      </c>
      <c r="G266" s="11">
        <v>1462.93232970137</v>
      </c>
      <c r="H266" s="11">
        <v>3224.92913693024</v>
      </c>
      <c r="I266" s="11">
        <v>1702.0523739166399</v>
      </c>
      <c r="J266" s="11">
        <v>4.7272477396818502</v>
      </c>
      <c r="K266" s="11">
        <v>144.47709953011099</v>
      </c>
      <c r="M266" s="92">
        <v>0.18492105154582347</v>
      </c>
      <c r="N266" s="92">
        <v>4.1174821913576372</v>
      </c>
      <c r="O266" s="92">
        <v>3.3140785117472888</v>
      </c>
      <c r="P266" s="92">
        <v>1.1638905973481064E-3</v>
      </c>
      <c r="Q266" s="92">
        <v>91.292040795590964</v>
      </c>
      <c r="R266" s="92">
        <v>0.18889382241104088</v>
      </c>
      <c r="S266" s="92">
        <v>0.53475774948577237</v>
      </c>
      <c r="T266" s="92">
        <v>0.30385038979159851</v>
      </c>
      <c r="U266" s="92">
        <v>6.0154227487451545E-4</v>
      </c>
      <c r="V266" s="92">
        <v>1.7984509349508213E-2</v>
      </c>
      <c r="W266" s="92">
        <f t="shared" si="54"/>
        <v>99.955774454151864</v>
      </c>
      <c r="X266" s="148">
        <f t="shared" si="56"/>
        <v>1.0333690554181773E-2</v>
      </c>
      <c r="Y266" s="153">
        <f t="shared" si="55"/>
        <v>685.82193117974759</v>
      </c>
      <c r="AA266" s="11">
        <v>7.6111198417991597</v>
      </c>
      <c r="AB266" s="11">
        <v>192.64811141860801</v>
      </c>
      <c r="AC266" s="11" t="s">
        <v>32</v>
      </c>
      <c r="AD266" s="11">
        <v>52.962286358801897</v>
      </c>
      <c r="AE266" s="11">
        <v>1.50532531286996</v>
      </c>
      <c r="AF266" s="11">
        <v>1.59693054090287</v>
      </c>
      <c r="AG266" s="11">
        <v>1.4443936818309</v>
      </c>
      <c r="AH266" s="11" t="s">
        <v>32</v>
      </c>
      <c r="AI266" s="11" t="s">
        <v>32</v>
      </c>
      <c r="AJ266" s="11">
        <v>1.4528570653102</v>
      </c>
      <c r="AK266" s="11" t="s">
        <v>32</v>
      </c>
      <c r="AL266" s="11">
        <v>1.4718755627823199</v>
      </c>
      <c r="AM266" s="11">
        <v>7.8520839190294997E-2</v>
      </c>
      <c r="AN266" s="11">
        <v>0.63014618091994101</v>
      </c>
      <c r="AO266" s="11">
        <v>0.753642612307724</v>
      </c>
      <c r="AP266" s="11" t="s">
        <v>32</v>
      </c>
      <c r="AQ266" s="11" t="s">
        <v>32</v>
      </c>
      <c r="AR266" s="11">
        <v>1.9666353101413001E-2</v>
      </c>
      <c r="AS266" s="11">
        <v>2.4549953951430001E-3</v>
      </c>
      <c r="AT266" s="11">
        <v>3.86869032859E-3</v>
      </c>
      <c r="AU266" s="11" t="s">
        <v>32</v>
      </c>
      <c r="AV266" s="11" t="s">
        <v>32</v>
      </c>
      <c r="AW266" s="11" t="s">
        <v>32</v>
      </c>
      <c r="AX266" s="11">
        <v>1.8312430872650001E-3</v>
      </c>
      <c r="AY266" s="11" t="s">
        <v>32</v>
      </c>
      <c r="AZ266" s="11" t="s">
        <v>32</v>
      </c>
      <c r="BA266" s="11" t="s">
        <v>32</v>
      </c>
      <c r="BB266" s="11" t="s">
        <v>32</v>
      </c>
      <c r="BC266" s="11" t="s">
        <v>32</v>
      </c>
      <c r="BD266" s="11" t="s">
        <v>32</v>
      </c>
      <c r="BE266" s="11" t="s">
        <v>32</v>
      </c>
      <c r="BF266" s="11" t="s">
        <v>32</v>
      </c>
      <c r="BG266" s="11">
        <v>0.128076996051324</v>
      </c>
      <c r="BH266" s="11">
        <v>3.4161330113239999E-3</v>
      </c>
      <c r="BI266" s="11" t="s">
        <v>32</v>
      </c>
      <c r="BJ266" s="11" t="s">
        <v>32</v>
      </c>
      <c r="BK266" s="11">
        <v>2.545705729545E-3</v>
      </c>
      <c r="BL266" s="11" t="s">
        <v>32</v>
      </c>
      <c r="BM266" s="11" t="s">
        <v>32</v>
      </c>
      <c r="BN266" s="11" t="s">
        <v>32</v>
      </c>
    </row>
    <row r="267" spans="1:66" x14ac:dyDescent="0.25">
      <c r="A267" s="108">
        <v>24</v>
      </c>
      <c r="B267" s="11">
        <v>883.18415042731795</v>
      </c>
      <c r="C267" s="11">
        <v>23525.1571613575</v>
      </c>
      <c r="D267" s="11">
        <v>17185.217847984401</v>
      </c>
      <c r="E267" s="11">
        <v>7.1010884385484703</v>
      </c>
      <c r="F267" s="11">
        <v>712122.08756858006</v>
      </c>
      <c r="G267" s="11">
        <v>1383.0399086842399</v>
      </c>
      <c r="H267" s="11">
        <v>3221.15675114438</v>
      </c>
      <c r="I267" s="11">
        <v>1686.27496960144</v>
      </c>
      <c r="J267" s="11">
        <v>5.0296528666613796</v>
      </c>
      <c r="K267" s="11">
        <v>201.53782248367099</v>
      </c>
      <c r="M267" s="92">
        <v>0.18893075345941185</v>
      </c>
      <c r="N267" s="92">
        <v>3.9242314660860447</v>
      </c>
      <c r="O267" s="92">
        <v>3.2471469123766523</v>
      </c>
      <c r="P267" s="92">
        <v>1.0378240752938589E-3</v>
      </c>
      <c r="Q267" s="92">
        <v>91.614506565697823</v>
      </c>
      <c r="R267" s="92">
        <v>0.17857811300930904</v>
      </c>
      <c r="S267" s="92">
        <v>0.53413221247476106</v>
      </c>
      <c r="T267" s="92">
        <v>0.30103380757324905</v>
      </c>
      <c r="U267" s="92">
        <v>6.4002332728266048E-4</v>
      </c>
      <c r="V267" s="92">
        <v>2.5087428142767362E-2</v>
      </c>
      <c r="W267" s="92">
        <f t="shared" si="54"/>
        <v>100.01532510622259</v>
      </c>
      <c r="X267" s="148">
        <f t="shared" si="56"/>
        <v>1.0285770074435128E-2</v>
      </c>
      <c r="Y267" s="153">
        <f t="shared" si="55"/>
        <v>685.31007923957463</v>
      </c>
      <c r="AA267" s="11">
        <v>6.6320778426586999</v>
      </c>
      <c r="AB267" s="11">
        <v>202.616941997845</v>
      </c>
      <c r="AC267" s="11">
        <v>0.21870031526101599</v>
      </c>
      <c r="AD267" s="11">
        <v>52.539922552207301</v>
      </c>
      <c r="AE267" s="11">
        <v>1.96362897094517</v>
      </c>
      <c r="AF267" s="11">
        <v>1.52658646934524</v>
      </c>
      <c r="AG267" s="11">
        <v>1.4244391404369601</v>
      </c>
      <c r="AH267" s="11" t="s">
        <v>32</v>
      </c>
      <c r="AI267" s="11" t="s">
        <v>32</v>
      </c>
      <c r="AJ267" s="11">
        <v>1.6894889564550699</v>
      </c>
      <c r="AK267" s="11">
        <v>2.811117608651E-3</v>
      </c>
      <c r="AL267" s="11">
        <v>1.0990920499843</v>
      </c>
      <c r="AM267" s="11">
        <v>9.5715074224190996E-2</v>
      </c>
      <c r="AN267" s="11">
        <v>0.727730070028488</v>
      </c>
      <c r="AO267" s="11">
        <v>0.74035066101999103</v>
      </c>
      <c r="AP267" s="11" t="s">
        <v>32</v>
      </c>
      <c r="AQ267" s="11" t="s">
        <v>32</v>
      </c>
      <c r="AR267" s="11" t="s">
        <v>32</v>
      </c>
      <c r="AS267" s="11" t="s">
        <v>32</v>
      </c>
      <c r="AT267" s="11">
        <v>5.4024456161789998E-3</v>
      </c>
      <c r="AU267" s="11">
        <v>1.4591220977901999E-2</v>
      </c>
      <c r="AV267" s="11">
        <v>6.5329629160529997E-3</v>
      </c>
      <c r="AW267" s="11">
        <v>7.3925000067669999E-3</v>
      </c>
      <c r="AX267" s="11" t="s">
        <v>32</v>
      </c>
      <c r="AY267" s="11" t="s">
        <v>32</v>
      </c>
      <c r="AZ267" s="11" t="s">
        <v>32</v>
      </c>
      <c r="BA267" s="11" t="s">
        <v>32</v>
      </c>
      <c r="BB267" s="11" t="s">
        <v>32</v>
      </c>
      <c r="BC267" s="11" t="s">
        <v>32</v>
      </c>
      <c r="BD267" s="11" t="s">
        <v>32</v>
      </c>
      <c r="BE267" s="11" t="s">
        <v>32</v>
      </c>
      <c r="BF267" s="11" t="s">
        <v>32</v>
      </c>
      <c r="BG267" s="11">
        <v>9.1789702693007999E-2</v>
      </c>
      <c r="BH267" s="11">
        <v>5.9662366476659996E-3</v>
      </c>
      <c r="BI267" s="11" t="s">
        <v>32</v>
      </c>
      <c r="BJ267" s="11">
        <v>7.2150795273320002E-3</v>
      </c>
      <c r="BK267" s="11">
        <v>3.3252216712779999E-3</v>
      </c>
      <c r="BL267" s="11">
        <v>1.2513887219301001E-2</v>
      </c>
      <c r="BM267" s="11">
        <v>1.3659296409770001E-3</v>
      </c>
      <c r="BN267" s="11" t="s">
        <v>32</v>
      </c>
    </row>
    <row r="268" spans="1:66" x14ac:dyDescent="0.25">
      <c r="A268" s="108">
        <v>25</v>
      </c>
      <c r="B268" s="11">
        <v>594.70009586429501</v>
      </c>
      <c r="C268" s="11">
        <v>22154.115547761001</v>
      </c>
      <c r="D268" s="11">
        <v>16279.5119444296</v>
      </c>
      <c r="E268" s="11">
        <v>6.5903951226730602</v>
      </c>
      <c r="F268" s="11">
        <v>715555.95796749496</v>
      </c>
      <c r="G268" s="11">
        <v>1063.1015063797099</v>
      </c>
      <c r="H268" s="11">
        <v>3296.5948649553902</v>
      </c>
      <c r="I268" s="11">
        <v>1705.00025905802</v>
      </c>
      <c r="J268" s="11">
        <v>4.7754069927560998</v>
      </c>
      <c r="K268" s="11">
        <v>182.60032078970801</v>
      </c>
      <c r="M268" s="92">
        <v>0.12721824450729</v>
      </c>
      <c r="N268" s="92">
        <v>3.6955280145220124</v>
      </c>
      <c r="O268" s="92">
        <v>3.0760137818999724</v>
      </c>
      <c r="P268" s="92">
        <v>9.6318624717866771E-4</v>
      </c>
      <c r="Q268" s="92">
        <v>92.056273992518229</v>
      </c>
      <c r="R268" s="92">
        <v>0.13726766650374814</v>
      </c>
      <c r="S268" s="92">
        <v>0.54664136050690271</v>
      </c>
      <c r="T268" s="92">
        <v>0.3043766462470377</v>
      </c>
      <c r="U268" s="92">
        <v>6.0767053982821375E-4</v>
      </c>
      <c r="V268" s="92">
        <v>2.2730087931902853E-2</v>
      </c>
      <c r="W268" s="92">
        <f t="shared" si="54"/>
        <v>99.967620651424085</v>
      </c>
      <c r="X268" s="148">
        <f t="shared" si="56"/>
        <v>1.0474150164706349E-2</v>
      </c>
      <c r="Y268" s="153">
        <f t="shared" si="55"/>
        <v>687.31176198259584</v>
      </c>
      <c r="AA268" s="11">
        <v>5.3791318695785497</v>
      </c>
      <c r="AB268" s="11">
        <v>191.17128565497501</v>
      </c>
      <c r="AC268" s="11" t="s">
        <v>32</v>
      </c>
      <c r="AD268" s="11">
        <v>52.518532590809201</v>
      </c>
      <c r="AE268" s="11">
        <v>1.71465805480268</v>
      </c>
      <c r="AF268" s="11">
        <v>1.30239703478249</v>
      </c>
      <c r="AG268" s="11">
        <v>1.50009442453094</v>
      </c>
      <c r="AH268" s="11">
        <v>0.111565236039499</v>
      </c>
      <c r="AI268" s="11" t="s">
        <v>32</v>
      </c>
      <c r="AJ268" s="11">
        <v>1.3885964947473999E-2</v>
      </c>
      <c r="AK268" s="11">
        <v>1.2634413473359999E-3</v>
      </c>
      <c r="AL268" s="11">
        <v>0.91918107864070198</v>
      </c>
      <c r="AM268" s="11">
        <v>9.0154567880619998E-2</v>
      </c>
      <c r="AN268" s="11">
        <v>0.83510900868771198</v>
      </c>
      <c r="AO268" s="11">
        <v>0.64193097346540595</v>
      </c>
      <c r="AP268" s="11" t="s">
        <v>32</v>
      </c>
      <c r="AQ268" s="11" t="s">
        <v>32</v>
      </c>
      <c r="AR268" s="11">
        <v>9.4742625577669999E-3</v>
      </c>
      <c r="AS268" s="11">
        <v>2.4152080940040002E-3</v>
      </c>
      <c r="AT268" s="11">
        <v>2.5217471167670001E-3</v>
      </c>
      <c r="AU268" s="11" t="s">
        <v>32</v>
      </c>
      <c r="AV268" s="11">
        <v>6.1494263233530001E-3</v>
      </c>
      <c r="AW268" s="11" t="s">
        <v>32</v>
      </c>
      <c r="AX268" s="11" t="s">
        <v>32</v>
      </c>
      <c r="AY268" s="11" t="s">
        <v>32</v>
      </c>
      <c r="AZ268" s="11" t="s">
        <v>32</v>
      </c>
      <c r="BA268" s="11">
        <v>4.0984783546880003E-3</v>
      </c>
      <c r="BB268" s="11" t="s">
        <v>32</v>
      </c>
      <c r="BC268" s="11" t="s">
        <v>32</v>
      </c>
      <c r="BD268" s="11" t="s">
        <v>32</v>
      </c>
      <c r="BE268" s="11" t="s">
        <v>32</v>
      </c>
      <c r="BF268" s="11" t="s">
        <v>32</v>
      </c>
      <c r="BG268" s="11">
        <v>5.0375884724777997E-2</v>
      </c>
      <c r="BH268" s="11">
        <v>1.1049355152950001E-3</v>
      </c>
      <c r="BI268" s="11" t="s">
        <v>32</v>
      </c>
      <c r="BJ268" s="11">
        <v>3.066468715581E-3</v>
      </c>
      <c r="BK268" s="11">
        <v>1.2605732095319999E-3</v>
      </c>
      <c r="BL268" s="11">
        <v>2.8033755735275001E-2</v>
      </c>
      <c r="BM268" s="11">
        <v>2.5896087821059999E-3</v>
      </c>
      <c r="BN268" s="11" t="s">
        <v>32</v>
      </c>
    </row>
    <row r="269" spans="1:66" x14ac:dyDescent="0.25">
      <c r="A269" s="108">
        <v>26</v>
      </c>
      <c r="B269" s="11">
        <v>1421.6364573205899</v>
      </c>
      <c r="C269" s="11">
        <v>21949.545866315199</v>
      </c>
      <c r="D269" s="11">
        <v>14923.959410139199</v>
      </c>
      <c r="E269" s="11">
        <v>6.8038978165455504</v>
      </c>
      <c r="F269" s="11">
        <v>716669.22730780696</v>
      </c>
      <c r="G269" s="11">
        <v>1259.40428450525</v>
      </c>
      <c r="H269" s="11">
        <v>3086.2352767833499</v>
      </c>
      <c r="I269" s="11">
        <v>1672.6361627742399</v>
      </c>
      <c r="J269" s="11">
        <v>3.86881527626042</v>
      </c>
      <c r="K269" s="11">
        <v>174.84684578034199</v>
      </c>
      <c r="M269" s="92">
        <v>0.30411647095002065</v>
      </c>
      <c r="N269" s="92">
        <v>3.6614037459600381</v>
      </c>
      <c r="O269" s="92">
        <v>2.8198821305458019</v>
      </c>
      <c r="P269" s="92">
        <v>9.9438966588813221E-4</v>
      </c>
      <c r="Q269" s="92">
        <v>92.199496093149364</v>
      </c>
      <c r="R269" s="92">
        <v>0.16261428121531787</v>
      </c>
      <c r="S269" s="92">
        <v>0.51175953359621507</v>
      </c>
      <c r="T269" s="92">
        <v>0.29859900777845727</v>
      </c>
      <c r="U269" s="92">
        <v>4.9230674390413835E-4</v>
      </c>
      <c r="V269" s="92">
        <v>2.1764935362736972E-2</v>
      </c>
      <c r="W269" s="92">
        <f t="shared" si="54"/>
        <v>99.981122894967754</v>
      </c>
      <c r="X269" s="148">
        <f t="shared" si="56"/>
        <v>9.7972409289166004E-3</v>
      </c>
      <c r="Y269" s="153">
        <f t="shared" si="55"/>
        <v>679.98415758834949</v>
      </c>
      <c r="AA269" s="11">
        <v>5.7717885450841298</v>
      </c>
      <c r="AB269" s="11">
        <v>187.788950668892</v>
      </c>
      <c r="AC269" s="11">
        <v>0.45890621140197302</v>
      </c>
      <c r="AD269" s="11">
        <v>51.840851243410597</v>
      </c>
      <c r="AE269" s="11">
        <v>2.0437828234175801</v>
      </c>
      <c r="AF269" s="11">
        <v>1.3940427611500901</v>
      </c>
      <c r="AG269" s="11">
        <v>1.3891802911318401</v>
      </c>
      <c r="AH269" s="11" t="s">
        <v>32</v>
      </c>
      <c r="AI269" s="11" t="s">
        <v>32</v>
      </c>
      <c r="AJ269" s="11">
        <v>0.23052116468426601</v>
      </c>
      <c r="AK269" s="11">
        <v>1.0241824011683E-2</v>
      </c>
      <c r="AL269" s="11">
        <v>0.97520426812712102</v>
      </c>
      <c r="AM269" s="11">
        <v>8.4392915901676996E-2</v>
      </c>
      <c r="AN269" s="11">
        <v>0.69308350365129201</v>
      </c>
      <c r="AO269" s="11">
        <v>0.695197733437526</v>
      </c>
      <c r="AP269" s="11" t="s">
        <v>32</v>
      </c>
      <c r="AQ269" s="11" t="s">
        <v>32</v>
      </c>
      <c r="AR269" s="11">
        <v>0.45355945038617401</v>
      </c>
      <c r="AS269" s="11">
        <v>5.2029948536760004E-3</v>
      </c>
      <c r="AT269" s="11">
        <v>3.0124384465644E-2</v>
      </c>
      <c r="AU269" s="11">
        <v>1.111085633764E-3</v>
      </c>
      <c r="AV269" s="11" t="s">
        <v>32</v>
      </c>
      <c r="AW269" s="11" t="s">
        <v>32</v>
      </c>
      <c r="AX269" s="11">
        <v>3.9536108151159996E-3</v>
      </c>
      <c r="AY269" s="11">
        <v>7.1565297614640004E-3</v>
      </c>
      <c r="AZ269" s="11">
        <v>1.0617321947690001E-3</v>
      </c>
      <c r="BA269" s="11" t="s">
        <v>32</v>
      </c>
      <c r="BB269" s="11" t="s">
        <v>32</v>
      </c>
      <c r="BC269" s="11" t="s">
        <v>32</v>
      </c>
      <c r="BD269" s="11">
        <v>2.1010430699240001E-3</v>
      </c>
      <c r="BE269" s="11">
        <v>4.9325580262369996E-3</v>
      </c>
      <c r="BF269" s="11" t="s">
        <v>32</v>
      </c>
      <c r="BG269" s="11">
        <v>6.1643572172154E-2</v>
      </c>
      <c r="BH269" s="11">
        <v>1.3249094536257999E-2</v>
      </c>
      <c r="BI269" s="11" t="s">
        <v>32</v>
      </c>
      <c r="BJ269" s="11">
        <v>2.323614769761E-2</v>
      </c>
      <c r="BK269" s="11">
        <v>1.8693241101924999E-2</v>
      </c>
      <c r="BL269" s="11">
        <v>4.3435139850852997E-2</v>
      </c>
      <c r="BM269" s="11">
        <v>1.3768268503370001E-3</v>
      </c>
      <c r="BN269" s="11">
        <v>4.5763569962010003E-3</v>
      </c>
    </row>
    <row r="270" spans="1:66" x14ac:dyDescent="0.25">
      <c r="A270" s="108">
        <v>27</v>
      </c>
      <c r="B270" s="11">
        <v>628.49482312529301</v>
      </c>
      <c r="C270" s="11">
        <v>23100.574322549499</v>
      </c>
      <c r="D270" s="11">
        <v>15624.403460568999</v>
      </c>
      <c r="E270" s="11">
        <v>8.2327115668815996</v>
      </c>
      <c r="F270" s="11">
        <v>714957.98180380499</v>
      </c>
      <c r="G270" s="11">
        <v>1041.75055625703</v>
      </c>
      <c r="H270" s="11">
        <v>3355.29498438263</v>
      </c>
      <c r="I270" s="11">
        <v>1790.8568594512301</v>
      </c>
      <c r="J270" s="11">
        <v>4.3430672410291704</v>
      </c>
      <c r="K270" s="11">
        <v>173.72794544269601</v>
      </c>
      <c r="M270" s="92">
        <v>0.1344476125629627</v>
      </c>
      <c r="N270" s="92">
        <v>3.8534068027444821</v>
      </c>
      <c r="O270" s="92">
        <v>2.9522310338745124</v>
      </c>
      <c r="P270" s="92">
        <v>1.2032107954997459E-3</v>
      </c>
      <c r="Q270" s="92">
        <v>91.97934435905951</v>
      </c>
      <c r="R270" s="92">
        <v>0.13451083182390769</v>
      </c>
      <c r="S270" s="92">
        <v>0.55637501431032765</v>
      </c>
      <c r="T270" s="92">
        <v>0.31970376654923355</v>
      </c>
      <c r="U270" s="92">
        <v>5.5265530642096194E-4</v>
      </c>
      <c r="V270" s="92">
        <v>2.1625654648706798E-2</v>
      </c>
      <c r="W270" s="92">
        <f t="shared" si="54"/>
        <v>99.953400941675568</v>
      </c>
      <c r="X270" s="148">
        <f t="shared" si="56"/>
        <v>1.0667489641530456E-2</v>
      </c>
      <c r="Y270" s="153">
        <f t="shared" si="55"/>
        <v>689.33752830819685</v>
      </c>
      <c r="AA270" s="11">
        <v>5.4758908889189097</v>
      </c>
      <c r="AB270" s="11">
        <v>196.921103632289</v>
      </c>
      <c r="AC270" s="11" t="s">
        <v>32</v>
      </c>
      <c r="AD270" s="11">
        <v>53.563509032048799</v>
      </c>
      <c r="AE270" s="11">
        <v>1.4591422538008101</v>
      </c>
      <c r="AF270" s="11">
        <v>1.04671966199065</v>
      </c>
      <c r="AG270" s="11">
        <v>1.3626001815912101</v>
      </c>
      <c r="AH270" s="11">
        <v>0.32750136673701602</v>
      </c>
      <c r="AI270" s="11" t="s">
        <v>32</v>
      </c>
      <c r="AJ270" s="11">
        <v>2.8280792044965E-2</v>
      </c>
      <c r="AK270" s="11">
        <v>1.5647501150360999E-2</v>
      </c>
      <c r="AL270" s="11">
        <v>1.0113686273651501</v>
      </c>
      <c r="AM270" s="11">
        <v>9.8454894843631999E-2</v>
      </c>
      <c r="AN270" s="11">
        <v>0.79730520659240001</v>
      </c>
      <c r="AO270" s="11">
        <v>0.81588414771984497</v>
      </c>
      <c r="AP270" s="11" t="s">
        <v>32</v>
      </c>
      <c r="AQ270" s="11" t="s">
        <v>32</v>
      </c>
      <c r="AR270" s="11">
        <v>2.0038731613554E-2</v>
      </c>
      <c r="AS270" s="11">
        <v>1.137743170959E-2</v>
      </c>
      <c r="AT270" s="11">
        <v>3.4474577902173002E-2</v>
      </c>
      <c r="AU270" s="11" t="s">
        <v>32</v>
      </c>
      <c r="AV270" s="11" t="s">
        <v>32</v>
      </c>
      <c r="AW270" s="11" t="s">
        <v>32</v>
      </c>
      <c r="AX270" s="11" t="s">
        <v>32</v>
      </c>
      <c r="AY270" s="11">
        <v>6.9286343683000002E-3</v>
      </c>
      <c r="AZ270" s="11">
        <v>1.027887216158E-3</v>
      </c>
      <c r="BA270" s="11" t="s">
        <v>32</v>
      </c>
      <c r="BB270" s="11">
        <v>1.0640155161509999E-3</v>
      </c>
      <c r="BC270" s="11" t="s">
        <v>32</v>
      </c>
      <c r="BD270" s="11" t="s">
        <v>32</v>
      </c>
      <c r="BE270" s="11" t="s">
        <v>32</v>
      </c>
      <c r="BF270" s="11" t="s">
        <v>32</v>
      </c>
      <c r="BG270" s="11">
        <v>8.2063271423583994E-2</v>
      </c>
      <c r="BH270" s="11">
        <v>1.0487467245817001E-2</v>
      </c>
      <c r="BI270" s="11">
        <v>5.4844968235829997E-3</v>
      </c>
      <c r="BJ270" s="11">
        <v>3.4084600993106E-2</v>
      </c>
      <c r="BK270" s="11">
        <v>2.9066185160251001E-2</v>
      </c>
      <c r="BL270" s="11">
        <v>7.5758371792288004E-2</v>
      </c>
      <c r="BM270" s="11">
        <v>5.3916735534820003E-3</v>
      </c>
      <c r="BN270" s="11">
        <v>1.8891278374139999E-3</v>
      </c>
    </row>
    <row r="271" spans="1:66" x14ac:dyDescent="0.25">
      <c r="A271" s="108">
        <v>28</v>
      </c>
      <c r="B271" s="11">
        <v>909.46603006801797</v>
      </c>
      <c r="C271" s="11">
        <v>21963.619345179999</v>
      </c>
      <c r="D271" s="11">
        <v>15668.0272168544</v>
      </c>
      <c r="E271" s="11">
        <v>5.6300018236825196</v>
      </c>
      <c r="F271" s="11">
        <v>716380.70706777298</v>
      </c>
      <c r="G271" s="11">
        <v>1063.15867804298</v>
      </c>
      <c r="H271" s="11">
        <v>3336.9283506683901</v>
      </c>
      <c r="I271" s="11">
        <v>1710.0961922992001</v>
      </c>
      <c r="J271" s="11">
        <v>4.4633268327946602</v>
      </c>
      <c r="K271" s="11">
        <v>201.764211978714</v>
      </c>
      <c r="M271" s="92">
        <v>0.19455297315215042</v>
      </c>
      <c r="N271" s="92">
        <v>3.6637513429694755</v>
      </c>
      <c r="O271" s="92">
        <v>2.9604737426246386</v>
      </c>
      <c r="P271" s="92">
        <v>8.2282476653120016E-4</v>
      </c>
      <c r="Q271" s="92">
        <v>92.162377964268998</v>
      </c>
      <c r="R271" s="92">
        <v>0.13727504850890956</v>
      </c>
      <c r="S271" s="92">
        <v>0.55332945910783238</v>
      </c>
      <c r="T271" s="92">
        <v>0.30528637224925315</v>
      </c>
      <c r="U271" s="92">
        <v>5.6795833947312054E-4</v>
      </c>
      <c r="V271" s="92">
        <v>2.5115609107110318E-2</v>
      </c>
      <c r="W271" s="92">
        <f t="shared" si="54"/>
        <v>100.00355329509436</v>
      </c>
      <c r="X271" s="148">
        <f t="shared" si="56"/>
        <v>1.058886762959069E-2</v>
      </c>
      <c r="Y271" s="153">
        <f t="shared" si="55"/>
        <v>688.51718155326398</v>
      </c>
      <c r="AA271" s="11">
        <v>5.6086869477158396</v>
      </c>
      <c r="AB271" s="11">
        <v>207.307819977105</v>
      </c>
      <c r="AC271" s="11" t="s">
        <v>32</v>
      </c>
      <c r="AD271" s="11">
        <v>54.024120762504602</v>
      </c>
      <c r="AE271" s="11">
        <v>2.1512371716162302</v>
      </c>
      <c r="AF271" s="11">
        <v>1.5493338832969901</v>
      </c>
      <c r="AG271" s="11">
        <v>1.3399912279983699</v>
      </c>
      <c r="AH271" s="11" t="s">
        <v>32</v>
      </c>
      <c r="AI271" s="11" t="s">
        <v>32</v>
      </c>
      <c r="AJ271" s="11">
        <v>2.1051824777651999E-2</v>
      </c>
      <c r="AK271" s="11">
        <v>7.2186524563750002E-3</v>
      </c>
      <c r="AL271" s="11">
        <v>1.17404682366956</v>
      </c>
      <c r="AM271" s="11">
        <v>6.8250531212734999E-2</v>
      </c>
      <c r="AN271" s="11">
        <v>0.83553123546460595</v>
      </c>
      <c r="AO271" s="11">
        <v>0.80764389408092896</v>
      </c>
      <c r="AP271" s="11" t="s">
        <v>32</v>
      </c>
      <c r="AQ271" s="11" t="s">
        <v>32</v>
      </c>
      <c r="AR271" s="11" t="s">
        <v>32</v>
      </c>
      <c r="AS271" s="11">
        <v>1.8130380208552E-2</v>
      </c>
      <c r="AT271" s="11">
        <v>3.2553191594737997E-2</v>
      </c>
      <c r="AU271" s="11" t="s">
        <v>32</v>
      </c>
      <c r="AV271" s="11">
        <v>6.5183619593300003E-3</v>
      </c>
      <c r="AW271" s="11" t="s">
        <v>32</v>
      </c>
      <c r="AX271" s="11" t="s">
        <v>32</v>
      </c>
      <c r="AY271" s="11" t="s">
        <v>32</v>
      </c>
      <c r="AZ271" s="11">
        <v>9.5751231167199996E-3</v>
      </c>
      <c r="BA271" s="11" t="s">
        <v>32</v>
      </c>
      <c r="BB271" s="11" t="s">
        <v>32</v>
      </c>
      <c r="BC271" s="11" t="s">
        <v>32</v>
      </c>
      <c r="BD271" s="11">
        <v>1.0310340031910001E-3</v>
      </c>
      <c r="BE271" s="11">
        <v>4.8869586120389996E-3</v>
      </c>
      <c r="BF271" s="11">
        <v>2.1964903113040001E-3</v>
      </c>
      <c r="BG271" s="11">
        <v>8.7840407055722006E-2</v>
      </c>
      <c r="BH271" s="11" t="s">
        <v>32</v>
      </c>
      <c r="BI271" s="11" t="s">
        <v>32</v>
      </c>
      <c r="BJ271" s="11">
        <v>6.5274755408368995E-2</v>
      </c>
      <c r="BK271" s="11">
        <v>4.1019480522489001E-2</v>
      </c>
      <c r="BL271" s="11">
        <v>9.6224334211380005E-2</v>
      </c>
      <c r="BM271" s="11">
        <v>3.4452710461199999E-3</v>
      </c>
      <c r="BN271" s="11">
        <v>5.8364665373369998E-3</v>
      </c>
    </row>
    <row r="272" spans="1:66" x14ac:dyDescent="0.25">
      <c r="A272" s="108">
        <v>29</v>
      </c>
      <c r="B272" s="11">
        <v>876.05681068797196</v>
      </c>
      <c r="C272" s="11">
        <v>25227.9536597921</v>
      </c>
      <c r="D272" s="11">
        <v>16867.153229678199</v>
      </c>
      <c r="E272" s="11">
        <v>5.5859969132913596</v>
      </c>
      <c r="F272" s="11">
        <v>709373.88775027206</v>
      </c>
      <c r="G272" s="11">
        <v>1445.54806513777</v>
      </c>
      <c r="H272" s="11">
        <v>3402.5957084012098</v>
      </c>
      <c r="I272" s="11">
        <v>1751.88064954323</v>
      </c>
      <c r="J272" s="11">
        <v>4.38743353689902</v>
      </c>
      <c r="K272" s="11">
        <v>188.85448495353</v>
      </c>
      <c r="M272" s="92">
        <v>0.18740607294237097</v>
      </c>
      <c r="N272" s="92">
        <v>4.2082749499899199</v>
      </c>
      <c r="O272" s="92">
        <v>3.1870486027476952</v>
      </c>
      <c r="P272" s="92">
        <v>8.1639344887753226E-4</v>
      </c>
      <c r="Q272" s="92">
        <v>91.260950659072492</v>
      </c>
      <c r="R272" s="92">
        <v>0.18664916617058885</v>
      </c>
      <c r="S272" s="92">
        <v>0.56421842036708858</v>
      </c>
      <c r="T272" s="92">
        <v>0.31274573355645735</v>
      </c>
      <c r="U272" s="92">
        <v>5.5830091757040027E-4</v>
      </c>
      <c r="V272" s="92">
        <v>2.3508606287015413E-2</v>
      </c>
      <c r="W272" s="92">
        <f t="shared" si="54"/>
        <v>99.932176905500057</v>
      </c>
      <c r="X272" s="148">
        <f t="shared" si="56"/>
        <v>1.0900464675028181E-2</v>
      </c>
      <c r="Y272" s="153">
        <f t="shared" si="55"/>
        <v>691.74140041759676</v>
      </c>
      <c r="AA272" s="11">
        <v>7.4486081373243103</v>
      </c>
      <c r="AB272" s="11">
        <v>196.09273875436099</v>
      </c>
      <c r="AC272" s="11">
        <v>0.27300789771906098</v>
      </c>
      <c r="AD272" s="11">
        <v>53.658285448720697</v>
      </c>
      <c r="AE272" s="11">
        <v>1.59338959163788</v>
      </c>
      <c r="AF272" s="11">
        <v>1.76959480969586</v>
      </c>
      <c r="AG272" s="11">
        <v>1.54476117704178</v>
      </c>
      <c r="AH272" s="11" t="s">
        <v>32</v>
      </c>
      <c r="AI272" s="11" t="s">
        <v>32</v>
      </c>
      <c r="AJ272" s="11">
        <v>2.0940488228852999E-2</v>
      </c>
      <c r="AK272" s="11">
        <v>4.3217316704790001E-3</v>
      </c>
      <c r="AL272" s="11">
        <v>1.50856321821273</v>
      </c>
      <c r="AM272" s="11">
        <v>8.5194966350312998E-2</v>
      </c>
      <c r="AN272" s="11">
        <v>0.59608717595702898</v>
      </c>
      <c r="AO272" s="11">
        <v>0.74745259786385199</v>
      </c>
      <c r="AP272" s="11" t="s">
        <v>32</v>
      </c>
      <c r="AQ272" s="11" t="s">
        <v>32</v>
      </c>
      <c r="AR272" s="11" t="s">
        <v>32</v>
      </c>
      <c r="AS272" s="11" t="s">
        <v>32</v>
      </c>
      <c r="AT272" s="11">
        <v>1.3107297440539999E-3</v>
      </c>
      <c r="AU272" s="11">
        <v>6.6922166296060001E-3</v>
      </c>
      <c r="AV272" s="11" t="s">
        <v>32</v>
      </c>
      <c r="AW272" s="11" t="s">
        <v>32</v>
      </c>
      <c r="AX272" s="11" t="s">
        <v>32</v>
      </c>
      <c r="AY272" s="11" t="s">
        <v>32</v>
      </c>
      <c r="AZ272" s="11" t="s">
        <v>32</v>
      </c>
      <c r="BA272" s="11" t="s">
        <v>32</v>
      </c>
      <c r="BB272" s="11" t="s">
        <v>32</v>
      </c>
      <c r="BC272" s="11" t="s">
        <v>32</v>
      </c>
      <c r="BD272" s="11" t="s">
        <v>32</v>
      </c>
      <c r="BE272" s="11" t="s">
        <v>32</v>
      </c>
      <c r="BF272" s="11" t="s">
        <v>32</v>
      </c>
      <c r="BG272" s="11">
        <v>0.12566560563778201</v>
      </c>
      <c r="BH272" s="11">
        <v>8.3181202379540003E-3</v>
      </c>
      <c r="BI272" s="11" t="s">
        <v>32</v>
      </c>
      <c r="BJ272" s="11">
        <v>8.5113721466570005E-3</v>
      </c>
      <c r="BK272" s="11">
        <v>2.6543345888790002E-3</v>
      </c>
      <c r="BL272" s="11">
        <v>7.6023226403109004E-2</v>
      </c>
      <c r="BM272" s="11">
        <v>1.360481772918E-3</v>
      </c>
      <c r="BN272" s="11" t="s">
        <v>32</v>
      </c>
    </row>
    <row r="273" spans="1:66" x14ac:dyDescent="0.25">
      <c r="A273" s="108">
        <v>30</v>
      </c>
      <c r="B273" s="11">
        <v>887.13493538892897</v>
      </c>
      <c r="C273" s="11">
        <v>24781.2525181778</v>
      </c>
      <c r="D273" s="11">
        <v>17869.931556476098</v>
      </c>
      <c r="E273" s="11">
        <v>8.6841467839980506</v>
      </c>
      <c r="F273" s="11">
        <v>709370.36118906701</v>
      </c>
      <c r="G273" s="11">
        <v>1462.8811568170599</v>
      </c>
      <c r="H273" s="11">
        <v>3476.5456914411302</v>
      </c>
      <c r="I273" s="11">
        <v>1664.6117132555501</v>
      </c>
      <c r="J273" s="11">
        <v>4.2252885426254796</v>
      </c>
      <c r="K273" s="11">
        <v>197.254239381926</v>
      </c>
      <c r="M273" s="92">
        <v>0.1897759053783997</v>
      </c>
      <c r="N273" s="92">
        <v>4.1337607325572385</v>
      </c>
      <c r="O273" s="92">
        <v>3.3765235675961587</v>
      </c>
      <c r="P273" s="92">
        <v>1.2691880524813152E-3</v>
      </c>
      <c r="Q273" s="92">
        <v>91.260496966973477</v>
      </c>
      <c r="R273" s="92">
        <v>0.18888721496821875</v>
      </c>
      <c r="S273" s="92">
        <v>0.57648080655476819</v>
      </c>
      <c r="T273" s="92">
        <v>0.29716648305038079</v>
      </c>
      <c r="U273" s="92">
        <v>5.376679670490922E-4</v>
      </c>
      <c r="V273" s="92">
        <v>2.4554207718262146E-2</v>
      </c>
      <c r="W273" s="92">
        <f t="shared" ref="W273:W336" si="65">SUM(M273:V273)</f>
        <v>100.04945274081643</v>
      </c>
      <c r="X273" s="148">
        <f t="shared" si="56"/>
        <v>1.1134788327932944E-2</v>
      </c>
      <c r="Y273" s="153">
        <f t="shared" si="55"/>
        <v>694.11967115367929</v>
      </c>
      <c r="AA273" s="11">
        <v>7.0284576376666603</v>
      </c>
      <c r="AB273" s="11">
        <v>203.14148660490201</v>
      </c>
      <c r="AC273" s="11">
        <v>0.197834021695768</v>
      </c>
      <c r="AD273" s="11">
        <v>55.916584284511401</v>
      </c>
      <c r="AE273" s="11">
        <v>2.0151978019945398</v>
      </c>
      <c r="AF273" s="11">
        <v>1.5455647126763301</v>
      </c>
      <c r="AG273" s="11">
        <v>1.4393072748106399</v>
      </c>
      <c r="AH273" s="11">
        <v>0.31480750932227097</v>
      </c>
      <c r="AI273" s="11" t="s">
        <v>32</v>
      </c>
      <c r="AJ273" s="11" t="s">
        <v>32</v>
      </c>
      <c r="AK273" s="11">
        <v>2.7702973264159998E-3</v>
      </c>
      <c r="AL273" s="11">
        <v>1.3403028214005399</v>
      </c>
      <c r="AM273" s="11">
        <v>9.9767528063925998E-2</v>
      </c>
      <c r="AN273" s="11">
        <v>0.86153505461938495</v>
      </c>
      <c r="AO273" s="11">
        <v>0.87515080510327903</v>
      </c>
      <c r="AP273" s="11" t="s">
        <v>32</v>
      </c>
      <c r="AQ273" s="11" t="s">
        <v>32</v>
      </c>
      <c r="AR273" s="11" t="s">
        <v>32</v>
      </c>
      <c r="AS273" s="11">
        <v>1.2304180581060001E-3</v>
      </c>
      <c r="AT273" s="11">
        <v>3.9193688994520002E-3</v>
      </c>
      <c r="AU273" s="11" t="s">
        <v>32</v>
      </c>
      <c r="AV273" s="11">
        <v>6.3383028420320002E-3</v>
      </c>
      <c r="AW273" s="11" t="s">
        <v>32</v>
      </c>
      <c r="AX273" s="11" t="s">
        <v>32</v>
      </c>
      <c r="AY273" s="11" t="s">
        <v>32</v>
      </c>
      <c r="AZ273" s="11" t="s">
        <v>32</v>
      </c>
      <c r="BA273" s="11" t="s">
        <v>32</v>
      </c>
      <c r="BB273" s="11">
        <v>8.6490778266190005E-3</v>
      </c>
      <c r="BC273" s="11">
        <v>3.3246816898270001E-3</v>
      </c>
      <c r="BD273" s="11" t="s">
        <v>32</v>
      </c>
      <c r="BE273" s="11" t="s">
        <v>32</v>
      </c>
      <c r="BF273" s="11">
        <v>1.7313690736580001E-2</v>
      </c>
      <c r="BG273" s="11">
        <v>7.0507152670703996E-2</v>
      </c>
      <c r="BH273" s="11">
        <v>3.3657270796790997E-2</v>
      </c>
      <c r="BI273" s="11" t="s">
        <v>32</v>
      </c>
      <c r="BJ273" s="11" t="s">
        <v>32</v>
      </c>
      <c r="BK273" s="11">
        <v>1.3028281775759999E-3</v>
      </c>
      <c r="BL273" s="11">
        <v>1.0212169123655E-2</v>
      </c>
      <c r="BM273" s="11">
        <v>2.6711119198949999E-3</v>
      </c>
      <c r="BN273" s="11" t="s">
        <v>32</v>
      </c>
    </row>
    <row r="274" spans="1:66" x14ac:dyDescent="0.25">
      <c r="I274" s="11"/>
      <c r="L274" s="14" t="s">
        <v>71</v>
      </c>
      <c r="M274" s="15">
        <f>MIN(M244:M273)</f>
        <v>9.3909853755835979E-2</v>
      </c>
      <c r="N274" s="15">
        <f t="shared" ref="N274:V274" si="66">MIN(N244:N273)</f>
        <v>3.5434920236681093</v>
      </c>
      <c r="O274" s="15">
        <f t="shared" si="66"/>
        <v>2.6346789976262119</v>
      </c>
      <c r="P274" s="15">
        <f t="shared" si="66"/>
        <v>8.1639344887753226E-4</v>
      </c>
      <c r="Q274" s="15">
        <f t="shared" si="66"/>
        <v>91.229854489941701</v>
      </c>
      <c r="R274" s="15">
        <f t="shared" si="66"/>
        <v>0.12699401849048156</v>
      </c>
      <c r="S274" s="15">
        <f t="shared" si="66"/>
        <v>0.51144079954586086</v>
      </c>
      <c r="T274" s="15">
        <f t="shared" si="66"/>
        <v>0.26864710615008497</v>
      </c>
      <c r="U274" s="15">
        <f t="shared" si="66"/>
        <v>4.7497049735076464E-4</v>
      </c>
      <c r="V274" s="15">
        <f t="shared" si="66"/>
        <v>1.7984509349508213E-2</v>
      </c>
      <c r="W274" s="92"/>
      <c r="X274" s="151">
        <f t="shared" ref="X274:Y274" si="67">MIN(X244:X273)</f>
        <v>9.7821984578175987E-3</v>
      </c>
      <c r="Y274" s="156">
        <f t="shared" si="67"/>
        <v>679.81694465262615</v>
      </c>
    </row>
    <row r="275" spans="1:66" x14ac:dyDescent="0.25">
      <c r="I275" s="11"/>
      <c r="L275" s="14" t="s">
        <v>72</v>
      </c>
      <c r="M275" s="15">
        <f>MAX(M244:M273)</f>
        <v>0.30411647095002065</v>
      </c>
      <c r="N275" s="15">
        <f t="shared" ref="N275:V275" si="68">MAX(N244:N273)</f>
        <v>4.2082749499899199</v>
      </c>
      <c r="O275" s="15">
        <f t="shared" si="68"/>
        <v>3.4911470989332121</v>
      </c>
      <c r="P275" s="15">
        <f t="shared" si="68"/>
        <v>1.3069416806957227E-3</v>
      </c>
      <c r="Q275" s="15">
        <f t="shared" si="68"/>
        <v>92.513686390817185</v>
      </c>
      <c r="R275" s="15">
        <f t="shared" si="68"/>
        <v>0.21046270598323683</v>
      </c>
      <c r="S275" s="15">
        <f t="shared" si="68"/>
        <v>0.6251713902313315</v>
      </c>
      <c r="T275" s="15">
        <f t="shared" si="68"/>
        <v>0.31970376654923355</v>
      </c>
      <c r="U275" s="15">
        <f t="shared" si="68"/>
        <v>6.6197176403495284E-4</v>
      </c>
      <c r="V275" s="15">
        <f t="shared" si="68"/>
        <v>3.3266740721526966E-2</v>
      </c>
      <c r="W275" s="92"/>
      <c r="X275" s="151">
        <f t="shared" ref="X275:Y275" si="69">MAX(X244:X273)</f>
        <v>1.2008572511124036E-2</v>
      </c>
      <c r="Y275" s="156">
        <f t="shared" si="69"/>
        <v>702.66285842325522</v>
      </c>
    </row>
    <row r="276" spans="1:66" x14ac:dyDescent="0.25">
      <c r="I276" s="11"/>
      <c r="L276" s="14" t="s">
        <v>73</v>
      </c>
      <c r="M276" s="15">
        <f>AVERAGE(M244:M273)</f>
        <v>0.18119045175010659</v>
      </c>
      <c r="N276" s="15">
        <f t="shared" ref="N276:V276" si="70">AVERAGE(N244:N273)</f>
        <v>3.8235619296879819</v>
      </c>
      <c r="O276" s="15">
        <f t="shared" si="70"/>
        <v>3.1347401443495118</v>
      </c>
      <c r="P276" s="15">
        <f t="shared" si="70"/>
        <v>1.0416482048125422E-3</v>
      </c>
      <c r="Q276" s="15">
        <f t="shared" si="70"/>
        <v>91.800147090715001</v>
      </c>
      <c r="R276" s="15">
        <f t="shared" si="70"/>
        <v>0.15836222614664869</v>
      </c>
      <c r="S276" s="15">
        <f t="shared" si="70"/>
        <v>0.5664185686690788</v>
      </c>
      <c r="T276" s="15">
        <f t="shared" si="70"/>
        <v>0.30257172006390609</v>
      </c>
      <c r="U276" s="15">
        <f t="shared" si="70"/>
        <v>5.7228043263647893E-4</v>
      </c>
      <c r="V276" s="15">
        <f t="shared" si="70"/>
        <v>2.3592165485312965E-2</v>
      </c>
      <c r="W276" s="92"/>
      <c r="X276" s="151">
        <f t="shared" ref="X276:Y276" si="71">AVERAGE(X244:X273)</f>
        <v>1.0879486332692522E-2</v>
      </c>
      <c r="Y276" s="156">
        <f t="shared" si="71"/>
        <v>691.3981139669238</v>
      </c>
    </row>
    <row r="277" spans="1:66" x14ac:dyDescent="0.25">
      <c r="I277" s="11"/>
      <c r="L277" s="14" t="s">
        <v>76</v>
      </c>
      <c r="M277" s="15">
        <f>STDEV(M244:M273)*2</f>
        <v>9.5836166808761253E-2</v>
      </c>
      <c r="N277" s="15">
        <f t="shared" ref="N277:V277" si="72">STDEV(N244:N273)*2</f>
        <v>0.36893049190375554</v>
      </c>
      <c r="O277" s="15">
        <f t="shared" si="72"/>
        <v>0.45111660532111597</v>
      </c>
      <c r="P277" s="15">
        <f t="shared" si="72"/>
        <v>2.5683480229681595E-4</v>
      </c>
      <c r="Q277" s="15">
        <f t="shared" si="72"/>
        <v>0.708216446510191</v>
      </c>
      <c r="R277" s="15">
        <f t="shared" si="72"/>
        <v>4.2166087734739142E-2</v>
      </c>
      <c r="S277" s="15">
        <f t="shared" si="72"/>
        <v>6.2270900579967467E-2</v>
      </c>
      <c r="T277" s="15">
        <f t="shared" si="72"/>
        <v>1.9202743264856881E-2</v>
      </c>
      <c r="U277" s="15">
        <f t="shared" si="72"/>
        <v>8.6247396443912613E-5</v>
      </c>
      <c r="V277" s="15">
        <f t="shared" si="72"/>
        <v>7.00254598249453E-3</v>
      </c>
      <c r="W277" s="92"/>
      <c r="X277" s="151">
        <f t="shared" ref="X277:Y277" si="73">STDEV(X244:X273)*2</f>
        <v>1.2128022787779365E-3</v>
      </c>
      <c r="Y277" s="156">
        <f t="shared" si="73"/>
        <v>12.413292725713005</v>
      </c>
    </row>
    <row r="278" spans="1:66" ht="14.4" x14ac:dyDescent="0.3">
      <c r="A278" s="23" t="s">
        <v>4</v>
      </c>
      <c r="B278" s="146" t="s">
        <v>291</v>
      </c>
      <c r="I278" s="11"/>
      <c r="M278" s="92"/>
      <c r="N278" s="92"/>
      <c r="O278" s="92"/>
      <c r="P278" s="92"/>
      <c r="Q278" s="92"/>
      <c r="R278" s="92"/>
      <c r="S278" s="92"/>
      <c r="T278" s="108"/>
      <c r="U278" s="92"/>
      <c r="V278" s="92"/>
      <c r="W278" s="92"/>
      <c r="X278" s="148"/>
      <c r="Y278" s="153"/>
    </row>
    <row r="279" spans="1:66" x14ac:dyDescent="0.25">
      <c r="A279" s="108">
        <v>1</v>
      </c>
      <c r="B279" s="11">
        <v>780.52736001467599</v>
      </c>
      <c r="C279" s="11">
        <v>22766.628208102498</v>
      </c>
      <c r="D279" s="11">
        <v>14665.3487116998</v>
      </c>
      <c r="E279" s="11">
        <v>6.0624433236717197</v>
      </c>
      <c r="F279" s="11">
        <v>716456.28864136001</v>
      </c>
      <c r="G279" s="11">
        <v>936.58818778967498</v>
      </c>
      <c r="H279" s="11">
        <v>3667.9439113854401</v>
      </c>
      <c r="I279" s="11">
        <v>1876.6739468650001</v>
      </c>
      <c r="J279" s="11">
        <v>4.3428891824461298</v>
      </c>
      <c r="K279" s="11">
        <v>186.17396291908301</v>
      </c>
      <c r="M279" s="92">
        <v>0.1669704128543395</v>
      </c>
      <c r="N279" s="92">
        <v>3.7977012513935779</v>
      </c>
      <c r="O279" s="92">
        <v>2.7710176390756769</v>
      </c>
      <c r="P279" s="92">
        <v>8.8602609175462196E-4</v>
      </c>
      <c r="Q279" s="92">
        <v>92.172101533710958</v>
      </c>
      <c r="R279" s="92">
        <v>0.12093226680740282</v>
      </c>
      <c r="S279" s="92">
        <v>0.60821845938593366</v>
      </c>
      <c r="T279" s="92">
        <v>0.3350238329943398</v>
      </c>
      <c r="U279" s="92">
        <v>5.5263264846627E-4</v>
      </c>
      <c r="V279" s="92">
        <v>2.317493490416745E-2</v>
      </c>
      <c r="W279" s="92">
        <f t="shared" si="65"/>
        <v>99.996578989866606</v>
      </c>
      <c r="X279" s="148">
        <f t="shared" si="56"/>
        <v>1.1625845458851097E-2</v>
      </c>
      <c r="Y279" s="153">
        <f t="shared" si="55"/>
        <v>698.98160484742402</v>
      </c>
      <c r="AA279" s="11">
        <v>6.6091254815041101</v>
      </c>
      <c r="AB279" s="11">
        <v>206.96302401632499</v>
      </c>
      <c r="AC279" s="11">
        <v>0.28185914837430198</v>
      </c>
      <c r="AD279" s="11">
        <v>52.963202070379303</v>
      </c>
      <c r="AE279" s="11">
        <v>1.85428157997368</v>
      </c>
      <c r="AF279" s="11">
        <v>1.4253713183596399</v>
      </c>
      <c r="AG279" s="11">
        <v>1.34263086164422</v>
      </c>
      <c r="AH279" s="11">
        <v>0.12704882514971599</v>
      </c>
      <c r="AI279" s="11" t="s">
        <v>32</v>
      </c>
      <c r="AJ279" s="11">
        <v>1.3728084139000001E-2</v>
      </c>
      <c r="AK279" s="11">
        <v>1.2272534718410001E-3</v>
      </c>
      <c r="AL279" s="11">
        <v>1.1855323122077299</v>
      </c>
      <c r="AM279" s="11">
        <v>0.212639815794817</v>
      </c>
      <c r="AN279" s="11">
        <v>0.541761084320313</v>
      </c>
      <c r="AO279" s="11">
        <v>0.75182531299167898</v>
      </c>
      <c r="AP279" s="11" t="s">
        <v>32</v>
      </c>
      <c r="AQ279" s="11" t="s">
        <v>32</v>
      </c>
      <c r="AR279" s="11" t="s">
        <v>32</v>
      </c>
      <c r="AS279" s="11" t="s">
        <v>32</v>
      </c>
      <c r="AT279" s="11" t="s">
        <v>32</v>
      </c>
      <c r="AU279" s="11" t="s">
        <v>32</v>
      </c>
      <c r="AV279" s="11" t="s">
        <v>32</v>
      </c>
      <c r="AW279" s="11" t="s">
        <v>32</v>
      </c>
      <c r="AX279" s="11" t="s">
        <v>32</v>
      </c>
      <c r="AY279" s="11" t="s">
        <v>32</v>
      </c>
      <c r="AZ279" s="11" t="s">
        <v>32</v>
      </c>
      <c r="BA279" s="11" t="s">
        <v>32</v>
      </c>
      <c r="BB279" s="11" t="s">
        <v>32</v>
      </c>
      <c r="BC279" s="11" t="s">
        <v>32</v>
      </c>
      <c r="BD279" s="11" t="s">
        <v>32</v>
      </c>
      <c r="BE279" s="11" t="s">
        <v>32</v>
      </c>
      <c r="BF279" s="11" t="s">
        <v>32</v>
      </c>
      <c r="BG279" s="11">
        <v>8.1210285262877005E-2</v>
      </c>
      <c r="BH279" s="11">
        <v>3.2777116987459999E-3</v>
      </c>
      <c r="BI279" s="11" t="s">
        <v>32</v>
      </c>
      <c r="BJ279" s="11">
        <v>6.6625926544830001E-3</v>
      </c>
      <c r="BK279" s="11">
        <v>1.200814234059E-3</v>
      </c>
      <c r="BL279" s="11">
        <v>3.4728980540349999E-3</v>
      </c>
      <c r="BM279" s="11" t="s">
        <v>32</v>
      </c>
      <c r="BN279" s="11" t="s">
        <v>32</v>
      </c>
    </row>
    <row r="280" spans="1:66" x14ac:dyDescent="0.25">
      <c r="A280" s="108">
        <v>2</v>
      </c>
      <c r="B280" s="11">
        <v>905.61241930932795</v>
      </c>
      <c r="C280" s="11">
        <v>22461.292898992699</v>
      </c>
      <c r="D280" s="11">
        <v>14621.1947345873</v>
      </c>
      <c r="E280" s="11">
        <v>6.43951041874148</v>
      </c>
      <c r="F280" s="11">
        <v>717334.06969770102</v>
      </c>
      <c r="G280" s="11">
        <v>1053.0261385870299</v>
      </c>
      <c r="H280" s="11">
        <v>3225.1472918887698</v>
      </c>
      <c r="I280" s="11">
        <v>1859.4146337295699</v>
      </c>
      <c r="J280" s="11">
        <v>4.55266622441862</v>
      </c>
      <c r="K280" s="11">
        <v>149.14382950434899</v>
      </c>
      <c r="M280" s="92">
        <v>0.19372860873865144</v>
      </c>
      <c r="N280" s="92">
        <v>3.7467682684809716</v>
      </c>
      <c r="O280" s="92">
        <v>2.76267474510027</v>
      </c>
      <c r="P280" s="92">
        <v>9.4113444769906721E-4</v>
      </c>
      <c r="Q280" s="92">
        <v>92.285028066609229</v>
      </c>
      <c r="R280" s="92">
        <v>0.1359667350143573</v>
      </c>
      <c r="S280" s="92">
        <v>0.53479392394099579</v>
      </c>
      <c r="T280" s="92">
        <v>0.33194270041340279</v>
      </c>
      <c r="U280" s="92">
        <v>5.7932677705726935E-4</v>
      </c>
      <c r="V280" s="92">
        <v>1.856542389670136E-2</v>
      </c>
      <c r="W280" s="92">
        <f t="shared" si="65"/>
        <v>100.01098893341934</v>
      </c>
      <c r="X280" s="148">
        <f t="shared" si="56"/>
        <v>1.0224320186758593E-2</v>
      </c>
      <c r="Y280" s="153">
        <f t="shared" si="55"/>
        <v>684.65102090975904</v>
      </c>
      <c r="AA280" s="11">
        <v>7.2090664009824499</v>
      </c>
      <c r="AB280" s="11">
        <v>196.89087885855201</v>
      </c>
      <c r="AC280" s="11" t="s">
        <v>32</v>
      </c>
      <c r="AD280" s="11">
        <v>53.562006685376403</v>
      </c>
      <c r="AE280" s="11">
        <v>1.5700262247521499</v>
      </c>
      <c r="AF280" s="11">
        <v>1.3905073214902299</v>
      </c>
      <c r="AG280" s="11">
        <v>1.2750922144864001</v>
      </c>
      <c r="AH280" s="11" t="s">
        <v>32</v>
      </c>
      <c r="AI280" s="11" t="s">
        <v>32</v>
      </c>
      <c r="AJ280" s="11">
        <v>9.2762567120760007E-3</v>
      </c>
      <c r="AK280" s="11" t="s">
        <v>32</v>
      </c>
      <c r="AL280" s="11">
        <v>1.0227936726039399</v>
      </c>
      <c r="AM280" s="11">
        <v>8.0901817035274007E-2</v>
      </c>
      <c r="AN280" s="11">
        <v>0.65158511237196004</v>
      </c>
      <c r="AO280" s="11">
        <v>0.69349161601592002</v>
      </c>
      <c r="AP280" s="11" t="s">
        <v>32</v>
      </c>
      <c r="AQ280" s="11" t="s">
        <v>32</v>
      </c>
      <c r="AR280" s="11" t="s">
        <v>32</v>
      </c>
      <c r="AS280" s="11">
        <v>1.1459897984559999E-3</v>
      </c>
      <c r="AT280" s="11" t="s">
        <v>32</v>
      </c>
      <c r="AU280" s="11" t="s">
        <v>32</v>
      </c>
      <c r="AV280" s="11" t="s">
        <v>32</v>
      </c>
      <c r="AW280" s="11" t="s">
        <v>32</v>
      </c>
      <c r="AX280" s="11">
        <v>1.2788557067039E-2</v>
      </c>
      <c r="AY280" s="11" t="s">
        <v>32</v>
      </c>
      <c r="AZ280" s="11" t="s">
        <v>32</v>
      </c>
      <c r="BA280" s="11" t="s">
        <v>32</v>
      </c>
      <c r="BB280" s="11" t="s">
        <v>32</v>
      </c>
      <c r="BC280" s="11" t="s">
        <v>32</v>
      </c>
      <c r="BD280" s="11">
        <v>9.3771126961000005E-4</v>
      </c>
      <c r="BE280" s="11" t="s">
        <v>32</v>
      </c>
      <c r="BF280" s="11" t="s">
        <v>32</v>
      </c>
      <c r="BG280" s="11">
        <v>0.11881653735604</v>
      </c>
      <c r="BH280" s="11">
        <v>5.4177310618130003E-3</v>
      </c>
      <c r="BI280" s="11" t="s">
        <v>32</v>
      </c>
      <c r="BJ280" s="11" t="s">
        <v>32</v>
      </c>
      <c r="BK280" s="11">
        <v>1.1893383159589999E-3</v>
      </c>
      <c r="BL280" s="11">
        <v>6.4632873355329997E-3</v>
      </c>
      <c r="BM280" s="11" t="s">
        <v>32</v>
      </c>
      <c r="BN280" s="11" t="s">
        <v>32</v>
      </c>
    </row>
    <row r="281" spans="1:66" x14ac:dyDescent="0.25">
      <c r="A281" s="108">
        <v>3</v>
      </c>
      <c r="B281" s="11">
        <v>728.29896483590505</v>
      </c>
      <c r="C281" s="11">
        <v>20697.502932323299</v>
      </c>
      <c r="D281" s="11">
        <v>14542.8994645857</v>
      </c>
      <c r="E281" s="11">
        <v>6.07078449575266</v>
      </c>
      <c r="F281" s="11">
        <v>719685.72305102902</v>
      </c>
      <c r="G281" s="11">
        <v>828.43723104378103</v>
      </c>
      <c r="H281" s="11">
        <v>3617.2145937914202</v>
      </c>
      <c r="I281" s="11">
        <v>1884.38481817301</v>
      </c>
      <c r="J281" s="11">
        <v>5.27545072465613</v>
      </c>
      <c r="K281" s="11">
        <v>211.26860527481301</v>
      </c>
      <c r="M281" s="92">
        <v>0.15579771455769684</v>
      </c>
      <c r="N281" s="92">
        <v>3.4525504641408493</v>
      </c>
      <c r="O281" s="92">
        <v>2.7478808538334678</v>
      </c>
      <c r="P281" s="92">
        <v>8.8724515405425117E-4</v>
      </c>
      <c r="Q281" s="92">
        <v>92.587568270514879</v>
      </c>
      <c r="R281" s="92">
        <v>0.10696781527237299</v>
      </c>
      <c r="S281" s="92">
        <v>0.59980652394249323</v>
      </c>
      <c r="T281" s="92">
        <v>0.33640037774024573</v>
      </c>
      <c r="U281" s="92">
        <v>6.7130110471249249E-4</v>
      </c>
      <c r="V281" s="92">
        <v>2.6298715984608725E-2</v>
      </c>
      <c r="W281" s="92">
        <f t="shared" si="65"/>
        <v>100.01482928224537</v>
      </c>
      <c r="X281" s="148">
        <f t="shared" si="56"/>
        <v>1.1416028348888703E-2</v>
      </c>
      <c r="Y281" s="153">
        <f t="shared" ref="Y281:Y343" si="74">(-8344)/(LN(X281)-4.13) - 273</f>
        <v>696.92388374871553</v>
      </c>
      <c r="AA281" s="11">
        <v>5.1543665946973496</v>
      </c>
      <c r="AB281" s="11">
        <v>195.07597584523</v>
      </c>
      <c r="AC281" s="11" t="s">
        <v>32</v>
      </c>
      <c r="AD281" s="11">
        <v>53.924667165631298</v>
      </c>
      <c r="AE281" s="11">
        <v>1.6352809055855999</v>
      </c>
      <c r="AF281" s="11">
        <v>1.1296646597565201</v>
      </c>
      <c r="AG281" s="11">
        <v>1.2391978485902599</v>
      </c>
      <c r="AH281" s="11" t="s">
        <v>32</v>
      </c>
      <c r="AI281" s="11" t="s">
        <v>32</v>
      </c>
      <c r="AJ281" s="11">
        <v>1.1606170270332001E-2</v>
      </c>
      <c r="AK281" s="11" t="s">
        <v>32</v>
      </c>
      <c r="AL281" s="11">
        <v>0.97169223297146001</v>
      </c>
      <c r="AM281" s="11">
        <v>3.7172638034926E-2</v>
      </c>
      <c r="AN281" s="11">
        <v>0.70912870619934398</v>
      </c>
      <c r="AO281" s="11">
        <v>0.60225380849559296</v>
      </c>
      <c r="AP281" s="11" t="s">
        <v>32</v>
      </c>
      <c r="AQ281" s="11" t="s">
        <v>32</v>
      </c>
      <c r="AR281" s="11">
        <v>8.7447855247040004E-3</v>
      </c>
      <c r="AS281" s="11" t="s">
        <v>32</v>
      </c>
      <c r="AT281" s="11" t="s">
        <v>32</v>
      </c>
      <c r="AU281" s="11">
        <v>9.5844030715400001E-4</v>
      </c>
      <c r="AV281" s="11" t="s">
        <v>32</v>
      </c>
      <c r="AW281" s="11">
        <v>1.9598454164437999E-2</v>
      </c>
      <c r="AX281" s="11" t="s">
        <v>32</v>
      </c>
      <c r="AY281" s="11">
        <v>2.6099096360881001E-2</v>
      </c>
      <c r="AZ281" s="11" t="s">
        <v>32</v>
      </c>
      <c r="BA281" s="11" t="s">
        <v>32</v>
      </c>
      <c r="BB281" s="11">
        <v>9.4769067815499998E-4</v>
      </c>
      <c r="BC281" s="11" t="s">
        <v>32</v>
      </c>
      <c r="BD281" s="11" t="s">
        <v>32</v>
      </c>
      <c r="BE281" s="11" t="s">
        <v>32</v>
      </c>
      <c r="BF281" s="11" t="s">
        <v>32</v>
      </c>
      <c r="BG281" s="11">
        <v>4.6823006813527003E-2</v>
      </c>
      <c r="BH281" s="11">
        <v>5.186223201626E-3</v>
      </c>
      <c r="BI281" s="11" t="s">
        <v>32</v>
      </c>
      <c r="BJ281" s="11" t="s">
        <v>32</v>
      </c>
      <c r="BK281" s="11">
        <v>8.6735473351349998E-3</v>
      </c>
      <c r="BL281" s="11" t="s">
        <v>32</v>
      </c>
      <c r="BM281" s="11">
        <v>6.1548074998600002E-4</v>
      </c>
      <c r="BN281" s="11" t="s">
        <v>32</v>
      </c>
    </row>
    <row r="282" spans="1:66" x14ac:dyDescent="0.25">
      <c r="A282" s="108">
        <v>4</v>
      </c>
      <c r="B282" s="11">
        <v>735.882558484127</v>
      </c>
      <c r="C282" s="11">
        <v>20874.0861161352</v>
      </c>
      <c r="D282" s="11">
        <v>13599.210609035101</v>
      </c>
      <c r="E282" s="11">
        <v>5.5443243693775397</v>
      </c>
      <c r="F282" s="11">
        <v>721480.53751984099</v>
      </c>
      <c r="G282" s="11">
        <v>874.91245569057105</v>
      </c>
      <c r="H282" s="11">
        <v>3399.1497977438898</v>
      </c>
      <c r="I282" s="11">
        <v>1909.7405086666799</v>
      </c>
      <c r="J282" s="11">
        <v>4.6410360892592104</v>
      </c>
      <c r="K282" s="11">
        <v>207.84394147880201</v>
      </c>
      <c r="M282" s="92">
        <v>0.15741999691092448</v>
      </c>
      <c r="N282" s="92">
        <v>3.4820063050325127</v>
      </c>
      <c r="O282" s="92">
        <v>2.5695708445771825</v>
      </c>
      <c r="P282" s="92">
        <v>8.1030300658452748E-4</v>
      </c>
      <c r="Q282" s="92">
        <v>92.81847115192754</v>
      </c>
      <c r="R282" s="92">
        <v>0.11296869627876652</v>
      </c>
      <c r="S282" s="92">
        <v>0.56364701946189177</v>
      </c>
      <c r="T282" s="92">
        <v>0.34092687560717566</v>
      </c>
      <c r="U282" s="92">
        <v>5.9057184235823451E-4</v>
      </c>
      <c r="V282" s="92">
        <v>2.5872413835281275E-2</v>
      </c>
      <c r="W282" s="92">
        <f t="shared" si="65"/>
        <v>100.07228417848023</v>
      </c>
      <c r="X282" s="148">
        <f t="shared" ref="X282:X343" si="75">(S282/40.3044)/((S282/40.344)+(Q282/71.844))</f>
        <v>1.0708770742831405E-2</v>
      </c>
      <c r="Y282" s="153">
        <f t="shared" si="74"/>
        <v>689.76639678974459</v>
      </c>
      <c r="AA282" s="11">
        <v>5.9678291584315</v>
      </c>
      <c r="AB282" s="11">
        <v>204.28977393158101</v>
      </c>
      <c r="AC282" s="11">
        <v>0.20526846273011301</v>
      </c>
      <c r="AD282" s="11">
        <v>53.559831582872299</v>
      </c>
      <c r="AE282" s="11">
        <v>2.03232186979645</v>
      </c>
      <c r="AF282" s="11">
        <v>1.6622496444727199</v>
      </c>
      <c r="AG282" s="11">
        <v>1.4880594337409001</v>
      </c>
      <c r="AH282" s="11" t="s">
        <v>32</v>
      </c>
      <c r="AI282" s="11" t="s">
        <v>32</v>
      </c>
      <c r="AJ282" s="11">
        <v>2.2430291380220999E-2</v>
      </c>
      <c r="AK282" s="11" t="s">
        <v>32</v>
      </c>
      <c r="AL282" s="11">
        <v>1.03774065686474</v>
      </c>
      <c r="AM282" s="11">
        <v>9.3843675148707006E-2</v>
      </c>
      <c r="AN282" s="11">
        <v>0.64786425309566098</v>
      </c>
      <c r="AO282" s="11">
        <v>0.72360900788722404</v>
      </c>
      <c r="AP282" s="11" t="s">
        <v>32</v>
      </c>
      <c r="AQ282" s="11" t="s">
        <v>32</v>
      </c>
      <c r="AR282" s="11" t="s">
        <v>32</v>
      </c>
      <c r="AS282" s="11">
        <v>1.170849827271E-3</v>
      </c>
      <c r="AT282" s="11">
        <v>0.13339272741187599</v>
      </c>
      <c r="AU282" s="11">
        <v>1.0227203566470001E-3</v>
      </c>
      <c r="AV282" s="11" t="s">
        <v>32</v>
      </c>
      <c r="AW282" s="11" t="s">
        <v>32</v>
      </c>
      <c r="AX282" s="11">
        <v>3.6668751977869999E-3</v>
      </c>
      <c r="AY282" s="11" t="s">
        <v>32</v>
      </c>
      <c r="AZ282" s="11" t="s">
        <v>32</v>
      </c>
      <c r="BA282" s="11" t="s">
        <v>32</v>
      </c>
      <c r="BB282" s="11" t="s">
        <v>32</v>
      </c>
      <c r="BC282" s="11" t="s">
        <v>32</v>
      </c>
      <c r="BD282" s="11" t="s">
        <v>32</v>
      </c>
      <c r="BE282" s="11" t="s">
        <v>32</v>
      </c>
      <c r="BF282" s="11" t="s">
        <v>32</v>
      </c>
      <c r="BG282" s="11">
        <v>7.1342107167350996E-2</v>
      </c>
      <c r="BH282" s="11">
        <v>2.2003091505620001E-3</v>
      </c>
      <c r="BI282" s="11" t="s">
        <v>32</v>
      </c>
      <c r="BJ282" s="11">
        <v>3.0233182853870002E-3</v>
      </c>
      <c r="BK282" s="11">
        <v>2.4490585236500001E-3</v>
      </c>
      <c r="BL282" s="11">
        <v>1.7688719925971999E-2</v>
      </c>
      <c r="BM282" s="11" t="s">
        <v>32</v>
      </c>
      <c r="BN282" s="11">
        <v>5.9492589301400004E-4</v>
      </c>
    </row>
    <row r="283" spans="1:66" x14ac:dyDescent="0.25">
      <c r="A283" s="108">
        <v>5</v>
      </c>
      <c r="B283" s="11">
        <v>721.63869229599197</v>
      </c>
      <c r="C283" s="11">
        <v>22368.3533215358</v>
      </c>
      <c r="D283" s="11">
        <v>13306.619553447899</v>
      </c>
      <c r="E283" s="11">
        <v>5.5832058872892896</v>
      </c>
      <c r="F283" s="11">
        <v>719270.82412749506</v>
      </c>
      <c r="G283" s="11">
        <v>1000.04200207444</v>
      </c>
      <c r="H283" s="11">
        <v>3107.04777673743</v>
      </c>
      <c r="I283" s="11">
        <v>1934.08845459949</v>
      </c>
      <c r="J283" s="11">
        <v>4.79220121131093</v>
      </c>
      <c r="K283" s="11">
        <v>128.621640212096</v>
      </c>
      <c r="M283" s="92">
        <v>0.15437294905595861</v>
      </c>
      <c r="N283" s="92">
        <v>3.7312650175653865</v>
      </c>
      <c r="O283" s="92">
        <v>2.5142857646239807</v>
      </c>
      <c r="P283" s="92">
        <v>8.1598554042732971E-4</v>
      </c>
      <c r="Q283" s="92">
        <v>92.534191524002225</v>
      </c>
      <c r="R283" s="92">
        <v>0.12912542330785168</v>
      </c>
      <c r="S283" s="92">
        <v>0.51521066233860058</v>
      </c>
      <c r="T283" s="92">
        <v>0.34527347091510091</v>
      </c>
      <c r="U283" s="92">
        <v>6.098076041393158E-4</v>
      </c>
      <c r="V283" s="92">
        <v>1.6010821773601708E-2</v>
      </c>
      <c r="W283" s="92">
        <f t="shared" si="65"/>
        <v>99.941161426727277</v>
      </c>
      <c r="X283" s="148">
        <f t="shared" si="75"/>
        <v>9.8273362130634583E-3</v>
      </c>
      <c r="Y283" s="153">
        <f t="shared" si="74"/>
        <v>680.31810470886057</v>
      </c>
      <c r="AA283" s="11">
        <v>6.2509705421157902</v>
      </c>
      <c r="AB283" s="11">
        <v>204.677980532449</v>
      </c>
      <c r="AC283" s="11" t="s">
        <v>32</v>
      </c>
      <c r="AD283" s="11">
        <v>53.809392096003002</v>
      </c>
      <c r="AE283" s="11">
        <v>1.6750420033036399</v>
      </c>
      <c r="AF283" s="11">
        <v>1.27515088034616</v>
      </c>
      <c r="AG283" s="11">
        <v>1.40279001033241</v>
      </c>
      <c r="AH283" s="11">
        <v>0.10497135238491299</v>
      </c>
      <c r="AI283" s="11" t="s">
        <v>32</v>
      </c>
      <c r="AJ283" s="11">
        <v>1.92011034843025</v>
      </c>
      <c r="AK283" s="11">
        <v>0.139449749677581</v>
      </c>
      <c r="AL283" s="11">
        <v>0.917944629452495</v>
      </c>
      <c r="AM283" s="11">
        <v>5.3534614126844002E-2</v>
      </c>
      <c r="AN283" s="11">
        <v>0.51590570284119197</v>
      </c>
      <c r="AO283" s="11">
        <v>0.76832059899838701</v>
      </c>
      <c r="AP283" s="11" t="s">
        <v>32</v>
      </c>
      <c r="AQ283" s="11" t="s">
        <v>32</v>
      </c>
      <c r="AR283" s="11" t="s">
        <v>32</v>
      </c>
      <c r="AS283" s="11">
        <v>5.0090632599430002E-2</v>
      </c>
      <c r="AT283" s="11">
        <v>9.4848018536042994E-2</v>
      </c>
      <c r="AU283" s="11">
        <v>1.8555174637458999E-2</v>
      </c>
      <c r="AV283" s="11">
        <v>6.6415002791953004E-2</v>
      </c>
      <c r="AW283" s="11" t="s">
        <v>32</v>
      </c>
      <c r="AX283" s="11">
        <v>1.7752634561019999E-3</v>
      </c>
      <c r="AY283" s="11">
        <v>3.4666719396628E-2</v>
      </c>
      <c r="AZ283" s="11">
        <v>3.9311056200180003E-3</v>
      </c>
      <c r="BA283" s="11">
        <v>2.4407748042047001E-2</v>
      </c>
      <c r="BB283" s="11">
        <v>4.0928279028979997E-3</v>
      </c>
      <c r="BC283" s="11">
        <v>1.6078285472133001E-2</v>
      </c>
      <c r="BD283" s="11" t="s">
        <v>32</v>
      </c>
      <c r="BE283" s="11">
        <v>1.3699433901524E-2</v>
      </c>
      <c r="BF283" s="11" t="s">
        <v>32</v>
      </c>
      <c r="BG283" s="11">
        <v>6.3843047762476998E-2</v>
      </c>
      <c r="BH283" s="11">
        <v>1.0844932864070001E-3</v>
      </c>
      <c r="BI283" s="11" t="s">
        <v>32</v>
      </c>
      <c r="BJ283" s="11">
        <v>3.0117194795689999E-3</v>
      </c>
      <c r="BK283" s="11">
        <v>1.2105277242910001E-3</v>
      </c>
      <c r="BL283" s="11">
        <v>1.1485055480222E-2</v>
      </c>
      <c r="BM283" s="11" t="s">
        <v>32</v>
      </c>
      <c r="BN283" s="11">
        <v>7.8819360632300002E-3</v>
      </c>
    </row>
    <row r="284" spans="1:66" x14ac:dyDescent="0.25">
      <c r="A284" s="108">
        <v>6</v>
      </c>
      <c r="B284" s="11">
        <v>960.19585205107899</v>
      </c>
      <c r="C284" s="11">
        <v>23271.5977322869</v>
      </c>
      <c r="D284" s="11">
        <v>15455.4398025787</v>
      </c>
      <c r="E284" s="11">
        <v>4.72976421071575</v>
      </c>
      <c r="F284" s="11">
        <v>714940.27248416701</v>
      </c>
      <c r="G284" s="11">
        <v>1371.6537605835099</v>
      </c>
      <c r="H284" s="11">
        <v>3381.2638781301998</v>
      </c>
      <c r="I284" s="11">
        <v>1769.0364996481401</v>
      </c>
      <c r="J284" s="11">
        <v>4.18364881670567</v>
      </c>
      <c r="K284" s="11">
        <v>193.22802331790101</v>
      </c>
      <c r="M284" s="92">
        <v>0.20540509667076681</v>
      </c>
      <c r="N284" s="92">
        <v>3.8819352177227775</v>
      </c>
      <c r="O284" s="92">
        <v>2.920305350697245</v>
      </c>
      <c r="P284" s="92">
        <v>6.9125503939610692E-4</v>
      </c>
      <c r="Q284" s="92">
        <v>91.977066055088088</v>
      </c>
      <c r="R284" s="92">
        <v>0.17710793356654278</v>
      </c>
      <c r="S284" s="92">
        <v>0.56068117627154967</v>
      </c>
      <c r="T284" s="92">
        <v>0.31580839591718596</v>
      </c>
      <c r="U284" s="92">
        <v>5.3236931192579648E-4</v>
      </c>
      <c r="V284" s="92">
        <v>2.4053024342612313E-2</v>
      </c>
      <c r="W284" s="92">
        <f t="shared" si="65"/>
        <v>100.06358587462809</v>
      </c>
      <c r="X284" s="148">
        <f t="shared" si="75"/>
        <v>1.0749429337708465E-2</v>
      </c>
      <c r="Y284" s="153">
        <f t="shared" si="74"/>
        <v>690.18755675625164</v>
      </c>
      <c r="AA284" s="11">
        <v>7.57626895895232</v>
      </c>
      <c r="AB284" s="11">
        <v>198.266725684493</v>
      </c>
      <c r="AC284" s="11" t="s">
        <v>32</v>
      </c>
      <c r="AD284" s="11">
        <v>51.766012959891498</v>
      </c>
      <c r="AE284" s="11">
        <v>1.5272738913405399</v>
      </c>
      <c r="AF284" s="11">
        <v>1.4255573532188499</v>
      </c>
      <c r="AG284" s="11">
        <v>1.38624076330952</v>
      </c>
      <c r="AH284" s="11" t="s">
        <v>32</v>
      </c>
      <c r="AI284" s="11" t="s">
        <v>32</v>
      </c>
      <c r="AJ284" s="11">
        <v>0.22391427556674801</v>
      </c>
      <c r="AK284" s="11">
        <v>1.7446277511784E-2</v>
      </c>
      <c r="AL284" s="11">
        <v>1.44971644945814</v>
      </c>
      <c r="AM284" s="11">
        <v>7.2690724813113006E-2</v>
      </c>
      <c r="AN284" s="11">
        <v>0.53638006910598601</v>
      </c>
      <c r="AO284" s="11">
        <v>0.65144116134063901</v>
      </c>
      <c r="AP284" s="11" t="s">
        <v>32</v>
      </c>
      <c r="AQ284" s="11" t="s">
        <v>32</v>
      </c>
      <c r="AR284" s="11">
        <v>0.22180723907753699</v>
      </c>
      <c r="AS284" s="11">
        <v>3.0278599861969999E-3</v>
      </c>
      <c r="AT284" s="11">
        <v>3.158667748535E-3</v>
      </c>
      <c r="AU284" s="11" t="s">
        <v>32</v>
      </c>
      <c r="AV284" s="11" t="s">
        <v>32</v>
      </c>
      <c r="AW284" s="11" t="s">
        <v>32</v>
      </c>
      <c r="AX284" s="11">
        <v>2.3039489234509998E-3</v>
      </c>
      <c r="AY284" s="11" t="s">
        <v>32</v>
      </c>
      <c r="AZ284" s="11" t="s">
        <v>32</v>
      </c>
      <c r="BA284" s="11">
        <v>5.1831144496240003E-3</v>
      </c>
      <c r="BB284" s="11" t="s">
        <v>32</v>
      </c>
      <c r="BC284" s="11">
        <v>1.2350827854446999E-2</v>
      </c>
      <c r="BD284" s="11" t="s">
        <v>32</v>
      </c>
      <c r="BE284" s="11" t="s">
        <v>32</v>
      </c>
      <c r="BF284" s="11" t="s">
        <v>32</v>
      </c>
      <c r="BG284" s="11">
        <v>0.113651933684618</v>
      </c>
      <c r="BH284" s="11">
        <v>5.6371331024200003E-3</v>
      </c>
      <c r="BI284" s="11" t="s">
        <v>32</v>
      </c>
      <c r="BJ284" s="11">
        <v>5.7102521273071E-2</v>
      </c>
      <c r="BK284" s="11">
        <v>7.4343900254070002E-3</v>
      </c>
      <c r="BL284" s="11">
        <v>2.5132552469457E-2</v>
      </c>
      <c r="BM284" s="11" t="s">
        <v>32</v>
      </c>
      <c r="BN284" s="11">
        <v>1.0296788043405E-2</v>
      </c>
    </row>
    <row r="285" spans="1:66" x14ac:dyDescent="0.25">
      <c r="A285" s="108">
        <v>7</v>
      </c>
      <c r="B285" s="11">
        <v>774.93366402546303</v>
      </c>
      <c r="C285" s="11">
        <v>23101.455938292602</v>
      </c>
      <c r="D285" s="11">
        <v>15440.956381710501</v>
      </c>
      <c r="E285" s="11">
        <v>4.7551724446483403</v>
      </c>
      <c r="F285" s="11">
        <v>714596.95111308899</v>
      </c>
      <c r="G285" s="11">
        <v>1138.55794636511</v>
      </c>
      <c r="H285" s="11">
        <v>3588.6361284555001</v>
      </c>
      <c r="I285" s="11">
        <v>1820.40061196428</v>
      </c>
      <c r="J285" s="11">
        <v>5.2559796353975701</v>
      </c>
      <c r="K285" s="11">
        <v>166.62606451589201</v>
      </c>
      <c r="M285" s="92">
        <v>0.16577380940832709</v>
      </c>
      <c r="N285" s="92">
        <v>3.8535538650665888</v>
      </c>
      <c r="O285" s="92">
        <v>2.917568708324199</v>
      </c>
      <c r="P285" s="92">
        <v>6.9496845278535491E-4</v>
      </c>
      <c r="Q285" s="92">
        <v>91.932897760698907</v>
      </c>
      <c r="R285" s="92">
        <v>0.14701060203466298</v>
      </c>
      <c r="S285" s="92">
        <v>0.59506764282049096</v>
      </c>
      <c r="T285" s="92">
        <v>0.32497791724786323</v>
      </c>
      <c r="U285" s="92">
        <v>6.6882340860434082E-4</v>
      </c>
      <c r="V285" s="92">
        <v>2.0741612510938236E-2</v>
      </c>
      <c r="W285" s="92">
        <f t="shared" si="65"/>
        <v>99.958955709973367</v>
      </c>
      <c r="X285" s="148">
        <f t="shared" si="75"/>
        <v>1.1406595931579612E-2</v>
      </c>
      <c r="Y285" s="153">
        <f t="shared" si="74"/>
        <v>696.83069859381146</v>
      </c>
      <c r="AA285" s="11">
        <v>6.75312643559724</v>
      </c>
      <c r="AB285" s="11">
        <v>200.015913776384</v>
      </c>
      <c r="AC285" s="11">
        <v>0.19874886884246901</v>
      </c>
      <c r="AD285" s="11">
        <v>53.817562927001603</v>
      </c>
      <c r="AE285" s="11">
        <v>1.7610546201974699</v>
      </c>
      <c r="AF285" s="11">
        <v>1.3767963657564499</v>
      </c>
      <c r="AG285" s="11">
        <v>1.4064699704427399</v>
      </c>
      <c r="AH285" s="11" t="s">
        <v>32</v>
      </c>
      <c r="AI285" s="11" t="s">
        <v>32</v>
      </c>
      <c r="AJ285" s="11">
        <v>1.77847048353727</v>
      </c>
      <c r="AK285" s="11">
        <v>6.7698885945240003E-3</v>
      </c>
      <c r="AL285" s="11">
        <v>1.1398922546178101</v>
      </c>
      <c r="AM285" s="11">
        <v>8.0158506550759998E-2</v>
      </c>
      <c r="AN285" s="11">
        <v>0.681045261460694</v>
      </c>
      <c r="AO285" s="11">
        <v>0.62300986633609501</v>
      </c>
      <c r="AP285" s="11" t="s">
        <v>32</v>
      </c>
      <c r="AQ285" s="11" t="s">
        <v>32</v>
      </c>
      <c r="AR285" s="11">
        <v>8.7866824647036004E-2</v>
      </c>
      <c r="AS285" s="11">
        <v>4.825342237086E-3</v>
      </c>
      <c r="AT285" s="11">
        <v>6.3103307139589998E-3</v>
      </c>
      <c r="AU285" s="11" t="s">
        <v>32</v>
      </c>
      <c r="AV285" s="11">
        <v>6.0277915130870002E-3</v>
      </c>
      <c r="AW285" s="11" t="s">
        <v>32</v>
      </c>
      <c r="AX285" s="11" t="s">
        <v>32</v>
      </c>
      <c r="AY285" s="11" t="s">
        <v>32</v>
      </c>
      <c r="AZ285" s="11" t="s">
        <v>32</v>
      </c>
      <c r="BA285" s="11">
        <v>4.1086522769299997E-3</v>
      </c>
      <c r="BB285" s="11" t="s">
        <v>32</v>
      </c>
      <c r="BC285" s="11" t="s">
        <v>32</v>
      </c>
      <c r="BD285" s="11" t="s">
        <v>32</v>
      </c>
      <c r="BE285" s="11" t="s">
        <v>32</v>
      </c>
      <c r="BF285" s="11" t="s">
        <v>32</v>
      </c>
      <c r="BG285" s="11">
        <v>7.9497066209388997E-2</v>
      </c>
      <c r="BH285" s="11">
        <v>3.3522119730360002E-3</v>
      </c>
      <c r="BI285" s="11">
        <v>5.3248915185489997E-3</v>
      </c>
      <c r="BJ285" s="11">
        <v>1.1828666664408001E-2</v>
      </c>
      <c r="BK285" s="11">
        <v>6.252732782448E-3</v>
      </c>
      <c r="BL285" s="11">
        <v>1.7340000490268001E-2</v>
      </c>
      <c r="BM285" s="11">
        <v>1.3565008273930001E-3</v>
      </c>
      <c r="BN285" s="11">
        <v>1.842909212977E-3</v>
      </c>
    </row>
    <row r="286" spans="1:66" x14ac:dyDescent="0.25">
      <c r="A286" s="108">
        <v>8</v>
      </c>
      <c r="B286" s="11">
        <v>809.99537047246895</v>
      </c>
      <c r="C286" s="11">
        <v>22879.002950702299</v>
      </c>
      <c r="D286" s="11">
        <v>15300.950018978299</v>
      </c>
      <c r="E286" s="11">
        <v>5.6932765450681302</v>
      </c>
      <c r="F286" s="11">
        <v>715427.23844671703</v>
      </c>
      <c r="G286" s="11">
        <v>1259.56566702995</v>
      </c>
      <c r="H286" s="11">
        <v>3313.9791253057701</v>
      </c>
      <c r="I286" s="11">
        <v>1786.4272745332901</v>
      </c>
      <c r="J286" s="11">
        <v>4.8632892756121802</v>
      </c>
      <c r="K286" s="11">
        <v>147.43439357571299</v>
      </c>
      <c r="M286" s="92">
        <v>0.17327420965147058</v>
      </c>
      <c r="N286" s="92">
        <v>3.8164464822066506</v>
      </c>
      <c r="O286" s="92">
        <v>2.8911145060859496</v>
      </c>
      <c r="P286" s="92">
        <v>8.320723670617072E-4</v>
      </c>
      <c r="Q286" s="92">
        <v>92.039714226170133</v>
      </c>
      <c r="R286" s="92">
        <v>0.16263511892690713</v>
      </c>
      <c r="S286" s="92">
        <v>0.54952401855820276</v>
      </c>
      <c r="T286" s="92">
        <v>0.31891299704968296</v>
      </c>
      <c r="U286" s="92">
        <v>6.1885356032164991E-4</v>
      </c>
      <c r="V286" s="92">
        <v>1.8352633312304752E-2</v>
      </c>
      <c r="W286" s="92">
        <f t="shared" si="65"/>
        <v>99.971425117888671</v>
      </c>
      <c r="X286" s="148">
        <f t="shared" si="75"/>
        <v>1.053067796862768E-2</v>
      </c>
      <c r="Y286" s="153">
        <f t="shared" si="74"/>
        <v>687.90700366694637</v>
      </c>
      <c r="AA286" s="11">
        <v>7.5787741608130901</v>
      </c>
      <c r="AB286" s="11">
        <v>204.84898733635001</v>
      </c>
      <c r="AC286" s="11">
        <v>0.17980158055582801</v>
      </c>
      <c r="AD286" s="11">
        <v>52.463342197053699</v>
      </c>
      <c r="AE286" s="11">
        <v>1.92186857323002</v>
      </c>
      <c r="AF286" s="11">
        <v>1.3476084784564599</v>
      </c>
      <c r="AG286" s="11">
        <v>1.3341350075482099</v>
      </c>
      <c r="AH286" s="11" t="s">
        <v>32</v>
      </c>
      <c r="AI286" s="11" t="s">
        <v>32</v>
      </c>
      <c r="AJ286" s="11">
        <v>2.0311884050803999E-2</v>
      </c>
      <c r="AK286" s="11" t="s">
        <v>32</v>
      </c>
      <c r="AL286" s="11">
        <v>1.15543504542138</v>
      </c>
      <c r="AM286" s="11">
        <v>7.0051358336999006E-2</v>
      </c>
      <c r="AN286" s="11">
        <v>0.62966807421331805</v>
      </c>
      <c r="AO286" s="11">
        <v>0.65527563917036102</v>
      </c>
      <c r="AP286" s="11" t="s">
        <v>32</v>
      </c>
      <c r="AQ286" s="11" t="s">
        <v>32</v>
      </c>
      <c r="AR286" s="11" t="s">
        <v>32</v>
      </c>
      <c r="AS286" s="11" t="s">
        <v>32</v>
      </c>
      <c r="AT286" s="11">
        <v>1.166184323732E-3</v>
      </c>
      <c r="AU286" s="11" t="s">
        <v>32</v>
      </c>
      <c r="AV286" s="11" t="s">
        <v>32</v>
      </c>
      <c r="AW286" s="11" t="s">
        <v>32</v>
      </c>
      <c r="AX286" s="11" t="s">
        <v>32</v>
      </c>
      <c r="AY286" s="11" t="s">
        <v>32</v>
      </c>
      <c r="AZ286" s="11" t="s">
        <v>32</v>
      </c>
      <c r="BA286" s="11" t="s">
        <v>32</v>
      </c>
      <c r="BB286" s="11" t="s">
        <v>32</v>
      </c>
      <c r="BC286" s="11" t="s">
        <v>32</v>
      </c>
      <c r="BD286" s="11" t="s">
        <v>32</v>
      </c>
      <c r="BE286" s="11" t="s">
        <v>32</v>
      </c>
      <c r="BF286" s="11" t="s">
        <v>32</v>
      </c>
      <c r="BG286" s="11">
        <v>7.9048542098946004E-2</v>
      </c>
      <c r="BH286" s="11">
        <v>2.1191833963119999E-3</v>
      </c>
      <c r="BI286" s="11" t="s">
        <v>32</v>
      </c>
      <c r="BJ286" s="11">
        <v>1.7297675148999999E-3</v>
      </c>
      <c r="BK286" s="11">
        <v>1.773036706128E-3</v>
      </c>
      <c r="BL286" s="11" t="s">
        <v>32</v>
      </c>
      <c r="BM286" s="11" t="s">
        <v>32</v>
      </c>
      <c r="BN286" s="11" t="s">
        <v>32</v>
      </c>
    </row>
    <row r="287" spans="1:66" x14ac:dyDescent="0.25">
      <c r="A287" s="108">
        <v>9</v>
      </c>
      <c r="B287" s="11">
        <v>723.98481806361303</v>
      </c>
      <c r="C287" s="11">
        <v>23256.034877055899</v>
      </c>
      <c r="D287" s="11">
        <v>14570.831666440299</v>
      </c>
      <c r="E287" s="11">
        <v>5.2312166885217097</v>
      </c>
      <c r="F287" s="11">
        <v>717366.32219612703</v>
      </c>
      <c r="G287" s="11">
        <v>1057.36706161957</v>
      </c>
      <c r="H287" s="11">
        <v>2852.2151175629601</v>
      </c>
      <c r="I287" s="11">
        <v>1882.2996449249299</v>
      </c>
      <c r="J287" s="11">
        <v>4.9681630077793004</v>
      </c>
      <c r="K287" s="11">
        <v>66.682312410882304</v>
      </c>
      <c r="M287" s="92">
        <v>0.1548748322801681</v>
      </c>
      <c r="N287" s="92">
        <v>3.8793391778416941</v>
      </c>
      <c r="O287" s="92">
        <v>2.7531586433738942</v>
      </c>
      <c r="P287" s="92">
        <v>7.645423190274479E-4</v>
      </c>
      <c r="Q287" s="92">
        <v>92.289177350531745</v>
      </c>
      <c r="R287" s="92">
        <v>0.13652723499631889</v>
      </c>
      <c r="S287" s="92">
        <v>0.47295431079429001</v>
      </c>
      <c r="T287" s="92">
        <v>0.33602813261199849</v>
      </c>
      <c r="U287" s="92">
        <v>6.3219874273991606E-4</v>
      </c>
      <c r="V287" s="92">
        <v>8.3006142489066292E-3</v>
      </c>
      <c r="W287" s="92">
        <f t="shared" si="65"/>
        <v>100.03175703774079</v>
      </c>
      <c r="X287" s="148">
        <f t="shared" si="75"/>
        <v>9.0523443482971745E-3</v>
      </c>
      <c r="Y287" s="153">
        <f t="shared" si="74"/>
        <v>671.45428135473469</v>
      </c>
      <c r="AA287" s="11">
        <v>5.9740550874586198</v>
      </c>
      <c r="AB287" s="11">
        <v>195.501113753395</v>
      </c>
      <c r="AC287" s="11" t="s">
        <v>32</v>
      </c>
      <c r="AD287" s="11">
        <v>54.067335282387603</v>
      </c>
      <c r="AE287" s="11">
        <v>1.73843577812772</v>
      </c>
      <c r="AF287" s="11">
        <v>1.2355787624299599</v>
      </c>
      <c r="AG287" s="11">
        <v>1.44789571513806</v>
      </c>
      <c r="AH287" s="11" t="s">
        <v>32</v>
      </c>
      <c r="AI287" s="11" t="s">
        <v>32</v>
      </c>
      <c r="AJ287" s="11">
        <v>5.9530631042285002E-2</v>
      </c>
      <c r="AK287" s="11">
        <v>1.2501742665569999E-3</v>
      </c>
      <c r="AL287" s="11">
        <v>0.50794156773675503</v>
      </c>
      <c r="AM287" s="11">
        <v>6.4245171156714007E-2</v>
      </c>
      <c r="AN287" s="11">
        <v>0.77472007969600298</v>
      </c>
      <c r="AO287" s="11">
        <v>0.72093866115984595</v>
      </c>
      <c r="AP287" s="11" t="s">
        <v>32</v>
      </c>
      <c r="AQ287" s="11" t="s">
        <v>32</v>
      </c>
      <c r="AR287" s="11" t="s">
        <v>32</v>
      </c>
      <c r="AS287" s="11" t="s">
        <v>32</v>
      </c>
      <c r="AT287" s="11" t="s">
        <v>32</v>
      </c>
      <c r="AU287" s="11">
        <v>1.035152171381E-3</v>
      </c>
      <c r="AV287" s="11" t="s">
        <v>32</v>
      </c>
      <c r="AW287" s="11" t="s">
        <v>32</v>
      </c>
      <c r="AX287" s="11" t="s">
        <v>32</v>
      </c>
      <c r="AY287" s="11" t="s">
        <v>32</v>
      </c>
      <c r="AZ287" s="11" t="s">
        <v>32</v>
      </c>
      <c r="BA287" s="11" t="s">
        <v>32</v>
      </c>
      <c r="BB287" s="11" t="s">
        <v>32</v>
      </c>
      <c r="BC287" s="11" t="s">
        <v>32</v>
      </c>
      <c r="BD287" s="11" t="s">
        <v>32</v>
      </c>
      <c r="BE287" s="11" t="s">
        <v>32</v>
      </c>
      <c r="BF287" s="11" t="s">
        <v>32</v>
      </c>
      <c r="BG287" s="11">
        <v>7.9648807233211993E-2</v>
      </c>
      <c r="BH287" s="11">
        <v>4.4832597589320004E-3</v>
      </c>
      <c r="BI287" s="11" t="s">
        <v>32</v>
      </c>
      <c r="BJ287" s="11" t="s">
        <v>32</v>
      </c>
      <c r="BK287" s="11" t="s">
        <v>32</v>
      </c>
      <c r="BL287" s="11" t="s">
        <v>32</v>
      </c>
      <c r="BM287" s="11" t="s">
        <v>32</v>
      </c>
      <c r="BN287" s="11" t="s">
        <v>32</v>
      </c>
    </row>
    <row r="288" spans="1:66" x14ac:dyDescent="0.25">
      <c r="A288" s="108">
        <v>10</v>
      </c>
      <c r="B288" s="11">
        <v>604.98655513191898</v>
      </c>
      <c r="C288" s="11">
        <v>22638.216299179301</v>
      </c>
      <c r="D288" s="11">
        <v>13837.324348337501</v>
      </c>
      <c r="E288" s="11">
        <v>6.4941361918187903</v>
      </c>
      <c r="F288" s="11">
        <v>718701.34780032095</v>
      </c>
      <c r="G288" s="11">
        <v>1022.56809427422</v>
      </c>
      <c r="H288" s="11">
        <v>3342.6998014746</v>
      </c>
      <c r="I288" s="11">
        <v>1835.0483133943001</v>
      </c>
      <c r="J288" s="11">
        <v>4.2649362725820597</v>
      </c>
      <c r="K288" s="11">
        <v>169.44249176642199</v>
      </c>
      <c r="M288" s="92">
        <v>0.12941872387382011</v>
      </c>
      <c r="N288" s="92">
        <v>3.7762808608660987</v>
      </c>
      <c r="O288" s="92">
        <v>2.6145624356183705</v>
      </c>
      <c r="P288" s="92">
        <v>9.4911800443431618E-4</v>
      </c>
      <c r="Q288" s="92">
        <v>92.460928394511285</v>
      </c>
      <c r="R288" s="92">
        <v>0.13203399233268728</v>
      </c>
      <c r="S288" s="92">
        <v>0.55428648108051815</v>
      </c>
      <c r="T288" s="92">
        <v>0.32759282490715047</v>
      </c>
      <c r="U288" s="92">
        <v>5.4271314068606708E-4</v>
      </c>
      <c r="V288" s="92">
        <v>2.1092201375084208E-2</v>
      </c>
      <c r="W288" s="92">
        <f t="shared" si="65"/>
        <v>100.01768774571016</v>
      </c>
      <c r="X288" s="148">
        <f t="shared" si="75"/>
        <v>1.0573100228505839E-2</v>
      </c>
      <c r="Y288" s="153">
        <f t="shared" si="74"/>
        <v>688.35209968558638</v>
      </c>
      <c r="AA288" s="11">
        <v>6.2803500459117698</v>
      </c>
      <c r="AB288" s="11">
        <v>182.63094253205199</v>
      </c>
      <c r="AC288" s="11">
        <v>3.6954458388116298</v>
      </c>
      <c r="AD288" s="11">
        <v>51.208930287053199</v>
      </c>
      <c r="AE288" s="11">
        <v>1.59409493824944</v>
      </c>
      <c r="AF288" s="11">
        <v>1.5218486165301499</v>
      </c>
      <c r="AG288" s="11">
        <v>1.25248314558622</v>
      </c>
      <c r="AH288" s="11">
        <v>8.5976410654150001E-2</v>
      </c>
      <c r="AI288" s="11" t="s">
        <v>32</v>
      </c>
      <c r="AJ288" s="11">
        <v>9.5144155994231996E-2</v>
      </c>
      <c r="AK288" s="11">
        <v>5.5676119487820001E-3</v>
      </c>
      <c r="AL288" s="11">
        <v>1.3186115911145899</v>
      </c>
      <c r="AM288" s="11">
        <v>5.2989232600702998E-2</v>
      </c>
      <c r="AN288" s="11">
        <v>0.75224786879318495</v>
      </c>
      <c r="AO288" s="11">
        <v>0.77835563514641004</v>
      </c>
      <c r="AP288" s="11" t="s">
        <v>32</v>
      </c>
      <c r="AQ288" s="11" t="s">
        <v>32</v>
      </c>
      <c r="AR288" s="11">
        <v>4.0224508871466003E-2</v>
      </c>
      <c r="AS288" s="11">
        <v>6.2480972407260001E-3</v>
      </c>
      <c r="AT288" s="11">
        <v>7.8462993380650006E-3</v>
      </c>
      <c r="AU288" s="11" t="s">
        <v>32</v>
      </c>
      <c r="AV288" s="11" t="s">
        <v>32</v>
      </c>
      <c r="AW288" s="11">
        <v>7.198724006993E-3</v>
      </c>
      <c r="AX288" s="11" t="s">
        <v>32</v>
      </c>
      <c r="AY288" s="11" t="s">
        <v>32</v>
      </c>
      <c r="AZ288" s="11" t="s">
        <v>32</v>
      </c>
      <c r="BA288" s="11" t="s">
        <v>32</v>
      </c>
      <c r="BB288" s="11">
        <v>1.059145304663E-3</v>
      </c>
      <c r="BC288" s="11">
        <v>3.340536725433E-3</v>
      </c>
      <c r="BD288" s="11" t="s">
        <v>32</v>
      </c>
      <c r="BE288" s="11" t="s">
        <v>32</v>
      </c>
      <c r="BF288" s="11">
        <v>1.0519904493779999E-3</v>
      </c>
      <c r="BG288" s="11">
        <v>5.6106759360343997E-2</v>
      </c>
      <c r="BH288" s="11">
        <v>2.3073750581929999E-3</v>
      </c>
      <c r="BI288" s="11" t="s">
        <v>32</v>
      </c>
      <c r="BJ288" s="11">
        <v>1.3542589629161999E-2</v>
      </c>
      <c r="BK288" s="11">
        <v>3.8831066155490001E-3</v>
      </c>
      <c r="BL288" s="11">
        <v>2.1860781282807999E-2</v>
      </c>
      <c r="BM288" s="11">
        <v>6.9025159415199997E-4</v>
      </c>
      <c r="BN288" s="11">
        <v>3.1919222910410001E-3</v>
      </c>
    </row>
    <row r="289" spans="1:66" x14ac:dyDescent="0.25">
      <c r="A289" s="108">
        <v>11</v>
      </c>
      <c r="B289" s="11">
        <v>408.15382570378603</v>
      </c>
      <c r="C289" s="11">
        <v>24959.047024347201</v>
      </c>
      <c r="D289" s="11">
        <v>14309.0958503979</v>
      </c>
      <c r="E289" s="11">
        <v>6.3638793382125796</v>
      </c>
      <c r="F289" s="11">
        <v>715504.24001612898</v>
      </c>
      <c r="G289" s="11">
        <v>1294.5371907973699</v>
      </c>
      <c r="H289" s="11">
        <v>2946.5670214622401</v>
      </c>
      <c r="I289" s="11">
        <v>1852.3389604705501</v>
      </c>
      <c r="J289" s="11">
        <v>4.5656043182813901</v>
      </c>
      <c r="K289" s="11">
        <v>104.119438594841</v>
      </c>
      <c r="M289" s="92">
        <v>8.7312266394553917E-2</v>
      </c>
      <c r="N289" s="92">
        <v>4.1634186341313564</v>
      </c>
      <c r="O289" s="92">
        <v>2.7037036609326832</v>
      </c>
      <c r="P289" s="92">
        <v>9.3008096527976846E-4</v>
      </c>
      <c r="Q289" s="92">
        <v>92.049620478074985</v>
      </c>
      <c r="R289" s="92">
        <v>0.16715064207575639</v>
      </c>
      <c r="S289" s="92">
        <v>0.48859974349886864</v>
      </c>
      <c r="T289" s="92">
        <v>0.33067955122320258</v>
      </c>
      <c r="U289" s="92">
        <v>5.8097314950130688E-4</v>
      </c>
      <c r="V289" s="92">
        <v>1.2960787716285806E-2</v>
      </c>
      <c r="W289" s="92">
        <f t="shared" si="65"/>
        <v>100.00495681816246</v>
      </c>
      <c r="X289" s="148">
        <f t="shared" si="75"/>
        <v>9.3731037646727303E-3</v>
      </c>
      <c r="Y289" s="153">
        <f t="shared" si="74"/>
        <v>675.1914086330496</v>
      </c>
      <c r="AA289" s="11">
        <v>8.0832197018953202</v>
      </c>
      <c r="AB289" s="11">
        <v>189.59177761004199</v>
      </c>
      <c r="AC289" s="11" t="s">
        <v>32</v>
      </c>
      <c r="AD289" s="11">
        <v>52.519657424932298</v>
      </c>
      <c r="AE289" s="11">
        <v>1.51052304300537</v>
      </c>
      <c r="AF289" s="11">
        <v>1.3071871839792899</v>
      </c>
      <c r="AG289" s="11">
        <v>1.4183279918512901</v>
      </c>
      <c r="AH289" s="11" t="s">
        <v>32</v>
      </c>
      <c r="AI289" s="11" t="s">
        <v>32</v>
      </c>
      <c r="AJ289" s="11">
        <v>4.9890587596529996E-3</v>
      </c>
      <c r="AK289" s="11">
        <v>1.2281116818400001E-3</v>
      </c>
      <c r="AL289" s="11">
        <v>1.12760457776351</v>
      </c>
      <c r="AM289" s="11">
        <v>8.0105260097286995E-2</v>
      </c>
      <c r="AN289" s="11">
        <v>0.74913973414924795</v>
      </c>
      <c r="AO289" s="11">
        <v>0.68330920931093497</v>
      </c>
      <c r="AP289" s="11" t="s">
        <v>32</v>
      </c>
      <c r="AQ289" s="11" t="s">
        <v>32</v>
      </c>
      <c r="AR289" s="11" t="s">
        <v>32</v>
      </c>
      <c r="AS289" s="11" t="s">
        <v>32</v>
      </c>
      <c r="AT289" s="11" t="s">
        <v>32</v>
      </c>
      <c r="AU289" s="11" t="s">
        <v>32</v>
      </c>
      <c r="AV289" s="11" t="s">
        <v>32</v>
      </c>
      <c r="AW289" s="11" t="s">
        <v>32</v>
      </c>
      <c r="AX289" s="11" t="s">
        <v>32</v>
      </c>
      <c r="AY289" s="11" t="s">
        <v>32</v>
      </c>
      <c r="AZ289" s="11" t="s">
        <v>32</v>
      </c>
      <c r="BA289" s="11" t="s">
        <v>32</v>
      </c>
      <c r="BB289" s="11" t="s">
        <v>32</v>
      </c>
      <c r="BC289" s="11" t="s">
        <v>32</v>
      </c>
      <c r="BD289" s="11" t="s">
        <v>32</v>
      </c>
      <c r="BE289" s="11" t="s">
        <v>32</v>
      </c>
      <c r="BF289" s="11" t="s">
        <v>32</v>
      </c>
      <c r="BG289" s="11">
        <v>0.11699080418824701</v>
      </c>
      <c r="BH289" s="11">
        <v>4.3925117893399996E-3</v>
      </c>
      <c r="BI289" s="11" t="s">
        <v>32</v>
      </c>
      <c r="BJ289" s="11" t="s">
        <v>32</v>
      </c>
      <c r="BK289" s="11" t="s">
        <v>32</v>
      </c>
      <c r="BL289" s="11">
        <v>2.8093740054842001E-2</v>
      </c>
      <c r="BM289" s="11" t="s">
        <v>32</v>
      </c>
      <c r="BN289" s="11" t="s">
        <v>32</v>
      </c>
    </row>
    <row r="290" spans="1:66" x14ac:dyDescent="0.25">
      <c r="A290" s="108">
        <v>12</v>
      </c>
      <c r="B290" s="11">
        <v>385.093468607506</v>
      </c>
      <c r="C290" s="11">
        <v>22035.741687637299</v>
      </c>
      <c r="D290" s="11">
        <v>16706.991411183299</v>
      </c>
      <c r="E290" s="11">
        <v>5.0303076965195901</v>
      </c>
      <c r="F290" s="11">
        <v>715459.35295465204</v>
      </c>
      <c r="G290" s="11">
        <v>1187.28292834891</v>
      </c>
      <c r="H290" s="11">
        <v>3521.2764928300498</v>
      </c>
      <c r="I290" s="11">
        <v>1795.9572935281501</v>
      </c>
      <c r="J290" s="11">
        <v>4.3221310241093898</v>
      </c>
      <c r="K290" s="11">
        <v>191.740803082859</v>
      </c>
      <c r="M290" s="92">
        <v>8.2379194804517691E-2</v>
      </c>
      <c r="N290" s="92">
        <v>3.6757820709147775</v>
      </c>
      <c r="O290" s="92">
        <v>3.1567860271430841</v>
      </c>
      <c r="P290" s="92">
        <v>7.3517946984633814E-4</v>
      </c>
      <c r="Q290" s="92">
        <v>92.043845757615983</v>
      </c>
      <c r="R290" s="92">
        <v>0.15330197170841126</v>
      </c>
      <c r="S290" s="92">
        <v>0.5838980680410788</v>
      </c>
      <c r="T290" s="92">
        <v>0.32061429604064534</v>
      </c>
      <c r="U290" s="92">
        <v>5.4999117281791981E-4</v>
      </c>
      <c r="V290" s="92">
        <v>2.3867895167754286E-2</v>
      </c>
      <c r="W290" s="92">
        <f t="shared" si="65"/>
        <v>100.04176045207892</v>
      </c>
      <c r="X290" s="148">
        <f t="shared" si="75"/>
        <v>1.1181542301261465E-2</v>
      </c>
      <c r="Y290" s="153">
        <f t="shared" si="74"/>
        <v>694.58959066525256</v>
      </c>
      <c r="AA290" s="11">
        <v>6.89295418340983</v>
      </c>
      <c r="AB290" s="11">
        <v>200.236007347938</v>
      </c>
      <c r="AC290" s="11">
        <v>0.20299070547407599</v>
      </c>
      <c r="AD290" s="11">
        <v>53.5770833459408</v>
      </c>
      <c r="AE290" s="11">
        <v>1.9003758451411501</v>
      </c>
      <c r="AF290" s="11">
        <v>1.4161149896826799</v>
      </c>
      <c r="AG290" s="11">
        <v>1.40785606832073</v>
      </c>
      <c r="AH290" s="11" t="s">
        <v>32</v>
      </c>
      <c r="AI290" s="11" t="s">
        <v>32</v>
      </c>
      <c r="AJ290" s="11">
        <v>3.2228705019245997E-2</v>
      </c>
      <c r="AK290" s="11" t="s">
        <v>32</v>
      </c>
      <c r="AL290" s="11">
        <v>1.3581611322326399</v>
      </c>
      <c r="AM290" s="11">
        <v>8.6451828275514994E-2</v>
      </c>
      <c r="AN290" s="11">
        <v>0.61968474525152495</v>
      </c>
      <c r="AO290" s="11">
        <v>0.88649055929004505</v>
      </c>
      <c r="AP290" s="11" t="s">
        <v>32</v>
      </c>
      <c r="AQ290" s="11" t="s">
        <v>32</v>
      </c>
      <c r="AR290" s="11" t="s">
        <v>32</v>
      </c>
      <c r="AS290" s="11" t="s">
        <v>32</v>
      </c>
      <c r="AT290" s="11">
        <v>2.5457498130209998E-3</v>
      </c>
      <c r="AU290" s="11">
        <v>4.2621232521640002E-3</v>
      </c>
      <c r="AV290" s="11" t="s">
        <v>32</v>
      </c>
      <c r="AW290" s="11" t="s">
        <v>32</v>
      </c>
      <c r="AX290" s="11" t="s">
        <v>32</v>
      </c>
      <c r="AY290" s="11" t="s">
        <v>32</v>
      </c>
      <c r="AZ290" s="11" t="s">
        <v>32</v>
      </c>
      <c r="BA290" s="11" t="s">
        <v>32</v>
      </c>
      <c r="BB290" s="11" t="s">
        <v>32</v>
      </c>
      <c r="BC290" s="11">
        <v>3.2850403887029998E-3</v>
      </c>
      <c r="BD290" s="11" t="s">
        <v>32</v>
      </c>
      <c r="BE290" s="11" t="s">
        <v>32</v>
      </c>
      <c r="BF290" s="11" t="s">
        <v>32</v>
      </c>
      <c r="BG290" s="11">
        <v>0.11772579714063</v>
      </c>
      <c r="BH290" s="11">
        <v>4.5605270683150003E-3</v>
      </c>
      <c r="BI290" s="11" t="s">
        <v>32</v>
      </c>
      <c r="BJ290" s="11">
        <v>9.4895141202630002E-3</v>
      </c>
      <c r="BK290" s="11">
        <v>8.2900892578440001E-3</v>
      </c>
      <c r="BL290" s="11">
        <v>1.3212350429796E-2</v>
      </c>
      <c r="BM290" s="11">
        <v>1.4642942166748E-2</v>
      </c>
      <c r="BN290" s="11">
        <v>7.5478538340640004E-3</v>
      </c>
    </row>
    <row r="291" spans="1:66" x14ac:dyDescent="0.25">
      <c r="A291" s="108">
        <v>13</v>
      </c>
      <c r="B291" s="11">
        <v>436.48678258550399</v>
      </c>
      <c r="C291" s="11">
        <v>23257.465391534999</v>
      </c>
      <c r="D291" s="11">
        <v>16672.461468814799</v>
      </c>
      <c r="E291" s="11">
        <v>6.0885402727003601</v>
      </c>
      <c r="F291" s="11">
        <v>713477.24956338399</v>
      </c>
      <c r="G291" s="11">
        <v>1186.4617044382901</v>
      </c>
      <c r="H291" s="11">
        <v>3696.6273305653299</v>
      </c>
      <c r="I291" s="11">
        <v>1853.5746489251101</v>
      </c>
      <c r="J291" s="11">
        <v>5.0112343518506597</v>
      </c>
      <c r="K291" s="11">
        <v>217.26350192352601</v>
      </c>
      <c r="M291" s="92">
        <v>9.3373252530691023E-2</v>
      </c>
      <c r="N291" s="92">
        <v>3.8795778019619527</v>
      </c>
      <c r="O291" s="92">
        <v>3.1502615945325561</v>
      </c>
      <c r="P291" s="92">
        <v>8.8984016085515757E-4</v>
      </c>
      <c r="Q291" s="92">
        <v>91.788848156329351</v>
      </c>
      <c r="R291" s="92">
        <v>0.15319593527707201</v>
      </c>
      <c r="S291" s="92">
        <v>0.61297474395434293</v>
      </c>
      <c r="T291" s="92">
        <v>0.33090014632611064</v>
      </c>
      <c r="U291" s="92">
        <v>6.376795712729964E-4</v>
      </c>
      <c r="V291" s="92">
        <v>2.7044960719440517E-2</v>
      </c>
      <c r="W291" s="92">
        <f t="shared" si="65"/>
        <v>100.03770411136364</v>
      </c>
      <c r="X291" s="148">
        <f t="shared" si="75"/>
        <v>1.1764038386863834E-2</v>
      </c>
      <c r="Y291" s="153">
        <f t="shared" si="74"/>
        <v>700.32138277145123</v>
      </c>
      <c r="AA291" s="11">
        <v>7.3634616675714897</v>
      </c>
      <c r="AB291" s="11">
        <v>204.503882713172</v>
      </c>
      <c r="AC291" s="11">
        <v>0.26991472018067098</v>
      </c>
      <c r="AD291" s="11">
        <v>53.381538027022103</v>
      </c>
      <c r="AE291" s="11">
        <v>1.7539778780987201</v>
      </c>
      <c r="AF291" s="11">
        <v>1.76380901725844</v>
      </c>
      <c r="AG291" s="11">
        <v>1.2339190192962299</v>
      </c>
      <c r="AH291" s="11" t="s">
        <v>32</v>
      </c>
      <c r="AI291" s="11" t="s">
        <v>32</v>
      </c>
      <c r="AJ291" s="11">
        <v>1.7681486920981999E-2</v>
      </c>
      <c r="AK291" s="11" t="s">
        <v>32</v>
      </c>
      <c r="AL291" s="11">
        <v>1.6359270095945599</v>
      </c>
      <c r="AM291" s="11">
        <v>8.4105568826598004E-2</v>
      </c>
      <c r="AN291" s="11">
        <v>0.54275611992297101</v>
      </c>
      <c r="AO291" s="11">
        <v>0.61961032376630698</v>
      </c>
      <c r="AP291" s="11" t="s">
        <v>32</v>
      </c>
      <c r="AQ291" s="11" t="s">
        <v>32</v>
      </c>
      <c r="AR291" s="11">
        <v>9.910932311854E-3</v>
      </c>
      <c r="AS291" s="11" t="s">
        <v>32</v>
      </c>
      <c r="AT291" s="11">
        <v>3.4690046377748002E-2</v>
      </c>
      <c r="AU291" s="11">
        <v>1.0851047178090001E-3</v>
      </c>
      <c r="AV291" s="11" t="s">
        <v>32</v>
      </c>
      <c r="AW291" s="11" t="s">
        <v>32</v>
      </c>
      <c r="AX291" s="11" t="s">
        <v>32</v>
      </c>
      <c r="AY291" s="11" t="s">
        <v>32</v>
      </c>
      <c r="AZ291" s="11" t="s">
        <v>32</v>
      </c>
      <c r="BA291" s="11" t="s">
        <v>32</v>
      </c>
      <c r="BB291" s="11" t="s">
        <v>32</v>
      </c>
      <c r="BC291" s="11" t="s">
        <v>32</v>
      </c>
      <c r="BD291" s="11">
        <v>3.0958729317599998E-3</v>
      </c>
      <c r="BE291" s="11" t="s">
        <v>32</v>
      </c>
      <c r="BF291" s="11" t="s">
        <v>32</v>
      </c>
      <c r="BG291" s="11">
        <v>9.8636866922701003E-2</v>
      </c>
      <c r="BH291" s="11">
        <v>1.1602815280679999E-3</v>
      </c>
      <c r="BI291" s="11" t="s">
        <v>32</v>
      </c>
      <c r="BJ291" s="11">
        <v>3.2233589144849998E-3</v>
      </c>
      <c r="BK291" s="11" t="s">
        <v>32</v>
      </c>
      <c r="BL291" s="11">
        <v>3.104465260884E-3</v>
      </c>
      <c r="BM291" s="11" t="s">
        <v>32</v>
      </c>
      <c r="BN291" s="11" t="s">
        <v>32</v>
      </c>
    </row>
    <row r="292" spans="1:66" x14ac:dyDescent="0.25">
      <c r="A292" s="108">
        <v>14</v>
      </c>
      <c r="B292" s="11">
        <v>555.34382355401203</v>
      </c>
      <c r="C292" s="11">
        <v>21790.5832146137</v>
      </c>
      <c r="D292" s="11">
        <v>14685.2527796624</v>
      </c>
      <c r="E292" s="11">
        <v>6.2737994352998099</v>
      </c>
      <c r="F292" s="11">
        <v>718092.63240094704</v>
      </c>
      <c r="G292" s="11">
        <v>970.99662922726498</v>
      </c>
      <c r="H292" s="11">
        <v>3572.9058187871501</v>
      </c>
      <c r="I292" s="11">
        <v>1813.0565919447299</v>
      </c>
      <c r="J292" s="11">
        <v>4.8659046908880699</v>
      </c>
      <c r="K292" s="11">
        <v>178.00107707656301</v>
      </c>
      <c r="M292" s="92">
        <v>0.11879915073467426</v>
      </c>
      <c r="N292" s="92">
        <v>3.6348871860297112</v>
      </c>
      <c r="O292" s="92">
        <v>2.77477851271721</v>
      </c>
      <c r="P292" s="92">
        <v>9.1691578746906719E-4</v>
      </c>
      <c r="Q292" s="92">
        <v>92.382617158381834</v>
      </c>
      <c r="R292" s="92">
        <v>0.12537508476582443</v>
      </c>
      <c r="S292" s="92">
        <v>0.59245924287128515</v>
      </c>
      <c r="T292" s="92">
        <v>0.32366686279397316</v>
      </c>
      <c r="U292" s="92">
        <v>6.1918637191550683E-4</v>
      </c>
      <c r="V292" s="92">
        <v>2.2157574074490562E-2</v>
      </c>
      <c r="W292" s="92">
        <f t="shared" si="65"/>
        <v>99.976276874528381</v>
      </c>
      <c r="X292" s="148">
        <f t="shared" si="75"/>
        <v>1.1302501417696485E-2</v>
      </c>
      <c r="Y292" s="153">
        <f t="shared" si="74"/>
        <v>695.79837455667405</v>
      </c>
      <c r="AA292" s="11">
        <v>5.7148963485428004</v>
      </c>
      <c r="AB292" s="11">
        <v>210.214656857904</v>
      </c>
      <c r="AC292" s="11" t="s">
        <v>32</v>
      </c>
      <c r="AD292" s="11">
        <v>52.302597102530903</v>
      </c>
      <c r="AE292" s="11">
        <v>1.64219732796551</v>
      </c>
      <c r="AF292" s="11">
        <v>1.4957911998073199</v>
      </c>
      <c r="AG292" s="11">
        <v>1.3597230621806999</v>
      </c>
      <c r="AH292" s="11" t="s">
        <v>32</v>
      </c>
      <c r="AI292" s="11" t="s">
        <v>32</v>
      </c>
      <c r="AJ292" s="11" t="s">
        <v>32</v>
      </c>
      <c r="AK292" s="11">
        <v>1.213509185403E-3</v>
      </c>
      <c r="AL292" s="11">
        <v>0.87415438882442997</v>
      </c>
      <c r="AM292" s="11">
        <v>6.1980576119365E-2</v>
      </c>
      <c r="AN292" s="11">
        <v>0.69632866444352903</v>
      </c>
      <c r="AO292" s="11">
        <v>0.74617935008561698</v>
      </c>
      <c r="AP292" s="11" t="s">
        <v>32</v>
      </c>
      <c r="AQ292" s="11" t="s">
        <v>32</v>
      </c>
      <c r="AR292" s="11" t="s">
        <v>32</v>
      </c>
      <c r="AS292" s="11" t="s">
        <v>32</v>
      </c>
      <c r="AT292" s="11" t="s">
        <v>32</v>
      </c>
      <c r="AU292" s="11" t="s">
        <v>32</v>
      </c>
      <c r="AV292" s="11" t="s">
        <v>32</v>
      </c>
      <c r="AW292" s="11" t="s">
        <v>32</v>
      </c>
      <c r="AX292" s="11">
        <v>5.4170006479189996E-3</v>
      </c>
      <c r="AY292" s="11" t="s">
        <v>32</v>
      </c>
      <c r="AZ292" s="11" t="s">
        <v>32</v>
      </c>
      <c r="BA292" s="11" t="s">
        <v>32</v>
      </c>
      <c r="BB292" s="11" t="s">
        <v>32</v>
      </c>
      <c r="BC292" s="11" t="s">
        <v>32</v>
      </c>
      <c r="BD292" s="11" t="s">
        <v>32</v>
      </c>
      <c r="BE292" s="11" t="s">
        <v>32</v>
      </c>
      <c r="BF292" s="11" t="s">
        <v>32</v>
      </c>
      <c r="BG292" s="11">
        <v>7.6894653041266997E-2</v>
      </c>
      <c r="BH292" s="11">
        <v>2.1577409880470001E-3</v>
      </c>
      <c r="BI292" s="11" t="s">
        <v>32</v>
      </c>
      <c r="BJ292" s="11" t="s">
        <v>32</v>
      </c>
      <c r="BK292" s="11" t="s">
        <v>32</v>
      </c>
      <c r="BL292" s="11" t="s">
        <v>32</v>
      </c>
      <c r="BM292" s="11">
        <v>6.2864913758176003E-2</v>
      </c>
      <c r="BN292" s="11">
        <v>5.8474710779400001E-4</v>
      </c>
    </row>
    <row r="293" spans="1:66" x14ac:dyDescent="0.25">
      <c r="A293" s="108">
        <v>15</v>
      </c>
      <c r="B293" s="11">
        <v>382.13148692573901</v>
      </c>
      <c r="C293" s="11">
        <v>23512.6754218717</v>
      </c>
      <c r="D293" s="11">
        <v>15655.872468223801</v>
      </c>
      <c r="E293" s="11">
        <v>5.4486485818607298</v>
      </c>
      <c r="F293" s="11">
        <v>715214.56735242298</v>
      </c>
      <c r="G293" s="11">
        <v>1101.0260499475201</v>
      </c>
      <c r="H293" s="11">
        <v>3486.7386102880801</v>
      </c>
      <c r="I293" s="11">
        <v>1857.00597689037</v>
      </c>
      <c r="J293" s="11">
        <v>5.0545488951866799</v>
      </c>
      <c r="K293" s="11">
        <v>196.436968682844</v>
      </c>
      <c r="M293" s="92">
        <v>8.1745567683154108E-2</v>
      </c>
      <c r="N293" s="92">
        <v>3.9221493871224178</v>
      </c>
      <c r="O293" s="92">
        <v>2.9581771028708874</v>
      </c>
      <c r="P293" s="92">
        <v>7.9631999023894561E-4</v>
      </c>
      <c r="Q293" s="92">
        <v>92.012354089889214</v>
      </c>
      <c r="R293" s="92">
        <v>0.14216448356922379</v>
      </c>
      <c r="S293" s="92">
        <v>0.57817099635796931</v>
      </c>
      <c r="T293" s="92">
        <v>0.33151270699446883</v>
      </c>
      <c r="U293" s="92">
        <v>6.431913469125049E-4</v>
      </c>
      <c r="V293" s="92">
        <v>2.4452473861640421E-2</v>
      </c>
      <c r="W293" s="92">
        <f t="shared" si="65"/>
        <v>100.05216631968612</v>
      </c>
      <c r="X293" s="148">
        <f t="shared" si="75"/>
        <v>1.1076831012376599E-2</v>
      </c>
      <c r="Y293" s="153">
        <f t="shared" si="74"/>
        <v>693.5350392040898</v>
      </c>
      <c r="AA293" s="11">
        <v>7.2632642698845098</v>
      </c>
      <c r="AB293" s="11">
        <v>202.33819617866499</v>
      </c>
      <c r="AC293" s="11" t="s">
        <v>32</v>
      </c>
      <c r="AD293" s="11">
        <v>52.349353815063203</v>
      </c>
      <c r="AE293" s="11">
        <v>1.82459901885706</v>
      </c>
      <c r="AF293" s="11">
        <v>1.5663682122476601</v>
      </c>
      <c r="AG293" s="11">
        <v>1.51786434669819</v>
      </c>
      <c r="AH293" s="11">
        <v>8.1927747438602996E-2</v>
      </c>
      <c r="AI293" s="11" t="s">
        <v>32</v>
      </c>
      <c r="AJ293" s="11">
        <v>5.8317198686773E-2</v>
      </c>
      <c r="AK293" s="11" t="s">
        <v>32</v>
      </c>
      <c r="AL293" s="11">
        <v>1.3497244504889001</v>
      </c>
      <c r="AM293" s="11">
        <v>0.11065198231477801</v>
      </c>
      <c r="AN293" s="11">
        <v>0.68344192476152998</v>
      </c>
      <c r="AO293" s="11">
        <v>0.69774913428575203</v>
      </c>
      <c r="AP293" s="11" t="s">
        <v>32</v>
      </c>
      <c r="AQ293" s="11" t="s">
        <v>32</v>
      </c>
      <c r="AR293" s="11" t="s">
        <v>32</v>
      </c>
      <c r="AS293" s="11">
        <v>3.6152942851430002E-3</v>
      </c>
      <c r="AT293" s="11">
        <v>3.7773712248989999E-3</v>
      </c>
      <c r="AU293" s="11">
        <v>1.034366476695E-3</v>
      </c>
      <c r="AV293" s="11" t="s">
        <v>32</v>
      </c>
      <c r="AW293" s="11" t="s">
        <v>32</v>
      </c>
      <c r="AX293" s="11">
        <v>9.3986542946080005E-3</v>
      </c>
      <c r="AY293" s="11">
        <v>6.6757930914869996E-3</v>
      </c>
      <c r="AZ293" s="11" t="s">
        <v>32</v>
      </c>
      <c r="BA293" s="11">
        <v>4.1129928148510003E-3</v>
      </c>
      <c r="BB293" s="11" t="s">
        <v>32</v>
      </c>
      <c r="BC293" s="11" t="s">
        <v>32</v>
      </c>
      <c r="BD293" s="11" t="s">
        <v>32</v>
      </c>
      <c r="BE293" s="11" t="s">
        <v>32</v>
      </c>
      <c r="BF293" s="11" t="s">
        <v>32</v>
      </c>
      <c r="BG293" s="11">
        <v>8.3157538974682005E-2</v>
      </c>
      <c r="BH293" s="11">
        <v>3.358588327267E-3</v>
      </c>
      <c r="BI293" s="11" t="s">
        <v>32</v>
      </c>
      <c r="BJ293" s="11">
        <v>1.5581500076842E-2</v>
      </c>
      <c r="BK293" s="11">
        <v>4.2689475211888997E-2</v>
      </c>
      <c r="BL293" s="11">
        <v>2.8678698608113999E-2</v>
      </c>
      <c r="BM293" s="11" t="s">
        <v>32</v>
      </c>
      <c r="BN293" s="11" t="s">
        <v>32</v>
      </c>
    </row>
    <row r="294" spans="1:66" x14ac:dyDescent="0.25">
      <c r="A294" s="108">
        <v>16</v>
      </c>
      <c r="B294" s="11">
        <v>532.24874725356995</v>
      </c>
      <c r="C294" s="11">
        <v>23655.156311954401</v>
      </c>
      <c r="D294" s="11">
        <v>14625.266343638999</v>
      </c>
      <c r="E294" s="11">
        <v>6.4482240861072002</v>
      </c>
      <c r="F294" s="11">
        <v>715662.78575188096</v>
      </c>
      <c r="G294" s="11">
        <v>1015.65775288337</v>
      </c>
      <c r="H294" s="11">
        <v>3431.11564295574</v>
      </c>
      <c r="I294" s="11">
        <v>1843.5227262180899</v>
      </c>
      <c r="J294" s="11">
        <v>4.8177368965038898</v>
      </c>
      <c r="K294" s="11">
        <v>171.18118285350201</v>
      </c>
      <c r="M294" s="92">
        <v>0.1138586520124837</v>
      </c>
      <c r="N294" s="92">
        <v>3.9459166243971135</v>
      </c>
      <c r="O294" s="92">
        <v>2.7634440756305887</v>
      </c>
      <c r="P294" s="92">
        <v>9.4240795018456724E-4</v>
      </c>
      <c r="Q294" s="92">
        <v>92.070017386979487</v>
      </c>
      <c r="R294" s="92">
        <v>0.13114172905230073</v>
      </c>
      <c r="S294" s="92">
        <v>0.56894759591492072</v>
      </c>
      <c r="T294" s="92">
        <v>0.32910567708445343</v>
      </c>
      <c r="U294" s="92">
        <v>6.1305702008011994E-4</v>
      </c>
      <c r="V294" s="92">
        <v>2.1308633641603927E-2</v>
      </c>
      <c r="W294" s="92">
        <f t="shared" si="65"/>
        <v>99.945295839683226</v>
      </c>
      <c r="X294" s="148">
        <f t="shared" si="75"/>
        <v>1.0895296366640808E-2</v>
      </c>
      <c r="Y294" s="153">
        <f t="shared" si="74"/>
        <v>691.68850353124003</v>
      </c>
      <c r="AA294" s="11">
        <v>6.7911215720936102</v>
      </c>
      <c r="AB294" s="11">
        <v>204.37221969542301</v>
      </c>
      <c r="AC294" s="11">
        <v>0.23959580482662399</v>
      </c>
      <c r="AD294" s="11">
        <v>51.612957794304599</v>
      </c>
      <c r="AE294" s="11">
        <v>1.66526532267613</v>
      </c>
      <c r="AF294" s="11">
        <v>1.35390967761189</v>
      </c>
      <c r="AG294" s="11">
        <v>1.2792909331443301</v>
      </c>
      <c r="AH294" s="11" t="s">
        <v>32</v>
      </c>
      <c r="AI294" s="11" t="s">
        <v>32</v>
      </c>
      <c r="AJ294" s="11">
        <v>2.3365949229829E-2</v>
      </c>
      <c r="AK294" s="11">
        <v>1.2074523006669999E-3</v>
      </c>
      <c r="AL294" s="11">
        <v>1.1879066084240599</v>
      </c>
      <c r="AM294" s="11">
        <v>0.123787042991059</v>
      </c>
      <c r="AN294" s="11">
        <v>0.55286131790850201</v>
      </c>
      <c r="AO294" s="11">
        <v>0.75507731381282295</v>
      </c>
      <c r="AP294" s="11" t="s">
        <v>32</v>
      </c>
      <c r="AQ294" s="11" t="s">
        <v>32</v>
      </c>
      <c r="AR294" s="11">
        <v>1.8585637761079001E-2</v>
      </c>
      <c r="AS294" s="11">
        <v>4.6592732195739998E-3</v>
      </c>
      <c r="AT294" s="11">
        <v>6.0997373586080001E-3</v>
      </c>
      <c r="AU294" s="11" t="s">
        <v>32</v>
      </c>
      <c r="AV294" s="11" t="s">
        <v>32</v>
      </c>
      <c r="AW294" s="11" t="s">
        <v>32</v>
      </c>
      <c r="AX294" s="11" t="s">
        <v>32</v>
      </c>
      <c r="AY294" s="11" t="s">
        <v>32</v>
      </c>
      <c r="AZ294" s="11" t="s">
        <v>32</v>
      </c>
      <c r="BA294" s="11">
        <v>3.9637862781950004E-3</v>
      </c>
      <c r="BB294" s="11" t="s">
        <v>32</v>
      </c>
      <c r="BC294" s="11">
        <v>3.1111171985860001E-3</v>
      </c>
      <c r="BD294" s="11" t="s">
        <v>32</v>
      </c>
      <c r="BE294" s="11" t="s">
        <v>32</v>
      </c>
      <c r="BF294" s="11" t="s">
        <v>32</v>
      </c>
      <c r="BG294" s="11">
        <v>0.107980698310517</v>
      </c>
      <c r="BH294" s="11">
        <v>4.3207211504559997E-3</v>
      </c>
      <c r="BI294" s="11" t="s">
        <v>32</v>
      </c>
      <c r="BJ294" s="11">
        <v>1.9811466098348E-2</v>
      </c>
      <c r="BK294" s="11">
        <v>7.8448494331169998E-3</v>
      </c>
      <c r="BL294" s="11">
        <v>1.7340135866196E-2</v>
      </c>
      <c r="BM294" s="11" t="s">
        <v>32</v>
      </c>
      <c r="BN294" s="11" t="s">
        <v>32</v>
      </c>
    </row>
    <row r="295" spans="1:66" x14ac:dyDescent="0.25">
      <c r="A295" s="108">
        <v>17</v>
      </c>
      <c r="B295" s="11">
        <v>616.83248600096499</v>
      </c>
      <c r="C295" s="11">
        <v>25775.3153755436</v>
      </c>
      <c r="D295" s="11">
        <v>15123.0244282197</v>
      </c>
      <c r="E295" s="11">
        <v>6.1933279356447599</v>
      </c>
      <c r="F295" s="11">
        <v>712594.79811521398</v>
      </c>
      <c r="G295" s="11">
        <v>1437.63843259787</v>
      </c>
      <c r="H295" s="11">
        <v>3224.5502538748601</v>
      </c>
      <c r="I295" s="11">
        <v>1903.9207493167401</v>
      </c>
      <c r="J295" s="11">
        <v>4.7238153685088404</v>
      </c>
      <c r="K295" s="11">
        <v>140.76406764667499</v>
      </c>
      <c r="M295" s="92">
        <v>0.13195280540532645</v>
      </c>
      <c r="N295" s="92">
        <v>4.2995803577944276</v>
      </c>
      <c r="O295" s="92">
        <v>2.8574954657121121</v>
      </c>
      <c r="P295" s="92">
        <v>9.0515487779448166E-4</v>
      </c>
      <c r="Q295" s="92">
        <v>91.675320777522288</v>
      </c>
      <c r="R295" s="92">
        <v>0.18562787441703696</v>
      </c>
      <c r="S295" s="92">
        <v>0.5346949230975292</v>
      </c>
      <c r="T295" s="92">
        <v>0.33988793216802443</v>
      </c>
      <c r="U295" s="92">
        <v>6.0110550564274989E-4</v>
      </c>
      <c r="V295" s="92">
        <v>1.7522311140658102E-2</v>
      </c>
      <c r="W295" s="92">
        <f t="shared" si="65"/>
        <v>100.04358870764084</v>
      </c>
      <c r="X295" s="148">
        <f t="shared" si="75"/>
        <v>1.028973459155897E-2</v>
      </c>
      <c r="Y295" s="153">
        <f t="shared" si="74"/>
        <v>685.35249495935773</v>
      </c>
      <c r="AA295" s="11">
        <v>7.7456953165657501</v>
      </c>
      <c r="AB295" s="11">
        <v>193.796437192741</v>
      </c>
      <c r="AC295" s="11">
        <v>0.27297382031376699</v>
      </c>
      <c r="AD295" s="11">
        <v>53.500149064547799</v>
      </c>
      <c r="AE295" s="11">
        <v>1.65826410305145</v>
      </c>
      <c r="AF295" s="11">
        <v>1.5285151253145599</v>
      </c>
      <c r="AG295" s="11">
        <v>1.48880725215604</v>
      </c>
      <c r="AH295" s="11" t="s">
        <v>32</v>
      </c>
      <c r="AI295" s="11" t="s">
        <v>32</v>
      </c>
      <c r="AJ295" s="11">
        <v>3.80499189374558</v>
      </c>
      <c r="AK295" s="11" t="s">
        <v>32</v>
      </c>
      <c r="AL295" s="11">
        <v>1.3859656187575899</v>
      </c>
      <c r="AM295" s="11">
        <v>0.11092458134793499</v>
      </c>
      <c r="AN295" s="11">
        <v>0.67700055469857001</v>
      </c>
      <c r="AO295" s="11">
        <v>0.74746622743353996</v>
      </c>
      <c r="AP295" s="11" t="s">
        <v>32</v>
      </c>
      <c r="AQ295" s="11" t="s">
        <v>32</v>
      </c>
      <c r="AR295" s="11" t="s">
        <v>32</v>
      </c>
      <c r="AS295" s="11">
        <v>1.204249106852E-3</v>
      </c>
      <c r="AT295" s="11">
        <v>1.2517695294339999E-3</v>
      </c>
      <c r="AU295" s="11" t="s">
        <v>32</v>
      </c>
      <c r="AV295" s="11" t="s">
        <v>32</v>
      </c>
      <c r="AW295" s="11" t="s">
        <v>32</v>
      </c>
      <c r="AX295" s="11">
        <v>3.7669698007850002E-3</v>
      </c>
      <c r="AY295" s="11" t="s">
        <v>32</v>
      </c>
      <c r="AZ295" s="11" t="s">
        <v>32</v>
      </c>
      <c r="BA295" s="11" t="s">
        <v>32</v>
      </c>
      <c r="BB295" s="11">
        <v>4.2490347576159999E-3</v>
      </c>
      <c r="BC295" s="11" t="s">
        <v>32</v>
      </c>
      <c r="BD295" s="11">
        <v>6.0233403587389997E-3</v>
      </c>
      <c r="BE295" s="11" t="s">
        <v>32</v>
      </c>
      <c r="BF295" s="11" t="s">
        <v>32</v>
      </c>
      <c r="BG295" s="11">
        <v>0.128673341381801</v>
      </c>
      <c r="BH295" s="11">
        <v>9.1428223051079997E-3</v>
      </c>
      <c r="BI295" s="11" t="s">
        <v>32</v>
      </c>
      <c r="BJ295" s="11">
        <v>1.8524618446190001E-3</v>
      </c>
      <c r="BK295" s="11">
        <v>0.466556733027227</v>
      </c>
      <c r="BL295" s="11" t="s">
        <v>32</v>
      </c>
      <c r="BM295" s="11" t="s">
        <v>32</v>
      </c>
      <c r="BN295" s="11" t="s">
        <v>32</v>
      </c>
    </row>
    <row r="296" spans="1:66" x14ac:dyDescent="0.25">
      <c r="A296" s="108">
        <v>18</v>
      </c>
      <c r="B296" s="11">
        <v>681.80414583893401</v>
      </c>
      <c r="C296" s="11">
        <v>24198.334872784399</v>
      </c>
      <c r="D296" s="11">
        <v>16872.670794133301</v>
      </c>
      <c r="E296" s="11">
        <v>5.6891271090245299</v>
      </c>
      <c r="F296" s="11">
        <v>711078.10344992601</v>
      </c>
      <c r="G296" s="11">
        <v>1489.7950328931599</v>
      </c>
      <c r="H296" s="11">
        <v>3371.0144677000999</v>
      </c>
      <c r="I296" s="11">
        <v>1856.48327480995</v>
      </c>
      <c r="J296" s="11">
        <v>4.5819588876122497</v>
      </c>
      <c r="K296" s="11">
        <v>158.67166484849801</v>
      </c>
      <c r="M296" s="92">
        <v>0.14585154287786478</v>
      </c>
      <c r="N296" s="92">
        <v>4.0365242401291654</v>
      </c>
      <c r="O296" s="92">
        <v>3.188091146551487</v>
      </c>
      <c r="P296" s="92">
        <v>8.3146592698393502E-4</v>
      </c>
      <c r="Q296" s="92">
        <v>91.480198008832986</v>
      </c>
      <c r="R296" s="92">
        <v>0.19236233464716482</v>
      </c>
      <c r="S296" s="92">
        <v>0.55898161903403054</v>
      </c>
      <c r="T296" s="92">
        <v>0.33141939421907224</v>
      </c>
      <c r="U296" s="92">
        <v>5.8305426844865876E-4</v>
      </c>
      <c r="V296" s="92">
        <v>1.9751448840341031E-2</v>
      </c>
      <c r="W296" s="92">
        <f t="shared" si="65"/>
        <v>99.954594255327535</v>
      </c>
      <c r="X296" s="148">
        <f t="shared" si="75"/>
        <v>1.077477722277412E-2</v>
      </c>
      <c r="Y296" s="153">
        <f t="shared" si="74"/>
        <v>690.44950186839765</v>
      </c>
      <c r="AA296" s="11">
        <v>8.1431745796202399</v>
      </c>
      <c r="AB296" s="11">
        <v>204.19816514063601</v>
      </c>
      <c r="AC296" s="11">
        <v>0.31676154024051201</v>
      </c>
      <c r="AD296" s="11">
        <v>52.0972759782982</v>
      </c>
      <c r="AE296" s="11">
        <v>1.8906381765707201</v>
      </c>
      <c r="AF296" s="11">
        <v>1.2644673978152601</v>
      </c>
      <c r="AG296" s="11">
        <v>1.2377670326743699</v>
      </c>
      <c r="AH296" s="11" t="s">
        <v>32</v>
      </c>
      <c r="AI296" s="11" t="s">
        <v>32</v>
      </c>
      <c r="AJ296" s="11">
        <v>1.5379620445055E-2</v>
      </c>
      <c r="AK296" s="11" t="s">
        <v>32</v>
      </c>
      <c r="AL296" s="11">
        <v>1.34408057098432</v>
      </c>
      <c r="AM296" s="11">
        <v>0.10896992588382901</v>
      </c>
      <c r="AN296" s="11">
        <v>0.49942754869410799</v>
      </c>
      <c r="AO296" s="11">
        <v>0.73799743210019098</v>
      </c>
      <c r="AP296" s="11" t="s">
        <v>32</v>
      </c>
      <c r="AQ296" s="11" t="s">
        <v>32</v>
      </c>
      <c r="AR296" s="11" t="s">
        <v>32</v>
      </c>
      <c r="AS296" s="11">
        <v>2.3978489607000002E-3</v>
      </c>
      <c r="AT296" s="11">
        <v>2.5026194726630001E-3</v>
      </c>
      <c r="AU296" s="11" t="s">
        <v>32</v>
      </c>
      <c r="AV296" s="11" t="s">
        <v>32</v>
      </c>
      <c r="AW296" s="11" t="s">
        <v>32</v>
      </c>
      <c r="AX296" s="11" t="s">
        <v>32</v>
      </c>
      <c r="AY296" s="11" t="s">
        <v>32</v>
      </c>
      <c r="AZ296" s="11" t="s">
        <v>32</v>
      </c>
      <c r="BA296" s="11" t="s">
        <v>32</v>
      </c>
      <c r="BB296" s="11" t="s">
        <v>32</v>
      </c>
      <c r="BC296" s="11" t="s">
        <v>32</v>
      </c>
      <c r="BD296" s="11" t="s">
        <v>32</v>
      </c>
      <c r="BE296" s="11" t="s">
        <v>32</v>
      </c>
      <c r="BF296" s="11" t="s">
        <v>32</v>
      </c>
      <c r="BG296" s="11">
        <v>0.111854623881554</v>
      </c>
      <c r="BH296" s="11">
        <v>2.2285965097930001E-3</v>
      </c>
      <c r="BI296" s="11" t="s">
        <v>32</v>
      </c>
      <c r="BJ296" s="11">
        <v>6.8050608371480002E-3</v>
      </c>
      <c r="BK296" s="11">
        <v>1.2424070474490001E-3</v>
      </c>
      <c r="BL296" s="11">
        <v>7.9639672510449996E-3</v>
      </c>
      <c r="BM296" s="11">
        <v>1.336928168382E-3</v>
      </c>
      <c r="BN296" s="11">
        <v>6.03020081968E-4</v>
      </c>
    </row>
    <row r="297" spans="1:66" x14ac:dyDescent="0.25">
      <c r="A297" s="108">
        <v>19</v>
      </c>
      <c r="B297" s="11" t="s">
        <v>32</v>
      </c>
      <c r="C297" s="11">
        <v>23595.811506635</v>
      </c>
      <c r="D297" s="11">
        <v>15993.2423307549</v>
      </c>
      <c r="E297" s="11">
        <v>6.3415255332864797</v>
      </c>
      <c r="F297" s="11">
        <v>714634.07624324097</v>
      </c>
      <c r="G297" s="11">
        <v>1398.72478008495</v>
      </c>
      <c r="H297" s="11">
        <v>3327.0992881111001</v>
      </c>
      <c r="I297" s="11">
        <v>1809.9286570930699</v>
      </c>
      <c r="J297" s="11">
        <v>4.4631611991491598</v>
      </c>
      <c r="K297" s="11">
        <v>183.123088730897</v>
      </c>
      <c r="M297" s="92" t="s">
        <v>32</v>
      </c>
      <c r="N297" s="92">
        <v>3.9360173174217841</v>
      </c>
      <c r="O297" s="92">
        <v>3.0219231383961382</v>
      </c>
      <c r="P297" s="92">
        <v>9.2681395668981913E-4</v>
      </c>
      <c r="Q297" s="92">
        <v>91.937673908692943</v>
      </c>
      <c r="R297" s="92">
        <v>0.18060334360456873</v>
      </c>
      <c r="S297" s="92">
        <v>0.55169960395458262</v>
      </c>
      <c r="T297" s="92">
        <v>0.32310846386425479</v>
      </c>
      <c r="U297" s="92">
        <v>5.6793726259173061E-4</v>
      </c>
      <c r="V297" s="92">
        <v>2.2795162085222056E-2</v>
      </c>
      <c r="W297" s="92">
        <f t="shared" si="65"/>
        <v>99.975315689238784</v>
      </c>
      <c r="X297" s="148">
        <f t="shared" si="75"/>
        <v>1.0583538549313841E-2</v>
      </c>
      <c r="Y297" s="153">
        <f t="shared" si="74"/>
        <v>688.46140821226345</v>
      </c>
      <c r="AA297" s="11">
        <v>7.99900317501789</v>
      </c>
      <c r="AB297" s="11">
        <v>191.807973374227</v>
      </c>
      <c r="AC297" s="11">
        <v>0.205305336398032</v>
      </c>
      <c r="AD297" s="11">
        <v>52.124911054372703</v>
      </c>
      <c r="AE297" s="11">
        <v>1.97703148889837</v>
      </c>
      <c r="AF297" s="11">
        <v>1.4908280084349099</v>
      </c>
      <c r="AG297" s="11">
        <v>1.30571917874582</v>
      </c>
      <c r="AH297" s="11" t="s">
        <v>32</v>
      </c>
      <c r="AI297" s="11" t="s">
        <v>32</v>
      </c>
      <c r="AJ297" s="11">
        <v>2.1744294802588E-2</v>
      </c>
      <c r="AK297" s="11">
        <v>1.279796061246E-3</v>
      </c>
      <c r="AL297" s="11">
        <v>1.5300594571858499</v>
      </c>
      <c r="AM297" s="11">
        <v>9.1502645527985996E-2</v>
      </c>
      <c r="AN297" s="11">
        <v>0.622444344553022</v>
      </c>
      <c r="AO297" s="11">
        <v>0.61352373059556697</v>
      </c>
      <c r="AP297" s="11" t="s">
        <v>32</v>
      </c>
      <c r="AQ297" s="11" t="s">
        <v>32</v>
      </c>
      <c r="AR297" s="11">
        <v>9.6291408098350007E-3</v>
      </c>
      <c r="AS297" s="11" t="s">
        <v>32</v>
      </c>
      <c r="AT297" s="11">
        <v>1.2548678613350001E-3</v>
      </c>
      <c r="AU297" s="11" t="s">
        <v>32</v>
      </c>
      <c r="AV297" s="11" t="s">
        <v>32</v>
      </c>
      <c r="AW297" s="11" t="s">
        <v>32</v>
      </c>
      <c r="AX297" s="11" t="s">
        <v>32</v>
      </c>
      <c r="AY297" s="11" t="s">
        <v>32</v>
      </c>
      <c r="AZ297" s="11" t="s">
        <v>32</v>
      </c>
      <c r="BA297" s="11" t="s">
        <v>32</v>
      </c>
      <c r="BB297" s="11" t="s">
        <v>32</v>
      </c>
      <c r="BC297" s="11" t="s">
        <v>32</v>
      </c>
      <c r="BD297" s="11" t="s">
        <v>32</v>
      </c>
      <c r="BE297" s="11" t="s">
        <v>32</v>
      </c>
      <c r="BF297" s="11" t="s">
        <v>32</v>
      </c>
      <c r="BG297" s="11">
        <v>9.2081015222271995E-2</v>
      </c>
      <c r="BH297" s="11">
        <v>5.7198383251899996E-3</v>
      </c>
      <c r="BI297" s="11" t="s">
        <v>32</v>
      </c>
      <c r="BJ297" s="11">
        <v>6.950924320849E-3</v>
      </c>
      <c r="BK297" s="11">
        <v>1.269735235038E-3</v>
      </c>
      <c r="BL297" s="11">
        <v>6.8603940539249996E-3</v>
      </c>
      <c r="BM297" s="11" t="s">
        <v>32</v>
      </c>
      <c r="BN297" s="11" t="s">
        <v>32</v>
      </c>
    </row>
    <row r="298" spans="1:66" x14ac:dyDescent="0.25">
      <c r="A298" s="108">
        <v>20</v>
      </c>
      <c r="B298" s="11">
        <v>434.148973709595</v>
      </c>
      <c r="C298" s="11">
        <v>24212.365059330601</v>
      </c>
      <c r="D298" s="11">
        <v>17032.049208088501</v>
      </c>
      <c r="E298" s="11">
        <v>6.0863073954341402</v>
      </c>
      <c r="F298" s="11">
        <v>711885.56250799005</v>
      </c>
      <c r="G298" s="11">
        <v>1528.6218383732801</v>
      </c>
      <c r="H298" s="11">
        <v>3620.93628998135</v>
      </c>
      <c r="I298" s="11">
        <v>1801.1497089101699</v>
      </c>
      <c r="J298" s="11">
        <v>5.1532426150159498</v>
      </c>
      <c r="K298" s="11">
        <v>187.046797779489</v>
      </c>
      <c r="M298" s="92">
        <v>9.2873148455956567E-2</v>
      </c>
      <c r="N298" s="92">
        <v>4.0388646155469372</v>
      </c>
      <c r="O298" s="92">
        <v>3.2182056978683224</v>
      </c>
      <c r="P298" s="92">
        <v>8.8951382584269954E-4</v>
      </c>
      <c r="Q298" s="92">
        <v>91.58407761665292</v>
      </c>
      <c r="R298" s="92">
        <v>0.19737565177075789</v>
      </c>
      <c r="S298" s="92">
        <v>0.60042365560470745</v>
      </c>
      <c r="T298" s="92">
        <v>0.32154124603464351</v>
      </c>
      <c r="U298" s="92">
        <v>6.557501227607796E-4</v>
      </c>
      <c r="V298" s="92">
        <v>2.3283585387590788E-2</v>
      </c>
      <c r="W298" s="92">
        <f t="shared" si="65"/>
        <v>100.07819048127043</v>
      </c>
      <c r="X298" s="148">
        <f t="shared" si="75"/>
        <v>1.1551408201253568E-2</v>
      </c>
      <c r="Y298" s="153">
        <f t="shared" si="74"/>
        <v>698.25486857204692</v>
      </c>
      <c r="AA298" s="11">
        <v>8.0034490829017297</v>
      </c>
      <c r="AB298" s="11">
        <v>203.47756300275699</v>
      </c>
      <c r="AC298" s="11">
        <v>0.20749076263108801</v>
      </c>
      <c r="AD298" s="11">
        <v>54.274203472270401</v>
      </c>
      <c r="AE298" s="11">
        <v>1.87361413043008</v>
      </c>
      <c r="AF298" s="11">
        <v>1.0871223209115399</v>
      </c>
      <c r="AG298" s="11">
        <v>1.2393506106146901</v>
      </c>
      <c r="AH298" s="11" t="s">
        <v>32</v>
      </c>
      <c r="AI298" s="11" t="s">
        <v>32</v>
      </c>
      <c r="AJ298" s="11">
        <v>1.5117732573294001E-2</v>
      </c>
      <c r="AK298" s="11">
        <v>2.5847434989119998E-3</v>
      </c>
      <c r="AL298" s="11">
        <v>1.4844362253102199</v>
      </c>
      <c r="AM298" s="11">
        <v>8.3425486716798003E-2</v>
      </c>
      <c r="AN298" s="11">
        <v>0.63613483745744903</v>
      </c>
      <c r="AO298" s="11">
        <v>0.69264763663025797</v>
      </c>
      <c r="AP298" s="11" t="s">
        <v>32</v>
      </c>
      <c r="AQ298" s="11" t="s">
        <v>32</v>
      </c>
      <c r="AR298" s="11" t="s">
        <v>32</v>
      </c>
      <c r="AS298" s="11">
        <v>2.9822546618274999E-2</v>
      </c>
      <c r="AT298" s="11">
        <v>3.7113230181339998E-3</v>
      </c>
      <c r="AU298" s="11" t="s">
        <v>32</v>
      </c>
      <c r="AV298" s="11" t="s">
        <v>32</v>
      </c>
      <c r="AW298" s="11">
        <v>6.8296098494439999E-3</v>
      </c>
      <c r="AX298" s="11" t="s">
        <v>32</v>
      </c>
      <c r="AY298" s="11" t="s">
        <v>32</v>
      </c>
      <c r="AZ298" s="11" t="s">
        <v>32</v>
      </c>
      <c r="BA298" s="11" t="s">
        <v>32</v>
      </c>
      <c r="BB298" s="11" t="s">
        <v>32</v>
      </c>
      <c r="BC298" s="11" t="s">
        <v>32</v>
      </c>
      <c r="BD298" s="11" t="s">
        <v>32</v>
      </c>
      <c r="BE298" s="11" t="s">
        <v>32</v>
      </c>
      <c r="BF298" s="11" t="s">
        <v>32</v>
      </c>
      <c r="BG298" s="11">
        <v>0.113432558821465</v>
      </c>
      <c r="BH298" s="11">
        <v>1.8765552328699E-2</v>
      </c>
      <c r="BI298" s="11" t="s">
        <v>32</v>
      </c>
      <c r="BJ298" s="11">
        <v>1.78587353288E-3</v>
      </c>
      <c r="BK298" s="11" t="s">
        <v>32</v>
      </c>
      <c r="BL298" s="11">
        <v>7.2134341318010001E-3</v>
      </c>
      <c r="BM298" s="11" t="s">
        <v>32</v>
      </c>
      <c r="BN298" s="11" t="s">
        <v>32</v>
      </c>
    </row>
    <row r="299" spans="1:66" x14ac:dyDescent="0.25">
      <c r="A299" s="108">
        <v>21</v>
      </c>
      <c r="B299" s="11">
        <v>617.17456553005604</v>
      </c>
      <c r="C299" s="11">
        <v>24253.282983720899</v>
      </c>
      <c r="D299" s="11">
        <v>17400.656159467901</v>
      </c>
      <c r="E299" s="11">
        <v>5.7681648068863796</v>
      </c>
      <c r="F299" s="11">
        <v>711251.30957619299</v>
      </c>
      <c r="G299" s="11">
        <v>1416.0327206839199</v>
      </c>
      <c r="H299" s="11">
        <v>3661.75675937509</v>
      </c>
      <c r="I299" s="11">
        <v>1851.6317002199</v>
      </c>
      <c r="J299" s="11">
        <v>4.4276583940016403</v>
      </c>
      <c r="K299" s="11">
        <v>201.33485939517399</v>
      </c>
      <c r="M299" s="92">
        <v>0.13202598305818961</v>
      </c>
      <c r="N299" s="92">
        <v>4.0456901345144836</v>
      </c>
      <c r="O299" s="92">
        <v>3.2878539813314598</v>
      </c>
      <c r="P299" s="92">
        <v>8.4301728652644433E-4</v>
      </c>
      <c r="Q299" s="92">
        <v>91.502480976977239</v>
      </c>
      <c r="R299" s="92">
        <v>0.18283814489470773</v>
      </c>
      <c r="S299" s="92">
        <v>0.6071925058395774</v>
      </c>
      <c r="T299" s="92">
        <v>0.33055329112325654</v>
      </c>
      <c r="U299" s="92">
        <v>5.6341953063670873E-4</v>
      </c>
      <c r="V299" s="92">
        <v>2.5062163297511257E-2</v>
      </c>
      <c r="W299" s="92">
        <f t="shared" si="65"/>
        <v>100.11510361785358</v>
      </c>
      <c r="X299" s="148">
        <f t="shared" si="75"/>
        <v>1.1690406970748649E-2</v>
      </c>
      <c r="Y299" s="153">
        <f t="shared" si="74"/>
        <v>699.60903892253145</v>
      </c>
      <c r="AA299" s="11">
        <v>8.1560745653075202</v>
      </c>
      <c r="AB299" s="11">
        <v>208.13869656890799</v>
      </c>
      <c r="AC299" s="11">
        <v>0.34624785758765397</v>
      </c>
      <c r="AD299" s="11">
        <v>53.475933110154898</v>
      </c>
      <c r="AE299" s="11">
        <v>1.6283485693348001</v>
      </c>
      <c r="AF299" s="11">
        <v>1.65087301346506</v>
      </c>
      <c r="AG299" s="11">
        <v>1.43946292030747</v>
      </c>
      <c r="AH299" s="11" t="s">
        <v>32</v>
      </c>
      <c r="AI299" s="11" t="s">
        <v>32</v>
      </c>
      <c r="AJ299" s="11" t="s">
        <v>32</v>
      </c>
      <c r="AK299" s="11">
        <v>1.2513027978870001E-3</v>
      </c>
      <c r="AL299" s="11">
        <v>1.56407878782215</v>
      </c>
      <c r="AM299" s="11">
        <v>8.8009133227965997E-2</v>
      </c>
      <c r="AN299" s="11">
        <v>0.573176784231889</v>
      </c>
      <c r="AO299" s="11">
        <v>0.63411803462955896</v>
      </c>
      <c r="AP299" s="11" t="s">
        <v>32</v>
      </c>
      <c r="AQ299" s="11" t="s">
        <v>32</v>
      </c>
      <c r="AR299" s="11" t="s">
        <v>32</v>
      </c>
      <c r="AS299" s="11">
        <v>1.182017324454E-3</v>
      </c>
      <c r="AT299" s="11">
        <v>8.8626231938309999E-3</v>
      </c>
      <c r="AU299" s="11">
        <v>4.3066340433633998E-2</v>
      </c>
      <c r="AV299" s="11">
        <v>1.8439132337505E-2</v>
      </c>
      <c r="AW299" s="11" t="s">
        <v>32</v>
      </c>
      <c r="AX299" s="11" t="s">
        <v>32</v>
      </c>
      <c r="AY299" s="11" t="s">
        <v>32</v>
      </c>
      <c r="AZ299" s="11" t="s">
        <v>32</v>
      </c>
      <c r="BA299" s="11" t="s">
        <v>32</v>
      </c>
      <c r="BB299" s="11" t="s">
        <v>32</v>
      </c>
      <c r="BC299" s="11" t="s">
        <v>32</v>
      </c>
      <c r="BD299" s="11" t="s">
        <v>32</v>
      </c>
      <c r="BE299" s="11" t="s">
        <v>32</v>
      </c>
      <c r="BF299" s="11">
        <v>1.0156503901180001E-3</v>
      </c>
      <c r="BG299" s="11">
        <v>0.111705340604609</v>
      </c>
      <c r="BH299" s="11">
        <v>2.2266731171549999E-3</v>
      </c>
      <c r="BI299" s="11" t="s">
        <v>32</v>
      </c>
      <c r="BJ299" s="11">
        <v>1.8157561636329999E-3</v>
      </c>
      <c r="BK299" s="11">
        <v>1.8675575460660001E-3</v>
      </c>
      <c r="BL299" s="11">
        <v>2.9612757574159999E-3</v>
      </c>
      <c r="BM299" s="11" t="s">
        <v>32</v>
      </c>
      <c r="BN299" s="11" t="s">
        <v>32</v>
      </c>
    </row>
    <row r="300" spans="1:66" x14ac:dyDescent="0.25">
      <c r="A300" s="108">
        <v>22</v>
      </c>
      <c r="B300" s="11">
        <v>577.37803572327596</v>
      </c>
      <c r="C300" s="11">
        <v>24505.902379278799</v>
      </c>
      <c r="D300" s="11">
        <v>16528.634069674699</v>
      </c>
      <c r="E300" s="11">
        <v>6.4437645949634996</v>
      </c>
      <c r="F300" s="11">
        <v>711467.00444824004</v>
      </c>
      <c r="G300" s="11">
        <v>1309.95202495739</v>
      </c>
      <c r="H300" s="11">
        <v>3751.5808303055401</v>
      </c>
      <c r="I300" s="11">
        <v>1842.36735316403</v>
      </c>
      <c r="J300" s="11">
        <v>5.0522614818949396</v>
      </c>
      <c r="K300" s="11">
        <v>193.665219366223</v>
      </c>
      <c r="M300" s="92">
        <v>0.1235127094019232</v>
      </c>
      <c r="N300" s="92">
        <v>4.087829575887497</v>
      </c>
      <c r="O300" s="92">
        <v>3.1230854074650343</v>
      </c>
      <c r="P300" s="92">
        <v>9.4175619555391548E-4</v>
      </c>
      <c r="Q300" s="92">
        <v>91.530230122266076</v>
      </c>
      <c r="R300" s="92">
        <v>0.16914100546249819</v>
      </c>
      <c r="S300" s="92">
        <v>0.62208713328126464</v>
      </c>
      <c r="T300" s="92">
        <v>0.32889941988684263</v>
      </c>
      <c r="U300" s="92">
        <v>6.429002735711311E-4</v>
      </c>
      <c r="V300" s="92">
        <v>2.4107446506707434E-2</v>
      </c>
      <c r="W300" s="92">
        <f t="shared" si="65"/>
        <v>100.01047747662696</v>
      </c>
      <c r="X300" s="148">
        <f t="shared" si="75"/>
        <v>1.197015941830781E-2</v>
      </c>
      <c r="Y300" s="153">
        <f t="shared" si="74"/>
        <v>702.29747738263563</v>
      </c>
      <c r="AA300" s="11">
        <v>7.3845628169942996</v>
      </c>
      <c r="AB300" s="11">
        <v>211.275100981744</v>
      </c>
      <c r="AC300" s="11">
        <v>0.36987479756809699</v>
      </c>
      <c r="AD300" s="11">
        <v>54.117122594471098</v>
      </c>
      <c r="AE300" s="11">
        <v>1.92568783706326</v>
      </c>
      <c r="AF300" s="11">
        <v>1.30168185570893</v>
      </c>
      <c r="AG300" s="11">
        <v>1.33735257477623</v>
      </c>
      <c r="AH300" s="11" t="s">
        <v>32</v>
      </c>
      <c r="AI300" s="11" t="s">
        <v>32</v>
      </c>
      <c r="AJ300" s="11">
        <v>1.4817904127651001E-2</v>
      </c>
      <c r="AK300" s="11" t="s">
        <v>32</v>
      </c>
      <c r="AL300" s="11">
        <v>1.2544491037233401</v>
      </c>
      <c r="AM300" s="11">
        <v>9.2240068671420997E-2</v>
      </c>
      <c r="AN300" s="11">
        <v>0.681067235804108</v>
      </c>
      <c r="AO300" s="11">
        <v>0.83449853231826299</v>
      </c>
      <c r="AP300" s="11" t="s">
        <v>32</v>
      </c>
      <c r="AQ300" s="11">
        <v>9.8946586834509995E-3</v>
      </c>
      <c r="AR300" s="11" t="s">
        <v>32</v>
      </c>
      <c r="AS300" s="11" t="s">
        <v>32</v>
      </c>
      <c r="AT300" s="11" t="s">
        <v>32</v>
      </c>
      <c r="AU300" s="11">
        <v>1.1027983320800001E-3</v>
      </c>
      <c r="AV300" s="11" t="s">
        <v>32</v>
      </c>
      <c r="AW300" s="11" t="s">
        <v>32</v>
      </c>
      <c r="AX300" s="11" t="s">
        <v>32</v>
      </c>
      <c r="AY300" s="11" t="s">
        <v>32</v>
      </c>
      <c r="AZ300" s="11">
        <v>3.1977898240780002E-3</v>
      </c>
      <c r="BA300" s="11" t="s">
        <v>32</v>
      </c>
      <c r="BB300" s="11" t="s">
        <v>32</v>
      </c>
      <c r="BC300" s="11" t="s">
        <v>32</v>
      </c>
      <c r="BD300" s="11" t="s">
        <v>32</v>
      </c>
      <c r="BE300" s="11" t="s">
        <v>32</v>
      </c>
      <c r="BF300" s="11" t="s">
        <v>32</v>
      </c>
      <c r="BG300" s="11">
        <v>0.123166886506007</v>
      </c>
      <c r="BH300" s="11">
        <v>5.9798672189390004E-3</v>
      </c>
      <c r="BI300" s="11" t="s">
        <v>32</v>
      </c>
      <c r="BJ300" s="11" t="s">
        <v>32</v>
      </c>
      <c r="BK300" s="11" t="s">
        <v>32</v>
      </c>
      <c r="BL300" s="11">
        <v>1.8309303114989999E-3</v>
      </c>
      <c r="BM300" s="11">
        <v>6.9855978955899996E-4</v>
      </c>
      <c r="BN300" s="11" t="s">
        <v>32</v>
      </c>
    </row>
    <row r="301" spans="1:66" x14ac:dyDescent="0.25">
      <c r="A301" s="108">
        <v>23</v>
      </c>
      <c r="B301" s="11">
        <v>528.310026729421</v>
      </c>
      <c r="C301" s="11">
        <v>24230.2846166868</v>
      </c>
      <c r="D301" s="11">
        <v>16187.729187941401</v>
      </c>
      <c r="E301" s="11">
        <v>9.1897219675295396</v>
      </c>
      <c r="F301" s="11">
        <v>712549.28344697098</v>
      </c>
      <c r="G301" s="11">
        <v>1307.97156537912</v>
      </c>
      <c r="H301" s="11">
        <v>3485.9703412280201</v>
      </c>
      <c r="I301" s="11">
        <v>1877.35489901405</v>
      </c>
      <c r="J301" s="11">
        <v>4.76647562830835</v>
      </c>
      <c r="K301" s="11">
        <v>183.23840585075999</v>
      </c>
      <c r="M301" s="92">
        <v>0.11301608091795776</v>
      </c>
      <c r="N301" s="92">
        <v>4.0418537769095249</v>
      </c>
      <c r="O301" s="92">
        <v>3.0586714300615276</v>
      </c>
      <c r="P301" s="92">
        <v>1.3430778655544422E-3</v>
      </c>
      <c r="Q301" s="92">
        <v>91.669465315452811</v>
      </c>
      <c r="R301" s="92">
        <v>0.16888528852175194</v>
      </c>
      <c r="S301" s="92">
        <v>0.57804360198243032</v>
      </c>
      <c r="T301" s="92">
        <v>0.33514539657198822</v>
      </c>
      <c r="U301" s="92">
        <v>6.0653402370223759E-4</v>
      </c>
      <c r="V301" s="92">
        <v>2.2809516760302601E-2</v>
      </c>
      <c r="W301" s="92">
        <f t="shared" si="65"/>
        <v>99.989840019067543</v>
      </c>
      <c r="X301" s="148">
        <f t="shared" si="75"/>
        <v>1.1115381107751929E-2</v>
      </c>
      <c r="Y301" s="153">
        <f t="shared" si="74"/>
        <v>693.92416589100344</v>
      </c>
      <c r="AA301" s="11">
        <v>7.1762901109424204</v>
      </c>
      <c r="AB301" s="11">
        <v>202.74301375748399</v>
      </c>
      <c r="AC301" s="11">
        <v>0.28818079172456601</v>
      </c>
      <c r="AD301" s="11">
        <v>53.633694125844798</v>
      </c>
      <c r="AE301" s="11">
        <v>1.9243680142071</v>
      </c>
      <c r="AF301" s="11">
        <v>1.5385185378488599</v>
      </c>
      <c r="AG301" s="11">
        <v>1.4014565984302501</v>
      </c>
      <c r="AH301" s="11">
        <v>0.105708085640683</v>
      </c>
      <c r="AI301" s="11" t="s">
        <v>32</v>
      </c>
      <c r="AJ301" s="11">
        <v>2.8003455484378999E-2</v>
      </c>
      <c r="AK301" s="11" t="s">
        <v>32</v>
      </c>
      <c r="AL301" s="11">
        <v>1.18922687344222</v>
      </c>
      <c r="AM301" s="11">
        <v>0.123911612510163</v>
      </c>
      <c r="AN301" s="11">
        <v>0.62058558071474301</v>
      </c>
      <c r="AO301" s="11">
        <v>0.89049922855556096</v>
      </c>
      <c r="AP301" s="11" t="s">
        <v>32</v>
      </c>
      <c r="AQ301" s="11" t="s">
        <v>32</v>
      </c>
      <c r="AR301" s="11">
        <v>9.7320809303689994E-3</v>
      </c>
      <c r="AS301" s="11">
        <v>4.9795014625489999E-3</v>
      </c>
      <c r="AT301" s="11">
        <v>1.4403816874546E-2</v>
      </c>
      <c r="AU301" s="11">
        <v>1.0659421416870001E-3</v>
      </c>
      <c r="AV301" s="11" t="s">
        <v>32</v>
      </c>
      <c r="AW301" s="11" t="s">
        <v>32</v>
      </c>
      <c r="AX301" s="11" t="s">
        <v>32</v>
      </c>
      <c r="AY301" s="11" t="s">
        <v>32</v>
      </c>
      <c r="AZ301" s="11" t="s">
        <v>32</v>
      </c>
      <c r="BA301" s="11" t="s">
        <v>32</v>
      </c>
      <c r="BB301" s="11" t="s">
        <v>32</v>
      </c>
      <c r="BC301" s="11" t="s">
        <v>32</v>
      </c>
      <c r="BD301" s="11" t="s">
        <v>32</v>
      </c>
      <c r="BE301" s="11" t="s">
        <v>32</v>
      </c>
      <c r="BF301" s="11" t="s">
        <v>32</v>
      </c>
      <c r="BG301" s="11">
        <v>9.2940771663985997E-2</v>
      </c>
      <c r="BH301" s="11">
        <v>8.0961750368940006E-3</v>
      </c>
      <c r="BI301" s="11" t="s">
        <v>32</v>
      </c>
      <c r="BJ301" s="11">
        <v>1.8566441740853999E-2</v>
      </c>
      <c r="BK301" s="11">
        <v>1.5469098286231E-2</v>
      </c>
      <c r="BL301" s="11">
        <v>3.2077614236985998E-2</v>
      </c>
      <c r="BM301" s="11">
        <v>7.6348839681440002E-3</v>
      </c>
      <c r="BN301" s="11" t="s">
        <v>32</v>
      </c>
    </row>
    <row r="302" spans="1:66" x14ac:dyDescent="0.25">
      <c r="A302" s="108">
        <v>24</v>
      </c>
      <c r="B302" s="11">
        <v>381.85512971007802</v>
      </c>
      <c r="C302" s="11">
        <v>23646.271419928999</v>
      </c>
      <c r="D302" s="11">
        <v>16380.222057557099</v>
      </c>
      <c r="E302" s="11">
        <v>7.0656095900974902</v>
      </c>
      <c r="F302" s="11">
        <v>713446.10773623199</v>
      </c>
      <c r="G302" s="11">
        <v>1203.5273916602</v>
      </c>
      <c r="H302" s="11">
        <v>3595.1614190330902</v>
      </c>
      <c r="I302" s="11">
        <v>1862.7451465941299</v>
      </c>
      <c r="J302" s="11">
        <v>4.6734863182681901</v>
      </c>
      <c r="K302" s="11">
        <v>183.85544055896199</v>
      </c>
      <c r="M302" s="92">
        <v>8.168644934757989E-2</v>
      </c>
      <c r="N302" s="92">
        <v>3.9444345355583557</v>
      </c>
      <c r="O302" s="92">
        <v>3.0950429577754139</v>
      </c>
      <c r="P302" s="92">
        <v>1.0326388415927482E-3</v>
      </c>
      <c r="Q302" s="92">
        <v>91.784841760266247</v>
      </c>
      <c r="R302" s="92">
        <v>0.15539945681116502</v>
      </c>
      <c r="S302" s="92">
        <v>0.59614966650406698</v>
      </c>
      <c r="T302" s="92">
        <v>0.33253726356998409</v>
      </c>
      <c r="U302" s="92">
        <v>5.9470113399962715E-4</v>
      </c>
      <c r="V302" s="92">
        <v>2.2886325240779586E-2</v>
      </c>
      <c r="W302" s="92">
        <f t="shared" si="65"/>
        <v>100.01460575504919</v>
      </c>
      <c r="X302" s="148">
        <f t="shared" si="75"/>
        <v>1.14453220314704E-2</v>
      </c>
      <c r="Y302" s="153">
        <f t="shared" si="74"/>
        <v>697.21290696591427</v>
      </c>
      <c r="AA302" s="11">
        <v>6.7286635053838699</v>
      </c>
      <c r="AB302" s="11">
        <v>202.79689758850199</v>
      </c>
      <c r="AC302" s="11" t="s">
        <v>32</v>
      </c>
      <c r="AD302" s="11">
        <v>55.203118921774802</v>
      </c>
      <c r="AE302" s="11">
        <v>1.8573977969923201</v>
      </c>
      <c r="AF302" s="11">
        <v>1.31625294145211</v>
      </c>
      <c r="AG302" s="11">
        <v>1.50010718034822</v>
      </c>
      <c r="AH302" s="11" t="s">
        <v>32</v>
      </c>
      <c r="AI302" s="11" t="s">
        <v>32</v>
      </c>
      <c r="AJ302" s="11">
        <v>1.0620663245178999E-2</v>
      </c>
      <c r="AK302" s="11">
        <v>2.5528478826200001E-3</v>
      </c>
      <c r="AL302" s="11">
        <v>1.0085333080240699</v>
      </c>
      <c r="AM302" s="11">
        <v>9.6471821514806003E-2</v>
      </c>
      <c r="AN302" s="11">
        <v>0.74633349539134097</v>
      </c>
      <c r="AO302" s="11">
        <v>0.68122123352358399</v>
      </c>
      <c r="AP302" s="11" t="s">
        <v>32</v>
      </c>
      <c r="AQ302" s="11" t="s">
        <v>32</v>
      </c>
      <c r="AR302" s="11" t="s">
        <v>32</v>
      </c>
      <c r="AS302" s="11" t="s">
        <v>32</v>
      </c>
      <c r="AT302" s="11" t="s">
        <v>32</v>
      </c>
      <c r="AU302" s="11" t="s">
        <v>32</v>
      </c>
      <c r="AV302" s="11" t="s">
        <v>32</v>
      </c>
      <c r="AW302" s="11" t="s">
        <v>32</v>
      </c>
      <c r="AX302" s="11" t="s">
        <v>32</v>
      </c>
      <c r="AY302" s="11" t="s">
        <v>32</v>
      </c>
      <c r="AZ302" s="11">
        <v>5.830346488498E-3</v>
      </c>
      <c r="BA302" s="11" t="s">
        <v>32</v>
      </c>
      <c r="BB302" s="11" t="s">
        <v>32</v>
      </c>
      <c r="BC302" s="11" t="s">
        <v>32</v>
      </c>
      <c r="BD302" s="11" t="s">
        <v>32</v>
      </c>
      <c r="BE302" s="11" t="s">
        <v>32</v>
      </c>
      <c r="BF302" s="11" t="s">
        <v>32</v>
      </c>
      <c r="BG302" s="11">
        <v>0.11555464779574</v>
      </c>
      <c r="BH302" s="11">
        <v>3.6030645521909002E-2</v>
      </c>
      <c r="BI302" s="11" t="s">
        <v>32</v>
      </c>
      <c r="BJ302" s="11" t="s">
        <v>32</v>
      </c>
      <c r="BK302" s="11">
        <v>1.2139463131163999E-2</v>
      </c>
      <c r="BL302" s="11">
        <v>4.7044212995359996E-3</v>
      </c>
      <c r="BM302" s="11" t="s">
        <v>32</v>
      </c>
      <c r="BN302" s="11">
        <v>2.9801471565550001E-3</v>
      </c>
    </row>
    <row r="303" spans="1:66" x14ac:dyDescent="0.25">
      <c r="A303" s="108">
        <v>25</v>
      </c>
      <c r="B303" s="11">
        <v>384.92582830517199</v>
      </c>
      <c r="C303" s="11">
        <v>22841.577353296299</v>
      </c>
      <c r="D303" s="11">
        <v>16132.6917992669</v>
      </c>
      <c r="E303" s="11">
        <v>5.4092394050420696</v>
      </c>
      <c r="F303" s="11">
        <v>715152.366939103</v>
      </c>
      <c r="G303" s="11">
        <v>1070.8835460119999</v>
      </c>
      <c r="H303" s="11">
        <v>3754.40393894198</v>
      </c>
      <c r="I303" s="11">
        <v>1790.95244973686</v>
      </c>
      <c r="J303" s="11">
        <v>4.8891661017072501</v>
      </c>
      <c r="K303" s="11">
        <v>225.26860798208801</v>
      </c>
      <c r="M303" s="92">
        <v>8.2343333191042409E-2</v>
      </c>
      <c r="N303" s="92">
        <v>3.8102035183033558</v>
      </c>
      <c r="O303" s="92">
        <v>3.0482721154714807</v>
      </c>
      <c r="P303" s="92">
        <v>7.9056033904689846E-4</v>
      </c>
      <c r="Q303" s="92">
        <v>92.004352006715592</v>
      </c>
      <c r="R303" s="92">
        <v>0.13827248346106941</v>
      </c>
      <c r="S303" s="92">
        <v>0.62255526115535909</v>
      </c>
      <c r="T303" s="92">
        <v>0.31972083132702422</v>
      </c>
      <c r="U303" s="92">
        <v>6.2214638644224752E-4</v>
      </c>
      <c r="V303" s="92">
        <v>2.8041436321610314E-2</v>
      </c>
      <c r="W303" s="92">
        <f t="shared" si="65"/>
        <v>100.05517369267201</v>
      </c>
      <c r="X303" s="148">
        <f t="shared" si="75"/>
        <v>1.1918063152798586E-2</v>
      </c>
      <c r="Y303" s="153">
        <f t="shared" si="74"/>
        <v>701.80050530251924</v>
      </c>
      <c r="AA303" s="11">
        <v>6.1652770405686104</v>
      </c>
      <c r="AB303" s="11">
        <v>219.38063736808999</v>
      </c>
      <c r="AC303" s="11" t="s">
        <v>32</v>
      </c>
      <c r="AD303" s="11">
        <v>54.215999278597799</v>
      </c>
      <c r="AE303" s="11">
        <v>1.4601075908324801</v>
      </c>
      <c r="AF303" s="11">
        <v>1.26562200910903</v>
      </c>
      <c r="AG303" s="11">
        <v>1.4573317845886899</v>
      </c>
      <c r="AH303" s="11" t="s">
        <v>32</v>
      </c>
      <c r="AI303" s="11" t="s">
        <v>32</v>
      </c>
      <c r="AJ303" s="11">
        <v>3.6592560251541E-2</v>
      </c>
      <c r="AK303" s="11" t="s">
        <v>32</v>
      </c>
      <c r="AL303" s="11">
        <v>1.2348819755895999</v>
      </c>
      <c r="AM303" s="11">
        <v>6.7874625583763004E-2</v>
      </c>
      <c r="AN303" s="11">
        <v>0.51160785848394696</v>
      </c>
      <c r="AO303" s="11">
        <v>0.71629842310848202</v>
      </c>
      <c r="AP303" s="11" t="s">
        <v>32</v>
      </c>
      <c r="AQ303" s="11" t="s">
        <v>32</v>
      </c>
      <c r="AR303" s="11" t="s">
        <v>32</v>
      </c>
      <c r="AS303" s="11">
        <v>1.254963085445E-3</v>
      </c>
      <c r="AT303" s="11">
        <v>1.3057082304449999E-3</v>
      </c>
      <c r="AU303" s="11" t="s">
        <v>32</v>
      </c>
      <c r="AV303" s="11" t="s">
        <v>32</v>
      </c>
      <c r="AW303" s="11" t="s">
        <v>32</v>
      </c>
      <c r="AX303" s="11" t="s">
        <v>32</v>
      </c>
      <c r="AY303" s="11">
        <v>7.0676745184669997E-3</v>
      </c>
      <c r="AZ303" s="11" t="s">
        <v>32</v>
      </c>
      <c r="BA303" s="11" t="s">
        <v>32</v>
      </c>
      <c r="BB303" s="11" t="s">
        <v>32</v>
      </c>
      <c r="BC303" s="11" t="s">
        <v>32</v>
      </c>
      <c r="BD303" s="11" t="s">
        <v>32</v>
      </c>
      <c r="BE303" s="11" t="s">
        <v>32</v>
      </c>
      <c r="BF303" s="11">
        <v>3.1122424350009999E-2</v>
      </c>
      <c r="BG303" s="11">
        <v>9.1652881309662995E-2</v>
      </c>
      <c r="BH303" s="11">
        <v>5.9384382339450004E-3</v>
      </c>
      <c r="BI303" s="11" t="s">
        <v>32</v>
      </c>
      <c r="BJ303" s="11">
        <v>1.2469727270631E-2</v>
      </c>
      <c r="BK303" s="11">
        <v>1.3899245633417E-2</v>
      </c>
      <c r="BL303" s="11">
        <v>6.7420512867066004E-2</v>
      </c>
      <c r="BM303" s="11" t="s">
        <v>32</v>
      </c>
      <c r="BN303" s="11">
        <v>2.5959181982899999E-3</v>
      </c>
    </row>
    <row r="304" spans="1:66" x14ac:dyDescent="0.25">
      <c r="A304" s="108">
        <v>26</v>
      </c>
      <c r="B304" s="11" t="s">
        <v>32</v>
      </c>
      <c r="C304" s="11">
        <v>22994.7755068812</v>
      </c>
      <c r="D304" s="11">
        <v>16501.7469845222</v>
      </c>
      <c r="E304" s="11">
        <v>5.6510083760330803</v>
      </c>
      <c r="F304" s="11">
        <v>714646.31626133097</v>
      </c>
      <c r="G304" s="11">
        <v>1098.1801162004499</v>
      </c>
      <c r="H304" s="11">
        <v>3968.2045815305401</v>
      </c>
      <c r="I304" s="11">
        <v>1813.2254329852601</v>
      </c>
      <c r="J304" s="11">
        <v>5.0048807614111901</v>
      </c>
      <c r="K304" s="11">
        <v>216.33955614911301</v>
      </c>
      <c r="M304" s="92" t="s">
        <v>32</v>
      </c>
      <c r="N304" s="92">
        <v>3.8357585023028529</v>
      </c>
      <c r="O304" s="92">
        <v>3.1180050927254697</v>
      </c>
      <c r="P304" s="92">
        <v>8.2589487415723464E-4</v>
      </c>
      <c r="Q304" s="92">
        <v>91.939248587020231</v>
      </c>
      <c r="R304" s="92">
        <v>0.14179701660380209</v>
      </c>
      <c r="S304" s="92">
        <v>0.65800768370939411</v>
      </c>
      <c r="T304" s="92">
        <v>0.32369700429652865</v>
      </c>
      <c r="U304" s="92">
        <v>6.3687107688957393E-4</v>
      </c>
      <c r="V304" s="92">
        <v>2.6929947949441587E-2</v>
      </c>
      <c r="W304" s="92">
        <f t="shared" si="65"/>
        <v>100.04490660055878</v>
      </c>
      <c r="X304" s="148">
        <f t="shared" si="75"/>
        <v>1.2597023208373076E-2</v>
      </c>
      <c r="Y304" s="153">
        <f t="shared" si="74"/>
        <v>708.15131812529239</v>
      </c>
      <c r="AA304" s="11">
        <v>5.8275584483509002</v>
      </c>
      <c r="AB304" s="11">
        <v>221.03820115476299</v>
      </c>
      <c r="AC304" s="11">
        <v>0.25489627562812101</v>
      </c>
      <c r="AD304" s="11">
        <v>54.611415187982502</v>
      </c>
      <c r="AE304" s="11">
        <v>1.80176310121272</v>
      </c>
      <c r="AF304" s="11">
        <v>1.6350131518514699</v>
      </c>
      <c r="AG304" s="11">
        <v>1.39792631665494</v>
      </c>
      <c r="AH304" s="11" t="s">
        <v>32</v>
      </c>
      <c r="AI304" s="11" t="s">
        <v>32</v>
      </c>
      <c r="AJ304" s="11">
        <v>1.5466632527688999E-2</v>
      </c>
      <c r="AK304" s="11" t="s">
        <v>32</v>
      </c>
      <c r="AL304" s="11">
        <v>0.92014440088949301</v>
      </c>
      <c r="AM304" s="11">
        <v>8.5496447182860993E-2</v>
      </c>
      <c r="AN304" s="11">
        <v>0.47699239889643502</v>
      </c>
      <c r="AO304" s="11">
        <v>0.60634628519766298</v>
      </c>
      <c r="AP304" s="11" t="s">
        <v>32</v>
      </c>
      <c r="AQ304" s="11" t="s">
        <v>32</v>
      </c>
      <c r="AR304" s="11">
        <v>9.5077369313569995E-3</v>
      </c>
      <c r="AS304" s="11">
        <v>1.19248724792E-3</v>
      </c>
      <c r="AT304" s="11">
        <v>1.240821681209E-3</v>
      </c>
      <c r="AU304" s="11">
        <v>3.9208107907158E-2</v>
      </c>
      <c r="AV304" s="11" t="s">
        <v>32</v>
      </c>
      <c r="AW304" s="11" t="s">
        <v>32</v>
      </c>
      <c r="AX304" s="11" t="s">
        <v>32</v>
      </c>
      <c r="AY304" s="11" t="s">
        <v>32</v>
      </c>
      <c r="AZ304" s="11" t="s">
        <v>32</v>
      </c>
      <c r="BA304" s="11" t="s">
        <v>32</v>
      </c>
      <c r="BB304" s="11" t="s">
        <v>32</v>
      </c>
      <c r="BC304" s="11" t="s">
        <v>32</v>
      </c>
      <c r="BD304" s="11" t="s">
        <v>32</v>
      </c>
      <c r="BE304" s="11" t="s">
        <v>32</v>
      </c>
      <c r="BF304" s="11" t="s">
        <v>32</v>
      </c>
      <c r="BG304" s="11">
        <v>8.7054913531667999E-2</v>
      </c>
      <c r="BH304" s="11">
        <v>2.2440939931969999E-3</v>
      </c>
      <c r="BI304" s="11" t="s">
        <v>32</v>
      </c>
      <c r="BJ304" s="11" t="s">
        <v>32</v>
      </c>
      <c r="BK304" s="11">
        <v>1.254231702794E-3</v>
      </c>
      <c r="BL304" s="11">
        <v>1.0542670170510001E-2</v>
      </c>
      <c r="BM304" s="11" t="s">
        <v>32</v>
      </c>
      <c r="BN304" s="11" t="s">
        <v>32</v>
      </c>
    </row>
    <row r="305" spans="1:66" x14ac:dyDescent="0.25">
      <c r="A305" s="108">
        <v>27</v>
      </c>
      <c r="B305" s="11" t="s">
        <v>32</v>
      </c>
      <c r="C305" s="11">
        <v>23982.613424529001</v>
      </c>
      <c r="D305" s="11">
        <v>15350.9321167078</v>
      </c>
      <c r="E305" s="11">
        <v>6.9070149897938</v>
      </c>
      <c r="F305" s="11">
        <v>715201.58147738397</v>
      </c>
      <c r="G305" s="11">
        <v>1222.4669549381699</v>
      </c>
      <c r="H305" s="11">
        <v>3418.86381205723</v>
      </c>
      <c r="I305" s="11">
        <v>1890.0868943153</v>
      </c>
      <c r="J305" s="11">
        <v>4.9381888345168399</v>
      </c>
      <c r="K305" s="11">
        <v>162.140368748501</v>
      </c>
      <c r="M305" s="92" t="s">
        <v>32</v>
      </c>
      <c r="N305" s="92">
        <v>4.0005397453456819</v>
      </c>
      <c r="O305" s="92">
        <v>2.9005586234519387</v>
      </c>
      <c r="P305" s="92">
        <v>1.009460240758364E-3</v>
      </c>
      <c r="Q305" s="92">
        <v>92.010683457065454</v>
      </c>
      <c r="R305" s="92">
        <v>0.1578449332216165</v>
      </c>
      <c r="S305" s="92">
        <v>0.56691599731532982</v>
      </c>
      <c r="T305" s="92">
        <v>0.33741831237316738</v>
      </c>
      <c r="U305" s="92">
        <v>6.2838452919226787E-4</v>
      </c>
      <c r="V305" s="92">
        <v>2.0183233101813403E-2</v>
      </c>
      <c r="W305" s="92">
        <f t="shared" si="65"/>
        <v>99.99578214664497</v>
      </c>
      <c r="X305" s="148">
        <f t="shared" si="75"/>
        <v>1.0863738533044441E-2</v>
      </c>
      <c r="Y305" s="153">
        <f t="shared" si="74"/>
        <v>691.36509450010942</v>
      </c>
      <c r="AA305" s="11">
        <v>7.5782598716759599</v>
      </c>
      <c r="AB305" s="11">
        <v>205.64286377614201</v>
      </c>
      <c r="AC305" s="11" t="s">
        <v>32</v>
      </c>
      <c r="AD305" s="11">
        <v>52.5660100747032</v>
      </c>
      <c r="AE305" s="11">
        <v>1.84445062230816</v>
      </c>
      <c r="AF305" s="11">
        <v>1.5075628936537999</v>
      </c>
      <c r="AG305" s="11">
        <v>1.48533487137038</v>
      </c>
      <c r="AH305" s="11" t="s">
        <v>32</v>
      </c>
      <c r="AI305" s="11" t="s">
        <v>32</v>
      </c>
      <c r="AJ305" s="11" t="s">
        <v>32</v>
      </c>
      <c r="AK305" s="11" t="s">
        <v>32</v>
      </c>
      <c r="AL305" s="11">
        <v>1.21324414255837</v>
      </c>
      <c r="AM305" s="11">
        <v>9.5715512579571005E-2</v>
      </c>
      <c r="AN305" s="11">
        <v>0.69786838322983202</v>
      </c>
      <c r="AO305" s="11">
        <v>0.65066747654937995</v>
      </c>
      <c r="AP305" s="11" t="s">
        <v>32</v>
      </c>
      <c r="AQ305" s="11" t="s">
        <v>32</v>
      </c>
      <c r="AR305" s="11" t="s">
        <v>32</v>
      </c>
      <c r="AS305" s="11" t="s">
        <v>32</v>
      </c>
      <c r="AT305" s="11">
        <v>1.4403952534775E-2</v>
      </c>
      <c r="AU305" s="11" t="s">
        <v>32</v>
      </c>
      <c r="AV305" s="11" t="s">
        <v>32</v>
      </c>
      <c r="AW305" s="11" t="s">
        <v>32</v>
      </c>
      <c r="AX305" s="11" t="s">
        <v>32</v>
      </c>
      <c r="AY305" s="11" t="s">
        <v>32</v>
      </c>
      <c r="AZ305" s="11" t="s">
        <v>32</v>
      </c>
      <c r="BA305" s="11" t="s">
        <v>32</v>
      </c>
      <c r="BB305" s="11" t="s">
        <v>32</v>
      </c>
      <c r="BC305" s="11" t="s">
        <v>32</v>
      </c>
      <c r="BD305" s="11" t="s">
        <v>32</v>
      </c>
      <c r="BE305" s="11" t="s">
        <v>32</v>
      </c>
      <c r="BF305" s="11" t="s">
        <v>32</v>
      </c>
      <c r="BG305" s="11">
        <v>0.103827867171117</v>
      </c>
      <c r="BH305" s="11">
        <v>1.13647546732E-3</v>
      </c>
      <c r="BI305" s="11" t="s">
        <v>32</v>
      </c>
      <c r="BJ305" s="11">
        <v>6.9843046881320004E-3</v>
      </c>
      <c r="BK305" s="11">
        <v>1.2822566486180001E-3</v>
      </c>
      <c r="BL305" s="11">
        <v>4.9883072822169998E-3</v>
      </c>
      <c r="BM305" s="11" t="s">
        <v>32</v>
      </c>
      <c r="BN305" s="11" t="s">
        <v>32</v>
      </c>
    </row>
    <row r="306" spans="1:66" x14ac:dyDescent="0.25">
      <c r="A306" s="108">
        <v>28</v>
      </c>
      <c r="B306" s="11">
        <v>445.87509542500999</v>
      </c>
      <c r="C306" s="11">
        <v>23185.305728663101</v>
      </c>
      <c r="D306" s="11">
        <v>15157.638620682999</v>
      </c>
      <c r="E306" s="11">
        <v>7.6139976119559503</v>
      </c>
      <c r="F306" s="11">
        <v>716374.24145199603</v>
      </c>
      <c r="G306" s="11">
        <v>1142.0897132231901</v>
      </c>
      <c r="H306" s="11">
        <v>3285.9058680305902</v>
      </c>
      <c r="I306" s="11">
        <v>1840.10660749816</v>
      </c>
      <c r="J306" s="11">
        <v>5.0902782625112302</v>
      </c>
      <c r="K306" s="11">
        <v>153.45232055788401</v>
      </c>
      <c r="M306" s="92">
        <v>9.5381600413318154E-2</v>
      </c>
      <c r="N306" s="92">
        <v>3.8675408485982912</v>
      </c>
      <c r="O306" s="92">
        <v>2.8640358173780522</v>
      </c>
      <c r="P306" s="92">
        <v>1.1127857509873622E-3</v>
      </c>
      <c r="Q306" s="92">
        <v>92.161546162799283</v>
      </c>
      <c r="R306" s="92">
        <v>0.14746662377137829</v>
      </c>
      <c r="S306" s="92">
        <v>0.54486891103683244</v>
      </c>
      <c r="T306" s="92">
        <v>0.32849583157057149</v>
      </c>
      <c r="U306" s="92">
        <v>6.4773790890455395E-4</v>
      </c>
      <c r="V306" s="92">
        <v>1.9101744863045399E-2</v>
      </c>
      <c r="W306" s="92">
        <f t="shared" si="65"/>
        <v>100.03019806409067</v>
      </c>
      <c r="X306" s="148">
        <f t="shared" si="75"/>
        <v>1.0428741103307214E-2</v>
      </c>
      <c r="Y306" s="153">
        <f t="shared" si="74"/>
        <v>686.83180763157725</v>
      </c>
      <c r="AA306" s="11">
        <v>7.7766187623441398</v>
      </c>
      <c r="AB306" s="11">
        <v>197.82359615916499</v>
      </c>
      <c r="AC306" s="11">
        <v>0.177811412808831</v>
      </c>
      <c r="AD306" s="11">
        <v>51.828337103163001</v>
      </c>
      <c r="AE306" s="11">
        <v>1.44439063490741</v>
      </c>
      <c r="AF306" s="11">
        <v>1.37171912641134</v>
      </c>
      <c r="AG306" s="11">
        <v>1.49759317709354</v>
      </c>
      <c r="AH306" s="11" t="s">
        <v>32</v>
      </c>
      <c r="AI306" s="11" t="s">
        <v>32</v>
      </c>
      <c r="AJ306" s="11">
        <v>1.688599570556E-2</v>
      </c>
      <c r="AK306" s="11" t="s">
        <v>32</v>
      </c>
      <c r="AL306" s="11">
        <v>1.2973470744062801</v>
      </c>
      <c r="AM306" s="11">
        <v>8.1901451516720999E-2</v>
      </c>
      <c r="AN306" s="11">
        <v>0.50315413797249398</v>
      </c>
      <c r="AO306" s="11">
        <v>0.80732035496572796</v>
      </c>
      <c r="AP306" s="11" t="s">
        <v>32</v>
      </c>
      <c r="AQ306" s="11" t="s">
        <v>32</v>
      </c>
      <c r="AR306" s="11" t="s">
        <v>32</v>
      </c>
      <c r="AS306" s="11" t="s">
        <v>32</v>
      </c>
      <c r="AT306" s="11">
        <v>1.236091310901E-3</v>
      </c>
      <c r="AU306" s="11" t="s">
        <v>32</v>
      </c>
      <c r="AV306" s="11" t="s">
        <v>32</v>
      </c>
      <c r="AW306" s="11" t="s">
        <v>32</v>
      </c>
      <c r="AX306" s="11" t="s">
        <v>32</v>
      </c>
      <c r="AY306" s="11" t="s">
        <v>32</v>
      </c>
      <c r="AZ306" s="11" t="s">
        <v>32</v>
      </c>
      <c r="BA306" s="11" t="s">
        <v>32</v>
      </c>
      <c r="BB306" s="11" t="s">
        <v>32</v>
      </c>
      <c r="BC306" s="11" t="s">
        <v>32</v>
      </c>
      <c r="BD306" s="11" t="s">
        <v>32</v>
      </c>
      <c r="BE306" s="11">
        <v>9.288388034335E-3</v>
      </c>
      <c r="BF306" s="11" t="s">
        <v>32</v>
      </c>
      <c r="BG306" s="11">
        <v>9.0298459628200003E-2</v>
      </c>
      <c r="BH306" s="11">
        <v>5.6196808128540004E-3</v>
      </c>
      <c r="BI306" s="11" t="s">
        <v>32</v>
      </c>
      <c r="BJ306" s="11">
        <v>4.3139985470329999E-3</v>
      </c>
      <c r="BK306" s="11">
        <v>1.2504045884839999E-3</v>
      </c>
      <c r="BL306" s="11">
        <v>3.6108865548530001E-3</v>
      </c>
      <c r="BM306" s="11" t="s">
        <v>32</v>
      </c>
      <c r="BN306" s="11" t="s">
        <v>32</v>
      </c>
    </row>
    <row r="307" spans="1:66" x14ac:dyDescent="0.25">
      <c r="I307" s="11"/>
      <c r="L307" s="14" t="s">
        <v>71</v>
      </c>
      <c r="M307" s="15">
        <f>MIN(M279:M306)</f>
        <v>8.168644934757989E-2</v>
      </c>
      <c r="N307" s="15">
        <f t="shared" ref="N307:V307" si="76">MIN(N279:N306)</f>
        <v>3.4525504641408493</v>
      </c>
      <c r="O307" s="15">
        <f t="shared" si="76"/>
        <v>2.5142857646239807</v>
      </c>
      <c r="P307" s="15">
        <f t="shared" si="76"/>
        <v>6.9125503939610692E-4</v>
      </c>
      <c r="Q307" s="15">
        <f t="shared" si="76"/>
        <v>91.480198008832986</v>
      </c>
      <c r="R307" s="15">
        <f t="shared" si="76"/>
        <v>0.10696781527237299</v>
      </c>
      <c r="S307" s="15">
        <f t="shared" si="76"/>
        <v>0.47295431079429001</v>
      </c>
      <c r="T307" s="15">
        <f t="shared" si="76"/>
        <v>0.31580839591718596</v>
      </c>
      <c r="U307" s="15">
        <f t="shared" si="76"/>
        <v>5.3236931192579648E-4</v>
      </c>
      <c r="V307" s="15">
        <f t="shared" si="76"/>
        <v>8.3006142489066292E-3</v>
      </c>
      <c r="W307" s="92"/>
      <c r="X307" s="151">
        <f t="shared" ref="X307:Y307" si="77">MIN(X279:X306)</f>
        <v>9.0523443482971745E-3</v>
      </c>
      <c r="Y307" s="156">
        <f t="shared" si="77"/>
        <v>671.45428135473469</v>
      </c>
    </row>
    <row r="308" spans="1:66" x14ac:dyDescent="0.25">
      <c r="I308" s="11"/>
      <c r="L308" s="14" t="s">
        <v>72</v>
      </c>
      <c r="M308" s="15">
        <f>MAX(M279:M306)</f>
        <v>0.20540509667076681</v>
      </c>
      <c r="N308" s="15">
        <f t="shared" ref="N308:V308" si="78">MAX(N279:N306)</f>
        <v>4.2995803577944276</v>
      </c>
      <c r="O308" s="15">
        <f t="shared" si="78"/>
        <v>3.2878539813314598</v>
      </c>
      <c r="P308" s="15">
        <f t="shared" si="78"/>
        <v>1.3430778655544422E-3</v>
      </c>
      <c r="Q308" s="15">
        <f t="shared" si="78"/>
        <v>92.81847115192754</v>
      </c>
      <c r="R308" s="15">
        <f t="shared" si="78"/>
        <v>0.19737565177075789</v>
      </c>
      <c r="S308" s="15">
        <f t="shared" si="78"/>
        <v>0.65800768370939411</v>
      </c>
      <c r="T308" s="15">
        <f t="shared" si="78"/>
        <v>0.34527347091510091</v>
      </c>
      <c r="U308" s="15">
        <f t="shared" si="78"/>
        <v>6.7130110471249249E-4</v>
      </c>
      <c r="V308" s="15">
        <f t="shared" si="78"/>
        <v>2.8041436321610314E-2</v>
      </c>
      <c r="W308" s="92"/>
      <c r="X308" s="151">
        <f t="shared" ref="X308:Y308" si="79">MAX(X279:X306)</f>
        <v>1.2597023208373076E-2</v>
      </c>
      <c r="Y308" s="156">
        <f t="shared" si="79"/>
        <v>708.15131812529239</v>
      </c>
    </row>
    <row r="309" spans="1:66" x14ac:dyDescent="0.25">
      <c r="I309" s="11"/>
      <c r="L309" s="14" t="s">
        <v>73</v>
      </c>
      <c r="M309" s="15">
        <f>AVERAGE(M279:M306)</f>
        <v>0.12932592364925427</v>
      </c>
      <c r="N309" s="15">
        <f t="shared" ref="N309:V309" si="80">AVERAGE(N279:N306)</f>
        <v>3.8780148493995283</v>
      </c>
      <c r="O309" s="15">
        <f t="shared" si="80"/>
        <v>2.9196618335473454</v>
      </c>
      <c r="P309" s="15">
        <f t="shared" si="80"/>
        <v>8.9055481173524694E-4</v>
      </c>
      <c r="Q309" s="15">
        <f t="shared" si="80"/>
        <v>92.025877359332156</v>
      </c>
      <c r="R309" s="15">
        <f t="shared" si="80"/>
        <v>0.1518292793633563</v>
      </c>
      <c r="S309" s="15">
        <f t="shared" si="80"/>
        <v>0.57217361327673344</v>
      </c>
      <c r="T309" s="15">
        <f t="shared" si="80"/>
        <v>0.32970682688829844</v>
      </c>
      <c r="U309" s="15">
        <f t="shared" si="80"/>
        <v>6.0690067129621334E-4</v>
      </c>
      <c r="V309" s="15">
        <f t="shared" si="80"/>
        <v>2.1668894387873058E-2</v>
      </c>
      <c r="W309" s="92"/>
      <c r="X309" s="151">
        <f t="shared" ref="X309:Y309" si="81">AVERAGE(X279:X306)</f>
        <v>1.0962002003761661E-2</v>
      </c>
      <c r="Y309" s="156">
        <f t="shared" si="81"/>
        <v>692.15026924132997</v>
      </c>
    </row>
    <row r="310" spans="1:66" x14ac:dyDescent="0.25">
      <c r="I310" s="11"/>
      <c r="L310" s="14" t="s">
        <v>76</v>
      </c>
      <c r="M310" s="15">
        <f>STDEV(M279:M306)*2</f>
        <v>7.3940932821101604E-2</v>
      </c>
      <c r="N310" s="15">
        <f t="shared" ref="N310:V310" si="82">STDEV(N279:N306)*2</f>
        <v>0.37373256053715237</v>
      </c>
      <c r="O310" s="15">
        <f t="shared" si="82"/>
        <v>0.41268138228215295</v>
      </c>
      <c r="P310" s="15">
        <f t="shared" si="82"/>
        <v>2.6270220464253005E-4</v>
      </c>
      <c r="Q310" s="15">
        <f t="shared" si="82"/>
        <v>0.67789107498358114</v>
      </c>
      <c r="R310" s="15">
        <f t="shared" si="82"/>
        <v>4.8230376831819056E-2</v>
      </c>
      <c r="S310" s="15">
        <f t="shared" si="82"/>
        <v>8.1792641708859234E-2</v>
      </c>
      <c r="T310" s="15">
        <f t="shared" si="82"/>
        <v>1.4403843266837526E-2</v>
      </c>
      <c r="U310" s="15">
        <f t="shared" si="82"/>
        <v>7.687054555850461E-5</v>
      </c>
      <c r="V310" s="15">
        <f t="shared" si="82"/>
        <v>8.7717127085876739E-3</v>
      </c>
      <c r="W310" s="92"/>
      <c r="X310" s="151">
        <f t="shared" ref="X310:Y310" si="83">STDEV(X279:X306)*2</f>
        <v>1.5767869815415726E-3</v>
      </c>
      <c r="Y310" s="156">
        <f t="shared" si="83"/>
        <v>16.325691835408005</v>
      </c>
    </row>
    <row r="311" spans="1:66" ht="14.4" x14ac:dyDescent="0.3">
      <c r="A311" s="23" t="s">
        <v>5</v>
      </c>
      <c r="B311" s="146" t="s">
        <v>332</v>
      </c>
      <c r="I311" s="11"/>
      <c r="M311" s="92"/>
      <c r="N311" s="92"/>
      <c r="O311" s="92"/>
      <c r="P311" s="92"/>
      <c r="Q311" s="92"/>
      <c r="R311" s="92"/>
      <c r="S311" s="92"/>
      <c r="T311" s="92"/>
      <c r="U311" s="108"/>
      <c r="V311" s="108"/>
      <c r="W311" s="92"/>
      <c r="X311" s="148"/>
      <c r="Y311" s="153"/>
    </row>
    <row r="312" spans="1:66" x14ac:dyDescent="0.25">
      <c r="A312" s="108">
        <v>1</v>
      </c>
      <c r="B312" s="11">
        <v>1472.89472474267</v>
      </c>
      <c r="C312" s="11">
        <v>20999.330799226998</v>
      </c>
      <c r="D312" s="11">
        <v>14499.4943706087</v>
      </c>
      <c r="E312" s="11">
        <v>274.76115245935603</v>
      </c>
      <c r="F312" s="11">
        <v>697401.57995622</v>
      </c>
      <c r="G312" s="11">
        <v>866.65678835418805</v>
      </c>
      <c r="H312" s="11">
        <v>2143.93138637728</v>
      </c>
      <c r="I312" s="11">
        <v>7389.6818131058399</v>
      </c>
      <c r="J312" s="11">
        <v>333.27316239867503</v>
      </c>
      <c r="K312" s="11">
        <v>104.96359080353299</v>
      </c>
      <c r="M312" s="92">
        <v>0.31508163951695201</v>
      </c>
      <c r="N312" s="92">
        <v>3.5028983706190551</v>
      </c>
      <c r="O312" s="92">
        <v>2.7396794613265136</v>
      </c>
      <c r="P312" s="92">
        <v>4.0156342431934888E-2</v>
      </c>
      <c r="Q312" s="92">
        <v>89.720713261367706</v>
      </c>
      <c r="R312" s="92">
        <v>0.11190272451229274</v>
      </c>
      <c r="S312" s="92">
        <v>0.35550670248908056</v>
      </c>
      <c r="T312" s="92">
        <v>1.3192059972756545</v>
      </c>
      <c r="U312" s="92">
        <v>4.2409009915231395E-2</v>
      </c>
      <c r="V312" s="92">
        <v>1.3065867783223786E-2</v>
      </c>
      <c r="W312" s="92">
        <f t="shared" si="65"/>
        <v>98.160619377237651</v>
      </c>
      <c r="X312" s="148">
        <f t="shared" si="75"/>
        <v>7.0135749387573339E-3</v>
      </c>
      <c r="Y312" s="153">
        <f t="shared" si="74"/>
        <v>644.9411108439183</v>
      </c>
      <c r="AA312" s="11">
        <v>1.88369966801087</v>
      </c>
      <c r="AB312" s="11">
        <v>133.96025645424501</v>
      </c>
      <c r="AC312" s="11">
        <v>0.27593476208835099</v>
      </c>
      <c r="AD312" s="11">
        <v>101.240907192137</v>
      </c>
      <c r="AE312" s="11">
        <v>2.1193993203774899</v>
      </c>
      <c r="AF312" s="11">
        <v>1.3764264946081399</v>
      </c>
      <c r="AG312" s="11">
        <v>1.6471900432203499</v>
      </c>
      <c r="AH312" s="11" t="s">
        <v>32</v>
      </c>
      <c r="AI312" s="11" t="s">
        <v>32</v>
      </c>
      <c r="AJ312" s="11">
        <v>2.1749924317589001E-2</v>
      </c>
      <c r="AK312" s="11">
        <v>1.0450195634597001E-2</v>
      </c>
      <c r="AL312" s="11">
        <v>2.66557500493191</v>
      </c>
      <c r="AM312" s="11">
        <v>0.101454013952981</v>
      </c>
      <c r="AN312" s="11">
        <v>5.9835672390533796</v>
      </c>
      <c r="AO312" s="11">
        <v>3.5105526193265399</v>
      </c>
      <c r="AP312" s="11" t="s">
        <v>32</v>
      </c>
      <c r="AQ312" s="11" t="s">
        <v>32</v>
      </c>
      <c r="AR312" s="11">
        <v>2.7842439090381001E-2</v>
      </c>
      <c r="AS312" s="11">
        <v>1.0473676708491E-2</v>
      </c>
      <c r="AT312" s="11">
        <v>2.6810994680749E-2</v>
      </c>
      <c r="AU312" s="11">
        <v>4.0138789329929999E-3</v>
      </c>
      <c r="AV312" s="11">
        <v>5.8577581838629997E-3</v>
      </c>
      <c r="AW312" s="11" t="s">
        <v>32</v>
      </c>
      <c r="AX312" s="11" t="s">
        <v>32</v>
      </c>
      <c r="AY312" s="11" t="s">
        <v>32</v>
      </c>
      <c r="AZ312" s="11" t="s">
        <v>32</v>
      </c>
      <c r="BA312" s="11" t="s">
        <v>32</v>
      </c>
      <c r="BB312" s="11" t="s">
        <v>32</v>
      </c>
      <c r="BC312" s="11" t="s">
        <v>32</v>
      </c>
      <c r="BD312" s="11">
        <v>9.2571924404700003E-4</v>
      </c>
      <c r="BE312" s="11">
        <v>2.2101243144788001E-2</v>
      </c>
      <c r="BF312" s="11">
        <v>9.7015397217799996E-4</v>
      </c>
      <c r="BG312" s="11">
        <v>0.17158130867671401</v>
      </c>
      <c r="BH312" s="11">
        <v>2.1254239395509999E-3</v>
      </c>
      <c r="BI312" s="11" t="s">
        <v>32</v>
      </c>
      <c r="BJ312" s="11">
        <v>8.8595437086530001E-3</v>
      </c>
      <c r="BK312" s="11">
        <v>7.1411240595119999E-3</v>
      </c>
      <c r="BL312" s="11">
        <v>1.9583427799199998E-2</v>
      </c>
      <c r="BM312" s="11">
        <v>6.0362608073600004E-4</v>
      </c>
      <c r="BN312" s="11">
        <v>1.735428333701E-3</v>
      </c>
    </row>
    <row r="313" spans="1:66" x14ac:dyDescent="0.25">
      <c r="A313" s="108">
        <v>2</v>
      </c>
      <c r="B313" s="11">
        <v>822.92978658721199</v>
      </c>
      <c r="C313" s="11">
        <v>17199.674236191699</v>
      </c>
      <c r="D313" s="11">
        <v>19504.881986178301</v>
      </c>
      <c r="E313" s="11">
        <v>251.25758588103699</v>
      </c>
      <c r="F313" s="11">
        <v>699373.92562318698</v>
      </c>
      <c r="G313" s="11">
        <v>808.558291347249</v>
      </c>
      <c r="H313" s="11">
        <v>2743.2198730975301</v>
      </c>
      <c r="I313" s="11">
        <v>4465.4184308621197</v>
      </c>
      <c r="J313" s="11">
        <v>387.55717683709599</v>
      </c>
      <c r="K313" s="11">
        <v>257.90846681673997</v>
      </c>
      <c r="M313" s="92">
        <v>0.17604113994673642</v>
      </c>
      <c r="N313" s="92">
        <v>2.8690776593391369</v>
      </c>
      <c r="O313" s="92">
        <v>3.6854474512883901</v>
      </c>
      <c r="P313" s="92">
        <v>3.6721296176513554E-2</v>
      </c>
      <c r="Q313" s="92">
        <v>89.97445553142299</v>
      </c>
      <c r="R313" s="92">
        <v>0.10440104657875679</v>
      </c>
      <c r="S313" s="92">
        <v>0.45488071935703239</v>
      </c>
      <c r="T313" s="92">
        <v>0.79716649827750552</v>
      </c>
      <c r="U313" s="92">
        <v>4.9316650752520459E-2</v>
      </c>
      <c r="V313" s="92">
        <v>3.210444594934779E-2</v>
      </c>
      <c r="W313" s="92">
        <f t="shared" si="65"/>
        <v>98.179612439088928</v>
      </c>
      <c r="X313" s="148">
        <f t="shared" si="75"/>
        <v>8.9314889459926119E-3</v>
      </c>
      <c r="Y313" s="153">
        <f t="shared" si="74"/>
        <v>670.0196255851273</v>
      </c>
      <c r="AA313" s="11">
        <v>2.8805842674388602</v>
      </c>
      <c r="AB313" s="11">
        <v>146.168302752675</v>
      </c>
      <c r="AC313" s="11">
        <v>0.19338440065884099</v>
      </c>
      <c r="AD313" s="11">
        <v>102.002102225692</v>
      </c>
      <c r="AE313" s="11">
        <v>1.8710617934256599</v>
      </c>
      <c r="AF313" s="11">
        <v>1.3258517587009599</v>
      </c>
      <c r="AG313" s="11">
        <v>1.5515593035327999</v>
      </c>
      <c r="AH313" s="11" t="s">
        <v>32</v>
      </c>
      <c r="AI313" s="11" t="s">
        <v>32</v>
      </c>
      <c r="AJ313" s="11">
        <v>8.2264940656130003E-3</v>
      </c>
      <c r="AK313" s="11">
        <v>2.0376792625427999E-2</v>
      </c>
      <c r="AL313" s="11">
        <v>2.2589344975191001</v>
      </c>
      <c r="AM313" s="11">
        <v>6.5922073406899998E-3</v>
      </c>
      <c r="AN313" s="11">
        <v>2.2680711165126302</v>
      </c>
      <c r="AO313" s="11">
        <v>4.6951801880127499</v>
      </c>
      <c r="AP313" s="11" t="s">
        <v>32</v>
      </c>
      <c r="AQ313" s="11" t="s">
        <v>32</v>
      </c>
      <c r="AR313" s="11" t="s">
        <v>32</v>
      </c>
      <c r="AS313" s="11">
        <v>2.4242848297692E-2</v>
      </c>
      <c r="AT313" s="11">
        <v>0.122819872908476</v>
      </c>
      <c r="AU313" s="11">
        <v>1.2117100127714E-2</v>
      </c>
      <c r="AV313" s="11">
        <v>3.9150813758036002E-2</v>
      </c>
      <c r="AW313" s="11" t="s">
        <v>32</v>
      </c>
      <c r="AX313" s="11">
        <v>1.8780984880820001E-3</v>
      </c>
      <c r="AY313" s="11">
        <v>6.9774689043690004E-3</v>
      </c>
      <c r="AZ313" s="11">
        <v>1.0350735647880001E-3</v>
      </c>
      <c r="BA313" s="11">
        <v>1.7239369236436E-2</v>
      </c>
      <c r="BB313" s="11">
        <v>2.1674091226949999E-3</v>
      </c>
      <c r="BC313" s="11" t="s">
        <v>32</v>
      </c>
      <c r="BD313" s="11">
        <v>4.1098592813130002E-3</v>
      </c>
      <c r="BE313" s="11">
        <v>3.8747465369887997E-2</v>
      </c>
      <c r="BF313" s="11">
        <v>1.0938845869127E-2</v>
      </c>
      <c r="BG313" s="11">
        <v>0.109008725528009</v>
      </c>
      <c r="BH313" s="11" t="s">
        <v>32</v>
      </c>
      <c r="BI313" s="11">
        <v>5.5258136718120002E-3</v>
      </c>
      <c r="BJ313" s="11">
        <v>3.2173738345430002E-3</v>
      </c>
      <c r="BK313" s="11">
        <v>2.624851394346E-3</v>
      </c>
      <c r="BL313" s="11">
        <v>9.7089608131979994E-3</v>
      </c>
      <c r="BM313" s="11">
        <v>6.62314187874E-4</v>
      </c>
      <c r="BN313" s="11">
        <v>6.2434448462999996E-4</v>
      </c>
    </row>
    <row r="314" spans="1:66" x14ac:dyDescent="0.25">
      <c r="A314" s="108">
        <v>3</v>
      </c>
      <c r="B314" s="11">
        <v>1520.34822378126</v>
      </c>
      <c r="C314" s="11">
        <v>24766.8987267298</v>
      </c>
      <c r="D314" s="11">
        <v>16517.4247412476</v>
      </c>
      <c r="E314" s="11">
        <v>265.84791129429198</v>
      </c>
      <c r="F314" s="11">
        <v>692298.44233293401</v>
      </c>
      <c r="G314" s="11">
        <v>1194.9844261931901</v>
      </c>
      <c r="H314" s="11">
        <v>2112.29928604319</v>
      </c>
      <c r="I314" s="11">
        <v>4621.9204054555403</v>
      </c>
      <c r="J314" s="11">
        <v>348.88682352962701</v>
      </c>
      <c r="K314" s="11">
        <v>148.72820768545699</v>
      </c>
      <c r="M314" s="92">
        <v>0.32523289203128714</v>
      </c>
      <c r="N314" s="92">
        <v>4.131366376605798</v>
      </c>
      <c r="O314" s="92">
        <v>3.1209674048587339</v>
      </c>
      <c r="P314" s="92">
        <v>3.8853672235660774E-2</v>
      </c>
      <c r="Q314" s="92">
        <v>89.064194606131963</v>
      </c>
      <c r="R314" s="92">
        <v>0.15429638911006469</v>
      </c>
      <c r="S314" s="92">
        <v>0.35026146761168175</v>
      </c>
      <c r="T314" s="92">
        <v>0.82510523078192299</v>
      </c>
      <c r="U314" s="92">
        <v>4.4395848294145029E-2</v>
      </c>
      <c r="V314" s="92">
        <v>1.8513687292685686E-2</v>
      </c>
      <c r="W314" s="92">
        <f t="shared" si="65"/>
        <v>98.073187574953948</v>
      </c>
      <c r="X314" s="148">
        <f t="shared" si="75"/>
        <v>6.9613966805607864E-3</v>
      </c>
      <c r="Y314" s="153">
        <f t="shared" si="74"/>
        <v>644.18763493168649</v>
      </c>
      <c r="AA314" s="11">
        <v>3.6847697598750599</v>
      </c>
      <c r="AB314" s="11">
        <v>142.59268861570101</v>
      </c>
      <c r="AC314" s="11">
        <v>0.25180817476304201</v>
      </c>
      <c r="AD314" s="11">
        <v>101.39462646417</v>
      </c>
      <c r="AE314" s="11">
        <v>1.8280056462113601</v>
      </c>
      <c r="AF314" s="11">
        <v>1.5331968122050199</v>
      </c>
      <c r="AG314" s="11">
        <v>1.5840444622810701</v>
      </c>
      <c r="AH314" s="11" t="s">
        <v>32</v>
      </c>
      <c r="AI314" s="11" t="s">
        <v>32</v>
      </c>
      <c r="AJ314" s="11">
        <v>9.6697932942117995E-2</v>
      </c>
      <c r="AK314" s="11">
        <v>8.8054061634159995E-3</v>
      </c>
      <c r="AL314" s="11">
        <v>1.5290952678801899</v>
      </c>
      <c r="AM314" s="11">
        <v>0.105716272574006</v>
      </c>
      <c r="AN314" s="11">
        <v>2.4868505890354702</v>
      </c>
      <c r="AO314" s="11">
        <v>5.1339806451874903</v>
      </c>
      <c r="AP314" s="11" t="s">
        <v>32</v>
      </c>
      <c r="AQ314" s="11" t="s">
        <v>32</v>
      </c>
      <c r="AR314" s="11">
        <v>0.15859764399397</v>
      </c>
      <c r="AS314" s="11">
        <v>2.4970140291593002E-2</v>
      </c>
      <c r="AT314" s="11">
        <v>6.0451028646587003E-2</v>
      </c>
      <c r="AU314" s="11">
        <v>6.7961950354319999E-3</v>
      </c>
      <c r="AV314" s="11">
        <v>5.3797435472030003E-2</v>
      </c>
      <c r="AW314" s="11">
        <v>7.4808468297300002E-3</v>
      </c>
      <c r="AX314" s="11" t="s">
        <v>32</v>
      </c>
      <c r="AY314" s="11">
        <v>7.1851021453430003E-3</v>
      </c>
      <c r="AZ314" s="11" t="s">
        <v>32</v>
      </c>
      <c r="BA314" s="11">
        <v>4.4014386231300004E-3</v>
      </c>
      <c r="BB314" s="11" t="s">
        <v>32</v>
      </c>
      <c r="BC314" s="11">
        <v>3.4682244842490001E-3</v>
      </c>
      <c r="BD314" s="11" t="s">
        <v>32</v>
      </c>
      <c r="BE314" s="11">
        <v>9.9396236783929996E-3</v>
      </c>
      <c r="BF314" s="11">
        <v>1.093698826683E-3</v>
      </c>
      <c r="BG314" s="11">
        <v>0.139350235912896</v>
      </c>
      <c r="BH314" s="11">
        <v>7.2378850732429997E-3</v>
      </c>
      <c r="BI314" s="11" t="s">
        <v>32</v>
      </c>
      <c r="BJ314" s="11">
        <v>1.0013605566260001E-2</v>
      </c>
      <c r="BK314" s="11">
        <v>1.0745170550381E-2</v>
      </c>
      <c r="BL314" s="11">
        <v>3.0202212989839002E-2</v>
      </c>
      <c r="BM314" s="11">
        <v>4.8998475247309997E-3</v>
      </c>
      <c r="BN314" s="11">
        <v>6.4264880252399995E-4</v>
      </c>
    </row>
    <row r="315" spans="1:66" x14ac:dyDescent="0.25">
      <c r="A315" s="108">
        <v>4</v>
      </c>
      <c r="B315" s="11">
        <v>919.63170590796199</v>
      </c>
      <c r="C315" s="11">
        <v>19255.465534454499</v>
      </c>
      <c r="D315" s="11">
        <v>13935.796169871201</v>
      </c>
      <c r="E315" s="11">
        <v>400.30084738924302</v>
      </c>
      <c r="F315" s="11">
        <v>704627.78002898896</v>
      </c>
      <c r="G315" s="11">
        <v>911.35059009353097</v>
      </c>
      <c r="H315" s="11">
        <v>2126.3141713770801</v>
      </c>
      <c r="I315" s="11">
        <v>4770.0295651843398</v>
      </c>
      <c r="J315" s="11">
        <v>378.607667673935</v>
      </c>
      <c r="K315" s="11">
        <v>95.714905935428007</v>
      </c>
      <c r="M315" s="92">
        <v>0.19672761452783125</v>
      </c>
      <c r="N315" s="92">
        <v>3.212004205802355</v>
      </c>
      <c r="O315" s="92">
        <v>2.6331686862971631</v>
      </c>
      <c r="P315" s="92">
        <v>5.8503968845937872E-2</v>
      </c>
      <c r="Q315" s="92">
        <v>90.650363900729431</v>
      </c>
      <c r="R315" s="92">
        <v>0.11767358819287671</v>
      </c>
      <c r="S315" s="92">
        <v>0.35258541589774739</v>
      </c>
      <c r="T315" s="92">
        <v>0.85154567797670833</v>
      </c>
      <c r="U315" s="92">
        <v>4.8177825711508228E-2</v>
      </c>
      <c r="V315" s="92">
        <v>1.1914591490842077E-2</v>
      </c>
      <c r="W315" s="92">
        <f t="shared" si="65"/>
        <v>98.132665475472379</v>
      </c>
      <c r="X315" s="148">
        <f t="shared" si="75"/>
        <v>6.8854942101205154E-3</v>
      </c>
      <c r="Y315" s="153">
        <f t="shared" si="74"/>
        <v>643.08366556671263</v>
      </c>
      <c r="AA315" s="11">
        <v>3.1371442464075798</v>
      </c>
      <c r="AB315" s="11">
        <v>139.51740353456501</v>
      </c>
      <c r="AC315" s="11">
        <v>0.26051495920822398</v>
      </c>
      <c r="AD315" s="11">
        <v>85.333075652998602</v>
      </c>
      <c r="AE315" s="11">
        <v>1.58666411819874</v>
      </c>
      <c r="AF315" s="11">
        <v>1.0924936340401099</v>
      </c>
      <c r="AG315" s="11">
        <v>1.19820511116921</v>
      </c>
      <c r="AH315" s="11" t="s">
        <v>32</v>
      </c>
      <c r="AI315" s="11" t="s">
        <v>32</v>
      </c>
      <c r="AJ315" s="11" t="s">
        <v>32</v>
      </c>
      <c r="AK315" s="11">
        <v>1.8884569845829001E-2</v>
      </c>
      <c r="AL315" s="11">
        <v>0.67207770305896697</v>
      </c>
      <c r="AM315" s="11">
        <v>2.9931293426077001E-2</v>
      </c>
      <c r="AN315" s="11">
        <v>1.75284380212294</v>
      </c>
      <c r="AO315" s="11">
        <v>4.1188290571783099</v>
      </c>
      <c r="AP315" s="11" t="s">
        <v>32</v>
      </c>
      <c r="AQ315" s="11" t="s">
        <v>32</v>
      </c>
      <c r="AR315" s="11">
        <v>1.8930992847731001E-2</v>
      </c>
      <c r="AS315" s="11">
        <v>1.7961558303685E-2</v>
      </c>
      <c r="AT315" s="11">
        <v>5.8800893525203998E-2</v>
      </c>
      <c r="AU315" s="11">
        <v>6.1903037616519996E-3</v>
      </c>
      <c r="AV315" s="11">
        <v>3.0571623939544001E-2</v>
      </c>
      <c r="AW315" s="11">
        <v>6.815367570465E-3</v>
      </c>
      <c r="AX315" s="11" t="s">
        <v>32</v>
      </c>
      <c r="AY315" s="11">
        <v>6.544467542109E-3</v>
      </c>
      <c r="AZ315" s="11">
        <v>9.7073322619799999E-4</v>
      </c>
      <c r="BA315" s="11">
        <v>4.0078794172420003E-3</v>
      </c>
      <c r="BB315" s="11" t="s">
        <v>32</v>
      </c>
      <c r="BC315" s="11" t="s">
        <v>32</v>
      </c>
      <c r="BD315" s="11" t="s">
        <v>32</v>
      </c>
      <c r="BE315" s="11">
        <v>4.5036466076330004E-3</v>
      </c>
      <c r="BF315" s="11">
        <v>2.0239487672939998E-3</v>
      </c>
      <c r="BG315" s="11">
        <v>1.0547408672353001E-2</v>
      </c>
      <c r="BH315" s="11" t="s">
        <v>32</v>
      </c>
      <c r="BI315" s="11" t="s">
        <v>32</v>
      </c>
      <c r="BJ315" s="11">
        <v>4.2422458028480003E-3</v>
      </c>
      <c r="BK315" s="11">
        <v>5.5128856688609999E-3</v>
      </c>
      <c r="BL315" s="11">
        <v>1.1558977304002E-2</v>
      </c>
      <c r="BM315" s="11">
        <v>3.1812626151519999E-3</v>
      </c>
      <c r="BN315" s="11">
        <v>5.84547817455E-4</v>
      </c>
    </row>
    <row r="316" spans="1:66" x14ac:dyDescent="0.25">
      <c r="A316" s="108">
        <v>5</v>
      </c>
      <c r="B316" s="11">
        <v>4685.4783305616402</v>
      </c>
      <c r="C316" s="11">
        <v>19151.5880467387</v>
      </c>
      <c r="D316" s="11">
        <v>11680.788271825601</v>
      </c>
      <c r="E316" s="11">
        <v>385.44019376159702</v>
      </c>
      <c r="F316" s="11">
        <v>697651.43287701102</v>
      </c>
      <c r="G316" s="11">
        <v>990.88518763890602</v>
      </c>
      <c r="H316" s="11">
        <v>2681.66339450245</v>
      </c>
      <c r="I316" s="11">
        <v>4765.8140718914101</v>
      </c>
      <c r="J316" s="11">
        <v>411.279110166831</v>
      </c>
      <c r="K316" s="11">
        <v>77.775413400816404</v>
      </c>
      <c r="M316" s="92">
        <v>1.0023175244737461</v>
      </c>
      <c r="N316" s="92">
        <v>3.1946764020764822</v>
      </c>
      <c r="O316" s="92">
        <v>2.2070849439614468</v>
      </c>
      <c r="P316" s="92">
        <v>5.6332084318257404E-2</v>
      </c>
      <c r="Q316" s="92">
        <v>89.752856839627469</v>
      </c>
      <c r="R316" s="92">
        <v>0.12794309542793553</v>
      </c>
      <c r="S316" s="92">
        <v>0.44467342407639621</v>
      </c>
      <c r="T316" s="92">
        <v>0.8507931281140545</v>
      </c>
      <c r="U316" s="92">
        <v>5.2335266768729245E-2</v>
      </c>
      <c r="V316" s="92">
        <v>9.6814834601336251E-3</v>
      </c>
      <c r="W316" s="92">
        <f t="shared" si="65"/>
        <v>97.698694192304657</v>
      </c>
      <c r="X316" s="148">
        <f t="shared" si="75"/>
        <v>8.7541919662930383E-3</v>
      </c>
      <c r="Y316" s="153">
        <f t="shared" si="74"/>
        <v>667.88752228711621</v>
      </c>
      <c r="AA316" s="11">
        <v>3.3352099605441001</v>
      </c>
      <c r="AB316" s="11">
        <v>133.77083378551899</v>
      </c>
      <c r="AC316" s="11">
        <v>2.37872173976191</v>
      </c>
      <c r="AD316" s="11">
        <v>79.691563473052696</v>
      </c>
      <c r="AE316" s="11">
        <v>1.6141198051771899</v>
      </c>
      <c r="AF316" s="11">
        <v>1.1891092979712301</v>
      </c>
      <c r="AG316" s="11">
        <v>1.2151984105478699</v>
      </c>
      <c r="AH316" s="11" t="s">
        <v>32</v>
      </c>
      <c r="AI316" s="11">
        <v>0.17299249587968599</v>
      </c>
      <c r="AJ316" s="11">
        <v>1.34300567243956</v>
      </c>
      <c r="AK316" s="11">
        <v>0.136586683412909</v>
      </c>
      <c r="AL316" s="11">
        <v>0.47291112182786899</v>
      </c>
      <c r="AM316" s="11">
        <v>2.5659961302810001E-2</v>
      </c>
      <c r="AN316" s="11">
        <v>1.92680147933764</v>
      </c>
      <c r="AO316" s="11">
        <v>4.1799158563155396</v>
      </c>
      <c r="AP316" s="11" t="s">
        <v>32</v>
      </c>
      <c r="AQ316" s="11" t="s">
        <v>32</v>
      </c>
      <c r="AR316" s="11">
        <v>0.38883969422557402</v>
      </c>
      <c r="AS316" s="11">
        <v>0.14600459357578399</v>
      </c>
      <c r="AT316" s="11">
        <v>0.28432403435343501</v>
      </c>
      <c r="AU316" s="11">
        <v>3.3697902920177998E-2</v>
      </c>
      <c r="AV316" s="11">
        <v>0.120941931209961</v>
      </c>
      <c r="AW316" s="11">
        <v>1.7714957394688001E-2</v>
      </c>
      <c r="AX316" s="11">
        <v>6.2737757424649997E-3</v>
      </c>
      <c r="AY316" s="11">
        <v>4.1807002033956001E-2</v>
      </c>
      <c r="AZ316" s="11">
        <v>4.2063857138300003E-3</v>
      </c>
      <c r="BA316" s="11">
        <v>2.0805951527897E-2</v>
      </c>
      <c r="BB316" s="11">
        <v>7.9098848785949995E-3</v>
      </c>
      <c r="BC316" s="11">
        <v>1.6506066832099001E-2</v>
      </c>
      <c r="BD316" s="11">
        <v>4.1299280693829999E-3</v>
      </c>
      <c r="BE316" s="11">
        <v>2.7239865421420002E-2</v>
      </c>
      <c r="BF316" s="11">
        <v>7.9076686124580006E-3</v>
      </c>
      <c r="BG316" s="11">
        <v>1.5092632610562999E-2</v>
      </c>
      <c r="BH316" s="11">
        <v>9.2549840225099995E-4</v>
      </c>
      <c r="BI316" s="11">
        <v>1.3396993043665E-2</v>
      </c>
      <c r="BJ316" s="11">
        <v>9.2703778653342006E-2</v>
      </c>
      <c r="BK316" s="11">
        <v>8.5329970068560995E-2</v>
      </c>
      <c r="BL316" s="11">
        <v>0.19561934750027399</v>
      </c>
      <c r="BM316" s="11">
        <v>1.6314153304350001E-3</v>
      </c>
      <c r="BN316" s="11">
        <v>2.555294705073E-3</v>
      </c>
    </row>
    <row r="317" spans="1:66" x14ac:dyDescent="0.25">
      <c r="A317" s="108">
        <v>6</v>
      </c>
      <c r="B317" s="11">
        <v>1496.29294960476</v>
      </c>
      <c r="C317" s="11">
        <v>23599.519398340901</v>
      </c>
      <c r="D317" s="11">
        <v>14790.189598082699</v>
      </c>
      <c r="E317" s="11">
        <v>544.37213829557697</v>
      </c>
      <c r="F317" s="11">
        <v>693954.01656137104</v>
      </c>
      <c r="G317" s="11">
        <v>1018.59200968553</v>
      </c>
      <c r="H317" s="11">
        <v>2045.5680919655599</v>
      </c>
      <c r="I317" s="11">
        <v>6813.4330028632503</v>
      </c>
      <c r="J317" s="11">
        <v>400.87911112208201</v>
      </c>
      <c r="K317" s="11">
        <v>88.231806290212006</v>
      </c>
      <c r="M317" s="92">
        <v>0.32008698777945027</v>
      </c>
      <c r="N317" s="92">
        <v>3.9366358308372456</v>
      </c>
      <c r="O317" s="92">
        <v>2.794606324557726</v>
      </c>
      <c r="P317" s="92">
        <v>7.9559988011898577E-2</v>
      </c>
      <c r="Q317" s="92">
        <v>89.277184230620392</v>
      </c>
      <c r="R317" s="92">
        <v>0.13152060029059562</v>
      </c>
      <c r="S317" s="92">
        <v>0.33919610100972913</v>
      </c>
      <c r="T317" s="92">
        <v>1.2163340596711474</v>
      </c>
      <c r="U317" s="92">
        <v>5.1011866890284932E-2</v>
      </c>
      <c r="V317" s="92">
        <v>1.0983095247005591E-2</v>
      </c>
      <c r="W317" s="92">
        <f t="shared" si="65"/>
        <v>98.157119084915479</v>
      </c>
      <c r="X317" s="148">
        <f t="shared" si="75"/>
        <v>6.7269769320299991E-3</v>
      </c>
      <c r="Y317" s="153">
        <f t="shared" si="74"/>
        <v>640.74710995217924</v>
      </c>
      <c r="AA317" s="11">
        <v>3.2918399651425099</v>
      </c>
      <c r="AB317" s="11">
        <v>146.053846568148</v>
      </c>
      <c r="AC317" s="11">
        <v>0.23919167680592099</v>
      </c>
      <c r="AD317" s="11">
        <v>131.597134383135</v>
      </c>
      <c r="AE317" s="11">
        <v>2.6549413046799701</v>
      </c>
      <c r="AF317" s="11">
        <v>2.05940616285835</v>
      </c>
      <c r="AG317" s="11">
        <v>2.0896338907424599</v>
      </c>
      <c r="AH317" s="11">
        <v>8.7946286981118005E-2</v>
      </c>
      <c r="AI317" s="11" t="s">
        <v>32</v>
      </c>
      <c r="AJ317" s="11">
        <v>0.35971827527757899</v>
      </c>
      <c r="AK317" s="11">
        <v>6.9287372972124006E-2</v>
      </c>
      <c r="AL317" s="11">
        <v>0.57677112885980097</v>
      </c>
      <c r="AM317" s="11">
        <v>0.17695070475329799</v>
      </c>
      <c r="AN317" s="11">
        <v>4.1847192677603804</v>
      </c>
      <c r="AO317" s="11">
        <v>4.1126776180093501</v>
      </c>
      <c r="AP317" s="11" t="s">
        <v>32</v>
      </c>
      <c r="AQ317" s="11" t="s">
        <v>32</v>
      </c>
      <c r="AR317" s="11">
        <v>3.7528468627653001E-2</v>
      </c>
      <c r="AS317" s="11">
        <v>0.122397710544931</v>
      </c>
      <c r="AT317" s="11">
        <v>0.22712726736154701</v>
      </c>
      <c r="AU317" s="11">
        <v>1.4196027086947E-2</v>
      </c>
      <c r="AV317" s="11">
        <v>4.2034782497744998E-2</v>
      </c>
      <c r="AW317" s="11">
        <v>1.3481190711565E-2</v>
      </c>
      <c r="AX317" s="11">
        <v>3.545076670582E-3</v>
      </c>
      <c r="AY317" s="11">
        <v>4.7846230430673001E-2</v>
      </c>
      <c r="AZ317" s="11">
        <v>9.52417441924E-4</v>
      </c>
      <c r="BA317" s="11">
        <v>1.1882450395888E-2</v>
      </c>
      <c r="BB317" s="11">
        <v>1.9921212668840001E-3</v>
      </c>
      <c r="BC317" s="11">
        <v>3.1018953076039999E-3</v>
      </c>
      <c r="BD317" s="11">
        <v>9.3127828857000005E-4</v>
      </c>
      <c r="BE317" s="11">
        <v>4.4178870353679999E-3</v>
      </c>
      <c r="BF317" s="11">
        <v>2.9942451614010002E-3</v>
      </c>
      <c r="BG317" s="11">
        <v>7.6090922784820006E-2</v>
      </c>
      <c r="BH317" s="11">
        <v>1.0786014065549E-2</v>
      </c>
      <c r="BI317" s="11">
        <v>5.0837706048450001E-3</v>
      </c>
      <c r="BJ317" s="11">
        <v>8.9633279749519994E-3</v>
      </c>
      <c r="BK317" s="11">
        <v>6.0106132761010003E-3</v>
      </c>
      <c r="BL317" s="11">
        <v>2.6393836524343999E-2</v>
      </c>
      <c r="BM317" s="11">
        <v>1.0034880523525001E-2</v>
      </c>
      <c r="BN317" s="11">
        <v>5.7350865123100003E-4</v>
      </c>
    </row>
    <row r="318" spans="1:66" x14ac:dyDescent="0.25">
      <c r="A318" s="108">
        <v>7</v>
      </c>
      <c r="B318" s="11">
        <v>1805.63756302754</v>
      </c>
      <c r="C318" s="11">
        <v>18332.460180225102</v>
      </c>
      <c r="D318" s="11">
        <v>12006.253604169</v>
      </c>
      <c r="E318" s="11">
        <v>652.10460649948504</v>
      </c>
      <c r="F318" s="11">
        <v>704654.52980058198</v>
      </c>
      <c r="G318" s="11">
        <v>772.42420368267597</v>
      </c>
      <c r="H318" s="11">
        <v>1741.9810610393299</v>
      </c>
      <c r="I318" s="11">
        <v>7180.3452655916699</v>
      </c>
      <c r="J318" s="11">
        <v>380.108034309934</v>
      </c>
      <c r="K318" s="11">
        <v>101.28216948849099</v>
      </c>
      <c r="M318" s="92">
        <v>0.3862619874828514</v>
      </c>
      <c r="N318" s="92">
        <v>3.0580376826633491</v>
      </c>
      <c r="O318" s="92">
        <v>2.2685816185077323</v>
      </c>
      <c r="P318" s="92">
        <v>9.5305088239899749E-2</v>
      </c>
      <c r="Q318" s="92">
        <v>90.653805258844869</v>
      </c>
      <c r="R318" s="92">
        <v>9.9735413179507126E-2</v>
      </c>
      <c r="S318" s="92">
        <v>0.28885529954154165</v>
      </c>
      <c r="T318" s="92">
        <v>1.2818352368134249</v>
      </c>
      <c r="U318" s="92">
        <v>4.8368747365939095E-2</v>
      </c>
      <c r="V318" s="92">
        <v>1.2607604457927357E-2</v>
      </c>
      <c r="W318" s="92">
        <f t="shared" si="65"/>
        <v>98.193393937097028</v>
      </c>
      <c r="X318" s="148">
        <f t="shared" si="75"/>
        <v>5.6477443468218556E-3</v>
      </c>
      <c r="Y318" s="153">
        <f t="shared" si="74"/>
        <v>623.57775285652758</v>
      </c>
      <c r="AA318" s="11">
        <v>2.2401781369929998</v>
      </c>
      <c r="AB318" s="11">
        <v>141.556363662667</v>
      </c>
      <c r="AC318" s="11">
        <v>0.85615657777495902</v>
      </c>
      <c r="AD318" s="11">
        <v>114.445949662438</v>
      </c>
      <c r="AE318" s="11">
        <v>2.6622754765450298</v>
      </c>
      <c r="AF318" s="11">
        <v>2.5429226151591902</v>
      </c>
      <c r="AG318" s="11">
        <v>2.2216327594222798</v>
      </c>
      <c r="AH318" s="11" t="s">
        <v>32</v>
      </c>
      <c r="AI318" s="11">
        <v>0.74343009986190201</v>
      </c>
      <c r="AJ318" s="11">
        <v>0.114712431614812</v>
      </c>
      <c r="AK318" s="11">
        <v>5.8367572055109E-2</v>
      </c>
      <c r="AL318" s="11">
        <v>1.6277149135626601</v>
      </c>
      <c r="AM318" s="11">
        <v>0.19283753016116401</v>
      </c>
      <c r="AN318" s="11">
        <v>3.2235680292028999</v>
      </c>
      <c r="AO318" s="11">
        <v>4.2458827243499497</v>
      </c>
      <c r="AP318" s="11" t="s">
        <v>32</v>
      </c>
      <c r="AQ318" s="11" t="s">
        <v>32</v>
      </c>
      <c r="AR318" s="11">
        <v>15.377536988314001</v>
      </c>
      <c r="AS318" s="11">
        <v>2.3477062617310002E-2</v>
      </c>
      <c r="AT318" s="11">
        <v>0.14980645437683299</v>
      </c>
      <c r="AU318" s="11">
        <v>8.9893309409709993E-3</v>
      </c>
      <c r="AV318" s="11">
        <v>2.6575094487208999E-2</v>
      </c>
      <c r="AW318" s="11">
        <v>1.4947027791158999E-2</v>
      </c>
      <c r="AX318" s="11" t="s">
        <v>32</v>
      </c>
      <c r="AY318" s="11" t="s">
        <v>32</v>
      </c>
      <c r="AZ318" s="11">
        <v>2.0422871476110001E-3</v>
      </c>
      <c r="BA318" s="11" t="s">
        <v>32</v>
      </c>
      <c r="BB318" s="11">
        <v>2.1191633917049999E-3</v>
      </c>
      <c r="BC318" s="11">
        <v>1.3402269143376999E-2</v>
      </c>
      <c r="BD318" s="11">
        <v>4.0232548364060004E-3</v>
      </c>
      <c r="BE318" s="11">
        <v>9.4574766122459998E-3</v>
      </c>
      <c r="BF318" s="11">
        <v>2.1111652351479999E-3</v>
      </c>
      <c r="BG318" s="11">
        <v>9.5922423211587005E-2</v>
      </c>
      <c r="BH318" s="11">
        <v>4.5833665990119999E-3</v>
      </c>
      <c r="BI318" s="11" t="s">
        <v>32</v>
      </c>
      <c r="BJ318" s="11">
        <v>4.3320604521209999E-3</v>
      </c>
      <c r="BK318" s="11">
        <v>5.6703413210739996E-3</v>
      </c>
      <c r="BL318" s="11">
        <v>2.0231668701216999E-2</v>
      </c>
      <c r="BM318" s="11">
        <v>2.661096454499E-3</v>
      </c>
      <c r="BN318" s="11">
        <v>4.9992478107549997E-3</v>
      </c>
    </row>
    <row r="319" spans="1:66" x14ac:dyDescent="0.25">
      <c r="A319" s="108">
        <v>8</v>
      </c>
      <c r="B319" s="11">
        <v>1075.67239630163</v>
      </c>
      <c r="C319" s="11">
        <v>26555.9327562199</v>
      </c>
      <c r="D319" s="11">
        <v>11172.020626664</v>
      </c>
      <c r="E319" s="11">
        <v>132.711037126158</v>
      </c>
      <c r="F319" s="11">
        <v>700985.79464073502</v>
      </c>
      <c r="G319" s="11">
        <v>1220.08298296009</v>
      </c>
      <c r="H319" s="11">
        <v>1266.80508972444</v>
      </c>
      <c r="I319" s="11">
        <v>4598.3047605695901</v>
      </c>
      <c r="J319" s="11">
        <v>388.20951882641498</v>
      </c>
      <c r="K319" s="11">
        <v>67.938545951535502</v>
      </c>
      <c r="M319" s="92">
        <v>0.2301078390168447</v>
      </c>
      <c r="N319" s="92">
        <v>4.4297951430650411</v>
      </c>
      <c r="O319" s="92">
        <v>2.1109532974081624</v>
      </c>
      <c r="P319" s="92">
        <v>1.9395718075987993E-2</v>
      </c>
      <c r="Q319" s="92">
        <v>90.18182248053057</v>
      </c>
      <c r="R319" s="92">
        <v>0.15753711475980681</v>
      </c>
      <c r="S319" s="92">
        <v>0.21006161997810666</v>
      </c>
      <c r="T319" s="92">
        <v>0.82088936585688321</v>
      </c>
      <c r="U319" s="92">
        <v>4.939966127066131E-2</v>
      </c>
      <c r="V319" s="92">
        <v>8.4569902000471379E-3</v>
      </c>
      <c r="W319" s="92">
        <f t="shared" si="65"/>
        <v>98.218419230162098</v>
      </c>
      <c r="X319" s="148">
        <f t="shared" si="75"/>
        <v>4.1349286203940508E-3</v>
      </c>
      <c r="Y319" s="153">
        <f t="shared" si="74"/>
        <v>594.51430377234954</v>
      </c>
      <c r="AA319" s="11">
        <v>2.9271390894521998</v>
      </c>
      <c r="AB319" s="11">
        <v>130.29371545013601</v>
      </c>
      <c r="AC319" s="11">
        <v>0.18118398665152</v>
      </c>
      <c r="AD319" s="11">
        <v>107.24058043691601</v>
      </c>
      <c r="AE319" s="11">
        <v>2.0590542663051901</v>
      </c>
      <c r="AF319" s="11">
        <v>1.8338729827200699</v>
      </c>
      <c r="AG319" s="11">
        <v>1.6599339412129199</v>
      </c>
      <c r="AH319" s="11" t="s">
        <v>32</v>
      </c>
      <c r="AI319" s="11" t="s">
        <v>32</v>
      </c>
      <c r="AJ319" s="11">
        <v>0.21450921324166899</v>
      </c>
      <c r="AK319" s="11">
        <v>1.3986787664829E-2</v>
      </c>
      <c r="AL319" s="11">
        <v>0.92820134747384797</v>
      </c>
      <c r="AM319" s="11">
        <v>0.15774383528769401</v>
      </c>
      <c r="AN319" s="11">
        <v>3.4846860506773401</v>
      </c>
      <c r="AO319" s="11">
        <v>4.6377641164114998</v>
      </c>
      <c r="AP319" s="11" t="s">
        <v>32</v>
      </c>
      <c r="AQ319" s="11" t="s">
        <v>32</v>
      </c>
      <c r="AR319" s="11">
        <v>0.44399635873461601</v>
      </c>
      <c r="AS319" s="11">
        <v>2.7575459219176E-2</v>
      </c>
      <c r="AT319" s="11">
        <v>6.3910196582077999E-2</v>
      </c>
      <c r="AU319" s="11" t="s">
        <v>32</v>
      </c>
      <c r="AV319" s="11">
        <v>1.5568288583474E-2</v>
      </c>
      <c r="AW319" s="11">
        <v>1.7598410639924001E-2</v>
      </c>
      <c r="AX319" s="11">
        <v>7.0167868808419997E-3</v>
      </c>
      <c r="AY319" s="11" t="s">
        <v>32</v>
      </c>
      <c r="AZ319" s="11" t="s">
        <v>32</v>
      </c>
      <c r="BA319" s="11">
        <v>1.031242431963E-2</v>
      </c>
      <c r="BB319" s="11" t="s">
        <v>32</v>
      </c>
      <c r="BC319" s="11" t="s">
        <v>32</v>
      </c>
      <c r="BD319" s="11" t="s">
        <v>32</v>
      </c>
      <c r="BE319" s="11" t="s">
        <v>32</v>
      </c>
      <c r="BF319" s="11" t="s">
        <v>32</v>
      </c>
      <c r="BG319" s="11">
        <v>0.17120458585638801</v>
      </c>
      <c r="BH319" s="11">
        <v>1.2644066757616E-2</v>
      </c>
      <c r="BI319" s="11">
        <v>6.6351797021000003E-3</v>
      </c>
      <c r="BJ319" s="11">
        <v>3.2238751260689001E-2</v>
      </c>
      <c r="BK319" s="11">
        <v>3.8462881564689001E-2</v>
      </c>
      <c r="BL319" s="11">
        <v>9.0069502236279995E-3</v>
      </c>
      <c r="BM319" s="11">
        <v>1.619949228395E-3</v>
      </c>
      <c r="BN319" s="11">
        <v>1.5163209785640001E-3</v>
      </c>
    </row>
    <row r="320" spans="1:66" x14ac:dyDescent="0.25">
      <c r="A320" s="108">
        <v>9</v>
      </c>
      <c r="B320" s="11">
        <v>901.89891018793799</v>
      </c>
      <c r="C320" s="11">
        <v>21472.535090701302</v>
      </c>
      <c r="D320" s="11">
        <v>13435.720026618401</v>
      </c>
      <c r="E320" s="11">
        <v>133.88246369683301</v>
      </c>
      <c r="F320" s="11">
        <v>703277.28135059099</v>
      </c>
      <c r="G320" s="11">
        <v>979.803385104737</v>
      </c>
      <c r="H320" s="11">
        <v>1787.5856599925801</v>
      </c>
      <c r="I320" s="11">
        <v>4452.7462002552402</v>
      </c>
      <c r="J320" s="11">
        <v>381.01141091384898</v>
      </c>
      <c r="K320" s="11">
        <v>192.452419944784</v>
      </c>
      <c r="M320" s="92">
        <v>0.1929342148674037</v>
      </c>
      <c r="N320" s="92">
        <v>3.581833578479884</v>
      </c>
      <c r="O320" s="92">
        <v>2.5386792990295466</v>
      </c>
      <c r="P320" s="92">
        <v>1.9566922069292145E-2</v>
      </c>
      <c r="Q320" s="92">
        <v>90.476622245753532</v>
      </c>
      <c r="R320" s="92">
        <v>0.12651221308472363</v>
      </c>
      <c r="S320" s="92">
        <v>0.29641745413996962</v>
      </c>
      <c r="T320" s="92">
        <v>0.79490425166956546</v>
      </c>
      <c r="U320" s="92">
        <v>4.8483702038787282E-2</v>
      </c>
      <c r="V320" s="92">
        <v>2.3956477234726707E-2</v>
      </c>
      <c r="W320" s="92">
        <f t="shared" si="65"/>
        <v>98.099910358367438</v>
      </c>
      <c r="X320" s="148">
        <f t="shared" si="75"/>
        <v>5.806027032062018E-3</v>
      </c>
      <c r="Y320" s="153">
        <f t="shared" si="74"/>
        <v>626.24851946363344</v>
      </c>
      <c r="AA320" s="11">
        <v>2.78697496743021</v>
      </c>
      <c r="AB320" s="11">
        <v>140.18917180436401</v>
      </c>
      <c r="AC320" s="11" t="s">
        <v>32</v>
      </c>
      <c r="AD320" s="11">
        <v>110.400143485415</v>
      </c>
      <c r="AE320" s="11">
        <v>2.0763530639874199</v>
      </c>
      <c r="AF320" s="11">
        <v>1.41727660926807</v>
      </c>
      <c r="AG320" s="11">
        <v>1.8183252638237399</v>
      </c>
      <c r="AH320" s="11" t="s">
        <v>32</v>
      </c>
      <c r="AI320" s="11" t="s">
        <v>32</v>
      </c>
      <c r="AJ320" s="11">
        <v>1.8756559911803E-2</v>
      </c>
      <c r="AK320" s="11">
        <v>1.6984806196979001E-2</v>
      </c>
      <c r="AL320" s="11">
        <v>1.87490087966695</v>
      </c>
      <c r="AM320" s="11">
        <v>0.139268722688946</v>
      </c>
      <c r="AN320" s="11">
        <v>3.5389120965852299</v>
      </c>
      <c r="AO320" s="11">
        <v>4.1997545208211404</v>
      </c>
      <c r="AP320" s="11" t="s">
        <v>32</v>
      </c>
      <c r="AQ320" s="11" t="s">
        <v>32</v>
      </c>
      <c r="AR320" s="11">
        <v>1.8298860817546E-2</v>
      </c>
      <c r="AS320" s="11">
        <v>2.4335457836633E-2</v>
      </c>
      <c r="AT320" s="11">
        <v>4.7110810691411001E-2</v>
      </c>
      <c r="AU320" s="11">
        <v>5.9810860708340002E-3</v>
      </c>
      <c r="AV320" s="11">
        <v>4.1390162495749998E-2</v>
      </c>
      <c r="AW320" s="11" t="s">
        <v>32</v>
      </c>
      <c r="AX320" s="11" t="s">
        <v>32</v>
      </c>
      <c r="AY320" s="11" t="s">
        <v>32</v>
      </c>
      <c r="AZ320" s="11">
        <v>9.3785494014999996E-4</v>
      </c>
      <c r="BA320" s="11" t="s">
        <v>32</v>
      </c>
      <c r="BB320" s="11" t="s">
        <v>32</v>
      </c>
      <c r="BC320" s="11">
        <v>3.0558459742619998E-3</v>
      </c>
      <c r="BD320" s="11">
        <v>1.8494612647280001E-3</v>
      </c>
      <c r="BE320" s="11">
        <v>1.7510302721503002E-2</v>
      </c>
      <c r="BF320" s="11">
        <v>9.6093598753199997E-4</v>
      </c>
      <c r="BG320" s="11">
        <v>0.19754789823449001</v>
      </c>
      <c r="BH320" s="11">
        <v>1.0417353829799999E-3</v>
      </c>
      <c r="BI320" s="11" t="s">
        <v>32</v>
      </c>
      <c r="BJ320" s="11">
        <v>1.743562541508E-3</v>
      </c>
      <c r="BK320" s="11">
        <v>2.970205242211E-3</v>
      </c>
      <c r="BL320" s="11">
        <v>6.4338345362159998E-3</v>
      </c>
      <c r="BM320" s="11">
        <v>3.6917680405569998E-3</v>
      </c>
      <c r="BN320" s="11">
        <v>1.141039321529E-3</v>
      </c>
    </row>
    <row r="321" spans="1:66" x14ac:dyDescent="0.25">
      <c r="A321" s="108">
        <v>10</v>
      </c>
      <c r="B321" s="11">
        <v>1030.98864996711</v>
      </c>
      <c r="C321" s="11">
        <v>22193.7264070688</v>
      </c>
      <c r="D321" s="11">
        <v>14614.025529863</v>
      </c>
      <c r="E321" s="11">
        <v>112.98391865486001</v>
      </c>
      <c r="F321" s="11">
        <v>697519.33260448906</v>
      </c>
      <c r="G321" s="11">
        <v>1002.29152250678</v>
      </c>
      <c r="H321" s="11">
        <v>1902.4213443456999</v>
      </c>
      <c r="I321" s="11">
        <v>6588.8183565087702</v>
      </c>
      <c r="J321" s="11">
        <v>372.18995601505299</v>
      </c>
      <c r="K321" s="11">
        <v>87.956114042070496</v>
      </c>
      <c r="M321" s="92">
        <v>0.22054909200096418</v>
      </c>
      <c r="N321" s="92">
        <v>3.7021355019631463</v>
      </c>
      <c r="O321" s="92">
        <v>2.7613201238676135</v>
      </c>
      <c r="P321" s="92">
        <v>1.651259971140779E-2</v>
      </c>
      <c r="Q321" s="92">
        <v>89.735862139567516</v>
      </c>
      <c r="R321" s="92">
        <v>0.1294158813860754</v>
      </c>
      <c r="S321" s="92">
        <v>0.31545950731940398</v>
      </c>
      <c r="T321" s="92">
        <v>1.1762358530039456</v>
      </c>
      <c r="U321" s="92">
        <v>4.7361171902915493E-2</v>
      </c>
      <c r="V321" s="92">
        <v>1.0948777075956935E-2</v>
      </c>
      <c r="W321" s="92">
        <f t="shared" si="65"/>
        <v>98.115800647798949</v>
      </c>
      <c r="X321" s="148">
        <f t="shared" si="75"/>
        <v>6.2273793689660017E-3</v>
      </c>
      <c r="Y321" s="153">
        <f t="shared" si="74"/>
        <v>633.08985843913945</v>
      </c>
      <c r="AA321" s="11">
        <v>3.0142823802967902</v>
      </c>
      <c r="AB321" s="11">
        <v>134.88297083595799</v>
      </c>
      <c r="AC321" s="11">
        <v>0.153757307299352</v>
      </c>
      <c r="AD321" s="11">
        <v>117.63535471841</v>
      </c>
      <c r="AE321" s="11">
        <v>2.5236669386837698</v>
      </c>
      <c r="AF321" s="11">
        <v>2.0508219616770198</v>
      </c>
      <c r="AG321" s="11">
        <v>2.1204438442931002</v>
      </c>
      <c r="AH321" s="11" t="s">
        <v>32</v>
      </c>
      <c r="AI321" s="11" t="s">
        <v>32</v>
      </c>
      <c r="AJ321" s="11">
        <v>1.80615241031157</v>
      </c>
      <c r="AK321" s="11">
        <v>1.0892916785215E-2</v>
      </c>
      <c r="AL321" s="11">
        <v>0.487146097696953</v>
      </c>
      <c r="AM321" s="11">
        <v>5.1097381925636003E-2</v>
      </c>
      <c r="AN321" s="11">
        <v>3.4390064049448301</v>
      </c>
      <c r="AO321" s="11">
        <v>3.89553479311992</v>
      </c>
      <c r="AP321" s="11" t="s">
        <v>32</v>
      </c>
      <c r="AQ321" s="11" t="s">
        <v>32</v>
      </c>
      <c r="AR321" s="11">
        <v>9.3662048495739992E-3</v>
      </c>
      <c r="AS321" s="11">
        <v>1.0885434225272999E-2</v>
      </c>
      <c r="AT321" s="11">
        <v>4.1655530538506E-2</v>
      </c>
      <c r="AU321" s="11">
        <v>3.1158555890190001E-3</v>
      </c>
      <c r="AV321" s="11">
        <v>6.0696049582389996E-3</v>
      </c>
      <c r="AW321" s="11">
        <v>6.8870708233249997E-3</v>
      </c>
      <c r="AX321" s="11" t="s">
        <v>32</v>
      </c>
      <c r="AY321" s="11" t="s">
        <v>32</v>
      </c>
      <c r="AZ321" s="11" t="s">
        <v>32</v>
      </c>
      <c r="BA321" s="11" t="s">
        <v>32</v>
      </c>
      <c r="BB321" s="11">
        <v>1.012173875623E-3</v>
      </c>
      <c r="BC321" s="11" t="s">
        <v>32</v>
      </c>
      <c r="BD321" s="11" t="s">
        <v>32</v>
      </c>
      <c r="BE321" s="11">
        <v>4.5460238969689997E-3</v>
      </c>
      <c r="BF321" s="11">
        <v>3.0809768447799999E-3</v>
      </c>
      <c r="BG321" s="11">
        <v>7.0945041611959999E-3</v>
      </c>
      <c r="BH321" s="11">
        <v>2.2014881408779999E-3</v>
      </c>
      <c r="BI321" s="11" t="s">
        <v>32</v>
      </c>
      <c r="BJ321" s="11" t="s">
        <v>32</v>
      </c>
      <c r="BK321" s="11">
        <v>1.875757053885E-3</v>
      </c>
      <c r="BL321" s="11">
        <v>7.3543406684620002E-3</v>
      </c>
      <c r="BM321" s="11">
        <v>6.2822706840699998E-4</v>
      </c>
      <c r="BN321" s="11" t="s">
        <v>32</v>
      </c>
    </row>
    <row r="322" spans="1:66" x14ac:dyDescent="0.25">
      <c r="A322" s="108">
        <v>11</v>
      </c>
      <c r="B322" s="11">
        <v>1277.85111527099</v>
      </c>
      <c r="C322" s="11">
        <v>22249.133413010899</v>
      </c>
      <c r="D322" s="11">
        <v>14541.1166177789</v>
      </c>
      <c r="E322" s="11">
        <v>38.564233523436897</v>
      </c>
      <c r="F322" s="11">
        <v>702012.91289698402</v>
      </c>
      <c r="G322" s="11">
        <v>1005.50912479249</v>
      </c>
      <c r="H322" s="11">
        <v>2270.9321501221102</v>
      </c>
      <c r="I322" s="11">
        <v>2349.0807493872098</v>
      </c>
      <c r="J322" s="11">
        <v>369.40355045884201</v>
      </c>
      <c r="K322" s="11">
        <v>72.351178367043104</v>
      </c>
      <c r="M322" s="92">
        <v>0.27335791057877024</v>
      </c>
      <c r="N322" s="92">
        <v>3.7113779446243478</v>
      </c>
      <c r="O322" s="92">
        <v>2.7475439849293228</v>
      </c>
      <c r="P322" s="92">
        <v>5.6361627294503024E-3</v>
      </c>
      <c r="Q322" s="92">
        <v>90.313961244196989</v>
      </c>
      <c r="R322" s="92">
        <v>0.1298313381932063</v>
      </c>
      <c r="S322" s="92">
        <v>0.3765659691332483</v>
      </c>
      <c r="T322" s="92">
        <v>0.41935789538060469</v>
      </c>
      <c r="U322" s="92">
        <v>4.7006601795887643E-2</v>
      </c>
      <c r="V322" s="92">
        <v>9.006274683129525E-3</v>
      </c>
      <c r="W322" s="92">
        <f t="shared" si="65"/>
        <v>98.033645326244965</v>
      </c>
      <c r="X322" s="148">
        <f t="shared" si="75"/>
        <v>7.3775385734254784E-3</v>
      </c>
      <c r="Y322" s="153">
        <f t="shared" si="74"/>
        <v>650.07877250514662</v>
      </c>
      <c r="AA322" s="11">
        <v>2.71551676285647</v>
      </c>
      <c r="AB322" s="11">
        <v>123.576736167617</v>
      </c>
      <c r="AC322" s="11">
        <v>0.17639652272103501</v>
      </c>
      <c r="AD322" s="11">
        <v>100.069023486503</v>
      </c>
      <c r="AE322" s="11">
        <v>1.97451364967159</v>
      </c>
      <c r="AF322" s="11">
        <v>1.7678914553443199</v>
      </c>
      <c r="AG322" s="11">
        <v>1.4899777720934699</v>
      </c>
      <c r="AH322" s="11" t="s">
        <v>32</v>
      </c>
      <c r="AI322" s="11" t="s">
        <v>32</v>
      </c>
      <c r="AJ322" s="11">
        <v>6.0750874629384E-2</v>
      </c>
      <c r="AK322" s="11">
        <v>9.7139135214186004E-2</v>
      </c>
      <c r="AL322" s="11">
        <v>2.65903969442923</v>
      </c>
      <c r="AM322" s="11">
        <v>2.1337092004083E-2</v>
      </c>
      <c r="AN322" s="11">
        <v>4.6234514905585797</v>
      </c>
      <c r="AO322" s="11">
        <v>6.2297059614652897</v>
      </c>
      <c r="AP322" s="11" t="s">
        <v>32</v>
      </c>
      <c r="AQ322" s="11" t="s">
        <v>32</v>
      </c>
      <c r="AR322" s="11">
        <v>0.201899715206564</v>
      </c>
      <c r="AS322" s="11">
        <v>8.7248521383273006E-2</v>
      </c>
      <c r="AT322" s="11">
        <v>0.123168483505082</v>
      </c>
      <c r="AU322" s="11">
        <v>7.6264139181310003E-3</v>
      </c>
      <c r="AV322" s="11">
        <v>6.0326902829864998E-2</v>
      </c>
      <c r="AW322" s="11">
        <v>2.5484824863805999E-2</v>
      </c>
      <c r="AX322" s="11">
        <v>6.7486181233280002E-3</v>
      </c>
      <c r="AY322" s="11">
        <v>8.1579678841760001E-3</v>
      </c>
      <c r="AZ322" s="11">
        <v>1.1984230819799999E-3</v>
      </c>
      <c r="BA322" s="11">
        <v>4.9436058052430001E-3</v>
      </c>
      <c r="BB322" s="11">
        <v>1.238826558254E-3</v>
      </c>
      <c r="BC322" s="11">
        <v>7.8801298156699999E-3</v>
      </c>
      <c r="BD322" s="11" t="s">
        <v>32</v>
      </c>
      <c r="BE322" s="11">
        <v>2.7929680145468001E-2</v>
      </c>
      <c r="BF322" s="11">
        <v>6.2954521091560002E-3</v>
      </c>
      <c r="BG322" s="11">
        <v>0.165125975227504</v>
      </c>
      <c r="BH322" s="11">
        <v>2.6891975475029999E-3</v>
      </c>
      <c r="BI322" s="11">
        <v>6.392749827251E-3</v>
      </c>
      <c r="BJ322" s="11">
        <v>8.4434444738000004E-4</v>
      </c>
      <c r="BK322" s="11">
        <v>3.9085641333800004E-3</v>
      </c>
      <c r="BL322" s="11">
        <v>7.7209669241379997E-3</v>
      </c>
      <c r="BM322" s="11">
        <v>4.7217866240009997E-3</v>
      </c>
      <c r="BN322" s="11" t="s">
        <v>32</v>
      </c>
    </row>
    <row r="323" spans="1:66" x14ac:dyDescent="0.25">
      <c r="A323" s="108">
        <v>12</v>
      </c>
      <c r="B323" s="11">
        <v>985.65482436830303</v>
      </c>
      <c r="C323" s="11">
        <v>30186.01903748</v>
      </c>
      <c r="D323" s="11">
        <v>15670.6515376269</v>
      </c>
      <c r="E323" s="11">
        <v>263.10283244034099</v>
      </c>
      <c r="F323" s="11">
        <v>685943.51033967501</v>
      </c>
      <c r="G323" s="11">
        <v>1058.71116387697</v>
      </c>
      <c r="H323" s="11">
        <v>3220.9172340216301</v>
      </c>
      <c r="I323" s="11">
        <v>4935.9275782204604</v>
      </c>
      <c r="J323" s="11">
        <v>328.62736255063697</v>
      </c>
      <c r="K323" s="11">
        <v>520.469299732688</v>
      </c>
      <c r="M323" s="92">
        <v>0.21085128002886741</v>
      </c>
      <c r="N323" s="92">
        <v>5.0353298356420382</v>
      </c>
      <c r="O323" s="92">
        <v>2.9609696080346026</v>
      </c>
      <c r="P323" s="92">
        <v>3.8452478961155834E-2</v>
      </c>
      <c r="Q323" s="92">
        <v>88.246632605199181</v>
      </c>
      <c r="R323" s="92">
        <v>0.13670078547979436</v>
      </c>
      <c r="S323" s="92">
        <v>0.53409249574546669</v>
      </c>
      <c r="T323" s="92">
        <v>0.88116179126391658</v>
      </c>
      <c r="U323" s="92">
        <v>4.181783188456855E-2</v>
      </c>
      <c r="V323" s="92">
        <v>6.4788018430725E-2</v>
      </c>
      <c r="W323" s="92">
        <f t="shared" si="65"/>
        <v>98.150796730670322</v>
      </c>
      <c r="X323" s="148">
        <f t="shared" si="75"/>
        <v>1.0673348386662243E-2</v>
      </c>
      <c r="Y323" s="153">
        <f t="shared" si="74"/>
        <v>689.39847234175613</v>
      </c>
      <c r="AA323" s="11">
        <v>2.7405798857024699</v>
      </c>
      <c r="AB323" s="11">
        <v>139.557479519259</v>
      </c>
      <c r="AC323" s="11">
        <v>0.20012198187005101</v>
      </c>
      <c r="AD323" s="11">
        <v>95.895264055622803</v>
      </c>
      <c r="AE323" s="11">
        <v>1.79822776478977</v>
      </c>
      <c r="AF323" s="11">
        <v>1.4626114572989699</v>
      </c>
      <c r="AG323" s="11">
        <v>1.26808833599214</v>
      </c>
      <c r="AH323" s="11">
        <v>0.141509602708912</v>
      </c>
      <c r="AI323" s="11" t="s">
        <v>32</v>
      </c>
      <c r="AJ323" s="11">
        <v>0.49828581763988999</v>
      </c>
      <c r="AK323" s="11">
        <v>1.0301486930349799</v>
      </c>
      <c r="AL323" s="11">
        <v>2.6176639915936102</v>
      </c>
      <c r="AM323" s="11">
        <v>0.49343199472172999</v>
      </c>
      <c r="AN323" s="11">
        <v>1.83496303014134</v>
      </c>
      <c r="AO323" s="11">
        <v>4.4790641568740304</v>
      </c>
      <c r="AP323" s="11" t="s">
        <v>32</v>
      </c>
      <c r="AQ323" s="11" t="s">
        <v>32</v>
      </c>
      <c r="AR323" s="11">
        <v>1.9510609230894999E-2</v>
      </c>
      <c r="AS323" s="11">
        <v>3.3397148018977002E-2</v>
      </c>
      <c r="AT323" s="11">
        <v>0.25116153709602401</v>
      </c>
      <c r="AU323" s="11">
        <v>3.1969962609944003E-2</v>
      </c>
      <c r="AV323" s="11">
        <v>0.17057624097143301</v>
      </c>
      <c r="AW323" s="11">
        <v>9.9854064390119998E-2</v>
      </c>
      <c r="AX323" s="11">
        <v>2.0902077320008001E-2</v>
      </c>
      <c r="AY323" s="11">
        <v>0.108349332654711</v>
      </c>
      <c r="AZ323" s="11">
        <v>2.8405482176192001E-2</v>
      </c>
      <c r="BA323" s="11">
        <v>0.22125639284232501</v>
      </c>
      <c r="BB323" s="11">
        <v>5.6049953094191002E-2</v>
      </c>
      <c r="BC323" s="11">
        <v>0.16612415012563</v>
      </c>
      <c r="BD323" s="11">
        <v>5.1726209368919002E-2</v>
      </c>
      <c r="BE323" s="11">
        <v>0.45875812168180502</v>
      </c>
      <c r="BF323" s="11">
        <v>6.8826268155873005E-2</v>
      </c>
      <c r="BG323" s="11">
        <v>9.4566016369416001E-2</v>
      </c>
      <c r="BH323" s="11">
        <v>4.5171643675830002E-3</v>
      </c>
      <c r="BI323" s="11">
        <v>1.6116953057913001E-2</v>
      </c>
      <c r="BJ323" s="11">
        <v>1.8699250108560001E-3</v>
      </c>
      <c r="BK323" s="11">
        <v>8.8898423440722005E-2</v>
      </c>
      <c r="BL323" s="11">
        <v>1.9567379627151001E-2</v>
      </c>
      <c r="BM323" s="11">
        <v>1.3048985367619999E-3</v>
      </c>
      <c r="BN323" s="11">
        <v>2.0974189408457002E-2</v>
      </c>
    </row>
    <row r="324" spans="1:66" x14ac:dyDescent="0.25">
      <c r="A324" s="108">
        <v>13</v>
      </c>
      <c r="B324" s="11">
        <v>1960.2976083203534</v>
      </c>
      <c r="C324" s="11">
        <v>24973.409252744241</v>
      </c>
      <c r="D324" s="11">
        <v>9949.8180002521822</v>
      </c>
      <c r="E324" s="11">
        <v>128.97082094884539</v>
      </c>
      <c r="F324" s="11">
        <v>702341.69147882436</v>
      </c>
      <c r="G324" s="11">
        <v>1111.7793174901481</v>
      </c>
      <c r="H324" s="11">
        <v>1615.0696810974287</v>
      </c>
      <c r="I324" s="11">
        <v>4671.8789436290281</v>
      </c>
      <c r="J324" s="11">
        <v>378.95641774881551</v>
      </c>
      <c r="K324" s="11">
        <v>59.219222178381813</v>
      </c>
      <c r="M324" s="92">
        <v>0.41934686437189006</v>
      </c>
      <c r="N324" s="92">
        <v>4.1658143974502666</v>
      </c>
      <c r="O324" s="92">
        <v>1.8800181111476497</v>
      </c>
      <c r="P324" s="92">
        <v>1.8849085481673754E-2</v>
      </c>
      <c r="Q324" s="92">
        <v>90.356258608750764</v>
      </c>
      <c r="R324" s="92">
        <v>0.1435529454743279</v>
      </c>
      <c r="S324" s="92">
        <v>0.26781085451957559</v>
      </c>
      <c r="T324" s="92">
        <v>0.83402382901665406</v>
      </c>
      <c r="U324" s="92">
        <v>4.8222204158536772E-2</v>
      </c>
      <c r="V324" s="92">
        <v>7.3716087767649674E-3</v>
      </c>
      <c r="W324" s="92">
        <f t="shared" si="65"/>
        <v>98.141268509148105</v>
      </c>
      <c r="X324" s="148">
        <f t="shared" si="75"/>
        <v>5.2555931448260464E-3</v>
      </c>
      <c r="Y324" s="153">
        <f t="shared" si="74"/>
        <v>616.69808018742083</v>
      </c>
      <c r="AA324" s="11">
        <v>2.8927575486332131</v>
      </c>
      <c r="AB324" s="11">
        <v>133.23487946579641</v>
      </c>
      <c r="AC324" s="11">
        <v>13.43457404311515</v>
      </c>
      <c r="AD324" s="11">
        <v>121.22587014248339</v>
      </c>
      <c r="AE324" s="11">
        <v>2.5369251327760258</v>
      </c>
      <c r="AF324" s="11">
        <v>2.0814764575682014</v>
      </c>
      <c r="AG324" s="11">
        <v>2.4246334840226922</v>
      </c>
      <c r="AH324" s="11">
        <v>7.3803427730337809E-2</v>
      </c>
      <c r="AI324" s="11">
        <v>0.17649383068956254</v>
      </c>
      <c r="AJ324" s="11">
        <v>5.6670174365174374E-2</v>
      </c>
      <c r="AK324" s="11">
        <v>0.10201614524440498</v>
      </c>
      <c r="AL324" s="11">
        <v>0.21330697463046625</v>
      </c>
      <c r="AM324" s="11">
        <v>0.18153425973080825</v>
      </c>
      <c r="AN324" s="11">
        <v>5.5596822013493785</v>
      </c>
      <c r="AO324" s="11">
        <v>8.3741707433443455</v>
      </c>
      <c r="AP324" s="11">
        <v>3.6563140885666263E-2</v>
      </c>
      <c r="AQ324" s="11" t="s">
        <v>32</v>
      </c>
      <c r="AR324" s="11">
        <v>0.56899049468081442</v>
      </c>
      <c r="AS324" s="11">
        <v>6.3427132470860043E-2</v>
      </c>
      <c r="AT324" s="11">
        <v>0.15597566289729214</v>
      </c>
      <c r="AU324" s="11">
        <v>1.1298240013034488E-2</v>
      </c>
      <c r="AV324" s="11">
        <v>2.6356895951949264E-2</v>
      </c>
      <c r="AW324" s="11">
        <v>4.5449568070641148E-2</v>
      </c>
      <c r="AX324" s="11" t="s">
        <v>32</v>
      </c>
      <c r="AY324" s="11">
        <v>1.4356502963259177E-2</v>
      </c>
      <c r="AZ324" s="11" t="s">
        <v>32</v>
      </c>
      <c r="BA324" s="11" t="s">
        <v>32</v>
      </c>
      <c r="BB324" s="11">
        <v>6.613614428614821E-3</v>
      </c>
      <c r="BC324" s="11">
        <v>1.3601327471874643E-2</v>
      </c>
      <c r="BD324" s="11">
        <v>4.1483574726682666E-3</v>
      </c>
      <c r="BE324" s="11">
        <v>1.9684006785997087E-2</v>
      </c>
      <c r="BF324" s="11" t="s">
        <v>32</v>
      </c>
      <c r="BG324" s="11">
        <v>2.9711589609097974E-2</v>
      </c>
      <c r="BH324" s="11">
        <v>4.632326157862199E-3</v>
      </c>
      <c r="BI324" s="11">
        <v>1.1204500952962331E-2</v>
      </c>
      <c r="BJ324" s="11">
        <v>5.1757161401978502E-2</v>
      </c>
      <c r="BK324" s="11">
        <v>7.864657712692838E-2</v>
      </c>
      <c r="BL324" s="11">
        <v>0.19080971342641959</v>
      </c>
      <c r="BM324" s="11">
        <v>2.7374489269004886E-3</v>
      </c>
      <c r="BN324" s="11" t="s">
        <v>32</v>
      </c>
    </row>
    <row r="325" spans="1:66" x14ac:dyDescent="0.25">
      <c r="A325" s="108">
        <v>14</v>
      </c>
      <c r="B325" s="11">
        <v>686.46996843910631</v>
      </c>
      <c r="C325" s="11">
        <v>23737.640662921374</v>
      </c>
      <c r="D325" s="11">
        <v>10076.767364626025</v>
      </c>
      <c r="E325" s="11">
        <v>266.50772049170081</v>
      </c>
      <c r="F325" s="11">
        <v>704357.27809783281</v>
      </c>
      <c r="G325" s="11">
        <v>954.98688028932554</v>
      </c>
      <c r="H325" s="11">
        <v>1317.5824719260497</v>
      </c>
      <c r="I325" s="11">
        <v>6435.6072467620697</v>
      </c>
      <c r="J325" s="11">
        <v>298.24669136858148</v>
      </c>
      <c r="K325" s="11">
        <v>52.649387053958733</v>
      </c>
      <c r="M325" s="92">
        <v>0.14684965564849364</v>
      </c>
      <c r="N325" s="92">
        <v>3.9596758389819144</v>
      </c>
      <c r="O325" s="92">
        <v>1.9040051935460873</v>
      </c>
      <c r="P325" s="92">
        <v>3.8950103349862077E-2</v>
      </c>
      <c r="Q325" s="92">
        <v>90.615563827286195</v>
      </c>
      <c r="R325" s="92">
        <v>0.1233079059829577</v>
      </c>
      <c r="S325" s="92">
        <v>0.21848152549477756</v>
      </c>
      <c r="T325" s="92">
        <v>1.1488846056919646</v>
      </c>
      <c r="U325" s="92">
        <v>3.795189147665199E-2</v>
      </c>
      <c r="V325" s="92">
        <v>6.5537957004767819E-3</v>
      </c>
      <c r="W325" s="92">
        <f t="shared" si="65"/>
        <v>98.200224343159391</v>
      </c>
      <c r="X325" s="148">
        <f t="shared" si="75"/>
        <v>4.2794628748221734E-3</v>
      </c>
      <c r="Y325" s="153">
        <f t="shared" si="74"/>
        <v>597.6242572914399</v>
      </c>
      <c r="AA325" s="11">
        <v>3.528502032060794</v>
      </c>
      <c r="AB325" s="11">
        <v>96.408034179425286</v>
      </c>
      <c r="AC325" s="11" t="s">
        <v>32</v>
      </c>
      <c r="AD325" s="11">
        <v>90.725168406353845</v>
      </c>
      <c r="AE325" s="11">
        <v>1.7443198084262952</v>
      </c>
      <c r="AF325" s="11">
        <v>1.6766163741588473</v>
      </c>
      <c r="AG325" s="11">
        <v>1.6294344928238518</v>
      </c>
      <c r="AH325" s="11" t="s">
        <v>32</v>
      </c>
      <c r="AI325" s="11" t="s">
        <v>32</v>
      </c>
      <c r="AJ325" s="11">
        <v>1.772246764138713E-2</v>
      </c>
      <c r="AK325" s="11">
        <v>4.2887441058577579E-2</v>
      </c>
      <c r="AL325" s="11">
        <v>0.90769173512709056</v>
      </c>
      <c r="AM325" s="11">
        <v>0.10522355690803351</v>
      </c>
      <c r="AN325" s="11">
        <v>1.8965294536336272</v>
      </c>
      <c r="AO325" s="11">
        <v>4.8204543040610739</v>
      </c>
      <c r="AP325" s="11" t="s">
        <v>32</v>
      </c>
      <c r="AQ325" s="11" t="s">
        <v>32</v>
      </c>
      <c r="AR325" s="11">
        <v>5.0288158133628483E-2</v>
      </c>
      <c r="AS325" s="11">
        <v>3.3882443728919333E-2</v>
      </c>
      <c r="AT325" s="11">
        <v>5.0399792303957754E-2</v>
      </c>
      <c r="AU325" s="11">
        <v>5.4185196907569769E-3</v>
      </c>
      <c r="AV325" s="11">
        <v>3.172311990495915E-2</v>
      </c>
      <c r="AW325" s="11">
        <v>1.20707024354602E-2</v>
      </c>
      <c r="AX325" s="11" t="s">
        <v>32</v>
      </c>
      <c r="AY325" s="11" t="s">
        <v>32</v>
      </c>
      <c r="AZ325" s="11">
        <v>1.6551462966663331E-3</v>
      </c>
      <c r="BA325" s="11" t="s">
        <v>32</v>
      </c>
      <c r="BB325" s="11" t="s">
        <v>32</v>
      </c>
      <c r="BC325" s="11" t="s">
        <v>32</v>
      </c>
      <c r="BD325" s="11">
        <v>3.313580114840333E-3</v>
      </c>
      <c r="BE325" s="11">
        <v>7.834374453540599E-3</v>
      </c>
      <c r="BF325" s="11">
        <v>5.210363589869667E-3</v>
      </c>
      <c r="BG325" s="11">
        <v>5.3300551760622754E-2</v>
      </c>
      <c r="BH325" s="11">
        <v>1.8302524336375997E-3</v>
      </c>
      <c r="BI325" s="11" t="s">
        <v>32</v>
      </c>
      <c r="BJ325" s="11">
        <v>1.6703655373564443E-3</v>
      </c>
      <c r="BK325" s="11">
        <v>1.8066904932418221E-3</v>
      </c>
      <c r="BL325" s="11">
        <v>8.7581556298148896E-3</v>
      </c>
      <c r="BM325" s="11">
        <v>4.337963130228311E-3</v>
      </c>
      <c r="BN325" s="11" t="s">
        <v>32</v>
      </c>
    </row>
    <row r="326" spans="1:66" x14ac:dyDescent="0.25">
      <c r="A326" s="108">
        <v>15</v>
      </c>
      <c r="B326" s="11">
        <v>901.70752022896193</v>
      </c>
      <c r="C326" s="11">
        <v>24408.046548898878</v>
      </c>
      <c r="D326" s="11">
        <v>12121.039875305152</v>
      </c>
      <c r="E326" s="11">
        <v>254.75913828980734</v>
      </c>
      <c r="F326" s="11">
        <v>698893.79363132711</v>
      </c>
      <c r="G326" s="11">
        <v>1145.4210433702492</v>
      </c>
      <c r="H326" s="11">
        <v>1407.7102805894363</v>
      </c>
      <c r="I326" s="11">
        <v>6544.7016660905683</v>
      </c>
      <c r="J326" s="11">
        <v>339.15525383030155</v>
      </c>
      <c r="K326" s="11">
        <v>46.38555499889722</v>
      </c>
      <c r="M326" s="92">
        <v>0.19289327272737955</v>
      </c>
      <c r="N326" s="92">
        <v>4.0715062448218218</v>
      </c>
      <c r="O326" s="92">
        <v>2.2902704844389086</v>
      </c>
      <c r="P326" s="92">
        <v>3.7233048061055346E-2</v>
      </c>
      <c r="Q326" s="92">
        <v>89.912686550670216</v>
      </c>
      <c r="R326" s="92">
        <v>0.14789676511996658</v>
      </c>
      <c r="S326" s="92">
        <v>0.2334265187273403</v>
      </c>
      <c r="T326" s="92">
        <v>1.1683601414304883</v>
      </c>
      <c r="U326" s="92">
        <v>4.3157506049905876E-2</v>
      </c>
      <c r="V326" s="92">
        <v>5.7740738862627258E-3</v>
      </c>
      <c r="W326" s="92">
        <f t="shared" si="65"/>
        <v>98.103204605933342</v>
      </c>
      <c r="X326" s="148">
        <f t="shared" si="75"/>
        <v>4.6064256751959538E-3</v>
      </c>
      <c r="Y326" s="153">
        <f t="shared" si="74"/>
        <v>604.36425890684848</v>
      </c>
      <c r="AA326" s="11">
        <v>3.6063782884280711</v>
      </c>
      <c r="AB326" s="11">
        <v>119.6605298914522</v>
      </c>
      <c r="AC326" s="11" t="s">
        <v>32</v>
      </c>
      <c r="AD326" s="11">
        <v>99.764759655656874</v>
      </c>
      <c r="AE326" s="11">
        <v>2.2465591717048214</v>
      </c>
      <c r="AF326" s="11">
        <v>1.5287261631089497</v>
      </c>
      <c r="AG326" s="11">
        <v>1.7528502621731794</v>
      </c>
      <c r="AH326" s="11">
        <v>9.8013395763783415E-2</v>
      </c>
      <c r="AI326" s="11" t="s">
        <v>32</v>
      </c>
      <c r="AJ326" s="11" t="s">
        <v>32</v>
      </c>
      <c r="AK326" s="11">
        <v>2.9254755065601331E-3</v>
      </c>
      <c r="AL326" s="11">
        <v>0.53895243479718691</v>
      </c>
      <c r="AM326" s="11">
        <v>4.6061691334725888E-2</v>
      </c>
      <c r="AN326" s="11">
        <v>2.270068724548417</v>
      </c>
      <c r="AO326" s="11">
        <v>5.8072952784680822</v>
      </c>
      <c r="AP326" s="11" t="s">
        <v>32</v>
      </c>
      <c r="AQ326" s="11" t="s">
        <v>32</v>
      </c>
      <c r="AR326" s="11" t="s">
        <v>32</v>
      </c>
      <c r="AS326" s="11">
        <v>1.8412326470663688E-2</v>
      </c>
      <c r="AT326" s="11">
        <v>4.764618104711655E-2</v>
      </c>
      <c r="AU326" s="11">
        <v>4.4770355831108442E-3</v>
      </c>
      <c r="AV326" s="11">
        <v>6.4763728561622212E-3</v>
      </c>
      <c r="AW326" s="11" t="s">
        <v>32</v>
      </c>
      <c r="AX326" s="11" t="s">
        <v>32</v>
      </c>
      <c r="AY326" s="11" t="s">
        <v>32</v>
      </c>
      <c r="AZ326" s="11">
        <v>2.0586063168184887E-3</v>
      </c>
      <c r="BA326" s="11">
        <v>4.2773052520734657E-3</v>
      </c>
      <c r="BB326" s="11">
        <v>1.0744041281443555E-3</v>
      </c>
      <c r="BC326" s="11">
        <v>3.3318878152328217E-3</v>
      </c>
      <c r="BD326" s="11" t="s">
        <v>32</v>
      </c>
      <c r="BE326" s="11" t="s">
        <v>32</v>
      </c>
      <c r="BF326" s="11" t="s">
        <v>32</v>
      </c>
      <c r="BG326" s="11">
        <v>2.2068899529292776E-2</v>
      </c>
      <c r="BH326" s="11" t="s">
        <v>32</v>
      </c>
      <c r="BI326" s="11" t="s">
        <v>32</v>
      </c>
      <c r="BJ326" s="11">
        <v>2.0910780946363774E-3</v>
      </c>
      <c r="BK326" s="11">
        <v>2.910625861845022E-3</v>
      </c>
      <c r="BL326" s="11">
        <v>8.3366275259429551E-3</v>
      </c>
      <c r="BM326" s="11">
        <v>1.3482747492290221E-3</v>
      </c>
      <c r="BN326" s="11" t="s">
        <v>32</v>
      </c>
    </row>
    <row r="327" spans="1:66" x14ac:dyDescent="0.25">
      <c r="A327" s="108">
        <v>16</v>
      </c>
      <c r="B327" s="11">
        <v>974.15200264600196</v>
      </c>
      <c r="C327" s="11">
        <v>27927.150889447319</v>
      </c>
      <c r="D327" s="11">
        <v>17155.782950252426</v>
      </c>
      <c r="E327" s="11">
        <v>237.73283329703909</v>
      </c>
      <c r="F327" s="11">
        <v>686269.82876473875</v>
      </c>
      <c r="G327" s="11">
        <v>1451.1728410938233</v>
      </c>
      <c r="H327" s="11">
        <v>1817.4525527846022</v>
      </c>
      <c r="I327" s="11">
        <v>7110.6090850806268</v>
      </c>
      <c r="J327" s="11">
        <v>359.38233973616872</v>
      </c>
      <c r="K327" s="11">
        <v>68.15710789443385</v>
      </c>
      <c r="M327" s="92">
        <v>0.20839059640603277</v>
      </c>
      <c r="N327" s="92">
        <v>4.658528039868707</v>
      </c>
      <c r="O327" s="92">
        <v>3.2415851884501956</v>
      </c>
      <c r="P327" s="92">
        <v>3.4744653586362265E-2</v>
      </c>
      <c r="Q327" s="92">
        <v>88.288613470583641</v>
      </c>
      <c r="R327" s="92">
        <v>0.18737543724203443</v>
      </c>
      <c r="S327" s="92">
        <v>0.3013699823027427</v>
      </c>
      <c r="T327" s="92">
        <v>1.2693859338685936</v>
      </c>
      <c r="U327" s="92">
        <v>4.5731402731427472E-2</v>
      </c>
      <c r="V327" s="92">
        <v>8.4841967906991254E-3</v>
      </c>
      <c r="W327" s="92">
        <f t="shared" si="65"/>
        <v>98.244208901830447</v>
      </c>
      <c r="X327" s="148">
        <f t="shared" si="75"/>
        <v>6.0478555376629406E-3</v>
      </c>
      <c r="Y327" s="153">
        <f t="shared" si="74"/>
        <v>630.22076859956428</v>
      </c>
      <c r="AA327" s="11">
        <v>4.1229251270194212</v>
      </c>
      <c r="AB327" s="11">
        <v>135.19800622527515</v>
      </c>
      <c r="AC327" s="11">
        <v>0.22530261911551175</v>
      </c>
      <c r="AD327" s="11">
        <v>111.1550340777985</v>
      </c>
      <c r="AE327" s="11">
        <v>1.8279265920127969</v>
      </c>
      <c r="AF327" s="11">
        <v>1.5794563852717765</v>
      </c>
      <c r="AG327" s="11">
        <v>1.6757143453450494</v>
      </c>
      <c r="AH327" s="11" t="s">
        <v>32</v>
      </c>
      <c r="AI327" s="11" t="s">
        <v>32</v>
      </c>
      <c r="AJ327" s="11">
        <v>1.4949043709904733E-2</v>
      </c>
      <c r="AK327" s="11">
        <v>6.1288174322777101E-3</v>
      </c>
      <c r="AL327" s="11">
        <v>2.1930818916952193</v>
      </c>
      <c r="AM327" s="11">
        <v>0.11887934260948775</v>
      </c>
      <c r="AN327" s="11">
        <v>2.221840159385176</v>
      </c>
      <c r="AO327" s="11">
        <v>5.1189831421460443</v>
      </c>
      <c r="AP327" s="11" t="s">
        <v>32</v>
      </c>
      <c r="AQ327" s="11" t="s">
        <v>32</v>
      </c>
      <c r="AR327" s="11">
        <v>1.0251602087846931E-2</v>
      </c>
      <c r="AS327" s="11">
        <v>2.6900019594421551E-3</v>
      </c>
      <c r="AT327" s="11">
        <v>8.3908744515746869E-3</v>
      </c>
      <c r="AU327" s="11">
        <v>2.2847665251918888E-3</v>
      </c>
      <c r="AV327" s="11">
        <v>2.7044717162507954E-2</v>
      </c>
      <c r="AW327" s="11" t="s">
        <v>32</v>
      </c>
      <c r="AX327" s="11" t="s">
        <v>32</v>
      </c>
      <c r="AY327" s="11">
        <v>7.0848701247320884E-3</v>
      </c>
      <c r="AZ327" s="11" t="s">
        <v>32</v>
      </c>
      <c r="BA327" s="11" t="s">
        <v>32</v>
      </c>
      <c r="BB327" s="11" t="s">
        <v>32</v>
      </c>
      <c r="BC327" s="11" t="s">
        <v>32</v>
      </c>
      <c r="BD327" s="11" t="s">
        <v>32</v>
      </c>
      <c r="BE327" s="11" t="s">
        <v>32</v>
      </c>
      <c r="BF327" s="11" t="s">
        <v>32</v>
      </c>
      <c r="BG327" s="11">
        <v>0.22769826517303396</v>
      </c>
      <c r="BH327" s="11">
        <v>3.5445434320238445E-3</v>
      </c>
      <c r="BI327" s="11" t="s">
        <v>32</v>
      </c>
      <c r="BJ327" s="11">
        <v>2.1552084305344441E-3</v>
      </c>
      <c r="BK327" s="11">
        <v>3.6712854895839106E-3</v>
      </c>
      <c r="BL327" s="11">
        <v>1.2485445142764221E-3</v>
      </c>
      <c r="BM327" s="11">
        <v>1.3904200997927334E-3</v>
      </c>
      <c r="BN327" s="11" t="s">
        <v>32</v>
      </c>
    </row>
    <row r="328" spans="1:66" x14ac:dyDescent="0.25">
      <c r="A328" s="108">
        <v>17</v>
      </c>
      <c r="B328" s="11">
        <v>1250.4880713833791</v>
      </c>
      <c r="C328" s="11">
        <v>27072.290394305564</v>
      </c>
      <c r="D328" s="11">
        <v>14167.381583298704</v>
      </c>
      <c r="E328" s="11">
        <v>368.39296805304934</v>
      </c>
      <c r="F328" s="11">
        <v>690909.0335739936</v>
      </c>
      <c r="G328" s="11">
        <v>1179.0629916894218</v>
      </c>
      <c r="H328" s="11">
        <v>1837.9270965664093</v>
      </c>
      <c r="I328" s="11">
        <v>7272.6496274620522</v>
      </c>
      <c r="J328" s="11">
        <v>360.83520487381719</v>
      </c>
      <c r="K328" s="11">
        <v>62.268479109348327</v>
      </c>
      <c r="M328" s="92">
        <v>0.2675044082303325</v>
      </c>
      <c r="N328" s="92">
        <v>4.515928760674111</v>
      </c>
      <c r="O328" s="92">
        <v>2.6769267501642902</v>
      </c>
      <c r="P328" s="92">
        <v>5.3840632280953163E-2</v>
      </c>
      <c r="Q328" s="92">
        <v>88.885447169294267</v>
      </c>
      <c r="R328" s="92">
        <v>0.15224061348693813</v>
      </c>
      <c r="S328" s="92">
        <v>0.30476507115264195</v>
      </c>
      <c r="T328" s="92">
        <v>1.2983134114945254</v>
      </c>
      <c r="U328" s="92">
        <v>4.5916279820193237E-2</v>
      </c>
      <c r="V328" s="92">
        <v>7.7511802795316789E-3</v>
      </c>
      <c r="W328" s="92">
        <f t="shared" si="65"/>
        <v>98.208634276877774</v>
      </c>
      <c r="X328" s="148">
        <f t="shared" si="75"/>
        <v>6.074756854944692E-3</v>
      </c>
      <c r="Y328" s="153">
        <f t="shared" si="74"/>
        <v>630.6549090654164</v>
      </c>
      <c r="AA328" s="11">
        <v>3.8067207934579521</v>
      </c>
      <c r="AB328" s="11">
        <v>123.48337622175519</v>
      </c>
      <c r="AC328" s="11">
        <v>0.62449467920204094</v>
      </c>
      <c r="AD328" s="11">
        <v>102.5217754317818</v>
      </c>
      <c r="AE328" s="11">
        <v>2.5536123193075082</v>
      </c>
      <c r="AF328" s="11">
        <v>1.7765888651213777</v>
      </c>
      <c r="AG328" s="11">
        <v>1.8732166914336368</v>
      </c>
      <c r="AH328" s="11">
        <v>5.2106327844650795E-2</v>
      </c>
      <c r="AI328" s="11" t="s">
        <v>32</v>
      </c>
      <c r="AJ328" s="11">
        <v>6.7738028143628268E-2</v>
      </c>
      <c r="AK328" s="11">
        <v>6.9586077359734738E-2</v>
      </c>
      <c r="AL328" s="11">
        <v>0.33876469226496425</v>
      </c>
      <c r="AM328" s="11">
        <v>9.5840816231954729E-2</v>
      </c>
      <c r="AN328" s="11">
        <v>1.5116098356006415</v>
      </c>
      <c r="AO328" s="11">
        <v>4.983655301006821</v>
      </c>
      <c r="AP328" s="11">
        <v>3.6986793717687018E-2</v>
      </c>
      <c r="AQ328" s="11" t="s">
        <v>32</v>
      </c>
      <c r="AR328" s="11">
        <v>3.486083689920471E-2</v>
      </c>
      <c r="AS328" s="11">
        <v>5.0362284279404375E-2</v>
      </c>
      <c r="AT328" s="11">
        <v>0.14250545172276666</v>
      </c>
      <c r="AU328" s="11">
        <v>1.0126088917074666E-2</v>
      </c>
      <c r="AV328" s="11">
        <v>5.1836152907672621E-2</v>
      </c>
      <c r="AW328" s="11" t="s">
        <v>32</v>
      </c>
      <c r="AX328" s="11">
        <v>2.1357410187056217E-3</v>
      </c>
      <c r="AY328" s="11">
        <v>2.4762009704341153E-2</v>
      </c>
      <c r="AZ328" s="11">
        <v>1.1295593098380888E-3</v>
      </c>
      <c r="BA328" s="11">
        <v>9.7179712532930208E-3</v>
      </c>
      <c r="BB328" s="11">
        <v>9.8761908255593327E-3</v>
      </c>
      <c r="BC328" s="11">
        <v>7.5749145664275987E-3</v>
      </c>
      <c r="BD328" s="11" t="s">
        <v>32</v>
      </c>
      <c r="BE328" s="11">
        <v>5.4494115454353552E-3</v>
      </c>
      <c r="BF328" s="11">
        <v>1.1781339600275779E-3</v>
      </c>
      <c r="BG328" s="11">
        <v>6.2257009587432174E-2</v>
      </c>
      <c r="BH328" s="11">
        <v>2.5683902493609106E-3</v>
      </c>
      <c r="BI328" s="11">
        <v>6.248906117751577E-3</v>
      </c>
      <c r="BJ328" s="11">
        <v>8.2002581577729546E-3</v>
      </c>
      <c r="BK328" s="11">
        <v>7.6957881385597325E-3</v>
      </c>
      <c r="BL328" s="11">
        <v>2.4793852069080573E-2</v>
      </c>
      <c r="BM328" s="11">
        <v>3.0512597925760223E-3</v>
      </c>
      <c r="BN328" s="11" t="s">
        <v>32</v>
      </c>
    </row>
    <row r="329" spans="1:66" x14ac:dyDescent="0.25">
      <c r="A329" s="108">
        <v>18</v>
      </c>
      <c r="B329" s="11">
        <v>2353.7656871537461</v>
      </c>
      <c r="C329" s="11">
        <v>29622.77965003065</v>
      </c>
      <c r="D329" s="11">
        <v>13349.069745483001</v>
      </c>
      <c r="E329" s="11">
        <v>366.25950370723064</v>
      </c>
      <c r="F329" s="11">
        <v>687005.70020520175</v>
      </c>
      <c r="G329" s="11">
        <v>1224.2937786090154</v>
      </c>
      <c r="H329" s="11">
        <v>2386.9433573474048</v>
      </c>
      <c r="I329" s="11">
        <v>6753.5291316460434</v>
      </c>
      <c r="J329" s="11">
        <v>312.17925344036212</v>
      </c>
      <c r="K329" s="11">
        <v>114.39736630696748</v>
      </c>
      <c r="M329" s="92">
        <v>0.50351755579592938</v>
      </c>
      <c r="N329" s="92">
        <v>4.9413758734216122</v>
      </c>
      <c r="O329" s="92">
        <v>2.5223067284090126</v>
      </c>
      <c r="P329" s="92">
        <v>5.3528826466811757E-2</v>
      </c>
      <c r="Q329" s="92">
        <v>88.383283331399198</v>
      </c>
      <c r="R329" s="92">
        <v>0.15808081269399604</v>
      </c>
      <c r="S329" s="92">
        <v>0.39580294751534661</v>
      </c>
      <c r="T329" s="92">
        <v>1.2056400205814515</v>
      </c>
      <c r="U329" s="92">
        <v>3.9724810000286083E-2</v>
      </c>
      <c r="V329" s="92">
        <v>1.4240184157891312E-2</v>
      </c>
      <c r="W329" s="92">
        <f t="shared" si="65"/>
        <v>98.21750109044153</v>
      </c>
      <c r="X329" s="148">
        <f t="shared" si="75"/>
        <v>7.9194907737407134E-3</v>
      </c>
      <c r="Y329" s="153">
        <f t="shared" si="74"/>
        <v>657.37482760588057</v>
      </c>
      <c r="AA329" s="11">
        <v>2.8484871524276953</v>
      </c>
      <c r="AB329" s="11">
        <v>119.03445368320877</v>
      </c>
      <c r="AC329" s="11">
        <v>0.49119545343725307</v>
      </c>
      <c r="AD329" s="11">
        <v>91.389883528842731</v>
      </c>
      <c r="AE329" s="11">
        <v>1.7772868927490333</v>
      </c>
      <c r="AF329" s="11">
        <v>1.6796486357158185</v>
      </c>
      <c r="AG329" s="11">
        <v>1.620225433224443</v>
      </c>
      <c r="AH329" s="11">
        <v>5.9538373270189023E-2</v>
      </c>
      <c r="AI329" s="11">
        <v>9.4511924268086411E-2</v>
      </c>
      <c r="AJ329" s="11">
        <v>0.25614672026275392</v>
      </c>
      <c r="AK329" s="11">
        <v>0.21740932259283033</v>
      </c>
      <c r="AL329" s="11">
        <v>0.65993364424073442</v>
      </c>
      <c r="AM329" s="11">
        <v>0.83005959016716968</v>
      </c>
      <c r="AN329" s="11">
        <v>1.4300034581140557</v>
      </c>
      <c r="AO329" s="11">
        <v>4.1909423173589788</v>
      </c>
      <c r="AP329" s="11" t="s">
        <v>32</v>
      </c>
      <c r="AQ329" s="11" t="s">
        <v>32</v>
      </c>
      <c r="AR329" s="11">
        <v>1.8992536506862006</v>
      </c>
      <c r="AS329" s="11">
        <v>0.24193117519777421</v>
      </c>
      <c r="AT329" s="11">
        <v>0.44841676189877977</v>
      </c>
      <c r="AU329" s="11">
        <v>3.9662468245222043E-2</v>
      </c>
      <c r="AV329" s="11">
        <v>0.1721065572981757</v>
      </c>
      <c r="AW329" s="11">
        <v>3.0247909107315975E-2</v>
      </c>
      <c r="AX329" s="11">
        <v>1.1994726688827244E-2</v>
      </c>
      <c r="AY329" s="11">
        <v>6.0048653587649221E-2</v>
      </c>
      <c r="AZ329" s="11">
        <v>7.3694794154274207E-3</v>
      </c>
      <c r="BA329" s="11">
        <v>5.6746800377049218E-2</v>
      </c>
      <c r="BB329" s="11">
        <v>8.8085732277492432E-3</v>
      </c>
      <c r="BC329" s="11">
        <v>4.4258998394728126E-2</v>
      </c>
      <c r="BD329" s="11">
        <v>3.1045566621861554E-3</v>
      </c>
      <c r="BE329" s="11">
        <v>6.3977069877570417E-2</v>
      </c>
      <c r="BF329" s="11">
        <v>9.7944194228539554E-3</v>
      </c>
      <c r="BG329" s="11">
        <v>7.0371399446166771E-2</v>
      </c>
      <c r="BH329" s="11">
        <v>3.3852616577614021E-2</v>
      </c>
      <c r="BI329" s="11">
        <v>1.6781042580868686E-2</v>
      </c>
      <c r="BJ329" s="11">
        <v>2.8154521057212355E-2</v>
      </c>
      <c r="BK329" s="11">
        <v>2.8501133123145509E-2</v>
      </c>
      <c r="BL329" s="11">
        <v>6.5892606963321443E-2</v>
      </c>
      <c r="BM329" s="11">
        <v>8.8575147950957119E-3</v>
      </c>
      <c r="BN329" s="11">
        <v>1.8505996090672221E-3</v>
      </c>
    </row>
    <row r="330" spans="1:66" x14ac:dyDescent="0.25">
      <c r="A330" s="108">
        <v>19</v>
      </c>
      <c r="B330" s="11">
        <v>1523.0241234425296</v>
      </c>
      <c r="C330" s="11">
        <v>25998.365382835669</v>
      </c>
      <c r="D330" s="11">
        <v>13667.102850165425</v>
      </c>
      <c r="E330" s="11">
        <v>167.7193176269011</v>
      </c>
      <c r="F330" s="11">
        <v>692012.80483652046</v>
      </c>
      <c r="G330" s="11">
        <v>1115.7765582977142</v>
      </c>
      <c r="H330" s="11">
        <v>2013.348712996964</v>
      </c>
      <c r="I330" s="11">
        <v>7131.3750486616163</v>
      </c>
      <c r="J330" s="11">
        <v>350.4669262994725</v>
      </c>
      <c r="K330" s="11">
        <v>40.282432039181778</v>
      </c>
      <c r="M330" s="92">
        <v>0.32580532048682598</v>
      </c>
      <c r="N330" s="92">
        <v>4.3367873295108179</v>
      </c>
      <c r="O330" s="92">
        <v>2.5823990835387569</v>
      </c>
      <c r="P330" s="92">
        <v>2.4512178271171595E-2</v>
      </c>
      <c r="Q330" s="92">
        <v>89.027447342218352</v>
      </c>
      <c r="R330" s="92">
        <v>0.14406906920740087</v>
      </c>
      <c r="S330" s="92">
        <v>0.33385348358915656</v>
      </c>
      <c r="T330" s="92">
        <v>1.2730930736870718</v>
      </c>
      <c r="U330" s="92">
        <v>4.4596916371607877E-2</v>
      </c>
      <c r="V330" s="92">
        <v>5.0143571402373466E-3</v>
      </c>
      <c r="W330" s="92">
        <f t="shared" si="65"/>
        <v>98.097578154021406</v>
      </c>
      <c r="X330" s="148">
        <f t="shared" si="75"/>
        <v>6.6401742533879031E-3</v>
      </c>
      <c r="Y330" s="153">
        <f t="shared" si="74"/>
        <v>639.4493604839588</v>
      </c>
      <c r="AA330" s="11">
        <v>2.4578887372910403</v>
      </c>
      <c r="AB330" s="11">
        <v>129.83639553366018</v>
      </c>
      <c r="AC330" s="11">
        <v>0.169130859208803</v>
      </c>
      <c r="AD330" s="11">
        <v>106.48095948153102</v>
      </c>
      <c r="AE330" s="11">
        <v>2.1348312867541814</v>
      </c>
      <c r="AF330" s="11">
        <v>1.4141143321470122</v>
      </c>
      <c r="AG330" s="11">
        <v>1.6930116042832952</v>
      </c>
      <c r="AH330" s="11" t="s">
        <v>32</v>
      </c>
      <c r="AI330" s="11" t="s">
        <v>32</v>
      </c>
      <c r="AJ330" s="11">
        <v>0.34270230749111091</v>
      </c>
      <c r="AK330" s="11">
        <v>6.7457378391531639E-2</v>
      </c>
      <c r="AL330" s="11">
        <v>0.2877274015740609</v>
      </c>
      <c r="AM330" s="11">
        <v>1.8306267770688486E-2</v>
      </c>
      <c r="AN330" s="11">
        <v>2.4427814024648984</v>
      </c>
      <c r="AO330" s="11">
        <v>6.0909195186952934</v>
      </c>
      <c r="AP330" s="11" t="s">
        <v>32</v>
      </c>
      <c r="AQ330" s="11" t="s">
        <v>32</v>
      </c>
      <c r="AR330" s="11">
        <v>0.11965013828825244</v>
      </c>
      <c r="AS330" s="11">
        <v>0.1122535232633349</v>
      </c>
      <c r="AT330" s="11">
        <v>0.2165699325936524</v>
      </c>
      <c r="AU330" s="11">
        <v>2.8150437392346111E-2</v>
      </c>
      <c r="AV330" s="11">
        <v>6.1619397590517357E-2</v>
      </c>
      <c r="AW330" s="11">
        <v>2.3457764511508911E-2</v>
      </c>
      <c r="AX330" s="11" t="s">
        <v>32</v>
      </c>
      <c r="AY330" s="11" t="s">
        <v>32</v>
      </c>
      <c r="AZ330" s="11">
        <v>3.2383681443382884E-3</v>
      </c>
      <c r="BA330" s="11">
        <v>8.9777838479514881E-3</v>
      </c>
      <c r="BB330" s="11">
        <v>2.2590546097206888E-3</v>
      </c>
      <c r="BC330" s="11">
        <v>1.4052770601729998E-2</v>
      </c>
      <c r="BD330" s="11" t="s">
        <v>32</v>
      </c>
      <c r="BE330" s="11">
        <v>2.0320328173422199E-2</v>
      </c>
      <c r="BF330" s="11">
        <v>1.0875774809179777E-3</v>
      </c>
      <c r="BG330" s="11">
        <v>1.5307817688492155E-2</v>
      </c>
      <c r="BH330" s="11">
        <v>1.1618704926440887E-3</v>
      </c>
      <c r="BI330" s="11">
        <v>1.7366460365506931E-2</v>
      </c>
      <c r="BJ330" s="11">
        <v>3.5256646006163552E-3</v>
      </c>
      <c r="BK330" s="11" t="s">
        <v>32</v>
      </c>
      <c r="BL330" s="11">
        <v>3.9702853461514439E-3</v>
      </c>
      <c r="BM330" s="11">
        <v>1.406802217511911E-3</v>
      </c>
      <c r="BN330" s="11" t="s">
        <v>32</v>
      </c>
    </row>
    <row r="331" spans="1:66" x14ac:dyDescent="0.25">
      <c r="A331" s="108">
        <v>20</v>
      </c>
      <c r="B331" s="11" t="e">
        <v>#VALUE!</v>
      </c>
      <c r="C331" s="11">
        <v>28705.506051951321</v>
      </c>
      <c r="D331" s="11">
        <v>11738.465399654808</v>
      </c>
      <c r="E331" s="11">
        <v>92.501062768588099</v>
      </c>
      <c r="F331" s="11">
        <v>698446.13549577119</v>
      </c>
      <c r="G331" s="11">
        <v>1211.1055425176601</v>
      </c>
      <c r="H331" s="11">
        <v>1295.3332749968363</v>
      </c>
      <c r="I331" s="11">
        <v>4446.2490590820726</v>
      </c>
      <c r="J331" s="11">
        <v>299.13060569927262</v>
      </c>
      <c r="K331" s="11">
        <v>36.111137042352489</v>
      </c>
      <c r="M331" s="92" t="s">
        <v>32</v>
      </c>
      <c r="N331" s="92">
        <v>4.7883654645259996</v>
      </c>
      <c r="O331" s="92">
        <v>2.217983037264776</v>
      </c>
      <c r="P331" s="92">
        <v>1.3519030323629151E-2</v>
      </c>
      <c r="Q331" s="92">
        <v>89.855095331530961</v>
      </c>
      <c r="R331" s="92">
        <v>0.15637794764988025</v>
      </c>
      <c r="S331" s="92">
        <v>0.21479216365997539</v>
      </c>
      <c r="T331" s="92">
        <v>0.79374438202733155</v>
      </c>
      <c r="U331" s="92">
        <v>3.8064369575232439E-2</v>
      </c>
      <c r="V331" s="92">
        <v>4.4951143390320374E-3</v>
      </c>
      <c r="W331" s="92">
        <f t="shared" si="65"/>
        <v>98.082436840896833</v>
      </c>
      <c r="X331" s="148">
        <f t="shared" si="75"/>
        <v>4.2429603095809508E-3</v>
      </c>
      <c r="Y331" s="153">
        <f t="shared" si="74"/>
        <v>596.84677202851219</v>
      </c>
      <c r="AA331" s="11">
        <v>3.7645665008950315</v>
      </c>
      <c r="AB331" s="11">
        <v>100.34685719122523</v>
      </c>
      <c r="AC331" s="11">
        <v>0.20074067359704945</v>
      </c>
      <c r="AD331" s="11">
        <v>107.5967869203522</v>
      </c>
      <c r="AE331" s="11">
        <v>2.3197010014432951</v>
      </c>
      <c r="AF331" s="11">
        <v>1.9957596639857875</v>
      </c>
      <c r="AG331" s="11">
        <v>2.1381340252169982</v>
      </c>
      <c r="AH331" s="11">
        <v>6.8806543249379751E-2</v>
      </c>
      <c r="AI331" s="11" t="s">
        <v>32</v>
      </c>
      <c r="AJ331" s="11">
        <v>2.292897445489404E-2</v>
      </c>
      <c r="AK331" s="11">
        <v>2.7653449378827995E-3</v>
      </c>
      <c r="AL331" s="11">
        <v>8.1237803327044611E-2</v>
      </c>
      <c r="AM331" s="11">
        <v>0.23867100763506729</v>
      </c>
      <c r="AN331" s="11">
        <v>4.1626678956434597</v>
      </c>
      <c r="AO331" s="11">
        <v>6.7882378120801103</v>
      </c>
      <c r="AP331" s="11" t="s">
        <v>32</v>
      </c>
      <c r="AQ331" s="11" t="s">
        <v>32</v>
      </c>
      <c r="AR331" s="11">
        <v>3.969564935080095E-2</v>
      </c>
      <c r="AS331" s="11">
        <v>0.10112996247235979</v>
      </c>
      <c r="AT331" s="11">
        <v>0.17777847593204812</v>
      </c>
      <c r="AU331" s="11">
        <v>8.632526321578288E-3</v>
      </c>
      <c r="AV331" s="11">
        <v>3.7895766568390575E-2</v>
      </c>
      <c r="AW331" s="11" t="s">
        <v>32</v>
      </c>
      <c r="AX331" s="11" t="s">
        <v>32</v>
      </c>
      <c r="AY331" s="11" t="s">
        <v>32</v>
      </c>
      <c r="AZ331" s="11" t="s">
        <v>32</v>
      </c>
      <c r="BA331" s="11">
        <v>8.2857611627793325E-3</v>
      </c>
      <c r="BB331" s="11">
        <v>2.0824893627816444E-3</v>
      </c>
      <c r="BC331" s="11" t="s">
        <v>32</v>
      </c>
      <c r="BD331" s="11" t="s">
        <v>32</v>
      </c>
      <c r="BE331" s="11" t="s">
        <v>32</v>
      </c>
      <c r="BF331" s="11" t="s">
        <v>32</v>
      </c>
      <c r="BG331" s="11">
        <v>2.1263372952018553E-2</v>
      </c>
      <c r="BH331" s="11">
        <v>2.1844098518833109E-3</v>
      </c>
      <c r="BI331" s="11" t="s">
        <v>32</v>
      </c>
      <c r="BJ331" s="11">
        <v>1.1390221976116666E-2</v>
      </c>
      <c r="BK331" s="11">
        <v>2.0102674888394931E-2</v>
      </c>
      <c r="BL331" s="11">
        <v>1.9580407707524686E-2</v>
      </c>
      <c r="BM331" s="11">
        <v>2.5114896146124242E-2</v>
      </c>
      <c r="BN331" s="11">
        <v>1.1273851873535999E-3</v>
      </c>
    </row>
    <row r="332" spans="1:66" x14ac:dyDescent="0.25">
      <c r="A332" s="108">
        <v>21</v>
      </c>
      <c r="B332" s="11">
        <v>719.15080656116106</v>
      </c>
      <c r="C332" s="11">
        <v>32168.153449532732</v>
      </c>
      <c r="D332" s="11">
        <v>14979.082554759196</v>
      </c>
      <c r="E332" s="11">
        <v>90.221042787494525</v>
      </c>
      <c r="F332" s="11">
        <v>686191.20872672822</v>
      </c>
      <c r="G332" s="11">
        <v>1327.7987207345404</v>
      </c>
      <c r="H332" s="11">
        <v>1750.8220648726997</v>
      </c>
      <c r="I332" s="11">
        <v>4516.9497572630571</v>
      </c>
      <c r="J332" s="11">
        <v>248.6779658264071</v>
      </c>
      <c r="K332" s="11">
        <v>68.440530070005892</v>
      </c>
      <c r="M332" s="92">
        <v>0.15384074053956359</v>
      </c>
      <c r="N332" s="92">
        <v>5.3659696769165546</v>
      </c>
      <c r="O332" s="92">
        <v>2.8302976487217499</v>
      </c>
      <c r="P332" s="92">
        <v>1.3185805403392325E-2</v>
      </c>
      <c r="Q332" s="92">
        <v>88.278499002693579</v>
      </c>
      <c r="R332" s="92">
        <v>0.17144537082124384</v>
      </c>
      <c r="S332" s="92">
        <v>0.29032131479719103</v>
      </c>
      <c r="T332" s="92">
        <v>0.80636587066660093</v>
      </c>
      <c r="U332" s="92">
        <v>3.1644271151410303E-2</v>
      </c>
      <c r="V332" s="92">
        <v>8.5194771831143337E-3</v>
      </c>
      <c r="W332" s="92">
        <f t="shared" si="65"/>
        <v>97.950089178894402</v>
      </c>
      <c r="X332" s="148">
        <f t="shared" si="75"/>
        <v>5.8280868384505491E-3</v>
      </c>
      <c r="Y332" s="153">
        <f t="shared" si="74"/>
        <v>626.61619234808973</v>
      </c>
      <c r="AA332" s="11">
        <v>4.6407805831439459</v>
      </c>
      <c r="AB332" s="11">
        <v>85.242282702989229</v>
      </c>
      <c r="AC332" s="11">
        <v>0.13765132336358385</v>
      </c>
      <c r="AD332" s="11">
        <v>113.87293449551707</v>
      </c>
      <c r="AE332" s="11">
        <v>1.7862561409272564</v>
      </c>
      <c r="AF332" s="11">
        <v>1.7609375015909428</v>
      </c>
      <c r="AG332" s="11">
        <v>1.7383473678016552</v>
      </c>
      <c r="AH332" s="11">
        <v>7.6175989843849309E-2</v>
      </c>
      <c r="AI332" s="11" t="s">
        <v>32</v>
      </c>
      <c r="AJ332" s="11">
        <v>1.724075301518593E-2</v>
      </c>
      <c r="AK332" s="11">
        <v>4.7463982552578667E-3</v>
      </c>
      <c r="AL332" s="11">
        <v>0.11038016289752074</v>
      </c>
      <c r="AM332" s="11">
        <v>0.33121320454022996</v>
      </c>
      <c r="AN332" s="11">
        <v>4.2880171261452977</v>
      </c>
      <c r="AO332" s="11">
        <v>6.5341189788745915</v>
      </c>
      <c r="AP332" s="11" t="s">
        <v>32</v>
      </c>
      <c r="AQ332" s="11" t="s">
        <v>32</v>
      </c>
      <c r="AR332" s="11">
        <v>1.0655413474153465E-2</v>
      </c>
      <c r="AS332" s="11">
        <v>1.689365870074571E-2</v>
      </c>
      <c r="AT332" s="11">
        <v>2.9119018587288464E-2</v>
      </c>
      <c r="AU332" s="11">
        <v>2.3752600103740663E-3</v>
      </c>
      <c r="AV332" s="11">
        <v>2.8134290218466911E-2</v>
      </c>
      <c r="AW332" s="11" t="s">
        <v>32</v>
      </c>
      <c r="AX332" s="11" t="s">
        <v>32</v>
      </c>
      <c r="AY332" s="11">
        <v>7.3676776783006444E-3</v>
      </c>
      <c r="AZ332" s="11" t="s">
        <v>32</v>
      </c>
      <c r="BA332" s="11" t="s">
        <v>32</v>
      </c>
      <c r="BB332" s="11" t="s">
        <v>32</v>
      </c>
      <c r="BC332" s="11">
        <v>3.5678180190877773E-3</v>
      </c>
      <c r="BD332" s="11" t="s">
        <v>32</v>
      </c>
      <c r="BE332" s="11">
        <v>5.1727530828942882E-3</v>
      </c>
      <c r="BF332" s="11" t="s">
        <v>32</v>
      </c>
      <c r="BG332" s="11">
        <v>7.8622581340126434E-3</v>
      </c>
      <c r="BH332" s="11">
        <v>2.9840446496381109E-2</v>
      </c>
      <c r="BI332" s="11" t="s">
        <v>32</v>
      </c>
      <c r="BJ332" s="11">
        <v>4.5204440085812002E-2</v>
      </c>
      <c r="BK332" s="11">
        <v>1.0296001778937777E-3</v>
      </c>
      <c r="BL332" s="11">
        <v>7.1563542232025198E-2</v>
      </c>
      <c r="BM332" s="11">
        <v>1.2335115781096265E-2</v>
      </c>
      <c r="BN332" s="11" t="s">
        <v>32</v>
      </c>
    </row>
    <row r="333" spans="1:66" x14ac:dyDescent="0.25">
      <c r="A333" s="108">
        <v>22</v>
      </c>
      <c r="B333" s="11">
        <v>812.89527998386029</v>
      </c>
      <c r="C333" s="11">
        <v>25186.862966339279</v>
      </c>
      <c r="D333" s="11">
        <v>17658.622843228157</v>
      </c>
      <c r="E333" s="11">
        <v>102.72274378439954</v>
      </c>
      <c r="F333" s="11">
        <v>690724.2743769387</v>
      </c>
      <c r="G333" s="11">
        <v>1285.6849061231217</v>
      </c>
      <c r="H333" s="11">
        <v>2007.214266301163</v>
      </c>
      <c r="I333" s="11">
        <v>5525.1196789920405</v>
      </c>
      <c r="J333" s="11">
        <v>363.27010009983508</v>
      </c>
      <c r="K333" s="11">
        <v>92.829666930532696</v>
      </c>
      <c r="M333" s="92">
        <v>0.17389455829414741</v>
      </c>
      <c r="N333" s="92">
        <v>4.2014206114150552</v>
      </c>
      <c r="O333" s="92">
        <v>3.3365967862279602</v>
      </c>
      <c r="P333" s="92">
        <v>1.5012929004089993E-2</v>
      </c>
      <c r="Q333" s="92">
        <v>88.861677898593172</v>
      </c>
      <c r="R333" s="92">
        <v>0.16600763507861743</v>
      </c>
      <c r="S333" s="92">
        <v>0.33283626963805885</v>
      </c>
      <c r="T333" s="92">
        <v>0.98634436509365908</v>
      </c>
      <c r="U333" s="92">
        <v>4.6226120237704012E-2</v>
      </c>
      <c r="V333" s="92">
        <v>1.1555436939512709E-2</v>
      </c>
      <c r="W333" s="92">
        <f t="shared" si="65"/>
        <v>98.131572610521985</v>
      </c>
      <c r="X333" s="148">
        <f t="shared" si="75"/>
        <v>6.6323439710612424E-3</v>
      </c>
      <c r="Y333" s="153">
        <f t="shared" si="74"/>
        <v>639.33164289714546</v>
      </c>
      <c r="AA333" s="11">
        <v>3.6847684019022813</v>
      </c>
      <c r="AB333" s="11">
        <v>140.54433601043826</v>
      </c>
      <c r="AC333" s="11">
        <v>0.23459181671803903</v>
      </c>
      <c r="AD333" s="11">
        <v>107.95410835600858</v>
      </c>
      <c r="AE333" s="11">
        <v>2.0247218548097967</v>
      </c>
      <c r="AF333" s="11">
        <v>1.816152530902128</v>
      </c>
      <c r="AG333" s="11">
        <v>1.9295391291118225</v>
      </c>
      <c r="AH333" s="11">
        <v>7.6055913054723923E-2</v>
      </c>
      <c r="AI333" s="11" t="s">
        <v>32</v>
      </c>
      <c r="AJ333" s="11">
        <v>2.2559916582122575E-2</v>
      </c>
      <c r="AK333" s="11">
        <v>3.5537483337224708E-2</v>
      </c>
      <c r="AL333" s="11">
        <v>0.98230960357738772</v>
      </c>
      <c r="AM333" s="11">
        <v>0.1184368569109788</v>
      </c>
      <c r="AN333" s="11">
        <v>3.3671484167310681</v>
      </c>
      <c r="AO333" s="11">
        <v>5.9422464785632458</v>
      </c>
      <c r="AP333" s="11" t="s">
        <v>32</v>
      </c>
      <c r="AQ333" s="11" t="s">
        <v>32</v>
      </c>
      <c r="AR333" s="11" t="s">
        <v>32</v>
      </c>
      <c r="AS333" s="11">
        <v>0.15007878499997723</v>
      </c>
      <c r="AT333" s="11">
        <v>0.29854517625376248</v>
      </c>
      <c r="AU333" s="11">
        <v>1.8179567638595531E-2</v>
      </c>
      <c r="AV333" s="11">
        <v>6.3746931817305647E-2</v>
      </c>
      <c r="AW333" s="11">
        <v>2.4247698063826689E-2</v>
      </c>
      <c r="AX333" s="11">
        <v>4.1979159594608441E-3</v>
      </c>
      <c r="AY333" s="11">
        <v>1.5530501594660731E-2</v>
      </c>
      <c r="AZ333" s="11">
        <v>1.0780740010707332E-3</v>
      </c>
      <c r="BA333" s="11">
        <v>1.3966463720537843E-2</v>
      </c>
      <c r="BB333" s="11">
        <v>1.1532034547702666E-3</v>
      </c>
      <c r="BC333" s="11">
        <v>3.5833578920422887E-3</v>
      </c>
      <c r="BD333" s="11">
        <v>1.0985706383245999E-3</v>
      </c>
      <c r="BE333" s="11">
        <v>1.0458162967257911E-2</v>
      </c>
      <c r="BF333" s="11">
        <v>2.2927083522040442E-3</v>
      </c>
      <c r="BG333" s="11">
        <v>7.1348580131717465E-2</v>
      </c>
      <c r="BH333" s="11">
        <v>3.7027723525493552E-3</v>
      </c>
      <c r="BI333" s="11" t="s">
        <v>32</v>
      </c>
      <c r="BJ333" s="11">
        <v>1.0600116984322599E-2</v>
      </c>
      <c r="BK333" s="11">
        <v>1.9944250002735642E-2</v>
      </c>
      <c r="BL333" s="11">
        <v>4.8113597358677353E-2</v>
      </c>
      <c r="BM333" s="11">
        <v>1.6034899780458689E-2</v>
      </c>
      <c r="BN333" s="11">
        <v>5.9621025519791555E-3</v>
      </c>
    </row>
    <row r="334" spans="1:66" x14ac:dyDescent="0.25">
      <c r="A334" s="108">
        <v>23</v>
      </c>
      <c r="B334" s="11">
        <v>1915.1213375286</v>
      </c>
      <c r="C334" s="11">
        <v>28892.7417324366</v>
      </c>
      <c r="D334" s="11">
        <v>14671.8702521779</v>
      </c>
      <c r="E334" s="11">
        <v>241.40665012852301</v>
      </c>
      <c r="F334" s="11">
        <v>700313.25532497303</v>
      </c>
      <c r="G334" s="11">
        <v>1337.0099717774499</v>
      </c>
      <c r="H334" s="11">
        <v>2026.31222111189</v>
      </c>
      <c r="I334" s="11">
        <v>6378.7154371776496</v>
      </c>
      <c r="J334" s="11">
        <v>305.77620620780101</v>
      </c>
      <c r="K334" s="11">
        <v>71.327721976383202</v>
      </c>
      <c r="M334" s="92">
        <v>0.40968275652411817</v>
      </c>
      <c r="N334" s="92">
        <v>4.8195982483877486</v>
      </c>
      <c r="O334" s="92">
        <v>2.772249884149014</v>
      </c>
      <c r="P334" s="92">
        <v>3.5281581916283639E-2</v>
      </c>
      <c r="Q334" s="92">
        <v>90.095300297557785</v>
      </c>
      <c r="R334" s="92">
        <v>0.17263472755590434</v>
      </c>
      <c r="S334" s="92">
        <v>0.33600309250477356</v>
      </c>
      <c r="T334" s="92">
        <v>1.1387282798449541</v>
      </c>
      <c r="U334" s="92">
        <v>3.8910022239942679E-2</v>
      </c>
      <c r="V334" s="92">
        <v>8.8788748316201808E-3</v>
      </c>
      <c r="W334" s="92">
        <f t="shared" si="65"/>
        <v>99.827267765512147</v>
      </c>
      <c r="X334" s="148">
        <f t="shared" si="75"/>
        <v>6.6039600827973843E-3</v>
      </c>
      <c r="Y334" s="153">
        <f t="shared" si="74"/>
        <v>638.90401760226484</v>
      </c>
      <c r="AA334" s="11">
        <v>4.0740946424029296</v>
      </c>
      <c r="AB334" s="11">
        <v>110.94779261759</v>
      </c>
      <c r="AC334" s="11">
        <v>0.264203135795333</v>
      </c>
      <c r="AD334" s="11">
        <v>110.199798346336</v>
      </c>
      <c r="AE334" s="11">
        <v>1.8569440981709899</v>
      </c>
      <c r="AF334" s="11">
        <v>1.95283465782327</v>
      </c>
      <c r="AG334" s="11">
        <v>1.6810265868191101</v>
      </c>
      <c r="AH334" s="11">
        <v>8.8351687841559001E-2</v>
      </c>
      <c r="AI334" s="11">
        <v>1.9388840293145999</v>
      </c>
      <c r="AJ334" s="11">
        <v>1.53860852560415</v>
      </c>
      <c r="AK334" s="11">
        <v>2.97822422971766</v>
      </c>
      <c r="AL334" s="11">
        <v>1.366254840509</v>
      </c>
      <c r="AM334" s="11">
        <v>0.15763031788776299</v>
      </c>
      <c r="AN334" s="11">
        <v>2.5424598199879598</v>
      </c>
      <c r="AO334" s="11">
        <v>5.3626331916665197</v>
      </c>
      <c r="AP334" s="11" t="s">
        <v>32</v>
      </c>
      <c r="AQ334" s="11">
        <v>1.4431703103179001E-2</v>
      </c>
      <c r="AR334" s="11">
        <v>18.883471189202101</v>
      </c>
      <c r="AS334" s="11">
        <v>1.2250048627821299</v>
      </c>
      <c r="AT334" s="11">
        <v>3.9187173691519499</v>
      </c>
      <c r="AU334" s="11">
        <v>0.52911940224146603</v>
      </c>
      <c r="AV334" s="11">
        <v>2.5600832393450501</v>
      </c>
      <c r="AW334" s="11">
        <v>0.70654044272050398</v>
      </c>
      <c r="AX334" s="11">
        <v>8.1477916278084997E-2</v>
      </c>
      <c r="AY334" s="11">
        <v>0.99991208361437001</v>
      </c>
      <c r="AZ334" s="11">
        <v>0.10177285107638399</v>
      </c>
      <c r="BA334" s="11">
        <v>0.55746828487093703</v>
      </c>
      <c r="BB334" s="11">
        <v>0.112531881712875</v>
      </c>
      <c r="BC334" s="11">
        <v>0.26668032024614502</v>
      </c>
      <c r="BD334" s="11">
        <v>3.9840101459411997E-2</v>
      </c>
      <c r="BE334" s="11">
        <v>0.19792883158420699</v>
      </c>
      <c r="BF334" s="11">
        <v>3.8613616810175999E-2</v>
      </c>
      <c r="BG334" s="11">
        <v>0.13504667959337299</v>
      </c>
      <c r="BH334" s="11">
        <v>1.0671858374995E-2</v>
      </c>
      <c r="BI334" s="11" t="s">
        <v>32</v>
      </c>
      <c r="BJ334" s="11">
        <v>1.670137772949E-2</v>
      </c>
      <c r="BK334" s="11">
        <v>5.5313417223830002E-3</v>
      </c>
      <c r="BL334" s="11">
        <v>4.1107321143655E-2</v>
      </c>
      <c r="BM334" s="11">
        <v>2.8413265990730002E-2</v>
      </c>
      <c r="BN334" s="11">
        <v>1.7101820463686999E-2</v>
      </c>
    </row>
    <row r="335" spans="1:66" x14ac:dyDescent="0.25">
      <c r="A335" s="108">
        <v>24</v>
      </c>
      <c r="B335" s="11">
        <v>2278.80492981819</v>
      </c>
      <c r="C335" s="11">
        <v>22019.528882084898</v>
      </c>
      <c r="D335" s="11">
        <v>13216.4773304301</v>
      </c>
      <c r="E335" s="11">
        <v>228.051738081221</v>
      </c>
      <c r="F335" s="11">
        <v>713594.68450612098</v>
      </c>
      <c r="G335" s="11">
        <v>988.084804835054</v>
      </c>
      <c r="H335" s="11">
        <v>2039.73826440992</v>
      </c>
      <c r="I335" s="11">
        <v>6182.2526048091904</v>
      </c>
      <c r="J335" s="11">
        <v>365.56895605987103</v>
      </c>
      <c r="K335" s="11">
        <v>65.091424083984606</v>
      </c>
      <c r="M335" s="92">
        <v>0.48748195058670729</v>
      </c>
      <c r="N335" s="92">
        <v>3.6730776128205815</v>
      </c>
      <c r="O335" s="92">
        <v>2.497253391584767</v>
      </c>
      <c r="P335" s="92">
        <v>3.3329761520570454E-2</v>
      </c>
      <c r="Q335" s="92">
        <v>91.803956161712463</v>
      </c>
      <c r="R335" s="92">
        <v>0.12758151000030218</v>
      </c>
      <c r="S335" s="92">
        <v>0.33822939900445292</v>
      </c>
      <c r="T335" s="92">
        <v>1.1036557350105367</v>
      </c>
      <c r="U335" s="92">
        <v>4.6518649658618585E-2</v>
      </c>
      <c r="V335" s="92">
        <v>8.102580469974403E-3</v>
      </c>
      <c r="W335" s="92">
        <f t="shared" si="65"/>
        <v>100.11918675236898</v>
      </c>
      <c r="X335" s="148">
        <f t="shared" si="75"/>
        <v>6.524510842527519E-3</v>
      </c>
      <c r="Y335" s="153">
        <f t="shared" si="74"/>
        <v>637.69936792612361</v>
      </c>
      <c r="AA335" s="11">
        <v>3.7474791848502398</v>
      </c>
      <c r="AB335" s="11">
        <v>124.994790471356</v>
      </c>
      <c r="AC335" s="11" t="s">
        <v>32</v>
      </c>
      <c r="AD335" s="11">
        <v>104.85890436926501</v>
      </c>
      <c r="AE335" s="11">
        <v>1.9031932333635699</v>
      </c>
      <c r="AF335" s="11">
        <v>1.4419545527447</v>
      </c>
      <c r="AG335" s="11">
        <v>1.46070312258201</v>
      </c>
      <c r="AH335" s="11">
        <v>9.7108674760133004E-2</v>
      </c>
      <c r="AI335" s="11" t="s">
        <v>32</v>
      </c>
      <c r="AJ335" s="11">
        <v>0.183495946959055</v>
      </c>
      <c r="AK335" s="11">
        <v>4.5095560506656002E-2</v>
      </c>
      <c r="AL335" s="11">
        <v>0.87269540152955305</v>
      </c>
      <c r="AM335" s="11">
        <v>2.7321590064568999E-2</v>
      </c>
      <c r="AN335" s="11">
        <v>1.92574732253623</v>
      </c>
      <c r="AO335" s="11">
        <v>4.7199550347810204</v>
      </c>
      <c r="AP335" s="11" t="s">
        <v>32</v>
      </c>
      <c r="AQ335" s="11" t="s">
        <v>32</v>
      </c>
      <c r="AR335" s="11">
        <v>0.174257287566247</v>
      </c>
      <c r="AS335" s="11">
        <v>5.7633287849250002E-2</v>
      </c>
      <c r="AT335" s="11">
        <v>0.12965312790533101</v>
      </c>
      <c r="AU335" s="11">
        <v>1.2011067522411E-2</v>
      </c>
      <c r="AV335" s="11">
        <v>5.7828512891130002E-2</v>
      </c>
      <c r="AW335" s="11">
        <v>1.4291978238666E-2</v>
      </c>
      <c r="AX335" s="11">
        <v>5.7581758514629999E-3</v>
      </c>
      <c r="AY335" s="11" t="s">
        <v>32</v>
      </c>
      <c r="AZ335" s="11" t="s">
        <v>32</v>
      </c>
      <c r="BA335" s="11">
        <v>4.1447827041839998E-3</v>
      </c>
      <c r="BB335" s="11">
        <v>1.0429731114540001E-3</v>
      </c>
      <c r="BC335" s="11">
        <v>3.3040559676550002E-3</v>
      </c>
      <c r="BD335" s="11" t="s">
        <v>32</v>
      </c>
      <c r="BE335" s="11">
        <v>1.4170589415248999E-2</v>
      </c>
      <c r="BF335" s="11">
        <v>3.1356650842809999E-3</v>
      </c>
      <c r="BG335" s="11">
        <v>3.9516437496147E-2</v>
      </c>
      <c r="BH335" s="11" t="s">
        <v>32</v>
      </c>
      <c r="BI335" s="11" t="s">
        <v>32</v>
      </c>
      <c r="BJ335" s="11">
        <v>8.3785098380439998E-3</v>
      </c>
      <c r="BK335" s="11">
        <v>1.2269234989339E-2</v>
      </c>
      <c r="BL335" s="11">
        <v>2.0866945057720999E-2</v>
      </c>
      <c r="BM335" s="11">
        <v>2.0359835504310001E-3</v>
      </c>
      <c r="BN335" s="11" t="s">
        <v>32</v>
      </c>
    </row>
    <row r="336" spans="1:66" x14ac:dyDescent="0.25">
      <c r="A336" s="108">
        <v>25</v>
      </c>
      <c r="B336" s="11">
        <v>788.04654815052902</v>
      </c>
      <c r="C336" s="11">
        <v>25127.169039371998</v>
      </c>
      <c r="D336" s="11">
        <v>17114.210789701701</v>
      </c>
      <c r="E336" s="11">
        <v>114.20847870121</v>
      </c>
      <c r="F336" s="11">
        <v>710111.43382041098</v>
      </c>
      <c r="G336" s="11">
        <v>1400.1290945278499</v>
      </c>
      <c r="H336" s="11">
        <v>1892.2959305735801</v>
      </c>
      <c r="I336" s="11">
        <v>2819.8162416946302</v>
      </c>
      <c r="J336" s="11">
        <v>382.471587363558</v>
      </c>
      <c r="K336" s="11">
        <v>118.10393685627101</v>
      </c>
      <c r="M336" s="92">
        <v>0.1685789175803612</v>
      </c>
      <c r="N336" s="92">
        <v>4.1914630674576427</v>
      </c>
      <c r="O336" s="92">
        <v>3.2337301287141362</v>
      </c>
      <c r="P336" s="92">
        <v>1.6691569162181841E-2</v>
      </c>
      <c r="Q336" s="92">
        <v>91.355835960995876</v>
      </c>
      <c r="R336" s="92">
        <v>0.18078466868543597</v>
      </c>
      <c r="S336" s="92">
        <v>0.31378051120771105</v>
      </c>
      <c r="T336" s="92">
        <v>0.50339359546732543</v>
      </c>
      <c r="U336" s="92">
        <v>4.866950949201275E-2</v>
      </c>
      <c r="V336" s="92">
        <v>1.4701578059868613E-2</v>
      </c>
      <c r="W336" s="92">
        <f t="shared" si="65"/>
        <v>100.02762950682255</v>
      </c>
      <c r="X336" s="148">
        <f t="shared" si="75"/>
        <v>6.0852644096465146E-3</v>
      </c>
      <c r="Y336" s="153">
        <f t="shared" si="74"/>
        <v>630.8240737294351</v>
      </c>
      <c r="AA336" s="11">
        <v>3.3039837374663499</v>
      </c>
      <c r="AB336" s="11">
        <v>144.66503178697801</v>
      </c>
      <c r="AC336" s="11" t="s">
        <v>32</v>
      </c>
      <c r="AD336" s="11">
        <v>104.25876775839301</v>
      </c>
      <c r="AE336" s="11">
        <v>1.3640108910669999</v>
      </c>
      <c r="AF336" s="11">
        <v>1.5888626357401101</v>
      </c>
      <c r="AG336" s="11">
        <v>1.16631594844311</v>
      </c>
      <c r="AH336" s="11">
        <v>8.6561649255985001E-2</v>
      </c>
      <c r="AI336" s="11">
        <v>3.6203997323471002E-2</v>
      </c>
      <c r="AJ336" s="11">
        <v>1.8140954656232999E-2</v>
      </c>
      <c r="AK336" s="11">
        <v>1.0366780760440999E-2</v>
      </c>
      <c r="AL336" s="11">
        <v>0.87506036248409702</v>
      </c>
      <c r="AM336" s="11">
        <v>0.93455513054220696</v>
      </c>
      <c r="AN336" s="11">
        <v>4.0684390565453104</v>
      </c>
      <c r="AO336" s="11">
        <v>4.1238934082778904</v>
      </c>
      <c r="AP336" s="11" t="s">
        <v>32</v>
      </c>
      <c r="AQ336" s="11" t="s">
        <v>32</v>
      </c>
      <c r="AR336" s="11">
        <v>1.0032313590204E-2</v>
      </c>
      <c r="AS336" s="11">
        <v>1.4446971323781E-2</v>
      </c>
      <c r="AT336" s="11">
        <v>2.3074829555337E-2</v>
      </c>
      <c r="AU336" s="11">
        <v>3.3370986802250002E-3</v>
      </c>
      <c r="AV336" s="11">
        <v>6.4899935749579999E-3</v>
      </c>
      <c r="AW336" s="11" t="s">
        <v>32</v>
      </c>
      <c r="AX336" s="11">
        <v>5.9123242281339996E-3</v>
      </c>
      <c r="AY336" s="11">
        <v>6.8766339103799997E-3</v>
      </c>
      <c r="AZ336" s="11" t="s">
        <v>32</v>
      </c>
      <c r="BA336" s="11" t="s">
        <v>32</v>
      </c>
      <c r="BB336" s="11" t="s">
        <v>32</v>
      </c>
      <c r="BC336" s="11" t="s">
        <v>32</v>
      </c>
      <c r="BD336" s="11">
        <v>1.0180964659420001E-3</v>
      </c>
      <c r="BE336" s="11">
        <v>1.9412062508260001E-2</v>
      </c>
      <c r="BF336" s="11">
        <v>3.2178807098490001E-3</v>
      </c>
      <c r="BG336" s="11">
        <v>8.1130777209819996E-2</v>
      </c>
      <c r="BH336" s="11">
        <v>1.2838904099127999E-2</v>
      </c>
      <c r="BI336" s="11" t="s">
        <v>32</v>
      </c>
      <c r="BJ336" s="11">
        <v>7.6444641893999999E-4</v>
      </c>
      <c r="BK336" s="11">
        <v>1.5437306145649999E-3</v>
      </c>
      <c r="BL336" s="11">
        <v>6.9826420284459997E-3</v>
      </c>
      <c r="BM336" s="11">
        <v>1.3899494103930001E-3</v>
      </c>
      <c r="BN336" s="11">
        <v>2.4769408310529998E-3</v>
      </c>
    </row>
    <row r="337" spans="1:66" x14ac:dyDescent="0.25">
      <c r="A337" s="108">
        <v>26</v>
      </c>
      <c r="B337" s="11">
        <v>2075.7611822863601</v>
      </c>
      <c r="C337" s="11">
        <v>22908.337576172999</v>
      </c>
      <c r="D337" s="11">
        <v>13615.051956777201</v>
      </c>
      <c r="E337" s="11">
        <v>350.412437474326</v>
      </c>
      <c r="F337" s="11">
        <v>713081.57772597205</v>
      </c>
      <c r="G337" s="11">
        <v>1163.9769441563701</v>
      </c>
      <c r="H337" s="11">
        <v>2208.22853151861</v>
      </c>
      <c r="I337" s="11">
        <v>5349.4765649502497</v>
      </c>
      <c r="J337" s="11">
        <v>350.43527321129102</v>
      </c>
      <c r="K337" s="11">
        <v>84.500080048013899</v>
      </c>
      <c r="M337" s="92">
        <v>0.4440468321146982</v>
      </c>
      <c r="N337" s="92">
        <v>3.8213397910814173</v>
      </c>
      <c r="O337" s="92">
        <v>2.5725640672330519</v>
      </c>
      <c r="P337" s="92">
        <v>5.1212777736872751E-2</v>
      </c>
      <c r="Q337" s="92">
        <v>91.737944974446293</v>
      </c>
      <c r="R337" s="92">
        <v>0.15029270302947048</v>
      </c>
      <c r="S337" s="92">
        <v>0.36616845509641588</v>
      </c>
      <c r="T337" s="92">
        <v>0.95498855637491853</v>
      </c>
      <c r="U337" s="92">
        <v>4.4592888516136776E-2</v>
      </c>
      <c r="V337" s="92">
        <v>1.051856996437677E-2</v>
      </c>
      <c r="W337" s="92">
        <f t="shared" ref="W337:W339" si="84">SUM(M337:V337)</f>
        <v>100.15366961559364</v>
      </c>
      <c r="X337" s="148">
        <f t="shared" si="75"/>
        <v>7.0647036108756472E-3</v>
      </c>
      <c r="Y337" s="153">
        <f t="shared" si="74"/>
        <v>645.67520097082854</v>
      </c>
      <c r="AA337" s="11">
        <v>2.70239385491359</v>
      </c>
      <c r="AB337" s="11">
        <v>130.53023932555101</v>
      </c>
      <c r="AC337" s="11">
        <v>0.37298682776900999</v>
      </c>
      <c r="AD337" s="11">
        <v>129.41741619569601</v>
      </c>
      <c r="AE337" s="11">
        <v>2.3701673087796302</v>
      </c>
      <c r="AF337" s="11">
        <v>1.85935633768527</v>
      </c>
      <c r="AG337" s="11">
        <v>2.0534641760466101</v>
      </c>
      <c r="AH337" s="11" t="s">
        <v>32</v>
      </c>
      <c r="AI337" s="11" t="s">
        <v>32</v>
      </c>
      <c r="AJ337" s="11">
        <v>0.22181948656342301</v>
      </c>
      <c r="AK337" s="11">
        <v>9.3895486080766005E-2</v>
      </c>
      <c r="AL337" s="11">
        <v>0.44176520411714898</v>
      </c>
      <c r="AM337" s="11">
        <v>6.1452424699202E-2</v>
      </c>
      <c r="AN337" s="11">
        <v>3.21538047143975</v>
      </c>
      <c r="AO337" s="11">
        <v>4.0016941542195203</v>
      </c>
      <c r="AP337" s="11" t="s">
        <v>32</v>
      </c>
      <c r="AQ337" s="11" t="s">
        <v>32</v>
      </c>
      <c r="AR337" s="11">
        <v>0.35652387083173498</v>
      </c>
      <c r="AS337" s="11">
        <v>0.109310330838627</v>
      </c>
      <c r="AT337" s="11">
        <v>0.21793218784312501</v>
      </c>
      <c r="AU337" s="11">
        <v>1.3833596376406999E-2</v>
      </c>
      <c r="AV337" s="11">
        <v>6.7610230913095995E-2</v>
      </c>
      <c r="AW337" s="11">
        <v>1.5131924633114E-2</v>
      </c>
      <c r="AX337" s="11" t="s">
        <v>32</v>
      </c>
      <c r="AY337" s="11">
        <v>1.4740711348829E-2</v>
      </c>
      <c r="AZ337" s="11" t="s">
        <v>32</v>
      </c>
      <c r="BA337" s="11">
        <v>1.3262135004739E-2</v>
      </c>
      <c r="BB337" s="11" t="s">
        <v>32</v>
      </c>
      <c r="BC337" s="11">
        <v>1.0535162899681001E-2</v>
      </c>
      <c r="BD337" s="11" t="s">
        <v>32</v>
      </c>
      <c r="BE337" s="11">
        <v>1.4907105522265001E-2</v>
      </c>
      <c r="BF337" s="11">
        <v>4.4142591535959999E-3</v>
      </c>
      <c r="BG337" s="11">
        <v>1.5179553240711E-2</v>
      </c>
      <c r="BH337" s="11" t="s">
        <v>32</v>
      </c>
      <c r="BI337" s="11">
        <v>5.6998082924810001E-3</v>
      </c>
      <c r="BJ337" s="11">
        <v>1.1466310915407001E-2</v>
      </c>
      <c r="BK337" s="11">
        <v>1.0915955530497E-2</v>
      </c>
      <c r="BL337" s="11">
        <v>3.9448162849117001E-2</v>
      </c>
      <c r="BM337" s="11">
        <v>8.538960911277E-3</v>
      </c>
      <c r="BN337" s="11">
        <v>6.2292526511800001E-4</v>
      </c>
    </row>
    <row r="338" spans="1:66" x14ac:dyDescent="0.25">
      <c r="A338" s="108">
        <v>27</v>
      </c>
      <c r="B338" s="11">
        <v>503.97097426274303</v>
      </c>
      <c r="C338" s="11">
        <v>22121.032179449201</v>
      </c>
      <c r="D338" s="11">
        <v>12866.553650060399</v>
      </c>
      <c r="E338" s="11">
        <v>278.25664839228301</v>
      </c>
      <c r="F338" s="11">
        <v>716248.795678052</v>
      </c>
      <c r="G338" s="11">
        <v>1034.6296358730699</v>
      </c>
      <c r="H338" s="11">
        <v>1651.74565660433</v>
      </c>
      <c r="I338" s="11">
        <v>6882.09940120807</v>
      </c>
      <c r="J338" s="11">
        <v>348.47473338310101</v>
      </c>
      <c r="K338" s="11">
        <v>103.633543329307</v>
      </c>
      <c r="M338" s="92">
        <v>0.107809470814286</v>
      </c>
      <c r="N338" s="92">
        <v>3.6900093778539214</v>
      </c>
      <c r="O338" s="92">
        <v>2.4311353121789123</v>
      </c>
      <c r="P338" s="92">
        <v>4.0667209162532164E-2</v>
      </c>
      <c r="Q338" s="92">
        <v>92.145407563981379</v>
      </c>
      <c r="R338" s="92">
        <v>0.13359137858393078</v>
      </c>
      <c r="S338" s="92">
        <v>0.27389246477812995</v>
      </c>
      <c r="T338" s="92">
        <v>1.2285923851036646</v>
      </c>
      <c r="U338" s="92">
        <v>4.4343409822999599E-2</v>
      </c>
      <c r="V338" s="92">
        <v>1.2900303473632135E-2</v>
      </c>
      <c r="W338" s="92">
        <f t="shared" si="84"/>
        <v>100.10834887575338</v>
      </c>
      <c r="X338" s="148">
        <f t="shared" si="75"/>
        <v>5.270498449189134E-3</v>
      </c>
      <c r="Y338" s="153">
        <f t="shared" si="74"/>
        <v>616.96682876083571</v>
      </c>
      <c r="AA338" s="11">
        <v>2.3405171521521999</v>
      </c>
      <c r="AB338" s="11">
        <v>121.250461634049</v>
      </c>
      <c r="AC338" s="11">
        <v>0.263291816887046</v>
      </c>
      <c r="AD338" s="11">
        <v>99.784559745194997</v>
      </c>
      <c r="AE338" s="11">
        <v>1.8820259896633</v>
      </c>
      <c r="AF338" s="11">
        <v>1.8618395631995801</v>
      </c>
      <c r="AG338" s="11">
        <v>1.5307961133206101</v>
      </c>
      <c r="AH338" s="11" t="s">
        <v>32</v>
      </c>
      <c r="AI338" s="11" t="s">
        <v>32</v>
      </c>
      <c r="AJ338" s="11">
        <v>2.0405802741958998E-2</v>
      </c>
      <c r="AK338" s="11">
        <v>4.2228904592310004E-3</v>
      </c>
      <c r="AL338" s="11">
        <v>1.63552465242281</v>
      </c>
      <c r="AM338" s="11">
        <v>2.5292382846878E-2</v>
      </c>
      <c r="AN338" s="11">
        <v>2.6038647482719499</v>
      </c>
      <c r="AO338" s="11">
        <v>3.4516133246471798</v>
      </c>
      <c r="AP338" s="11" t="s">
        <v>32</v>
      </c>
      <c r="AQ338" s="11" t="s">
        <v>32</v>
      </c>
      <c r="AR338" s="11" t="s">
        <v>32</v>
      </c>
      <c r="AS338" s="11">
        <v>2.1454687600048001E-2</v>
      </c>
      <c r="AT338" s="11">
        <v>6.2761285166311007E-2</v>
      </c>
      <c r="AU338" s="11">
        <v>8.6226426694500004E-3</v>
      </c>
      <c r="AV338" s="11">
        <v>4.4247496953266997E-2</v>
      </c>
      <c r="AW338" s="11" t="s">
        <v>32</v>
      </c>
      <c r="AX338" s="11" t="s">
        <v>32</v>
      </c>
      <c r="AY338" s="11" t="s">
        <v>32</v>
      </c>
      <c r="AZ338" s="11" t="s">
        <v>32</v>
      </c>
      <c r="BA338" s="11" t="s">
        <v>32</v>
      </c>
      <c r="BB338" s="11" t="s">
        <v>32</v>
      </c>
      <c r="BC338" s="11" t="s">
        <v>32</v>
      </c>
      <c r="BD338" s="11" t="s">
        <v>32</v>
      </c>
      <c r="BE338" s="11" t="s">
        <v>32</v>
      </c>
      <c r="BF338" s="11" t="s">
        <v>32</v>
      </c>
      <c r="BG338" s="11">
        <v>8.5450387081328003E-2</v>
      </c>
      <c r="BH338" s="11">
        <v>1.0064179642774E-2</v>
      </c>
      <c r="BI338" s="11" t="s">
        <v>32</v>
      </c>
      <c r="BJ338" s="11">
        <v>6.9739103915659999E-3</v>
      </c>
      <c r="BK338" s="11">
        <v>5.849709249495E-3</v>
      </c>
      <c r="BL338" s="11">
        <v>1.80314354504E-2</v>
      </c>
      <c r="BM338" s="11">
        <v>6.6437763554609997E-3</v>
      </c>
      <c r="BN338" s="11" t="s">
        <v>32</v>
      </c>
    </row>
    <row r="339" spans="1:66" x14ac:dyDescent="0.25">
      <c r="A339" s="108">
        <v>28</v>
      </c>
      <c r="B339" s="11">
        <v>432.80701363851801</v>
      </c>
      <c r="C339" s="11">
        <v>26856.977426323901</v>
      </c>
      <c r="D339" s="11">
        <v>16377.2157802084</v>
      </c>
      <c r="E339" s="11">
        <v>346.904795983339</v>
      </c>
      <c r="F339" s="11">
        <v>704118.04006678099</v>
      </c>
      <c r="G339" s="11">
        <v>1242.25473722841</v>
      </c>
      <c r="H339" s="11">
        <v>2081.29646931771</v>
      </c>
      <c r="I339" s="11">
        <v>7212.2677776817</v>
      </c>
      <c r="J339" s="11">
        <v>349.00708536124398</v>
      </c>
      <c r="K339" s="11">
        <v>51.797123786879602</v>
      </c>
      <c r="M339" s="92">
        <v>9.2586076357551783E-2</v>
      </c>
      <c r="N339" s="92">
        <v>4.4800124044850893</v>
      </c>
      <c r="O339" s="92">
        <v>3.0944749216703773</v>
      </c>
      <c r="P339" s="92">
        <v>5.0700135932964997E-2</v>
      </c>
      <c r="Q339" s="92">
        <v>90.584785854591374</v>
      </c>
      <c r="R339" s="92">
        <v>0.16039993167093228</v>
      </c>
      <c r="S339" s="92">
        <v>0.34512058054226263</v>
      </c>
      <c r="T339" s="92">
        <v>1.2875340436717371</v>
      </c>
      <c r="U339" s="92">
        <v>4.4411151612218293E-2</v>
      </c>
      <c r="V339" s="92">
        <v>6.4477059689907719E-3</v>
      </c>
      <c r="W339" s="92">
        <f t="shared" si="84"/>
        <v>100.14647280650351</v>
      </c>
      <c r="X339" s="148">
        <f t="shared" si="75"/>
        <v>6.745545201445967E-3</v>
      </c>
      <c r="Y339" s="153">
        <f t="shared" si="74"/>
        <v>641.02301627090571</v>
      </c>
      <c r="AA339" s="11">
        <v>3.01414863668519</v>
      </c>
      <c r="AB339" s="11">
        <v>136.75700844379301</v>
      </c>
      <c r="AC339" s="11">
        <v>0.12634139043130899</v>
      </c>
      <c r="AD339" s="11">
        <v>106.40624484150101</v>
      </c>
      <c r="AE339" s="11">
        <v>1.98601322653956</v>
      </c>
      <c r="AF339" s="11">
        <v>2.4076048748285399</v>
      </c>
      <c r="AG339" s="11">
        <v>1.76951548948758</v>
      </c>
      <c r="AH339" s="11" t="s">
        <v>32</v>
      </c>
      <c r="AI339" s="11" t="s">
        <v>32</v>
      </c>
      <c r="AJ339" s="11">
        <v>9.8396863501530006E-3</v>
      </c>
      <c r="AK339" s="11" t="s">
        <v>32</v>
      </c>
      <c r="AL339" s="11">
        <v>0.40451099478180802</v>
      </c>
      <c r="AM339" s="11">
        <v>9.0010509933534003E-2</v>
      </c>
      <c r="AN339" s="11">
        <v>2.51048826856836</v>
      </c>
      <c r="AO339" s="11">
        <v>4.4938230364020404</v>
      </c>
      <c r="AP339" s="11" t="s">
        <v>32</v>
      </c>
      <c r="AQ339" s="11" t="s">
        <v>32</v>
      </c>
      <c r="AR339" s="11" t="s">
        <v>32</v>
      </c>
      <c r="AS339" s="11">
        <v>7.7306024324560003E-3</v>
      </c>
      <c r="AT339" s="11">
        <v>1.0660953556594001E-2</v>
      </c>
      <c r="AU339" s="11">
        <v>1.069104985701E-3</v>
      </c>
      <c r="AV339" s="11" t="s">
        <v>32</v>
      </c>
      <c r="AW339" s="11" t="s">
        <v>32</v>
      </c>
      <c r="AX339" s="11" t="s">
        <v>32</v>
      </c>
      <c r="AY339" s="11" t="s">
        <v>32</v>
      </c>
      <c r="AZ339" s="11" t="s">
        <v>32</v>
      </c>
      <c r="BA339" s="11" t="s">
        <v>32</v>
      </c>
      <c r="BB339" s="11" t="s">
        <v>32</v>
      </c>
      <c r="BC339" s="11" t="s">
        <v>32</v>
      </c>
      <c r="BD339" s="11" t="s">
        <v>32</v>
      </c>
      <c r="BE339" s="11" t="s">
        <v>32</v>
      </c>
      <c r="BF339" s="11" t="s">
        <v>32</v>
      </c>
      <c r="BG339" s="11">
        <v>3.9832777812030998E-2</v>
      </c>
      <c r="BH339" s="11">
        <v>6.8564764067130003E-3</v>
      </c>
      <c r="BI339" s="11" t="s">
        <v>32</v>
      </c>
      <c r="BJ339" s="11">
        <v>3.3147163400099999E-3</v>
      </c>
      <c r="BK339" s="11" t="s">
        <v>32</v>
      </c>
      <c r="BL339" s="11">
        <v>1.712343134631E-3</v>
      </c>
      <c r="BM339" s="11">
        <v>1.3625690867089999E-3</v>
      </c>
      <c r="BN339" s="11" t="s">
        <v>32</v>
      </c>
    </row>
    <row r="340" spans="1:66" x14ac:dyDescent="0.25">
      <c r="L340" s="14" t="s">
        <v>71</v>
      </c>
      <c r="M340" s="15">
        <f>MIN(M312:M339)</f>
        <v>9.2586076357551783E-2</v>
      </c>
      <c r="N340" s="15">
        <f t="shared" ref="N340:V340" si="85">MIN(N312:N339)</f>
        <v>2.8690776593391369</v>
      </c>
      <c r="O340" s="15">
        <f t="shared" si="85"/>
        <v>1.8800181111476497</v>
      </c>
      <c r="P340" s="15">
        <f t="shared" si="85"/>
        <v>5.6361627294503024E-3</v>
      </c>
      <c r="Q340" s="15">
        <f t="shared" si="85"/>
        <v>88.246632605199181</v>
      </c>
      <c r="R340" s="15">
        <f t="shared" si="85"/>
        <v>9.9735413179507126E-2</v>
      </c>
      <c r="S340" s="15">
        <f t="shared" si="85"/>
        <v>0.21006161997810666</v>
      </c>
      <c r="T340" s="15">
        <f t="shared" si="85"/>
        <v>0.41935789538060469</v>
      </c>
      <c r="U340" s="15">
        <f t="shared" si="85"/>
        <v>3.1644271151410303E-2</v>
      </c>
      <c r="V340" s="15">
        <f t="shared" si="85"/>
        <v>4.4951143390320374E-3</v>
      </c>
      <c r="W340" s="92"/>
      <c r="X340" s="151">
        <f>MIN(X312:X339)</f>
        <v>4.1349286203940508E-3</v>
      </c>
      <c r="Y340" s="156">
        <f t="shared" ref="Y340" si="86">MIN(Y312:Y339)</f>
        <v>594.51430377234954</v>
      </c>
    </row>
    <row r="341" spans="1:66" x14ac:dyDescent="0.25">
      <c r="C341" s="92"/>
      <c r="F341" s="92"/>
      <c r="L341" s="14" t="s">
        <v>72</v>
      </c>
      <c r="M341" s="15">
        <f>MAX(M312:M339)</f>
        <v>1.0023175244737461</v>
      </c>
      <c r="N341" s="15">
        <f t="shared" ref="N341:V341" si="87">MAX(N312:N339)</f>
        <v>5.3659696769165546</v>
      </c>
      <c r="O341" s="15">
        <f t="shared" si="87"/>
        <v>3.6854474512883901</v>
      </c>
      <c r="P341" s="15">
        <f t="shared" si="87"/>
        <v>9.5305088239899749E-2</v>
      </c>
      <c r="Q341" s="15">
        <f t="shared" si="87"/>
        <v>92.145407563981379</v>
      </c>
      <c r="R341" s="15">
        <f t="shared" si="87"/>
        <v>0.18737543724203443</v>
      </c>
      <c r="S341" s="15">
        <f t="shared" si="87"/>
        <v>0.53409249574546669</v>
      </c>
      <c r="T341" s="15">
        <f t="shared" si="87"/>
        <v>1.3192059972756545</v>
      </c>
      <c r="U341" s="15">
        <f t="shared" si="87"/>
        <v>5.2335266768729245E-2</v>
      </c>
      <c r="V341" s="15">
        <f t="shared" si="87"/>
        <v>6.4788018430725E-2</v>
      </c>
      <c r="W341" s="92"/>
      <c r="X341" s="151">
        <f>MAX(X312:X339)</f>
        <v>1.0673348386662243E-2</v>
      </c>
      <c r="Y341" s="156">
        <f t="shared" ref="Y341" si="88">MAX(Y312:Y339)</f>
        <v>689.39847234175613</v>
      </c>
    </row>
    <row r="342" spans="1:66" x14ac:dyDescent="0.25">
      <c r="L342" s="14" t="s">
        <v>73</v>
      </c>
      <c r="M342" s="15">
        <f>AVERAGE(M312:M339)</f>
        <v>0.29451033699000084</v>
      </c>
      <c r="N342" s="15">
        <f t="shared" ref="N342:V342" si="89">AVERAGE(N312:N339)</f>
        <v>4.0730729025496837</v>
      </c>
      <c r="O342" s="15">
        <f t="shared" si="89"/>
        <v>2.6661713900538069</v>
      </c>
      <c r="P342" s="15">
        <f t="shared" si="89"/>
        <v>3.7009130338135861E-2</v>
      </c>
      <c r="Q342" s="15">
        <f t="shared" si="89"/>
        <v>89.93700991751065</v>
      </c>
      <c r="R342" s="15">
        <f t="shared" si="89"/>
        <v>0.14296820044567765</v>
      </c>
      <c r="S342" s="15">
        <f t="shared" si="89"/>
        <v>0.32804324324392703</v>
      </c>
      <c r="T342" s="15">
        <f t="shared" si="89"/>
        <v>1.0084136862541717</v>
      </c>
      <c r="U342" s="15">
        <f t="shared" si="89"/>
        <v>4.4955913839502259E-2</v>
      </c>
      <c r="V342" s="15">
        <f t="shared" si="89"/>
        <v>1.3119155402419185E-2</v>
      </c>
      <c r="W342" s="92"/>
      <c r="X342" s="151">
        <f>AVERAGE(X312:X339)</f>
        <v>6.4629186725800461E-3</v>
      </c>
      <c r="Y342" s="156">
        <f t="shared" ref="Y342" si="90">AVERAGE(Y312:Y339)</f>
        <v>634.93028297214153</v>
      </c>
    </row>
    <row r="343" spans="1:66" x14ac:dyDescent="0.25">
      <c r="A343" s="104"/>
      <c r="B343" s="105"/>
      <c r="C343" s="105"/>
      <c r="D343" s="105"/>
      <c r="E343" s="105"/>
      <c r="F343" s="105"/>
      <c r="G343" s="105"/>
      <c r="H343" s="105"/>
      <c r="I343" s="106"/>
      <c r="J343" s="105"/>
      <c r="K343" s="105"/>
      <c r="L343" s="17" t="s">
        <v>76</v>
      </c>
      <c r="M343" s="18">
        <f>STDEV(M312:M339)*2</f>
        <v>0.36408398303262884</v>
      </c>
      <c r="N343" s="18">
        <f t="shared" ref="N343:V343" si="91">STDEV(N312:N339)*2</f>
        <v>1.2527605599892366</v>
      </c>
      <c r="O343" s="18">
        <f t="shared" si="91"/>
        <v>0.8649980703912955</v>
      </c>
      <c r="P343" s="18">
        <f t="shared" si="91"/>
        <v>4.1392207090999542E-2</v>
      </c>
      <c r="Q343" s="18">
        <f t="shared" si="91"/>
        <v>2.1558351242865741</v>
      </c>
      <c r="R343" s="18">
        <f t="shared" si="91"/>
        <v>4.4783911438116643E-2</v>
      </c>
      <c r="S343" s="18">
        <f t="shared" si="91"/>
        <v>0.14548607518626194</v>
      </c>
      <c r="T343" s="18">
        <f t="shared" si="91"/>
        <v>0.49425111291407925</v>
      </c>
      <c r="U343" s="18">
        <f t="shared" si="91"/>
        <v>9.1317652328790425E-3</v>
      </c>
      <c r="V343" s="18">
        <f t="shared" si="91"/>
        <v>2.3350456067494016E-2</v>
      </c>
      <c r="W343" s="106"/>
      <c r="X343" s="152">
        <f>STDEV(X312:X339)*2</f>
        <v>2.9012597728498108E-3</v>
      </c>
      <c r="Y343" s="157">
        <f t="shared" ref="Y343" si="92">STDEV(Y312:Y339)*2</f>
        <v>43.747633172931444</v>
      </c>
      <c r="Z343" s="114"/>
      <c r="AA343" s="105"/>
      <c r="AB343" s="105"/>
      <c r="AC343" s="105"/>
      <c r="AD343" s="105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5"/>
      <c r="AP343" s="105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5"/>
      <c r="BB343" s="105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5"/>
      <c r="BN343" s="105"/>
    </row>
    <row r="345" spans="1:66" x14ac:dyDescent="0.25">
      <c r="A345" s="3" t="s">
        <v>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E7768-1B07-4A17-9549-F16A517F59B5}">
  <dimension ref="A1:O164"/>
  <sheetViews>
    <sheetView zoomScale="85" zoomScaleNormal="85" workbookViewId="0">
      <pane ySplit="4" topLeftCell="A5" activePane="bottomLeft" state="frozen"/>
      <selection activeCell="Q20" sqref="Q20"/>
      <selection pane="bottomLeft" activeCell="Z19" sqref="Z19"/>
    </sheetView>
  </sheetViews>
  <sheetFormatPr defaultRowHeight="13.8" x14ac:dyDescent="0.25"/>
  <cols>
    <col min="1" max="1" width="14.77734375" style="28" customWidth="1"/>
    <col min="2" max="14" width="8.88671875" style="8"/>
    <col min="15" max="16384" width="8.88671875" style="3"/>
  </cols>
  <sheetData>
    <row r="1" spans="1:14" ht="17.399999999999999" x14ac:dyDescent="0.3">
      <c r="A1" s="24" t="s">
        <v>78</v>
      </c>
    </row>
    <row r="3" spans="1:14" x14ac:dyDescent="0.25">
      <c r="A3" s="4" t="s">
        <v>200</v>
      </c>
    </row>
    <row r="4" spans="1:14" s="26" customFormat="1" ht="16.2" x14ac:dyDescent="0.3">
      <c r="A4" s="53" t="s">
        <v>70</v>
      </c>
      <c r="B4" s="54" t="s">
        <v>66</v>
      </c>
      <c r="C4" s="54" t="s">
        <v>64</v>
      </c>
      <c r="D4" s="54" t="s">
        <v>67</v>
      </c>
      <c r="E4" s="54" t="s">
        <v>68</v>
      </c>
      <c r="F4" s="54" t="s">
        <v>26</v>
      </c>
      <c r="G4" s="54" t="s">
        <v>80</v>
      </c>
      <c r="H4" s="54" t="s">
        <v>81</v>
      </c>
      <c r="I4" s="54" t="s">
        <v>6</v>
      </c>
      <c r="J4" s="54" t="s">
        <v>7</v>
      </c>
      <c r="K4" s="54" t="s">
        <v>69</v>
      </c>
      <c r="L4" s="54" t="s">
        <v>27</v>
      </c>
      <c r="M4" s="54" t="s">
        <v>28</v>
      </c>
      <c r="N4" s="54" t="s">
        <v>29</v>
      </c>
    </row>
    <row r="5" spans="1:14" ht="14.4" x14ac:dyDescent="0.3">
      <c r="A5" s="43" t="s">
        <v>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x14ac:dyDescent="0.25">
      <c r="A6" s="28">
        <v>1</v>
      </c>
      <c r="B6" s="6" t="s">
        <v>32</v>
      </c>
      <c r="C6" s="6">
        <v>52.452800000000003</v>
      </c>
      <c r="D6" s="6">
        <v>2.2237E-2</v>
      </c>
      <c r="E6" s="6" t="s">
        <v>32</v>
      </c>
      <c r="F6" s="6">
        <v>43.721461522516819</v>
      </c>
      <c r="G6" s="6">
        <v>1.2426364881200687</v>
      </c>
      <c r="H6" s="6">
        <f t="shared" ref="H6:H9" si="0">SUM(F6:G6)</f>
        <v>44.964098010636889</v>
      </c>
      <c r="I6" s="6">
        <v>0.69418599999999997</v>
      </c>
      <c r="J6" s="6">
        <v>1.53817</v>
      </c>
      <c r="K6" s="6">
        <v>4.2678000000000001E-2</v>
      </c>
      <c r="L6" s="6" t="s">
        <v>32</v>
      </c>
      <c r="M6" s="6">
        <v>3.8929999999999999E-2</v>
      </c>
      <c r="N6" s="11">
        <f t="shared" ref="N6:N9" si="1">SUM(B6:G6,I6:M6)</f>
        <v>99.753099010636873</v>
      </c>
    </row>
    <row r="7" spans="1:14" x14ac:dyDescent="0.25">
      <c r="A7" s="28">
        <v>2</v>
      </c>
      <c r="B7" s="6">
        <v>2.6564000000000001E-2</v>
      </c>
      <c r="C7" s="6">
        <v>52.475999999999999</v>
      </c>
      <c r="D7" s="6">
        <v>3.0634000000000002E-2</v>
      </c>
      <c r="E7" s="6">
        <v>3.8316000000000003E-2</v>
      </c>
      <c r="F7" s="6">
        <v>43.858380619499719</v>
      </c>
      <c r="G7" s="6">
        <v>0.89576480240270484</v>
      </c>
      <c r="H7" s="6">
        <f t="shared" si="0"/>
        <v>44.754145421902422</v>
      </c>
      <c r="I7" s="6">
        <v>0.89210999999999996</v>
      </c>
      <c r="J7" s="6">
        <v>1.3606100000000001</v>
      </c>
      <c r="K7" s="6">
        <v>3.4731999999999999E-2</v>
      </c>
      <c r="L7" s="6" t="s">
        <v>32</v>
      </c>
      <c r="M7" s="6">
        <v>4.7580999999999998E-2</v>
      </c>
      <c r="N7" s="11">
        <f t="shared" si="1"/>
        <v>99.660692421902425</v>
      </c>
    </row>
    <row r="8" spans="1:14" x14ac:dyDescent="0.25">
      <c r="A8" s="28">
        <v>3</v>
      </c>
      <c r="B8" s="6" t="s">
        <v>32</v>
      </c>
      <c r="C8" s="6">
        <v>52.619199999999999</v>
      </c>
      <c r="D8" s="6">
        <v>2.4587999999999999E-2</v>
      </c>
      <c r="E8" s="6">
        <v>4.1642999999999999E-2</v>
      </c>
      <c r="F8" s="6">
        <v>44.167073953500747</v>
      </c>
      <c r="G8" s="6">
        <v>0.72406956262067801</v>
      </c>
      <c r="H8" s="6">
        <f t="shared" si="0"/>
        <v>44.891143516121424</v>
      </c>
      <c r="I8" s="6">
        <v>0.79894299999999996</v>
      </c>
      <c r="J8" s="6">
        <v>1.3126100000000001</v>
      </c>
      <c r="K8" s="6" t="s">
        <v>32</v>
      </c>
      <c r="L8" s="6" t="s">
        <v>32</v>
      </c>
      <c r="M8" s="6" t="s">
        <v>32</v>
      </c>
      <c r="N8" s="11">
        <f t="shared" si="1"/>
        <v>99.68812751612144</v>
      </c>
    </row>
    <row r="9" spans="1:14" x14ac:dyDescent="0.25">
      <c r="A9" s="28">
        <v>4</v>
      </c>
      <c r="B9" s="6">
        <v>2.3664000000000001E-2</v>
      </c>
      <c r="C9" s="6">
        <v>52.664900000000003</v>
      </c>
      <c r="D9" s="6">
        <v>2.9028999999999999E-2</v>
      </c>
      <c r="E9" s="6" t="s">
        <v>32</v>
      </c>
      <c r="F9" s="6">
        <v>43.935005580181681</v>
      </c>
      <c r="G9" s="6">
        <v>0.4872070080985676</v>
      </c>
      <c r="H9" s="6">
        <f t="shared" si="0"/>
        <v>44.422212588280246</v>
      </c>
      <c r="I9" s="6">
        <v>0.73612500000000003</v>
      </c>
      <c r="J9" s="6">
        <v>1.5015400000000001</v>
      </c>
      <c r="K9" s="6">
        <v>5.8310000000000001E-2</v>
      </c>
      <c r="L9" s="6" t="s">
        <v>32</v>
      </c>
      <c r="M9" s="6">
        <v>4.0494000000000002E-2</v>
      </c>
      <c r="N9" s="11">
        <f t="shared" si="1"/>
        <v>99.476274588280262</v>
      </c>
    </row>
    <row r="10" spans="1:14" x14ac:dyDescent="0.25">
      <c r="A10" s="14" t="s">
        <v>71</v>
      </c>
      <c r="B10" s="15">
        <f>MIN(B6:B9)</f>
        <v>2.3664000000000001E-2</v>
      </c>
      <c r="C10" s="15">
        <f>MIN(C6:C9)</f>
        <v>52.452800000000003</v>
      </c>
      <c r="D10" s="15">
        <f>MIN(D6:D9)</f>
        <v>2.2237E-2</v>
      </c>
      <c r="E10" s="15"/>
      <c r="F10" s="15">
        <f t="shared" ref="F10:K10" si="2">MIN(F6:F9)</f>
        <v>43.721461522516819</v>
      </c>
      <c r="G10" s="15">
        <f t="shared" si="2"/>
        <v>0.4872070080985676</v>
      </c>
      <c r="H10" s="15">
        <f t="shared" si="2"/>
        <v>44.422212588280246</v>
      </c>
      <c r="I10" s="15">
        <f t="shared" si="2"/>
        <v>0.69418599999999997</v>
      </c>
      <c r="J10" s="15">
        <f t="shared" si="2"/>
        <v>1.3126100000000001</v>
      </c>
      <c r="K10" s="15">
        <f t="shared" si="2"/>
        <v>3.4731999999999999E-2</v>
      </c>
      <c r="L10" s="15"/>
      <c r="M10" s="15">
        <f>MIN(M6:M9)</f>
        <v>3.8929999999999999E-2</v>
      </c>
      <c r="N10" s="15">
        <f>MIN(N6:N9)</f>
        <v>99.476274588280262</v>
      </c>
    </row>
    <row r="11" spans="1:14" x14ac:dyDescent="0.25">
      <c r="A11" s="14" t="s">
        <v>72</v>
      </c>
      <c r="B11" s="15">
        <f>MAX(B6:B9)</f>
        <v>2.6564000000000001E-2</v>
      </c>
      <c r="C11" s="15">
        <f>MAX(C6:C9)</f>
        <v>52.664900000000003</v>
      </c>
      <c r="D11" s="15">
        <f>MAX(D6:D9)</f>
        <v>3.0634000000000002E-2</v>
      </c>
      <c r="E11" s="15"/>
      <c r="F11" s="15">
        <f t="shared" ref="F11:K11" si="3">MAX(F6:F9)</f>
        <v>44.167073953500747</v>
      </c>
      <c r="G11" s="15">
        <f t="shared" si="3"/>
        <v>1.2426364881200687</v>
      </c>
      <c r="H11" s="15">
        <f t="shared" si="3"/>
        <v>44.964098010636889</v>
      </c>
      <c r="I11" s="15">
        <f t="shared" si="3"/>
        <v>0.89210999999999996</v>
      </c>
      <c r="J11" s="15">
        <f t="shared" si="3"/>
        <v>1.53817</v>
      </c>
      <c r="K11" s="15">
        <f t="shared" si="3"/>
        <v>5.8310000000000001E-2</v>
      </c>
      <c r="L11" s="15"/>
      <c r="M11" s="15">
        <f>MAX(M6:M9)</f>
        <v>4.7580999999999998E-2</v>
      </c>
      <c r="N11" s="15">
        <f>MAX(N6:N9)</f>
        <v>99.753099010636873</v>
      </c>
    </row>
    <row r="12" spans="1:14" x14ac:dyDescent="0.25">
      <c r="A12" s="14" t="s">
        <v>73</v>
      </c>
      <c r="B12" s="15">
        <f>AVERAGE(B6:B9)</f>
        <v>2.5114000000000001E-2</v>
      </c>
      <c r="C12" s="15">
        <f>AVERAGE(C6:C9)</f>
        <v>52.553224999999998</v>
      </c>
      <c r="D12" s="15">
        <f>AVERAGE(D6:D9)</f>
        <v>2.6622E-2</v>
      </c>
      <c r="E12" s="15"/>
      <c r="F12" s="15">
        <f t="shared" ref="F12:K12" si="4">AVERAGE(F6:F9)</f>
        <v>43.92048041892474</v>
      </c>
      <c r="G12" s="15">
        <f t="shared" si="4"/>
        <v>0.83741946531050482</v>
      </c>
      <c r="H12" s="15">
        <f t="shared" si="4"/>
        <v>44.757899884235243</v>
      </c>
      <c r="I12" s="15">
        <f t="shared" si="4"/>
        <v>0.78034099999999995</v>
      </c>
      <c r="J12" s="15">
        <f t="shared" si="4"/>
        <v>1.4282325000000002</v>
      </c>
      <c r="K12" s="15">
        <f t="shared" si="4"/>
        <v>4.5240000000000002E-2</v>
      </c>
      <c r="L12" s="15"/>
      <c r="M12" s="15">
        <f>AVERAGE(M6:M9)</f>
        <v>4.2335000000000005E-2</v>
      </c>
      <c r="N12" s="15">
        <f>AVERAGE(N6:N9)</f>
        <v>99.64454838423525</v>
      </c>
    </row>
    <row r="13" spans="1:14" x14ac:dyDescent="0.25">
      <c r="A13" s="14" t="s">
        <v>76</v>
      </c>
      <c r="B13" s="15">
        <f>STDEV(B6:B9)*2</f>
        <v>4.1012193308819752E-3</v>
      </c>
      <c r="C13" s="15">
        <f>STDEV(C6:C9)*2</f>
        <v>0.20935738980668125</v>
      </c>
      <c r="D13" s="15">
        <f>STDEV(D6:D9)*2</f>
        <v>7.7678975276454327E-3</v>
      </c>
      <c r="E13" s="15"/>
      <c r="F13" s="15">
        <f t="shared" ref="F13:K13" si="5">STDEV(F6:F9)*2</f>
        <v>0.37324568820065096</v>
      </c>
      <c r="G13" s="15">
        <f t="shared" si="5"/>
        <v>0.63571689669880027</v>
      </c>
      <c r="H13" s="15">
        <f t="shared" si="5"/>
        <v>0.48023825950980564</v>
      </c>
      <c r="I13" s="15">
        <f t="shared" si="5"/>
        <v>0.17210881227099709</v>
      </c>
      <c r="J13" s="15">
        <f t="shared" si="5"/>
        <v>0.21726054550546753</v>
      </c>
      <c r="K13" s="15">
        <f t="shared" si="5"/>
        <v>2.3991948982940093E-2</v>
      </c>
      <c r="L13" s="15"/>
      <c r="M13" s="15">
        <f>STDEV(M6:M9)*2</f>
        <v>9.2199590020780441E-3</v>
      </c>
      <c r="N13" s="15">
        <f>STDEV(N6:N9)*2</f>
        <v>0.23737194326047023</v>
      </c>
    </row>
    <row r="14" spans="1:14" ht="14.4" x14ac:dyDescent="0.3">
      <c r="A14" s="43" t="s">
        <v>1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</row>
    <row r="15" spans="1:14" x14ac:dyDescent="0.25">
      <c r="A15" s="28">
        <v>1</v>
      </c>
      <c r="B15" s="6" t="s">
        <v>32</v>
      </c>
      <c r="C15" s="6">
        <v>51.864800000000002</v>
      </c>
      <c r="D15" s="6">
        <v>2.6851E-2</v>
      </c>
      <c r="E15" s="6">
        <v>3.3938999999999997E-2</v>
      </c>
      <c r="F15" s="6">
        <v>44.532388114876326</v>
      </c>
      <c r="G15" s="6">
        <v>1.6164630564608868</v>
      </c>
      <c r="H15" s="6"/>
      <c r="I15" s="6">
        <v>0.99412299999999998</v>
      </c>
      <c r="J15" s="6">
        <v>0.61622900000000003</v>
      </c>
      <c r="K15" s="6" t="s">
        <v>32</v>
      </c>
      <c r="L15" s="6" t="s">
        <v>32</v>
      </c>
      <c r="M15" s="6">
        <v>2.8098000000000001E-2</v>
      </c>
      <c r="N15" s="11">
        <f t="shared" ref="N15:N32" si="6">SUM(B15:G15,I15:M15)</f>
        <v>99.712891171337219</v>
      </c>
    </row>
    <row r="16" spans="1:14" x14ac:dyDescent="0.25">
      <c r="A16" s="28">
        <v>2</v>
      </c>
      <c r="B16" s="6" t="s">
        <v>32</v>
      </c>
      <c r="C16" s="6">
        <v>51.538899999999998</v>
      </c>
      <c r="D16" s="6">
        <v>1.9503E-2</v>
      </c>
      <c r="E16" s="6">
        <v>3.2217000000000003E-2</v>
      </c>
      <c r="F16" s="6">
        <v>44.298142242310291</v>
      </c>
      <c r="G16" s="6">
        <v>1.9230227118619141</v>
      </c>
      <c r="H16" s="6"/>
      <c r="I16" s="6">
        <v>1.1922900000000001</v>
      </c>
      <c r="J16" s="6">
        <v>0.47064600000000001</v>
      </c>
      <c r="K16" s="6" t="s">
        <v>32</v>
      </c>
      <c r="L16" s="6" t="s">
        <v>32</v>
      </c>
      <c r="M16" s="6" t="s">
        <v>32</v>
      </c>
      <c r="N16" s="11">
        <f t="shared" si="6"/>
        <v>99.474720954172213</v>
      </c>
    </row>
    <row r="17" spans="1:14" ht="14.4" x14ac:dyDescent="0.3">
      <c r="A17" s="43" t="s">
        <v>55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</row>
    <row r="18" spans="1:14" x14ac:dyDescent="0.25">
      <c r="A18" s="28">
        <v>1</v>
      </c>
      <c r="B18" s="6" t="s">
        <v>32</v>
      </c>
      <c r="C18" s="6">
        <v>47.041200000000003</v>
      </c>
      <c r="D18" s="6">
        <v>8.0962999999999993E-2</v>
      </c>
      <c r="E18" s="6" t="s">
        <v>32</v>
      </c>
      <c r="F18" s="6">
        <v>39.068816878586233</v>
      </c>
      <c r="G18" s="6">
        <v>10.856484770233836</v>
      </c>
      <c r="H18" s="6">
        <f t="shared" ref="H18:H32" si="7">SUM(F18:G18)</f>
        <v>49.925301648820067</v>
      </c>
      <c r="I18" s="6">
        <v>0.55399799999999999</v>
      </c>
      <c r="J18" s="6">
        <v>1.4303900000000001</v>
      </c>
      <c r="K18" s="6" t="s">
        <v>32</v>
      </c>
      <c r="L18" s="6" t="s">
        <v>32</v>
      </c>
      <c r="M18" s="6" t="s">
        <v>32</v>
      </c>
      <c r="N18" s="11">
        <f t="shared" si="6"/>
        <v>99.031852648820077</v>
      </c>
    </row>
    <row r="19" spans="1:14" x14ac:dyDescent="0.25">
      <c r="A19" s="28">
        <v>2</v>
      </c>
      <c r="B19" s="6">
        <v>7.4563000000000004E-2</v>
      </c>
      <c r="C19" s="6">
        <v>47.668900000000001</v>
      </c>
      <c r="D19" s="6">
        <v>0.109504</v>
      </c>
      <c r="E19" s="6">
        <v>4.7174000000000001E-2</v>
      </c>
      <c r="F19" s="6">
        <v>40.687067082499475</v>
      </c>
      <c r="G19" s="6">
        <v>8.7670599795979971</v>
      </c>
      <c r="H19" s="6">
        <f t="shared" si="7"/>
        <v>49.45412706209747</v>
      </c>
      <c r="I19" s="6">
        <v>0.29412500000000003</v>
      </c>
      <c r="J19" s="6">
        <v>0.9677</v>
      </c>
      <c r="K19" s="6" t="s">
        <v>32</v>
      </c>
      <c r="L19" s="6" t="s">
        <v>32</v>
      </c>
      <c r="M19" s="6">
        <v>0.179059</v>
      </c>
      <c r="N19" s="11">
        <f t="shared" si="6"/>
        <v>98.795152062097458</v>
      </c>
    </row>
    <row r="20" spans="1:14" x14ac:dyDescent="0.25">
      <c r="A20" s="28">
        <v>3</v>
      </c>
      <c r="B20" s="6" t="s">
        <v>32</v>
      </c>
      <c r="C20" s="6">
        <v>48.154000000000003</v>
      </c>
      <c r="D20" s="6">
        <v>5.8783000000000002E-2</v>
      </c>
      <c r="E20" s="6" t="s">
        <v>32</v>
      </c>
      <c r="F20" s="6">
        <v>39.935423995217342</v>
      </c>
      <c r="G20" s="6">
        <v>8.3997583733589725</v>
      </c>
      <c r="H20" s="6">
        <f t="shared" si="7"/>
        <v>48.335182368576312</v>
      </c>
      <c r="I20" s="6">
        <v>0.53644800000000004</v>
      </c>
      <c r="J20" s="6">
        <v>1.52291</v>
      </c>
      <c r="K20" s="6" t="s">
        <v>32</v>
      </c>
      <c r="L20" s="6" t="s">
        <v>32</v>
      </c>
      <c r="M20" s="6">
        <v>2.1072E-2</v>
      </c>
      <c r="N20" s="11">
        <f t="shared" si="6"/>
        <v>98.628395368576321</v>
      </c>
    </row>
    <row r="21" spans="1:14" x14ac:dyDescent="0.25">
      <c r="A21" s="28">
        <v>4</v>
      </c>
      <c r="B21" s="6" t="s">
        <v>32</v>
      </c>
      <c r="C21" s="6">
        <v>48.220399999999998</v>
      </c>
      <c r="D21" s="6">
        <v>4.5962999999999997E-2</v>
      </c>
      <c r="E21" s="6" t="s">
        <v>32</v>
      </c>
      <c r="F21" s="6">
        <v>40.094061664841973</v>
      </c>
      <c r="G21" s="6">
        <v>8.4014356771531045</v>
      </c>
      <c r="H21" s="6">
        <f t="shared" si="7"/>
        <v>48.495497341995076</v>
      </c>
      <c r="I21" s="6">
        <v>0.60493200000000003</v>
      </c>
      <c r="J21" s="6">
        <v>1.4313199999999999</v>
      </c>
      <c r="K21" s="6" t="s">
        <v>32</v>
      </c>
      <c r="L21" s="6" t="s">
        <v>32</v>
      </c>
      <c r="M21" s="6">
        <v>1.5533E-2</v>
      </c>
      <c r="N21" s="11">
        <f t="shared" si="6"/>
        <v>98.813645341995084</v>
      </c>
    </row>
    <row r="22" spans="1:14" x14ac:dyDescent="0.25">
      <c r="A22" s="28">
        <v>5</v>
      </c>
      <c r="B22" s="6">
        <v>4.2460999999999999E-2</v>
      </c>
      <c r="C22" s="6">
        <v>48.231999999999999</v>
      </c>
      <c r="D22" s="6">
        <v>5.3534999999999999E-2</v>
      </c>
      <c r="E22" s="6" t="s">
        <v>32</v>
      </c>
      <c r="F22" s="6">
        <v>40.70835049621234</v>
      </c>
      <c r="G22" s="6">
        <v>7.3083312386398713</v>
      </c>
      <c r="H22" s="6">
        <f t="shared" si="7"/>
        <v>48.016681734852213</v>
      </c>
      <c r="I22" s="6">
        <v>0.38725300000000001</v>
      </c>
      <c r="J22" s="6">
        <v>1.1746799999999999</v>
      </c>
      <c r="K22" s="6" t="s">
        <v>32</v>
      </c>
      <c r="L22" s="6" t="s">
        <v>32</v>
      </c>
      <c r="M22" s="6">
        <v>0.31830799999999998</v>
      </c>
      <c r="N22" s="11">
        <f t="shared" si="6"/>
        <v>98.224918734852196</v>
      </c>
    </row>
    <row r="23" spans="1:14" x14ac:dyDescent="0.25">
      <c r="A23" s="28">
        <v>6</v>
      </c>
      <c r="B23" s="6" t="s">
        <v>32</v>
      </c>
      <c r="C23" s="6">
        <v>48.295900000000003</v>
      </c>
      <c r="D23" s="6">
        <v>7.8919000000000003E-2</v>
      </c>
      <c r="E23" s="6" t="s">
        <v>32</v>
      </c>
      <c r="F23" s="6">
        <v>40.278897443680727</v>
      </c>
      <c r="G23" s="6">
        <v>7.5629172119660453</v>
      </c>
      <c r="H23" s="6">
        <f t="shared" si="7"/>
        <v>47.841814655646772</v>
      </c>
      <c r="I23" s="6">
        <v>0.51334599999999997</v>
      </c>
      <c r="J23" s="6">
        <v>1.4092199999999999</v>
      </c>
      <c r="K23" s="6" t="s">
        <v>32</v>
      </c>
      <c r="L23" s="6" t="s">
        <v>32</v>
      </c>
      <c r="M23" s="6">
        <v>7.6378000000000001E-2</v>
      </c>
      <c r="N23" s="11">
        <f t="shared" si="6"/>
        <v>98.215577655646783</v>
      </c>
    </row>
    <row r="24" spans="1:14" x14ac:dyDescent="0.25">
      <c r="A24" s="28">
        <v>7</v>
      </c>
      <c r="B24" s="6">
        <v>1.9488999999999999E-2</v>
      </c>
      <c r="C24" s="6">
        <v>48.8065</v>
      </c>
      <c r="D24" s="6">
        <v>6.4158999999999994E-2</v>
      </c>
      <c r="E24" s="6" t="s">
        <v>32</v>
      </c>
      <c r="F24" s="6">
        <v>40.501321158912191</v>
      </c>
      <c r="G24" s="6">
        <v>6.8282255891166717</v>
      </c>
      <c r="H24" s="6">
        <f t="shared" si="7"/>
        <v>47.329546748028861</v>
      </c>
      <c r="I24" s="6">
        <v>0.59841299999999997</v>
      </c>
      <c r="J24" s="6">
        <v>1.4965599999999999</v>
      </c>
      <c r="K24" s="6" t="s">
        <v>32</v>
      </c>
      <c r="L24" s="6" t="s">
        <v>32</v>
      </c>
      <c r="M24" s="6">
        <v>1.6136999999999999E-2</v>
      </c>
      <c r="N24" s="11">
        <f t="shared" si="6"/>
        <v>98.330804748028854</v>
      </c>
    </row>
    <row r="25" spans="1:14" x14ac:dyDescent="0.25">
      <c r="A25" s="28">
        <v>8</v>
      </c>
      <c r="B25" s="6">
        <v>2.2384000000000001E-2</v>
      </c>
      <c r="C25" s="6">
        <v>48.859099999999998</v>
      </c>
      <c r="D25" s="6">
        <v>5.8583000000000003E-2</v>
      </c>
      <c r="E25" s="6" t="s">
        <v>32</v>
      </c>
      <c r="F25" s="6">
        <v>40.689706798340318</v>
      </c>
      <c r="G25" s="6">
        <v>7.4536737275237455</v>
      </c>
      <c r="H25" s="6">
        <f t="shared" si="7"/>
        <v>48.14338052586406</v>
      </c>
      <c r="I25" s="6">
        <v>0.75720500000000002</v>
      </c>
      <c r="J25" s="6">
        <v>1.3454200000000001</v>
      </c>
      <c r="K25" s="6" t="s">
        <v>32</v>
      </c>
      <c r="L25" s="6" t="s">
        <v>32</v>
      </c>
      <c r="M25" s="6">
        <v>5.0282E-2</v>
      </c>
      <c r="N25" s="11">
        <f t="shared" si="6"/>
        <v>99.236354525864073</v>
      </c>
    </row>
    <row r="26" spans="1:14" x14ac:dyDescent="0.25">
      <c r="A26" s="28">
        <v>9</v>
      </c>
      <c r="B26" s="6">
        <v>2.0597000000000001E-2</v>
      </c>
      <c r="C26" s="6">
        <v>49.831600000000002</v>
      </c>
      <c r="D26" s="6">
        <v>7.5724E-2</v>
      </c>
      <c r="E26" s="6" t="s">
        <v>32</v>
      </c>
      <c r="F26" s="6">
        <v>42.13490324642445</v>
      </c>
      <c r="G26" s="6">
        <v>3.138822101865705</v>
      </c>
      <c r="H26" s="6">
        <f t="shared" si="7"/>
        <v>45.273725348290156</v>
      </c>
      <c r="I26" s="6">
        <v>0.484763</v>
      </c>
      <c r="J26" s="6">
        <v>1.13375</v>
      </c>
      <c r="K26" s="6" t="s">
        <v>32</v>
      </c>
      <c r="L26" s="6" t="s">
        <v>32</v>
      </c>
      <c r="M26" s="6">
        <v>9.0749999999999997E-2</v>
      </c>
      <c r="N26" s="11">
        <f t="shared" si="6"/>
        <v>96.910909348290161</v>
      </c>
    </row>
    <row r="27" spans="1:14" x14ac:dyDescent="0.25">
      <c r="A27" s="28">
        <v>10</v>
      </c>
      <c r="B27" s="6" t="s">
        <v>32</v>
      </c>
      <c r="C27" s="6">
        <v>49.988799999999998</v>
      </c>
      <c r="D27" s="6">
        <v>4.1248E-2</v>
      </c>
      <c r="E27" s="6" t="s">
        <v>32</v>
      </c>
      <c r="F27" s="6">
        <v>41.656521442969847</v>
      </c>
      <c r="G27" s="6">
        <v>5.11754334019348</v>
      </c>
      <c r="H27" s="6">
        <f t="shared" si="7"/>
        <v>46.774064783163325</v>
      </c>
      <c r="I27" s="6">
        <v>0.77848099999999998</v>
      </c>
      <c r="J27" s="6">
        <v>1.35351</v>
      </c>
      <c r="K27" s="6" t="s">
        <v>32</v>
      </c>
      <c r="L27" s="6" t="s">
        <v>32</v>
      </c>
      <c r="M27" s="6">
        <v>1.8189E-2</v>
      </c>
      <c r="N27" s="11">
        <f t="shared" si="6"/>
        <v>98.954292783163325</v>
      </c>
    </row>
    <row r="28" spans="1:14" x14ac:dyDescent="0.25">
      <c r="A28" s="28">
        <v>11</v>
      </c>
      <c r="B28" s="6" t="s">
        <v>32</v>
      </c>
      <c r="C28" s="6">
        <v>50.882800000000003</v>
      </c>
      <c r="D28" s="6">
        <v>5.5705999999999999E-2</v>
      </c>
      <c r="E28" s="6" t="s">
        <v>32</v>
      </c>
      <c r="F28" s="6">
        <v>42.409864461483274</v>
      </c>
      <c r="G28" s="6">
        <v>3.3506157103019372</v>
      </c>
      <c r="H28" s="6">
        <f t="shared" si="7"/>
        <v>45.760480171785211</v>
      </c>
      <c r="I28" s="6">
        <v>0.94587399999999999</v>
      </c>
      <c r="J28" s="6">
        <v>1.28921</v>
      </c>
      <c r="K28" s="6" t="s">
        <v>32</v>
      </c>
      <c r="L28" s="6" t="s">
        <v>32</v>
      </c>
      <c r="M28" s="6">
        <v>1.1343000000000001E-2</v>
      </c>
      <c r="N28" s="11">
        <f t="shared" si="6"/>
        <v>98.945413171785219</v>
      </c>
    </row>
    <row r="29" spans="1:14" x14ac:dyDescent="0.25">
      <c r="A29" s="28">
        <v>12</v>
      </c>
      <c r="B29" s="6" t="s">
        <v>32</v>
      </c>
      <c r="C29" s="6">
        <v>50.980899999999998</v>
      </c>
      <c r="D29" s="6">
        <v>2.5748E-2</v>
      </c>
      <c r="E29" s="6" t="s">
        <v>32</v>
      </c>
      <c r="F29" s="6">
        <v>42.875414115104277</v>
      </c>
      <c r="G29" s="6">
        <v>3.0475912637504599</v>
      </c>
      <c r="H29" s="6">
        <f t="shared" si="7"/>
        <v>45.923005378854739</v>
      </c>
      <c r="I29" s="6">
        <v>1.5046600000000001</v>
      </c>
      <c r="J29" s="6">
        <v>0.78000499999999995</v>
      </c>
      <c r="K29" s="6" t="s">
        <v>32</v>
      </c>
      <c r="L29" s="6" t="s">
        <v>32</v>
      </c>
      <c r="M29" s="6">
        <v>0.114993</v>
      </c>
      <c r="N29" s="11">
        <f t="shared" si="6"/>
        <v>99.32931137885474</v>
      </c>
    </row>
    <row r="30" spans="1:14" x14ac:dyDescent="0.25">
      <c r="A30" s="28">
        <v>13</v>
      </c>
      <c r="B30" s="6" t="s">
        <v>32</v>
      </c>
      <c r="C30" s="6">
        <v>50.986600000000003</v>
      </c>
      <c r="D30" s="6">
        <v>5.9304999999999997E-2</v>
      </c>
      <c r="E30" s="6" t="s">
        <v>32</v>
      </c>
      <c r="F30" s="6">
        <v>42.505048823749505</v>
      </c>
      <c r="G30" s="6">
        <v>4.0206268606344109</v>
      </c>
      <c r="H30" s="6">
        <f t="shared" si="7"/>
        <v>46.525675684383913</v>
      </c>
      <c r="I30" s="6">
        <v>0.88145799999999996</v>
      </c>
      <c r="J30" s="6">
        <v>1.3357399999999999</v>
      </c>
      <c r="K30" s="6" t="s">
        <v>32</v>
      </c>
      <c r="L30" s="6" t="s">
        <v>32</v>
      </c>
      <c r="M30" s="6" t="s">
        <v>32</v>
      </c>
      <c r="N30" s="11">
        <f t="shared" si="6"/>
        <v>99.788778684383914</v>
      </c>
    </row>
    <row r="31" spans="1:14" x14ac:dyDescent="0.25">
      <c r="A31" s="28">
        <v>14</v>
      </c>
      <c r="B31" s="6">
        <v>2.069E-2</v>
      </c>
      <c r="C31" s="6">
        <v>51.3611</v>
      </c>
      <c r="D31" s="6">
        <v>2.6003999999999999E-2</v>
      </c>
      <c r="E31" s="6" t="s">
        <v>32</v>
      </c>
      <c r="F31" s="6">
        <v>42.299322125516966</v>
      </c>
      <c r="G31" s="6">
        <v>2.5998484780887687</v>
      </c>
      <c r="H31" s="6">
        <f t="shared" si="7"/>
        <v>44.899170603605732</v>
      </c>
      <c r="I31" s="6">
        <v>1.3650800000000001</v>
      </c>
      <c r="J31" s="6">
        <v>1.36809</v>
      </c>
      <c r="K31" s="6">
        <v>5.1215999999999998E-2</v>
      </c>
      <c r="L31" s="6" t="s">
        <v>32</v>
      </c>
      <c r="M31" s="6">
        <v>0.18825</v>
      </c>
      <c r="N31" s="11">
        <f t="shared" si="6"/>
        <v>99.279600603605729</v>
      </c>
    </row>
    <row r="32" spans="1:14" x14ac:dyDescent="0.25">
      <c r="A32" s="28">
        <v>15</v>
      </c>
      <c r="B32" s="6" t="s">
        <v>32</v>
      </c>
      <c r="C32" s="6">
        <v>51.424900000000001</v>
      </c>
      <c r="D32" s="6">
        <v>3.8864999999999997E-2</v>
      </c>
      <c r="E32" s="6">
        <v>5.1191E-2</v>
      </c>
      <c r="F32" s="6">
        <v>42.630063402012787</v>
      </c>
      <c r="G32" s="6">
        <v>1.9771324684675211</v>
      </c>
      <c r="H32" s="6">
        <f t="shared" si="7"/>
        <v>44.607195870480311</v>
      </c>
      <c r="I32" s="6">
        <v>0.66602899999999998</v>
      </c>
      <c r="J32" s="6">
        <v>1.5904499999999999</v>
      </c>
      <c r="K32" s="6" t="s">
        <v>32</v>
      </c>
      <c r="L32" s="6" t="s">
        <v>32</v>
      </c>
      <c r="M32" s="6">
        <v>6.8184999999999996E-2</v>
      </c>
      <c r="N32" s="11">
        <f t="shared" si="6"/>
        <v>98.446815870480307</v>
      </c>
    </row>
    <row r="33" spans="1:14" x14ac:dyDescent="0.25">
      <c r="A33" s="14" t="s">
        <v>71</v>
      </c>
      <c r="B33" s="15">
        <f>MIN(B18:B32)</f>
        <v>1.9488999999999999E-2</v>
      </c>
      <c r="C33" s="15">
        <f t="shared" ref="C33:N33" si="8">MIN(C18:C32)</f>
        <v>47.041200000000003</v>
      </c>
      <c r="D33" s="15">
        <f t="shared" si="8"/>
        <v>2.5748E-2</v>
      </c>
      <c r="E33" s="15">
        <f t="shared" si="8"/>
        <v>4.7174000000000001E-2</v>
      </c>
      <c r="F33" s="15">
        <f t="shared" si="8"/>
        <v>39.068816878586233</v>
      </c>
      <c r="G33" s="15">
        <f t="shared" si="8"/>
        <v>1.9771324684675211</v>
      </c>
      <c r="H33" s="15">
        <f t="shared" si="8"/>
        <v>44.607195870480311</v>
      </c>
      <c r="I33" s="15">
        <f t="shared" si="8"/>
        <v>0.29412500000000003</v>
      </c>
      <c r="J33" s="15">
        <f t="shared" si="8"/>
        <v>0.78000499999999995</v>
      </c>
      <c r="K33" s="15"/>
      <c r="L33" s="15"/>
      <c r="M33" s="15">
        <f t="shared" si="8"/>
        <v>1.1343000000000001E-2</v>
      </c>
      <c r="N33" s="15">
        <f t="shared" si="8"/>
        <v>96.910909348290161</v>
      </c>
    </row>
    <row r="34" spans="1:14" x14ac:dyDescent="0.25">
      <c r="A34" s="14" t="s">
        <v>72</v>
      </c>
      <c r="B34" s="15">
        <f>MAX(B18:B32)</f>
        <v>7.4563000000000004E-2</v>
      </c>
      <c r="C34" s="15">
        <f t="shared" ref="C34:N34" si="9">MAX(C18:C32)</f>
        <v>51.424900000000001</v>
      </c>
      <c r="D34" s="15">
        <f t="shared" si="9"/>
        <v>0.109504</v>
      </c>
      <c r="E34" s="15">
        <f t="shared" si="9"/>
        <v>5.1191E-2</v>
      </c>
      <c r="F34" s="15">
        <f t="shared" si="9"/>
        <v>42.875414115104277</v>
      </c>
      <c r="G34" s="15">
        <f t="shared" si="9"/>
        <v>10.856484770233836</v>
      </c>
      <c r="H34" s="15">
        <f t="shared" si="9"/>
        <v>49.925301648820067</v>
      </c>
      <c r="I34" s="15">
        <f t="shared" si="9"/>
        <v>1.5046600000000001</v>
      </c>
      <c r="J34" s="15">
        <f t="shared" si="9"/>
        <v>1.5904499999999999</v>
      </c>
      <c r="K34" s="15"/>
      <c r="L34" s="15"/>
      <c r="M34" s="15">
        <f t="shared" si="9"/>
        <v>0.31830799999999998</v>
      </c>
      <c r="N34" s="15">
        <f t="shared" si="9"/>
        <v>99.788778684383914</v>
      </c>
    </row>
    <row r="35" spans="1:14" x14ac:dyDescent="0.25">
      <c r="A35" s="14" t="s">
        <v>73</v>
      </c>
      <c r="B35" s="15">
        <f>AVERAGE(B18:B32)</f>
        <v>3.3364000000000005E-2</v>
      </c>
      <c r="C35" s="15">
        <f t="shared" ref="C35:N35" si="10">AVERAGE(C18:C32)</f>
        <v>49.382313333333322</v>
      </c>
      <c r="D35" s="15">
        <f t="shared" si="10"/>
        <v>5.8200600000000012E-2</v>
      </c>
      <c r="E35" s="15">
        <f t="shared" si="10"/>
        <v>4.9182500000000004E-2</v>
      </c>
      <c r="F35" s="15">
        <f t="shared" si="10"/>
        <v>41.231652209036774</v>
      </c>
      <c r="G35" s="15">
        <f t="shared" si="10"/>
        <v>5.9220044527261679</v>
      </c>
      <c r="H35" s="15">
        <f t="shared" si="10"/>
        <v>47.153656661762952</v>
      </c>
      <c r="I35" s="15">
        <f t="shared" si="10"/>
        <v>0.72480433333333338</v>
      </c>
      <c r="J35" s="15">
        <f t="shared" si="10"/>
        <v>1.308597</v>
      </c>
      <c r="K35" s="15"/>
      <c r="L35" s="15"/>
      <c r="M35" s="15">
        <f t="shared" si="10"/>
        <v>8.9882999999999991E-2</v>
      </c>
      <c r="N35" s="15">
        <f t="shared" si="10"/>
        <v>98.728788195096286</v>
      </c>
    </row>
    <row r="36" spans="1:14" x14ac:dyDescent="0.25">
      <c r="A36" s="14" t="s">
        <v>76</v>
      </c>
      <c r="B36" s="15">
        <f>STDEV(B18:B32)*2</f>
        <v>4.3971041379526128E-2</v>
      </c>
      <c r="C36" s="15">
        <f t="shared" ref="C36:N36" si="11">STDEV(C18:C32)*2</f>
        <v>2.9482361718411192</v>
      </c>
      <c r="D36" s="15">
        <f t="shared" si="11"/>
        <v>4.4247657176397448E-2</v>
      </c>
      <c r="E36" s="15">
        <f t="shared" si="11"/>
        <v>5.6808958800527226E-3</v>
      </c>
      <c r="F36" s="15">
        <f t="shared" si="11"/>
        <v>2.3761282747622463</v>
      </c>
      <c r="G36" s="15">
        <f t="shared" si="11"/>
        <v>5.5030783531704284</v>
      </c>
      <c r="H36" s="15">
        <f t="shared" si="11"/>
        <v>3.2730409128849316</v>
      </c>
      <c r="I36" s="15">
        <f t="shared" si="11"/>
        <v>0.67521057096611037</v>
      </c>
      <c r="J36" s="15">
        <f t="shared" si="11"/>
        <v>0.43189659879916159</v>
      </c>
      <c r="K36" s="15"/>
      <c r="L36" s="15"/>
      <c r="M36" s="15">
        <f t="shared" si="11"/>
        <v>0.18227178194663046</v>
      </c>
      <c r="N36" s="15">
        <f t="shared" si="11"/>
        <v>1.3433846816633457</v>
      </c>
    </row>
    <row r="37" spans="1:14" ht="14.4" x14ac:dyDescent="0.3">
      <c r="A37" s="43" t="s">
        <v>61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x14ac:dyDescent="0.25">
      <c r="A38" s="28">
        <v>1</v>
      </c>
      <c r="B38" s="6">
        <v>2.1132999999999999E-2</v>
      </c>
      <c r="C38" s="6">
        <v>51.378999999999998</v>
      </c>
      <c r="D38" s="6">
        <v>3.449E-2</v>
      </c>
      <c r="E38" s="6" t="s">
        <v>32</v>
      </c>
      <c r="F38" s="6">
        <v>42.146521088104265</v>
      </c>
      <c r="G38" s="6">
        <v>4.0437128422618613</v>
      </c>
      <c r="H38" s="6">
        <f t="shared" ref="H38:H66" si="12">SUM(F38:G38)</f>
        <v>46.190233930366126</v>
      </c>
      <c r="I38" s="6">
        <v>0.82264999999999999</v>
      </c>
      <c r="J38" s="6">
        <v>1.8070200000000001</v>
      </c>
      <c r="K38" s="6" t="s">
        <v>32</v>
      </c>
      <c r="L38" s="6" t="s">
        <v>32</v>
      </c>
      <c r="M38" s="6" t="s">
        <v>32</v>
      </c>
      <c r="N38" s="11">
        <f t="shared" ref="N38:N48" si="13">SUM(B38:G38,I38:M38)</f>
        <v>100.25452693036611</v>
      </c>
    </row>
    <row r="39" spans="1:14" x14ac:dyDescent="0.25">
      <c r="A39" s="28">
        <v>2</v>
      </c>
      <c r="B39" s="6" t="s">
        <v>32</v>
      </c>
      <c r="C39" s="6">
        <v>52.401200000000003</v>
      </c>
      <c r="D39" s="6">
        <v>3.5001999999999998E-2</v>
      </c>
      <c r="E39" s="6" t="s">
        <v>32</v>
      </c>
      <c r="F39" s="6">
        <v>42.851643684964529</v>
      </c>
      <c r="G39" s="6">
        <v>2.7676425485767817</v>
      </c>
      <c r="H39" s="6">
        <f t="shared" si="12"/>
        <v>45.61928623354131</v>
      </c>
      <c r="I39" s="6">
        <v>0.80748200000000003</v>
      </c>
      <c r="J39" s="6">
        <v>1.9357200000000001</v>
      </c>
      <c r="K39" s="6" t="s">
        <v>32</v>
      </c>
      <c r="L39" s="6" t="s">
        <v>32</v>
      </c>
      <c r="M39" s="6">
        <v>1.7752E-2</v>
      </c>
      <c r="N39" s="11">
        <f t="shared" si="13"/>
        <v>100.81644223354132</v>
      </c>
    </row>
    <row r="40" spans="1:14" x14ac:dyDescent="0.25">
      <c r="A40" s="28">
        <v>3</v>
      </c>
      <c r="B40" s="6">
        <v>0.112001</v>
      </c>
      <c r="C40" s="6">
        <v>52.522799999999997</v>
      </c>
      <c r="D40" s="6">
        <v>2.0031E-2</v>
      </c>
      <c r="E40" s="6" t="s">
        <v>32</v>
      </c>
      <c r="F40" s="6">
        <v>42.797184777399224</v>
      </c>
      <c r="G40" s="6">
        <v>2.7754874231460338</v>
      </c>
      <c r="H40" s="6">
        <f t="shared" si="12"/>
        <v>45.572672200545256</v>
      </c>
      <c r="I40" s="6">
        <v>0.80158700000000005</v>
      </c>
      <c r="J40" s="6">
        <v>2.0309599999999999</v>
      </c>
      <c r="K40" s="6" t="s">
        <v>32</v>
      </c>
      <c r="L40" s="6" t="s">
        <v>32</v>
      </c>
      <c r="M40" s="6" t="s">
        <v>32</v>
      </c>
      <c r="N40" s="11">
        <f t="shared" si="13"/>
        <v>101.06005120054525</v>
      </c>
    </row>
    <row r="41" spans="1:14" x14ac:dyDescent="0.25">
      <c r="A41" s="28">
        <v>4</v>
      </c>
      <c r="B41" s="6">
        <v>2.1812000000000002E-2</v>
      </c>
      <c r="C41" s="6">
        <v>52.975200000000001</v>
      </c>
      <c r="D41" s="6" t="s">
        <v>32</v>
      </c>
      <c r="E41" s="6" t="s">
        <v>32</v>
      </c>
      <c r="F41" s="6">
        <v>43.122710719772833</v>
      </c>
      <c r="G41" s="6">
        <v>1.7253496466447689</v>
      </c>
      <c r="H41" s="6">
        <f t="shared" si="12"/>
        <v>44.848060366417599</v>
      </c>
      <c r="I41" s="6">
        <v>0.85165400000000002</v>
      </c>
      <c r="J41" s="6">
        <v>2.0481099999999999</v>
      </c>
      <c r="K41" s="6" t="s">
        <v>32</v>
      </c>
      <c r="L41" s="6" t="s">
        <v>32</v>
      </c>
      <c r="M41" s="6">
        <v>1.8190000000000001E-2</v>
      </c>
      <c r="N41" s="11">
        <f t="shared" si="13"/>
        <v>100.76302636641759</v>
      </c>
    </row>
    <row r="42" spans="1:14" x14ac:dyDescent="0.25">
      <c r="A42" s="28">
        <v>5</v>
      </c>
      <c r="B42" s="6" t="s">
        <v>32</v>
      </c>
      <c r="C42" s="6">
        <v>52.993600000000001</v>
      </c>
      <c r="D42" s="6">
        <v>1.9834999999999998E-2</v>
      </c>
      <c r="E42" s="6" t="s">
        <v>32</v>
      </c>
      <c r="F42" s="6">
        <v>43.523684300796468</v>
      </c>
      <c r="G42" s="6">
        <v>1.1678177224156592</v>
      </c>
      <c r="H42" s="6">
        <f t="shared" si="12"/>
        <v>44.691502023212124</v>
      </c>
      <c r="I42" s="6">
        <v>0.76335900000000001</v>
      </c>
      <c r="J42" s="6">
        <v>1.88262</v>
      </c>
      <c r="K42" s="6" t="s">
        <v>32</v>
      </c>
      <c r="L42" s="6" t="s">
        <v>32</v>
      </c>
      <c r="M42" s="6" t="s">
        <v>32</v>
      </c>
      <c r="N42" s="11">
        <f t="shared" si="13"/>
        <v>100.35091602321212</v>
      </c>
    </row>
    <row r="43" spans="1:14" x14ac:dyDescent="0.25">
      <c r="A43" s="28">
        <v>6</v>
      </c>
      <c r="B43" s="6" t="s">
        <v>32</v>
      </c>
      <c r="C43" s="6">
        <v>53.093200000000003</v>
      </c>
      <c r="D43" s="6">
        <v>1.9073E-2</v>
      </c>
      <c r="E43" s="6" t="s">
        <v>32</v>
      </c>
      <c r="F43" s="6">
        <v>43.195659294581105</v>
      </c>
      <c r="G43" s="6">
        <v>1.3719994057230542</v>
      </c>
      <c r="H43" s="6">
        <f t="shared" si="12"/>
        <v>44.567658700304158</v>
      </c>
      <c r="I43" s="6">
        <v>0.826013</v>
      </c>
      <c r="J43" s="6">
        <v>2.08128</v>
      </c>
      <c r="K43" s="6" t="s">
        <v>32</v>
      </c>
      <c r="L43" s="6" t="s">
        <v>32</v>
      </c>
      <c r="M43" s="6">
        <v>2.1418E-2</v>
      </c>
      <c r="N43" s="11">
        <f t="shared" si="13"/>
        <v>100.60864270030417</v>
      </c>
    </row>
    <row r="44" spans="1:14" x14ac:dyDescent="0.25">
      <c r="A44" s="28">
        <v>7</v>
      </c>
      <c r="B44" s="6" t="s">
        <v>32</v>
      </c>
      <c r="C44" s="6">
        <v>53.204999999999998</v>
      </c>
      <c r="D44" s="6">
        <v>3.8022E-2</v>
      </c>
      <c r="E44" s="6" t="s">
        <v>32</v>
      </c>
      <c r="F44" s="6">
        <v>43.321120401612838</v>
      </c>
      <c r="G44" s="6">
        <v>1.2798010771899946</v>
      </c>
      <c r="H44" s="6">
        <f t="shared" si="12"/>
        <v>44.600921478802832</v>
      </c>
      <c r="I44" s="6">
        <v>0.80967199999999995</v>
      </c>
      <c r="J44" s="6">
        <v>2.0765799999999999</v>
      </c>
      <c r="K44" s="6" t="s">
        <v>32</v>
      </c>
      <c r="L44" s="6" t="s">
        <v>32</v>
      </c>
      <c r="M44" s="6" t="s">
        <v>32</v>
      </c>
      <c r="N44" s="11">
        <f t="shared" si="13"/>
        <v>100.73019547880284</v>
      </c>
    </row>
    <row r="45" spans="1:14" x14ac:dyDescent="0.25">
      <c r="A45" s="28">
        <v>8</v>
      </c>
      <c r="B45" s="6" t="s">
        <v>32</v>
      </c>
      <c r="C45" s="6">
        <v>53.240499999999997</v>
      </c>
      <c r="D45" s="6">
        <v>4.0287000000000003E-2</v>
      </c>
      <c r="E45" s="6" t="s">
        <v>32</v>
      </c>
      <c r="F45" s="6">
        <v>43.597016364182927</v>
      </c>
      <c r="G45" s="6">
        <v>1.3851609753634866</v>
      </c>
      <c r="H45" s="6">
        <f t="shared" si="12"/>
        <v>44.982177339546411</v>
      </c>
      <c r="I45" s="6">
        <v>0.87666900000000003</v>
      </c>
      <c r="J45" s="6">
        <v>1.9016500000000001</v>
      </c>
      <c r="K45" s="6" t="s">
        <v>32</v>
      </c>
      <c r="L45" s="6" t="s">
        <v>32</v>
      </c>
      <c r="M45" s="6" t="s">
        <v>32</v>
      </c>
      <c r="N45" s="11">
        <f t="shared" si="13"/>
        <v>101.04128333954642</v>
      </c>
    </row>
    <row r="46" spans="1:14" x14ac:dyDescent="0.25">
      <c r="A46" s="28">
        <v>9</v>
      </c>
      <c r="B46" s="6" t="s">
        <v>32</v>
      </c>
      <c r="C46" s="6">
        <v>53.306899999999999</v>
      </c>
      <c r="D46" s="6">
        <v>3.5664000000000001E-2</v>
      </c>
      <c r="E46" s="6" t="s">
        <v>32</v>
      </c>
      <c r="F46" s="6">
        <v>43.467802876711609</v>
      </c>
      <c r="G46" s="6">
        <v>0.39896929898380196</v>
      </c>
      <c r="H46" s="6">
        <f t="shared" si="12"/>
        <v>43.866772175695409</v>
      </c>
      <c r="I46" s="6">
        <v>0.82774199999999998</v>
      </c>
      <c r="J46" s="6">
        <v>2.0354299999999999</v>
      </c>
      <c r="K46" s="6" t="s">
        <v>32</v>
      </c>
      <c r="L46" s="6" t="s">
        <v>32</v>
      </c>
      <c r="M46" s="6">
        <v>7.7313000000000007E-2</v>
      </c>
      <c r="N46" s="11">
        <f t="shared" si="13"/>
        <v>100.14982117569542</v>
      </c>
    </row>
    <row r="47" spans="1:14" x14ac:dyDescent="0.25">
      <c r="A47" s="28">
        <v>10</v>
      </c>
      <c r="B47" s="6" t="s">
        <v>32</v>
      </c>
      <c r="C47" s="6">
        <v>53.330199999999998</v>
      </c>
      <c r="D47" s="6">
        <v>2.6693999999999999E-2</v>
      </c>
      <c r="E47" s="6" t="s">
        <v>32</v>
      </c>
      <c r="F47" s="6">
        <v>43.492260280912518</v>
      </c>
      <c r="G47" s="6">
        <v>0.90189979756955863</v>
      </c>
      <c r="H47" s="6">
        <f t="shared" si="12"/>
        <v>44.394160078482074</v>
      </c>
      <c r="I47" s="6">
        <v>0.89637199999999995</v>
      </c>
      <c r="J47" s="6">
        <v>1.99447</v>
      </c>
      <c r="K47" s="6" t="s">
        <v>32</v>
      </c>
      <c r="L47" s="6" t="s">
        <v>32</v>
      </c>
      <c r="M47" s="6" t="s">
        <v>32</v>
      </c>
      <c r="N47" s="11">
        <f t="shared" si="13"/>
        <v>100.64189607848208</v>
      </c>
    </row>
    <row r="48" spans="1:14" x14ac:dyDescent="0.25">
      <c r="A48" s="28">
        <v>11</v>
      </c>
      <c r="B48" s="6" t="s">
        <v>32</v>
      </c>
      <c r="C48" s="6">
        <v>53.370800000000003</v>
      </c>
      <c r="D48" s="6">
        <v>2.7425000000000001E-2</v>
      </c>
      <c r="E48" s="6" t="s">
        <v>32</v>
      </c>
      <c r="F48" s="6">
        <v>43.574197442593132</v>
      </c>
      <c r="G48" s="6">
        <v>1.1523554357587804</v>
      </c>
      <c r="H48" s="6">
        <f t="shared" si="12"/>
        <v>44.72655287835191</v>
      </c>
      <c r="I48" s="6">
        <v>0.85855800000000004</v>
      </c>
      <c r="J48" s="6">
        <v>1.99047</v>
      </c>
      <c r="K48" s="6" t="s">
        <v>32</v>
      </c>
      <c r="L48" s="6" t="s">
        <v>32</v>
      </c>
      <c r="M48" s="6" t="s">
        <v>32</v>
      </c>
      <c r="N48" s="11">
        <f t="shared" si="13"/>
        <v>100.97380587835193</v>
      </c>
    </row>
    <row r="49" spans="1:14" x14ac:dyDescent="0.25">
      <c r="A49" s="28">
        <v>12</v>
      </c>
      <c r="B49" s="6" t="s">
        <v>32</v>
      </c>
      <c r="C49" s="6">
        <v>53.3902</v>
      </c>
      <c r="D49" s="6">
        <v>3.3111000000000002E-2</v>
      </c>
      <c r="E49" s="6" t="s">
        <v>32</v>
      </c>
      <c r="F49" s="6">
        <v>43.662100761563977</v>
      </c>
      <c r="G49" s="6">
        <v>1.0165455104404484</v>
      </c>
      <c r="H49" s="6">
        <f t="shared" si="12"/>
        <v>44.678646272004428</v>
      </c>
      <c r="I49" s="6">
        <v>0.88575800000000005</v>
      </c>
      <c r="J49" s="6">
        <v>1.9354899999999999</v>
      </c>
      <c r="K49" s="6" t="s">
        <v>32</v>
      </c>
      <c r="L49" s="6" t="s">
        <v>32</v>
      </c>
      <c r="M49" s="6" t="s">
        <v>32</v>
      </c>
      <c r="N49" s="11">
        <f t="shared" ref="N49:N66" si="14">SUM(B49:G49,I49:M49)</f>
        <v>100.92320527200442</v>
      </c>
    </row>
    <row r="50" spans="1:14" x14ac:dyDescent="0.25">
      <c r="A50" s="28">
        <v>13</v>
      </c>
      <c r="B50" s="6" t="s">
        <v>32</v>
      </c>
      <c r="C50" s="6">
        <v>53.391599999999997</v>
      </c>
      <c r="D50" s="6">
        <v>2.3254E-2</v>
      </c>
      <c r="E50" s="6" t="s">
        <v>32</v>
      </c>
      <c r="F50" s="6">
        <v>43.586591488839247</v>
      </c>
      <c r="G50" s="6">
        <v>1.1965935436274355</v>
      </c>
      <c r="H50" s="6">
        <f t="shared" si="12"/>
        <v>44.783185032466683</v>
      </c>
      <c r="I50" s="6">
        <v>0.87129999999999996</v>
      </c>
      <c r="J50" s="6">
        <v>1.9867699999999999</v>
      </c>
      <c r="K50" s="6" t="s">
        <v>32</v>
      </c>
      <c r="L50" s="6" t="s">
        <v>32</v>
      </c>
      <c r="M50" s="6" t="s">
        <v>32</v>
      </c>
      <c r="N50" s="11">
        <f t="shared" si="14"/>
        <v>101.05610903246668</v>
      </c>
    </row>
    <row r="51" spans="1:14" x14ac:dyDescent="0.25">
      <c r="A51" s="28">
        <v>14</v>
      </c>
      <c r="B51" s="6">
        <v>2.9780999999999998E-2</v>
      </c>
      <c r="C51" s="6">
        <v>53.3947</v>
      </c>
      <c r="D51" s="6" t="s">
        <v>32</v>
      </c>
      <c r="E51" s="6" t="s">
        <v>32</v>
      </c>
      <c r="F51" s="6">
        <v>43.733117611862134</v>
      </c>
      <c r="G51" s="6">
        <v>0.95973710556269065</v>
      </c>
      <c r="H51" s="6">
        <f t="shared" si="12"/>
        <v>44.692854717424822</v>
      </c>
      <c r="I51" s="6">
        <v>1.05365</v>
      </c>
      <c r="J51" s="6">
        <v>1.80253</v>
      </c>
      <c r="K51" s="6" t="s">
        <v>32</v>
      </c>
      <c r="L51" s="6" t="s">
        <v>32</v>
      </c>
      <c r="M51" s="6" t="s">
        <v>32</v>
      </c>
      <c r="N51" s="11">
        <f t="shared" si="14"/>
        <v>100.97351571742485</v>
      </c>
    </row>
    <row r="52" spans="1:14" x14ac:dyDescent="0.25">
      <c r="A52" s="28">
        <v>15</v>
      </c>
      <c r="B52" s="6">
        <v>3.4647999999999998E-2</v>
      </c>
      <c r="C52" s="6">
        <v>53.405299999999997</v>
      </c>
      <c r="D52" s="6">
        <v>2.9687000000000002E-2</v>
      </c>
      <c r="E52" s="6" t="s">
        <v>32</v>
      </c>
      <c r="F52" s="6">
        <v>43.638719003961242</v>
      </c>
      <c r="G52" s="6">
        <v>0.89561100966169593</v>
      </c>
      <c r="H52" s="6">
        <f t="shared" si="12"/>
        <v>44.534330013622935</v>
      </c>
      <c r="I52" s="6">
        <v>0.96829299999999996</v>
      </c>
      <c r="J52" s="6">
        <v>1.90933</v>
      </c>
      <c r="K52" s="6">
        <v>3.9475000000000003E-2</v>
      </c>
      <c r="L52" s="6" t="s">
        <v>32</v>
      </c>
      <c r="M52" s="6" t="s">
        <v>32</v>
      </c>
      <c r="N52" s="11">
        <f t="shared" si="14"/>
        <v>100.92106301362293</v>
      </c>
    </row>
    <row r="53" spans="1:14" x14ac:dyDescent="0.25">
      <c r="A53" s="28">
        <v>16</v>
      </c>
      <c r="B53" s="6" t="s">
        <v>32</v>
      </c>
      <c r="C53" s="6">
        <v>53.472900000000003</v>
      </c>
      <c r="D53" s="6">
        <v>2.9596999999999998E-2</v>
      </c>
      <c r="E53" s="6" t="s">
        <v>32</v>
      </c>
      <c r="F53" s="6">
        <v>43.464614439935488</v>
      </c>
      <c r="G53" s="6">
        <v>1.1828985058643386</v>
      </c>
      <c r="H53" s="6">
        <f t="shared" si="12"/>
        <v>44.647512945799825</v>
      </c>
      <c r="I53" s="6">
        <v>0.87377800000000005</v>
      </c>
      <c r="J53" s="6">
        <v>2.0948000000000002</v>
      </c>
      <c r="K53" s="6" t="s">
        <v>32</v>
      </c>
      <c r="L53" s="6" t="s">
        <v>32</v>
      </c>
      <c r="M53" s="6" t="s">
        <v>32</v>
      </c>
      <c r="N53" s="11">
        <f t="shared" si="14"/>
        <v>101.11858794579985</v>
      </c>
    </row>
    <row r="54" spans="1:14" x14ac:dyDescent="0.25">
      <c r="A54" s="28">
        <v>17</v>
      </c>
      <c r="B54" s="6" t="s">
        <v>32</v>
      </c>
      <c r="C54" s="6">
        <v>53.477800000000002</v>
      </c>
      <c r="D54" s="6">
        <v>3.6977000000000003E-2</v>
      </c>
      <c r="E54" s="6" t="s">
        <v>32</v>
      </c>
      <c r="F54" s="6">
        <v>43.560599299595388</v>
      </c>
      <c r="G54" s="6">
        <v>0.90552386959045972</v>
      </c>
      <c r="H54" s="6">
        <f t="shared" si="12"/>
        <v>44.466123169185849</v>
      </c>
      <c r="I54" s="6">
        <v>0.81938599999999995</v>
      </c>
      <c r="J54" s="6">
        <v>2.0743299999999998</v>
      </c>
      <c r="K54" s="6" t="s">
        <v>32</v>
      </c>
      <c r="L54" s="6" t="s">
        <v>32</v>
      </c>
      <c r="M54" s="6">
        <v>1.8364999999999999E-2</v>
      </c>
      <c r="N54" s="11">
        <f t="shared" si="14"/>
        <v>100.89298116918584</v>
      </c>
    </row>
    <row r="55" spans="1:14" x14ac:dyDescent="0.25">
      <c r="A55" s="28">
        <v>18</v>
      </c>
      <c r="B55" s="6" t="s">
        <v>32</v>
      </c>
      <c r="C55" s="6">
        <v>53.511000000000003</v>
      </c>
      <c r="D55" s="6">
        <v>3.1806000000000001E-2</v>
      </c>
      <c r="E55" s="6" t="s">
        <v>32</v>
      </c>
      <c r="F55" s="6">
        <v>43.545445062221404</v>
      </c>
      <c r="G55" s="6">
        <v>1.157414696370608</v>
      </c>
      <c r="H55" s="6">
        <f t="shared" si="12"/>
        <v>44.702859758592012</v>
      </c>
      <c r="I55" s="6">
        <v>0.91460200000000003</v>
      </c>
      <c r="J55" s="6">
        <v>2.04548</v>
      </c>
      <c r="K55" s="6" t="s">
        <v>32</v>
      </c>
      <c r="L55" s="6" t="s">
        <v>32</v>
      </c>
      <c r="M55" s="6" t="s">
        <v>32</v>
      </c>
      <c r="N55" s="11">
        <f t="shared" si="14"/>
        <v>101.20574775859203</v>
      </c>
    </row>
    <row r="56" spans="1:14" x14ac:dyDescent="0.25">
      <c r="A56" s="28">
        <v>19</v>
      </c>
      <c r="B56" s="6">
        <v>2.1503000000000001E-2</v>
      </c>
      <c r="C56" s="6">
        <v>53.556399999999996</v>
      </c>
      <c r="D56" s="6">
        <v>2.1509E-2</v>
      </c>
      <c r="E56" s="6" t="s">
        <v>32</v>
      </c>
      <c r="F56" s="6">
        <v>43.705920960116032</v>
      </c>
      <c r="G56" s="6">
        <v>0.76802654450080876</v>
      </c>
      <c r="H56" s="6">
        <f t="shared" si="12"/>
        <v>44.473947504616838</v>
      </c>
      <c r="I56" s="6">
        <v>0.83048599999999995</v>
      </c>
      <c r="J56" s="6">
        <v>2.0261499999999999</v>
      </c>
      <c r="K56" s="6" t="s">
        <v>32</v>
      </c>
      <c r="L56" s="6" t="s">
        <v>32</v>
      </c>
      <c r="M56" s="6" t="s">
        <v>32</v>
      </c>
      <c r="N56" s="11">
        <f t="shared" si="14"/>
        <v>100.92999550461684</v>
      </c>
    </row>
    <row r="57" spans="1:14" x14ac:dyDescent="0.25">
      <c r="A57" s="28">
        <v>20</v>
      </c>
      <c r="B57" s="6">
        <v>2.3824000000000001E-2</v>
      </c>
      <c r="C57" s="6">
        <v>53.6205</v>
      </c>
      <c r="D57" s="6">
        <v>2.1197000000000001E-2</v>
      </c>
      <c r="E57" s="6" t="s">
        <v>32</v>
      </c>
      <c r="F57" s="6">
        <v>43.744235903860137</v>
      </c>
      <c r="G57" s="6">
        <v>0.78001245206046899</v>
      </c>
      <c r="H57" s="6">
        <f t="shared" si="12"/>
        <v>44.524248355920605</v>
      </c>
      <c r="I57" s="6">
        <v>0.97806700000000002</v>
      </c>
      <c r="J57" s="6">
        <v>1.9531400000000001</v>
      </c>
      <c r="K57" s="6" t="s">
        <v>32</v>
      </c>
      <c r="L57" s="6" t="s">
        <v>32</v>
      </c>
      <c r="M57" s="6" t="s">
        <v>32</v>
      </c>
      <c r="N57" s="11">
        <f t="shared" si="14"/>
        <v>101.12097635592062</v>
      </c>
    </row>
    <row r="58" spans="1:14" x14ac:dyDescent="0.25">
      <c r="A58" s="28">
        <v>21</v>
      </c>
      <c r="B58" s="6" t="s">
        <v>32</v>
      </c>
      <c r="C58" s="6">
        <v>53.621200000000002</v>
      </c>
      <c r="D58" s="6">
        <v>3.7828000000000001E-2</v>
      </c>
      <c r="E58" s="6" t="s">
        <v>32</v>
      </c>
      <c r="F58" s="6">
        <v>43.80416343779342</v>
      </c>
      <c r="G58" s="6">
        <v>0.15318383638890995</v>
      </c>
      <c r="H58" s="6">
        <f t="shared" si="12"/>
        <v>43.957347274182332</v>
      </c>
      <c r="I58" s="6">
        <v>0.86138499999999996</v>
      </c>
      <c r="J58" s="6">
        <v>1.98617</v>
      </c>
      <c r="K58" s="6" t="s">
        <v>32</v>
      </c>
      <c r="L58" s="6" t="s">
        <v>32</v>
      </c>
      <c r="M58" s="6" t="s">
        <v>32</v>
      </c>
      <c r="N58" s="11">
        <f t="shared" si="14"/>
        <v>100.46393027418233</v>
      </c>
    </row>
    <row r="59" spans="1:14" x14ac:dyDescent="0.25">
      <c r="A59" s="28">
        <v>22</v>
      </c>
      <c r="B59" s="6" t="s">
        <v>32</v>
      </c>
      <c r="C59" s="6">
        <v>53.664900000000003</v>
      </c>
      <c r="D59" s="6">
        <v>3.8136000000000003E-2</v>
      </c>
      <c r="E59" s="6" t="s">
        <v>32</v>
      </c>
      <c r="F59" s="6">
        <v>43.68839520848271</v>
      </c>
      <c r="G59" s="6">
        <v>0.64080627542399482</v>
      </c>
      <c r="H59" s="6">
        <f t="shared" si="12"/>
        <v>44.329201483906708</v>
      </c>
      <c r="I59" s="6">
        <v>0.84460800000000003</v>
      </c>
      <c r="J59" s="6">
        <v>2.0826899999999999</v>
      </c>
      <c r="K59" s="6" t="s">
        <v>32</v>
      </c>
      <c r="L59" s="6" t="s">
        <v>32</v>
      </c>
      <c r="M59" s="6" t="s">
        <v>32</v>
      </c>
      <c r="N59" s="11">
        <f t="shared" si="14"/>
        <v>100.95953548390671</v>
      </c>
    </row>
    <row r="60" spans="1:14" x14ac:dyDescent="0.25">
      <c r="A60" s="28">
        <v>23</v>
      </c>
      <c r="B60" s="6" t="s">
        <v>32</v>
      </c>
      <c r="C60" s="6">
        <v>53.775399999999998</v>
      </c>
      <c r="D60" s="6">
        <v>2.3278E-2</v>
      </c>
      <c r="E60" s="6" t="s">
        <v>32</v>
      </c>
      <c r="F60" s="6">
        <v>44.258678813159271</v>
      </c>
      <c r="G60" s="6">
        <v>0.10804618266831938</v>
      </c>
      <c r="H60" s="6">
        <f t="shared" si="12"/>
        <v>44.366724995827589</v>
      </c>
      <c r="I60" s="6">
        <v>0.92766999999999999</v>
      </c>
      <c r="J60" s="6">
        <v>1.77132</v>
      </c>
      <c r="K60" s="6" t="s">
        <v>32</v>
      </c>
      <c r="L60" s="6" t="s">
        <v>32</v>
      </c>
      <c r="M60" s="6" t="s">
        <v>32</v>
      </c>
      <c r="N60" s="11">
        <f t="shared" si="14"/>
        <v>100.86439299582759</v>
      </c>
    </row>
    <row r="61" spans="1:14" x14ac:dyDescent="0.25">
      <c r="A61" s="28">
        <v>24</v>
      </c>
      <c r="B61" s="6" t="s">
        <v>32</v>
      </c>
      <c r="C61" s="6">
        <v>53.869900000000001</v>
      </c>
      <c r="D61" s="6">
        <v>2.5368000000000002E-2</v>
      </c>
      <c r="E61" s="6" t="s">
        <v>32</v>
      </c>
      <c r="F61" s="6">
        <v>43.765936085609383</v>
      </c>
      <c r="G61" s="6">
        <v>0.32836204847451533</v>
      </c>
      <c r="H61" s="6">
        <f t="shared" si="12"/>
        <v>44.0942981340839</v>
      </c>
      <c r="I61" s="6">
        <v>0.91166899999999995</v>
      </c>
      <c r="J61" s="6">
        <v>2.1044999999999998</v>
      </c>
      <c r="K61" s="6" t="s">
        <v>32</v>
      </c>
      <c r="L61" s="6" t="s">
        <v>32</v>
      </c>
      <c r="M61" s="6" t="s">
        <v>32</v>
      </c>
      <c r="N61" s="11">
        <f t="shared" si="14"/>
        <v>101.00573513408391</v>
      </c>
    </row>
    <row r="62" spans="1:14" x14ac:dyDescent="0.25">
      <c r="A62" s="28">
        <v>25</v>
      </c>
      <c r="B62" s="6">
        <v>0.130746</v>
      </c>
      <c r="C62" s="6">
        <v>50.465499999999999</v>
      </c>
      <c r="D62" s="6">
        <v>5.3712999999999997E-2</v>
      </c>
      <c r="E62" s="6" t="s">
        <v>32</v>
      </c>
      <c r="F62" s="6">
        <v>41.183334122912818</v>
      </c>
      <c r="G62" s="6">
        <v>5.3647529689055657</v>
      </c>
      <c r="H62" s="6">
        <f t="shared" si="12"/>
        <v>46.548087091818381</v>
      </c>
      <c r="I62" s="6">
        <v>0.82863399999999998</v>
      </c>
      <c r="J62" s="6">
        <v>1.88314</v>
      </c>
      <c r="K62" s="6" t="s">
        <v>32</v>
      </c>
      <c r="L62" s="6" t="s">
        <v>32</v>
      </c>
      <c r="M62" s="6" t="s">
        <v>32</v>
      </c>
      <c r="N62" s="11">
        <f t="shared" si="14"/>
        <v>99.909820091818375</v>
      </c>
    </row>
    <row r="63" spans="1:14" x14ac:dyDescent="0.25">
      <c r="A63" s="28">
        <v>26</v>
      </c>
      <c r="B63" s="6">
        <v>8.6664000000000005E-2</v>
      </c>
      <c r="C63" s="6">
        <v>52.637</v>
      </c>
      <c r="D63" s="6">
        <v>0.85147499999999998</v>
      </c>
      <c r="E63" s="6" t="s">
        <v>32</v>
      </c>
      <c r="F63" s="6">
        <v>42.333416243166035</v>
      </c>
      <c r="G63" s="6">
        <v>0.4880842330548828</v>
      </c>
      <c r="H63" s="6">
        <f t="shared" si="12"/>
        <v>42.821500476220919</v>
      </c>
      <c r="I63" s="6">
        <v>0.91805300000000001</v>
      </c>
      <c r="J63" s="6">
        <v>2.2825600000000001</v>
      </c>
      <c r="K63" s="6" t="s">
        <v>32</v>
      </c>
      <c r="L63" s="6">
        <v>0.110684</v>
      </c>
      <c r="M63" s="6" t="s">
        <v>32</v>
      </c>
      <c r="N63" s="11">
        <f t="shared" si="14"/>
        <v>99.707936476220922</v>
      </c>
    </row>
    <row r="64" spans="1:14" x14ac:dyDescent="0.25">
      <c r="A64" s="28">
        <v>27</v>
      </c>
      <c r="B64" s="6">
        <v>5.0763000000000003E-2</v>
      </c>
      <c r="C64" s="6">
        <v>52.861199999999997</v>
      </c>
      <c r="D64" s="6">
        <v>0.13610800000000001</v>
      </c>
      <c r="E64" s="6" t="s">
        <v>32</v>
      </c>
      <c r="F64" s="6">
        <v>42.551514904631134</v>
      </c>
      <c r="G64" s="6">
        <v>0.76180974782761579</v>
      </c>
      <c r="H64" s="6">
        <f t="shared" si="12"/>
        <v>43.313324652458746</v>
      </c>
      <c r="I64" s="6">
        <v>0.77379500000000001</v>
      </c>
      <c r="J64" s="6">
        <v>2.35527</v>
      </c>
      <c r="K64" s="6" t="s">
        <v>32</v>
      </c>
      <c r="L64" s="6" t="s">
        <v>32</v>
      </c>
      <c r="M64" s="6" t="s">
        <v>32</v>
      </c>
      <c r="N64" s="11">
        <f t="shared" si="14"/>
        <v>99.490460652458765</v>
      </c>
    </row>
    <row r="65" spans="1:14" x14ac:dyDescent="0.25">
      <c r="A65" s="28">
        <v>28</v>
      </c>
      <c r="B65" s="6" t="s">
        <v>32</v>
      </c>
      <c r="C65" s="6">
        <v>52.991399999999999</v>
      </c>
      <c r="D65" s="6">
        <v>2.1572000000000001E-2</v>
      </c>
      <c r="E65" s="6" t="s">
        <v>32</v>
      </c>
      <c r="F65" s="6">
        <v>43.726707137821897</v>
      </c>
      <c r="G65" s="6">
        <v>1.1107803954244719</v>
      </c>
      <c r="H65" s="6">
        <f t="shared" si="12"/>
        <v>44.837487533246367</v>
      </c>
      <c r="I65" s="6">
        <v>1.09398</v>
      </c>
      <c r="J65" s="6">
        <v>1.5797699999999999</v>
      </c>
      <c r="K65" s="6" t="s">
        <v>32</v>
      </c>
      <c r="L65" s="6" t="s">
        <v>32</v>
      </c>
      <c r="M65" s="6" t="s">
        <v>32</v>
      </c>
      <c r="N65" s="11">
        <f t="shared" si="14"/>
        <v>100.52420953324636</v>
      </c>
    </row>
    <row r="66" spans="1:14" x14ac:dyDescent="0.25">
      <c r="A66" s="28">
        <v>29</v>
      </c>
      <c r="B66" s="6" t="s">
        <v>32</v>
      </c>
      <c r="C66" s="6">
        <v>53.439599999999999</v>
      </c>
      <c r="D66" s="6">
        <v>0</v>
      </c>
      <c r="E66" s="6" t="s">
        <v>32</v>
      </c>
      <c r="F66" s="6">
        <v>43.574766189481373</v>
      </c>
      <c r="G66" s="6">
        <v>0.84788191271700508</v>
      </c>
      <c r="H66" s="6">
        <f t="shared" si="12"/>
        <v>44.42264810219838</v>
      </c>
      <c r="I66" s="6">
        <v>0.94977500000000004</v>
      </c>
      <c r="J66" s="6">
        <v>1.9730300000000001</v>
      </c>
      <c r="K66" s="6" t="s">
        <v>32</v>
      </c>
      <c r="L66" s="6" t="s">
        <v>32</v>
      </c>
      <c r="M66" s="6">
        <v>8.3890999999999993E-2</v>
      </c>
      <c r="N66" s="11">
        <f t="shared" si="14"/>
        <v>100.86894410219836</v>
      </c>
    </row>
    <row r="67" spans="1:14" x14ac:dyDescent="0.25">
      <c r="A67" s="14" t="s">
        <v>71</v>
      </c>
      <c r="B67" s="15"/>
      <c r="C67" s="15">
        <f t="shared" ref="C67:N67" si="15">MIN(C38:C66)</f>
        <v>50.465499999999999</v>
      </c>
      <c r="D67" s="15">
        <f t="shared" si="15"/>
        <v>0</v>
      </c>
      <c r="E67" s="15"/>
      <c r="F67" s="15">
        <f t="shared" si="15"/>
        <v>41.183334122912818</v>
      </c>
      <c r="G67" s="15">
        <f t="shared" si="15"/>
        <v>0.10804618266831938</v>
      </c>
      <c r="H67" s="15">
        <f t="shared" si="15"/>
        <v>42.821500476220919</v>
      </c>
      <c r="I67" s="15">
        <f t="shared" si="15"/>
        <v>0.76335900000000001</v>
      </c>
      <c r="J67" s="15">
        <f t="shared" si="15"/>
        <v>1.5797699999999999</v>
      </c>
      <c r="K67" s="15"/>
      <c r="L67" s="15"/>
      <c r="M67" s="15">
        <f t="shared" si="15"/>
        <v>1.7752E-2</v>
      </c>
      <c r="N67" s="15">
        <f t="shared" si="15"/>
        <v>99.490460652458765</v>
      </c>
    </row>
    <row r="68" spans="1:14" x14ac:dyDescent="0.25">
      <c r="A68" s="14" t="s">
        <v>72</v>
      </c>
      <c r="B68" s="15"/>
      <c r="C68" s="15">
        <f>MAX(C38:C66)</f>
        <v>53.869900000000001</v>
      </c>
      <c r="D68" s="15">
        <f t="shared" ref="D68" si="16">MAX(D39:D66)</f>
        <v>0.85147499999999998</v>
      </c>
      <c r="E68" s="15"/>
      <c r="F68" s="15">
        <f>MAX(F38:F66)</f>
        <v>44.258678813159271</v>
      </c>
      <c r="G68" s="15">
        <f t="shared" ref="G68:J68" si="17">MAX(G38:G66)</f>
        <v>5.3647529689055657</v>
      </c>
      <c r="H68" s="15">
        <f t="shared" si="17"/>
        <v>46.548087091818381</v>
      </c>
      <c r="I68" s="15">
        <f t="shared" si="17"/>
        <v>1.09398</v>
      </c>
      <c r="J68" s="15">
        <f t="shared" si="17"/>
        <v>2.35527</v>
      </c>
      <c r="K68" s="15"/>
      <c r="L68" s="15"/>
      <c r="M68" s="15">
        <f>MAX(M38:M66)</f>
        <v>8.3890999999999993E-2</v>
      </c>
      <c r="N68" s="15">
        <f>MAX(N38:N66)</f>
        <v>101.20574775859203</v>
      </c>
    </row>
    <row r="69" spans="1:14" x14ac:dyDescent="0.25">
      <c r="A69" s="14" t="s">
        <v>73</v>
      </c>
      <c r="B69" s="15"/>
      <c r="C69" s="15">
        <f t="shared" ref="C69:N69" si="18">AVERAGE(C38:C66)</f>
        <v>53.116031034482752</v>
      </c>
      <c r="D69" s="15">
        <f t="shared" si="18"/>
        <v>6.3375518518518525E-2</v>
      </c>
      <c r="E69" s="15"/>
      <c r="F69" s="15">
        <f t="shared" si="18"/>
        <v>43.331657169194642</v>
      </c>
      <c r="G69" s="15">
        <f t="shared" si="18"/>
        <v>1.2978023107654486</v>
      </c>
      <c r="H69" s="15">
        <f t="shared" si="18"/>
        <v>44.629459479960076</v>
      </c>
      <c r="I69" s="15">
        <f t="shared" si="18"/>
        <v>0.87747058620689622</v>
      </c>
      <c r="J69" s="15">
        <f t="shared" si="18"/>
        <v>1.9872682758620688</v>
      </c>
      <c r="K69" s="15"/>
      <c r="L69" s="15"/>
      <c r="M69" s="15">
        <f t="shared" si="18"/>
        <v>3.9488166666666664E-2</v>
      </c>
      <c r="N69" s="15">
        <f t="shared" si="18"/>
        <v>100.70095703168421</v>
      </c>
    </row>
    <row r="70" spans="1:14" x14ac:dyDescent="0.25">
      <c r="A70" s="14" t="s">
        <v>76</v>
      </c>
      <c r="B70" s="15"/>
      <c r="C70" s="15">
        <f t="shared" ref="C70:N70" si="19">STDEV(C38:C66)*2</f>
        <v>1.4273212123249313</v>
      </c>
      <c r="D70" s="15">
        <f t="shared" si="19"/>
        <v>0.31830697161140165</v>
      </c>
      <c r="E70" s="15"/>
      <c r="F70" s="15">
        <f t="shared" si="19"/>
        <v>1.2468887976937835</v>
      </c>
      <c r="G70" s="15">
        <f t="shared" si="19"/>
        <v>2.267833051170828</v>
      </c>
      <c r="H70" s="15">
        <f t="shared" si="19"/>
        <v>1.4591962206433831</v>
      </c>
      <c r="I70" s="15">
        <f t="shared" si="19"/>
        <v>0.15407980213097111</v>
      </c>
      <c r="J70" s="15">
        <f t="shared" si="19"/>
        <v>0.29653560017879643</v>
      </c>
      <c r="K70" s="15"/>
      <c r="L70" s="15"/>
      <c r="M70" s="15">
        <f t="shared" si="19"/>
        <v>6.3881900803487893E-2</v>
      </c>
      <c r="N70" s="15">
        <f t="shared" si="19"/>
        <v>0.87402877779796762</v>
      </c>
    </row>
    <row r="71" spans="1:14" ht="14.4" x14ac:dyDescent="0.3">
      <c r="A71" s="43" t="s">
        <v>56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</row>
    <row r="72" spans="1:14" x14ac:dyDescent="0.25">
      <c r="A72" s="28">
        <v>1</v>
      </c>
      <c r="B72" s="6" t="s">
        <v>32</v>
      </c>
      <c r="C72" s="6">
        <v>52.090800000000002</v>
      </c>
      <c r="D72" s="6">
        <v>4.9021000000000002E-2</v>
      </c>
      <c r="E72" s="6" t="s">
        <v>32</v>
      </c>
      <c r="F72" s="6">
        <v>42.640341642551533</v>
      </c>
      <c r="G72" s="6">
        <v>2.5762713816001974</v>
      </c>
      <c r="H72" s="6">
        <f>SUM(F72:G72)</f>
        <v>45.216613024151734</v>
      </c>
      <c r="I72" s="6">
        <v>0.72669099999999998</v>
      </c>
      <c r="J72" s="6">
        <v>1.9435800000000001</v>
      </c>
      <c r="K72" s="6" t="s">
        <v>32</v>
      </c>
      <c r="L72" s="6" t="s">
        <v>32</v>
      </c>
      <c r="M72" s="6" t="s">
        <v>32</v>
      </c>
      <c r="N72" s="6">
        <v>100.02670502415174</v>
      </c>
    </row>
    <row r="73" spans="1:14" x14ac:dyDescent="0.25">
      <c r="A73" s="28">
        <v>2</v>
      </c>
      <c r="B73" s="6" t="s">
        <v>32</v>
      </c>
      <c r="C73" s="6">
        <v>52.585599999999999</v>
      </c>
      <c r="D73" s="6">
        <v>2.3096999999999999E-2</v>
      </c>
      <c r="E73" s="6" t="s">
        <v>32</v>
      </c>
      <c r="F73" s="6">
        <v>43.065324129524456</v>
      </c>
      <c r="G73" s="6">
        <v>0.88727023339777611</v>
      </c>
      <c r="H73" s="6">
        <f t="shared" ref="H73:H101" si="20">SUM(F73:G73)</f>
        <v>43.952594362922234</v>
      </c>
      <c r="I73" s="6">
        <v>0.79241399999999995</v>
      </c>
      <c r="J73" s="6">
        <v>1.91743</v>
      </c>
      <c r="K73" s="6">
        <v>3.3249000000000001E-2</v>
      </c>
      <c r="L73" s="6" t="s">
        <v>32</v>
      </c>
      <c r="M73" s="6" t="s">
        <v>32</v>
      </c>
      <c r="N73" s="6">
        <v>99.304384362922235</v>
      </c>
    </row>
    <row r="74" spans="1:14" x14ac:dyDescent="0.25">
      <c r="A74" s="28">
        <v>3</v>
      </c>
      <c r="B74" s="6" t="s">
        <v>32</v>
      </c>
      <c r="C74" s="6">
        <v>52.315600000000003</v>
      </c>
      <c r="D74" s="6">
        <v>4.1149999999999999E-2</v>
      </c>
      <c r="E74" s="6" t="s">
        <v>32</v>
      </c>
      <c r="F74" s="6">
        <v>42.687243082240059</v>
      </c>
      <c r="G74" s="6">
        <v>1.6578551000110056</v>
      </c>
      <c r="H74" s="6">
        <f t="shared" si="20"/>
        <v>44.345098182251064</v>
      </c>
      <c r="I74" s="6">
        <v>0.78881699999999999</v>
      </c>
      <c r="J74" s="6">
        <v>1.9953700000000001</v>
      </c>
      <c r="K74" s="6">
        <v>3.4090000000000002E-2</v>
      </c>
      <c r="L74" s="6" t="s">
        <v>32</v>
      </c>
      <c r="M74" s="6" t="s">
        <v>32</v>
      </c>
      <c r="N74" s="6">
        <v>99.520125182251078</v>
      </c>
    </row>
    <row r="75" spans="1:14" x14ac:dyDescent="0.25">
      <c r="A75" s="28">
        <v>4</v>
      </c>
      <c r="B75" s="6" t="s">
        <v>32</v>
      </c>
      <c r="C75" s="6">
        <v>52.731299999999997</v>
      </c>
      <c r="D75" s="6">
        <v>4.0416000000000001E-2</v>
      </c>
      <c r="E75" s="6" t="s">
        <v>32</v>
      </c>
      <c r="F75" s="6">
        <v>43.0595744084359</v>
      </c>
      <c r="G75" s="6">
        <v>1.1628276682312133</v>
      </c>
      <c r="H75" s="6">
        <f t="shared" si="20"/>
        <v>44.222402076667116</v>
      </c>
      <c r="I75" s="6">
        <v>0.80091999999999997</v>
      </c>
      <c r="J75" s="6">
        <v>1.98932</v>
      </c>
      <c r="K75" s="6" t="s">
        <v>32</v>
      </c>
      <c r="L75" s="6" t="s">
        <v>32</v>
      </c>
      <c r="M75" s="6" t="s">
        <v>32</v>
      </c>
      <c r="N75" s="6">
        <v>99.784358076667118</v>
      </c>
    </row>
    <row r="76" spans="1:14" x14ac:dyDescent="0.25">
      <c r="A76" s="28">
        <v>5</v>
      </c>
      <c r="B76" s="6" t="s">
        <v>32</v>
      </c>
      <c r="C76" s="6">
        <v>52.538499999999999</v>
      </c>
      <c r="D76" s="6">
        <v>4.1845E-2</v>
      </c>
      <c r="E76" s="6" t="s">
        <v>32</v>
      </c>
      <c r="F76" s="6">
        <v>42.894365937761499</v>
      </c>
      <c r="G76" s="6">
        <v>1.5372488756643869</v>
      </c>
      <c r="H76" s="6">
        <f t="shared" si="20"/>
        <v>44.431614813425888</v>
      </c>
      <c r="I76" s="6">
        <v>0.69933400000000001</v>
      </c>
      <c r="J76" s="6">
        <v>2.0424600000000002</v>
      </c>
      <c r="K76" s="6" t="s">
        <v>32</v>
      </c>
      <c r="L76" s="6" t="s">
        <v>32</v>
      </c>
      <c r="M76" s="6" t="s">
        <v>32</v>
      </c>
      <c r="N76" s="6">
        <v>99.753753813425874</v>
      </c>
    </row>
    <row r="77" spans="1:14" x14ac:dyDescent="0.25">
      <c r="A77" s="28">
        <v>6</v>
      </c>
      <c r="B77" s="6" t="s">
        <v>32</v>
      </c>
      <c r="C77" s="6">
        <v>52.624200000000002</v>
      </c>
      <c r="D77" s="6">
        <v>3.0966E-2</v>
      </c>
      <c r="E77" s="6" t="s">
        <v>32</v>
      </c>
      <c r="F77" s="6">
        <v>43.026612615081625</v>
      </c>
      <c r="G77" s="6">
        <v>0.95274119150472325</v>
      </c>
      <c r="H77" s="6">
        <f t="shared" si="20"/>
        <v>43.979353806586346</v>
      </c>
      <c r="I77" s="6">
        <v>0.73705699999999996</v>
      </c>
      <c r="J77" s="6">
        <v>1.99007</v>
      </c>
      <c r="K77" s="6" t="s">
        <v>32</v>
      </c>
      <c r="L77" s="6" t="s">
        <v>32</v>
      </c>
      <c r="M77" s="6" t="s">
        <v>32</v>
      </c>
      <c r="N77" s="6">
        <v>99.375068806586341</v>
      </c>
    </row>
    <row r="78" spans="1:14" x14ac:dyDescent="0.25">
      <c r="A78" s="28">
        <v>7</v>
      </c>
      <c r="B78" s="6" t="s">
        <v>32</v>
      </c>
      <c r="C78" s="6">
        <v>52.591700000000003</v>
      </c>
      <c r="D78" s="6">
        <v>2.3858000000000001E-2</v>
      </c>
      <c r="E78" s="6" t="s">
        <v>32</v>
      </c>
      <c r="F78" s="6">
        <v>43.329477818026447</v>
      </c>
      <c r="G78" s="6">
        <v>1.1633795510032128</v>
      </c>
      <c r="H78" s="6">
        <f t="shared" si="20"/>
        <v>44.492857369029657</v>
      </c>
      <c r="I78" s="6">
        <v>0.87931099999999995</v>
      </c>
      <c r="J78" s="6">
        <v>1.72295</v>
      </c>
      <c r="K78" s="6" t="s">
        <v>32</v>
      </c>
      <c r="L78" s="6" t="s">
        <v>32</v>
      </c>
      <c r="M78" s="6" t="s">
        <v>32</v>
      </c>
      <c r="N78" s="6">
        <v>99.710676369029656</v>
      </c>
    </row>
    <row r="79" spans="1:14" x14ac:dyDescent="0.25">
      <c r="A79" s="28">
        <v>8</v>
      </c>
      <c r="B79" s="6" t="s">
        <v>32</v>
      </c>
      <c r="C79" s="6">
        <v>52.860700000000001</v>
      </c>
      <c r="D79" s="6" t="s">
        <v>32</v>
      </c>
      <c r="E79" s="6" t="s">
        <v>32</v>
      </c>
      <c r="F79" s="6">
        <v>43.527971742790648</v>
      </c>
      <c r="G79" s="6">
        <v>1.4783411922800784</v>
      </c>
      <c r="H79" s="6">
        <f t="shared" si="20"/>
        <v>45.006312935070724</v>
      </c>
      <c r="I79" s="6">
        <v>0.89024800000000004</v>
      </c>
      <c r="J79" s="6">
        <v>1.74108</v>
      </c>
      <c r="K79" s="6" t="s">
        <v>32</v>
      </c>
      <c r="L79" s="6" t="s">
        <v>32</v>
      </c>
      <c r="M79" s="6" t="s">
        <v>32</v>
      </c>
      <c r="N79" s="6">
        <v>100.49834093507071</v>
      </c>
    </row>
    <row r="80" spans="1:14" x14ac:dyDescent="0.25">
      <c r="A80" s="28">
        <v>9</v>
      </c>
      <c r="B80" s="6" t="s">
        <v>32</v>
      </c>
      <c r="C80" s="6">
        <v>52.5685</v>
      </c>
      <c r="D80" s="6" t="s">
        <v>32</v>
      </c>
      <c r="E80" s="6" t="s">
        <v>32</v>
      </c>
      <c r="F80" s="6">
        <v>43.195361924577327</v>
      </c>
      <c r="G80" s="6">
        <v>1.6009333468925437</v>
      </c>
      <c r="H80" s="6">
        <f t="shared" si="20"/>
        <v>44.796295271469873</v>
      </c>
      <c r="I80" s="6">
        <v>0.81301599999999996</v>
      </c>
      <c r="J80" s="6">
        <v>1.8241499999999999</v>
      </c>
      <c r="K80" s="6">
        <v>2.9973E-2</v>
      </c>
      <c r="L80" s="6" t="s">
        <v>32</v>
      </c>
      <c r="M80" s="6" t="s">
        <v>32</v>
      </c>
      <c r="N80" s="6">
        <v>100.03193427146988</v>
      </c>
    </row>
    <row r="81" spans="1:14" x14ac:dyDescent="0.25">
      <c r="A81" s="28">
        <v>10</v>
      </c>
      <c r="B81" s="6" t="s">
        <v>32</v>
      </c>
      <c r="C81" s="6">
        <v>53.311799999999998</v>
      </c>
      <c r="D81" s="6">
        <v>3.5416999999999997E-2</v>
      </c>
      <c r="E81" s="6" t="s">
        <v>32</v>
      </c>
      <c r="F81" s="6">
        <v>43.774144226674494</v>
      </c>
      <c r="G81" s="6">
        <v>0.37269562655065963</v>
      </c>
      <c r="H81" s="6">
        <f t="shared" si="20"/>
        <v>44.146839853225153</v>
      </c>
      <c r="I81" s="6">
        <v>0.85102800000000001</v>
      </c>
      <c r="J81" s="6">
        <v>1.8528199999999999</v>
      </c>
      <c r="K81" s="6" t="s">
        <v>32</v>
      </c>
      <c r="L81" s="6" t="s">
        <v>32</v>
      </c>
      <c r="M81" s="6" t="s">
        <v>32</v>
      </c>
      <c r="N81" s="6">
        <v>100.19790485322515</v>
      </c>
    </row>
    <row r="82" spans="1:14" x14ac:dyDescent="0.25">
      <c r="A82" s="28">
        <v>11</v>
      </c>
      <c r="B82" s="6" t="s">
        <v>32</v>
      </c>
      <c r="C82" s="6">
        <v>52.745399999999997</v>
      </c>
      <c r="D82" s="6">
        <v>2.1883E-2</v>
      </c>
      <c r="E82" s="6" t="s">
        <v>32</v>
      </c>
      <c r="F82" s="6">
        <v>43.371460627674992</v>
      </c>
      <c r="G82" s="6">
        <v>0.40868494499715935</v>
      </c>
      <c r="H82" s="6">
        <f t="shared" si="20"/>
        <v>43.780145572672154</v>
      </c>
      <c r="I82" s="6">
        <v>0.79185700000000003</v>
      </c>
      <c r="J82" s="6">
        <v>1.8266199999999999</v>
      </c>
      <c r="K82" s="6" t="s">
        <v>32</v>
      </c>
      <c r="L82" s="6" t="s">
        <v>32</v>
      </c>
      <c r="M82" s="6" t="s">
        <v>32</v>
      </c>
      <c r="N82" s="6">
        <v>99.165905572672145</v>
      </c>
    </row>
    <row r="83" spans="1:14" x14ac:dyDescent="0.25">
      <c r="A83" s="28">
        <v>12</v>
      </c>
      <c r="B83" s="6" t="s">
        <v>32</v>
      </c>
      <c r="C83" s="6">
        <v>52.675699999999999</v>
      </c>
      <c r="D83" s="6">
        <v>3.8157000000000003E-2</v>
      </c>
      <c r="E83" s="6" t="s">
        <v>32</v>
      </c>
      <c r="F83" s="6">
        <v>43.509390932487506</v>
      </c>
      <c r="G83" s="6">
        <v>0.88986321792560352</v>
      </c>
      <c r="H83" s="6">
        <f t="shared" si="20"/>
        <v>44.399254150413107</v>
      </c>
      <c r="I83" s="6">
        <v>0.80381499999999995</v>
      </c>
      <c r="J83" s="6">
        <v>1.70729</v>
      </c>
      <c r="K83" s="6">
        <v>4.1183999999999998E-2</v>
      </c>
      <c r="L83" s="6" t="s">
        <v>32</v>
      </c>
      <c r="M83" s="6" t="s">
        <v>32</v>
      </c>
      <c r="N83" s="6">
        <v>99.665400150413106</v>
      </c>
    </row>
    <row r="84" spans="1:14" x14ac:dyDescent="0.25">
      <c r="A84" s="28">
        <v>13</v>
      </c>
      <c r="B84" s="6" t="s">
        <v>32</v>
      </c>
      <c r="C84" s="6">
        <v>52.732399999999998</v>
      </c>
      <c r="D84" s="6">
        <v>4.2215000000000003E-2</v>
      </c>
      <c r="E84" s="6" t="s">
        <v>32</v>
      </c>
      <c r="F84" s="6">
        <v>43.098637863499391</v>
      </c>
      <c r="G84" s="6">
        <v>1.3891379206271286</v>
      </c>
      <c r="H84" s="6">
        <f t="shared" si="20"/>
        <v>44.487775784126519</v>
      </c>
      <c r="I84" s="6">
        <v>0.75475599999999998</v>
      </c>
      <c r="J84" s="6">
        <v>1.9941899999999999</v>
      </c>
      <c r="K84" s="6" t="s">
        <v>32</v>
      </c>
      <c r="L84" s="6" t="s">
        <v>32</v>
      </c>
      <c r="M84" s="6" t="s">
        <v>32</v>
      </c>
      <c r="N84" s="6">
        <v>100.01133678412653</v>
      </c>
    </row>
    <row r="85" spans="1:14" x14ac:dyDescent="0.25">
      <c r="A85" s="28">
        <v>14</v>
      </c>
      <c r="B85" s="6" t="s">
        <v>32</v>
      </c>
      <c r="C85" s="6">
        <v>51.5931</v>
      </c>
      <c r="D85" s="6">
        <v>0.16284100000000001</v>
      </c>
      <c r="E85" s="6" t="s">
        <v>32</v>
      </c>
      <c r="F85" s="6">
        <v>42.103406051306621</v>
      </c>
      <c r="G85" s="6">
        <v>3.9192590253167019</v>
      </c>
      <c r="H85" s="6">
        <f t="shared" si="20"/>
        <v>46.022665076623326</v>
      </c>
      <c r="I85" s="6">
        <v>0.763069</v>
      </c>
      <c r="J85" s="6">
        <v>1.97306</v>
      </c>
      <c r="K85" s="6" t="s">
        <v>32</v>
      </c>
      <c r="L85" s="6" t="s">
        <v>32</v>
      </c>
      <c r="M85" s="6" t="s">
        <v>32</v>
      </c>
      <c r="N85" s="6">
        <v>100.51473507662332</v>
      </c>
    </row>
    <row r="86" spans="1:14" x14ac:dyDescent="0.25">
      <c r="A86" s="28">
        <v>15</v>
      </c>
      <c r="B86" s="6" t="s">
        <v>32</v>
      </c>
      <c r="C86" s="6">
        <v>52.246400000000001</v>
      </c>
      <c r="D86" s="6">
        <v>5.3810999999999998E-2</v>
      </c>
      <c r="E86" s="6" t="s">
        <v>32</v>
      </c>
      <c r="F86" s="6">
        <v>42.67256090264366</v>
      </c>
      <c r="G86" s="6">
        <v>3.0035617450123873</v>
      </c>
      <c r="H86" s="6">
        <f t="shared" si="20"/>
        <v>45.676122647656044</v>
      </c>
      <c r="I86" s="6">
        <v>0.71403099999999997</v>
      </c>
      <c r="J86" s="6">
        <v>2.01119</v>
      </c>
      <c r="K86" s="6">
        <v>5.8660999999999998E-2</v>
      </c>
      <c r="L86" s="6">
        <v>4.5809999999999997E-2</v>
      </c>
      <c r="M86" s="6" t="s">
        <v>32</v>
      </c>
      <c r="N86" s="6">
        <v>100.83967764765605</v>
      </c>
    </row>
    <row r="87" spans="1:14" x14ac:dyDescent="0.25">
      <c r="A87" s="28">
        <v>16</v>
      </c>
      <c r="B87" s="6" t="s">
        <v>32</v>
      </c>
      <c r="C87" s="6">
        <v>52.465499999999999</v>
      </c>
      <c r="D87" s="6">
        <v>3.7057E-2</v>
      </c>
      <c r="E87" s="6" t="s">
        <v>32</v>
      </c>
      <c r="F87" s="6">
        <v>42.935506728969642</v>
      </c>
      <c r="G87" s="6">
        <v>2.49073669459997</v>
      </c>
      <c r="H87" s="6">
        <f t="shared" si="20"/>
        <v>45.426243423569609</v>
      </c>
      <c r="I87" s="6">
        <v>0.73283900000000002</v>
      </c>
      <c r="J87" s="6">
        <v>1.9635199999999999</v>
      </c>
      <c r="K87" s="6" t="s">
        <v>32</v>
      </c>
      <c r="L87" s="6">
        <v>3.4875999999999997E-2</v>
      </c>
      <c r="M87" s="6" t="s">
        <v>32</v>
      </c>
      <c r="N87" s="6">
        <v>100.6884254235696</v>
      </c>
    </row>
    <row r="88" spans="1:14" x14ac:dyDescent="0.25">
      <c r="A88" s="28">
        <v>17</v>
      </c>
      <c r="B88" s="6" t="s">
        <v>32</v>
      </c>
      <c r="C88" s="6">
        <v>52.9621</v>
      </c>
      <c r="D88" s="6">
        <v>3.3797000000000001E-2</v>
      </c>
      <c r="E88" s="6" t="s">
        <v>32</v>
      </c>
      <c r="F88" s="6">
        <v>43.382894449131342</v>
      </c>
      <c r="G88" s="6">
        <v>1.7749336713245731</v>
      </c>
      <c r="H88" s="6">
        <f t="shared" si="20"/>
        <v>45.157828120455918</v>
      </c>
      <c r="I88" s="6">
        <v>0.70304299999999997</v>
      </c>
      <c r="J88" s="6">
        <v>1.9799800000000001</v>
      </c>
      <c r="K88" s="6" t="s">
        <v>32</v>
      </c>
      <c r="L88" s="6" t="s">
        <v>32</v>
      </c>
      <c r="M88" s="6" t="s">
        <v>32</v>
      </c>
      <c r="N88" s="6">
        <v>100.83674812045591</v>
      </c>
    </row>
    <row r="89" spans="1:14" x14ac:dyDescent="0.25">
      <c r="A89" s="28">
        <v>18</v>
      </c>
      <c r="B89" s="6" t="s">
        <v>32</v>
      </c>
      <c r="C89" s="6">
        <v>53.050699999999999</v>
      </c>
      <c r="D89" s="6">
        <v>2.6322000000000002E-2</v>
      </c>
      <c r="E89" s="6" t="s">
        <v>32</v>
      </c>
      <c r="F89" s="6">
        <v>43.43138943535282</v>
      </c>
      <c r="G89" s="6">
        <v>1.3738551937572572</v>
      </c>
      <c r="H89" s="6">
        <f t="shared" si="20"/>
        <v>44.805244629110078</v>
      </c>
      <c r="I89" s="6">
        <v>0.79162399999999999</v>
      </c>
      <c r="J89" s="6">
        <v>1.9471400000000001</v>
      </c>
      <c r="K89" s="6" t="s">
        <v>32</v>
      </c>
      <c r="L89" s="6" t="s">
        <v>32</v>
      </c>
      <c r="M89" s="6" t="s">
        <v>32</v>
      </c>
      <c r="N89" s="6">
        <v>100.64981862911007</v>
      </c>
    </row>
    <row r="90" spans="1:14" x14ac:dyDescent="0.25">
      <c r="A90" s="28">
        <v>19</v>
      </c>
      <c r="B90" s="6" t="s">
        <v>32</v>
      </c>
      <c r="C90" s="6">
        <v>53.170499999999997</v>
      </c>
      <c r="D90" s="6">
        <v>4.2354000000000003E-2</v>
      </c>
      <c r="E90" s="6" t="s">
        <v>32</v>
      </c>
      <c r="F90" s="6">
        <v>43.431334571307922</v>
      </c>
      <c r="G90" s="6">
        <v>1.5541761633843718</v>
      </c>
      <c r="H90" s="6">
        <f t="shared" si="20"/>
        <v>44.985510734692291</v>
      </c>
      <c r="I90" s="6">
        <v>0.74914199999999997</v>
      </c>
      <c r="J90" s="6">
        <v>2.0317400000000001</v>
      </c>
      <c r="K90" s="6">
        <v>2.794E-2</v>
      </c>
      <c r="L90" s="6" t="s">
        <v>32</v>
      </c>
      <c r="M90" s="6" t="s">
        <v>32</v>
      </c>
      <c r="N90" s="6">
        <v>101.0071867346923</v>
      </c>
    </row>
    <row r="91" spans="1:14" x14ac:dyDescent="0.25">
      <c r="A91" s="28">
        <v>20</v>
      </c>
      <c r="B91" s="6" t="s">
        <v>32</v>
      </c>
      <c r="C91" s="6">
        <v>52.598799999999997</v>
      </c>
      <c r="D91" s="6">
        <v>2.8034E-2</v>
      </c>
      <c r="E91" s="6" t="s">
        <v>32</v>
      </c>
      <c r="F91" s="6">
        <v>42.811611128490291</v>
      </c>
      <c r="G91" s="6">
        <v>2.798351824419079</v>
      </c>
      <c r="H91" s="6">
        <f t="shared" si="20"/>
        <v>45.60996295290937</v>
      </c>
      <c r="I91" s="6">
        <v>0.77522999999999997</v>
      </c>
      <c r="J91" s="6">
        <v>2.0761799999999999</v>
      </c>
      <c r="K91" s="6" t="s">
        <v>32</v>
      </c>
      <c r="L91" s="6" t="s">
        <v>32</v>
      </c>
      <c r="M91" s="6" t="s">
        <v>32</v>
      </c>
      <c r="N91" s="6">
        <v>101.08820695290936</v>
      </c>
    </row>
    <row r="92" spans="1:14" x14ac:dyDescent="0.25">
      <c r="A92" s="28">
        <v>21</v>
      </c>
      <c r="B92" s="6" t="s">
        <v>32</v>
      </c>
      <c r="C92" s="6">
        <v>52.936900000000001</v>
      </c>
      <c r="D92" s="6">
        <v>3.2884999999999998E-2</v>
      </c>
      <c r="E92" s="6" t="s">
        <v>32</v>
      </c>
      <c r="F92" s="6">
        <v>43.187549541326639</v>
      </c>
      <c r="G92" s="6">
        <v>1.8793387809438893</v>
      </c>
      <c r="H92" s="6">
        <f t="shared" si="20"/>
        <v>45.066888322270529</v>
      </c>
      <c r="I92" s="6">
        <v>0.795485</v>
      </c>
      <c r="J92" s="6">
        <v>2.02433</v>
      </c>
      <c r="K92" s="6" t="s">
        <v>32</v>
      </c>
      <c r="L92" s="6" t="s">
        <v>32</v>
      </c>
      <c r="M92" s="6" t="s">
        <v>32</v>
      </c>
      <c r="N92" s="6">
        <v>100.85648832227052</v>
      </c>
    </row>
    <row r="93" spans="1:14" x14ac:dyDescent="0.25">
      <c r="A93" s="28">
        <v>22</v>
      </c>
      <c r="B93" s="6">
        <v>5.1052E-2</v>
      </c>
      <c r="C93" s="6">
        <v>52.884099999999997</v>
      </c>
      <c r="D93" s="6">
        <v>8.7534000000000001E-2</v>
      </c>
      <c r="E93" s="6" t="s">
        <v>32</v>
      </c>
      <c r="F93" s="6">
        <v>43.305231741925532</v>
      </c>
      <c r="G93" s="6">
        <v>1.8403503878015164</v>
      </c>
      <c r="H93" s="6">
        <f t="shared" si="20"/>
        <v>45.145582129727046</v>
      </c>
      <c r="I93" s="6">
        <v>0.71256600000000003</v>
      </c>
      <c r="J93" s="6">
        <v>1.97879</v>
      </c>
      <c r="K93" s="6" t="s">
        <v>32</v>
      </c>
      <c r="L93" s="6" t="s">
        <v>32</v>
      </c>
      <c r="M93" s="6" t="s">
        <v>32</v>
      </c>
      <c r="N93" s="6">
        <v>100.85962412972704</v>
      </c>
    </row>
    <row r="94" spans="1:14" x14ac:dyDescent="0.25">
      <c r="A94" s="28">
        <v>23</v>
      </c>
      <c r="B94" s="6" t="s">
        <v>32</v>
      </c>
      <c r="C94" s="6">
        <v>52.472900000000003</v>
      </c>
      <c r="D94" s="6">
        <v>4.9986000000000003E-2</v>
      </c>
      <c r="E94" s="6" t="s">
        <v>32</v>
      </c>
      <c r="F94" s="6">
        <v>42.80316090111593</v>
      </c>
      <c r="G94" s="6">
        <v>2.8465288395102162</v>
      </c>
      <c r="H94" s="6">
        <f t="shared" si="20"/>
        <v>45.649689740626144</v>
      </c>
      <c r="I94" s="6">
        <v>0.68972900000000004</v>
      </c>
      <c r="J94" s="6">
        <v>2.0659900000000002</v>
      </c>
      <c r="K94" s="6" t="s">
        <v>32</v>
      </c>
      <c r="L94" s="6" t="s">
        <v>32</v>
      </c>
      <c r="M94" s="6" t="s">
        <v>32</v>
      </c>
      <c r="N94" s="6">
        <v>100.92829474062614</v>
      </c>
    </row>
    <row r="95" spans="1:14" x14ac:dyDescent="0.25">
      <c r="A95" s="28">
        <v>24</v>
      </c>
      <c r="B95" s="6" t="s">
        <v>32</v>
      </c>
      <c r="C95" s="6">
        <v>52.822699999999998</v>
      </c>
      <c r="D95" s="6">
        <v>4.3686000000000003E-2</v>
      </c>
      <c r="E95" s="6" t="s">
        <v>32</v>
      </c>
      <c r="F95" s="6">
        <v>43.206159149553237</v>
      </c>
      <c r="G95" s="6">
        <v>2.0594769652989018</v>
      </c>
      <c r="H95" s="6">
        <f t="shared" si="20"/>
        <v>45.265636114852136</v>
      </c>
      <c r="I95" s="6">
        <v>0.72533499999999995</v>
      </c>
      <c r="J95" s="6">
        <v>1.99614</v>
      </c>
      <c r="K95" s="6" t="s">
        <v>32</v>
      </c>
      <c r="L95" s="6" t="s">
        <v>32</v>
      </c>
      <c r="M95" s="6">
        <v>6.6798999999999997E-2</v>
      </c>
      <c r="N95" s="6">
        <v>100.94642411485214</v>
      </c>
    </row>
    <row r="96" spans="1:14" x14ac:dyDescent="0.25">
      <c r="A96" s="28">
        <v>25</v>
      </c>
      <c r="B96" s="6" t="s">
        <v>32</v>
      </c>
      <c r="C96" s="6">
        <v>53.574599999999997</v>
      </c>
      <c r="D96" s="6">
        <v>3.6584999999999999E-2</v>
      </c>
      <c r="E96" s="6" t="s">
        <v>32</v>
      </c>
      <c r="F96" s="6">
        <v>43.617014125794384</v>
      </c>
      <c r="G96" s="6">
        <v>1.3202609733831712</v>
      </c>
      <c r="H96" s="6">
        <f t="shared" si="20"/>
        <v>44.937275099177555</v>
      </c>
      <c r="I96" s="6">
        <v>0.88794399999999996</v>
      </c>
      <c r="J96" s="6">
        <v>2.0525600000000002</v>
      </c>
      <c r="K96" s="6" t="s">
        <v>32</v>
      </c>
      <c r="L96" s="6" t="s">
        <v>32</v>
      </c>
      <c r="M96" s="6" t="s">
        <v>32</v>
      </c>
      <c r="N96" s="6">
        <v>101.53222009917755</v>
      </c>
    </row>
    <row r="97" spans="1:14" x14ac:dyDescent="0.25">
      <c r="A97" s="28">
        <v>26</v>
      </c>
      <c r="B97" s="6" t="s">
        <v>32</v>
      </c>
      <c r="C97" s="6">
        <v>53.307200000000002</v>
      </c>
      <c r="D97" s="6" t="s">
        <v>32</v>
      </c>
      <c r="E97" s="6" t="s">
        <v>32</v>
      </c>
      <c r="F97" s="6">
        <v>43.399561048151803</v>
      </c>
      <c r="G97" s="6">
        <v>1.6511670697027898</v>
      </c>
      <c r="H97" s="6">
        <f t="shared" si="20"/>
        <v>45.05072811785459</v>
      </c>
      <c r="I97" s="6">
        <v>0.81032400000000004</v>
      </c>
      <c r="J97" s="6">
        <v>2.0837599999999998</v>
      </c>
      <c r="K97" s="6" t="s">
        <v>32</v>
      </c>
      <c r="L97" s="6" t="s">
        <v>32</v>
      </c>
      <c r="M97" s="6" t="s">
        <v>32</v>
      </c>
      <c r="N97" s="6">
        <v>101.25201211785459</v>
      </c>
    </row>
    <row r="98" spans="1:14" x14ac:dyDescent="0.25">
      <c r="A98" s="28">
        <v>27</v>
      </c>
      <c r="B98" s="6" t="s">
        <v>32</v>
      </c>
      <c r="C98" s="6">
        <v>52.648899999999998</v>
      </c>
      <c r="D98" s="6">
        <v>3.6380999999999997E-2</v>
      </c>
      <c r="E98" s="6" t="s">
        <v>32</v>
      </c>
      <c r="F98" s="6">
        <v>43.009806562614912</v>
      </c>
      <c r="G98" s="6">
        <v>2.9927309642772868</v>
      </c>
      <c r="H98" s="6">
        <f t="shared" si="20"/>
        <v>46.002537526892198</v>
      </c>
      <c r="I98" s="6">
        <v>0.71193700000000004</v>
      </c>
      <c r="J98" s="6">
        <v>2.02623</v>
      </c>
      <c r="K98" s="6">
        <v>2.9500999999999999E-2</v>
      </c>
      <c r="L98" s="6" t="s">
        <v>32</v>
      </c>
      <c r="M98" s="6" t="s">
        <v>32</v>
      </c>
      <c r="N98" s="6">
        <v>101.45548652689219</v>
      </c>
    </row>
    <row r="99" spans="1:14" x14ac:dyDescent="0.25">
      <c r="A99" s="28">
        <v>28</v>
      </c>
      <c r="B99" s="6">
        <v>2.5142000000000001E-2</v>
      </c>
      <c r="C99" s="6">
        <v>52.762300000000003</v>
      </c>
      <c r="D99" s="6">
        <v>4.1348000000000003E-2</v>
      </c>
      <c r="E99" s="6" t="s">
        <v>32</v>
      </c>
      <c r="F99" s="6">
        <v>43.014002089439714</v>
      </c>
      <c r="G99" s="6">
        <v>2.7081207371137133</v>
      </c>
      <c r="H99" s="6">
        <f t="shared" si="20"/>
        <v>45.722122826553431</v>
      </c>
      <c r="I99" s="6">
        <v>0.83070500000000003</v>
      </c>
      <c r="J99" s="6">
        <v>2.0135999999999998</v>
      </c>
      <c r="K99" s="6" t="s">
        <v>32</v>
      </c>
      <c r="L99" s="6" t="s">
        <v>32</v>
      </c>
      <c r="M99" s="6" t="s">
        <v>32</v>
      </c>
      <c r="N99" s="6">
        <v>101.40668482655343</v>
      </c>
    </row>
    <row r="100" spans="1:14" x14ac:dyDescent="0.25">
      <c r="A100" s="28">
        <v>29</v>
      </c>
      <c r="B100" s="6" t="s">
        <v>32</v>
      </c>
      <c r="C100" s="6">
        <v>52.861499999999999</v>
      </c>
      <c r="D100" s="6">
        <v>5.4149000000000003E-2</v>
      </c>
      <c r="E100" s="6" t="s">
        <v>32</v>
      </c>
      <c r="F100" s="6">
        <v>43.22700278055747</v>
      </c>
      <c r="G100" s="6">
        <v>2.617545433044131</v>
      </c>
      <c r="H100" s="6">
        <f t="shared" si="20"/>
        <v>45.844548213601598</v>
      </c>
      <c r="I100" s="6">
        <v>0.75212199999999996</v>
      </c>
      <c r="J100" s="6">
        <v>1.9887999999999999</v>
      </c>
      <c r="K100" s="6" t="s">
        <v>32</v>
      </c>
      <c r="L100" s="6" t="s">
        <v>32</v>
      </c>
      <c r="M100" s="6" t="s">
        <v>32</v>
      </c>
      <c r="N100" s="6">
        <v>101.5011192136016</v>
      </c>
    </row>
    <row r="101" spans="1:14" x14ac:dyDescent="0.25">
      <c r="A101" s="28">
        <v>30</v>
      </c>
      <c r="B101" s="6" t="s">
        <v>32</v>
      </c>
      <c r="C101" s="6">
        <v>53.1875</v>
      </c>
      <c r="D101" s="6">
        <v>3.3574E-2</v>
      </c>
      <c r="E101" s="6" t="s">
        <v>32</v>
      </c>
      <c r="F101" s="6">
        <v>43.361874872466295</v>
      </c>
      <c r="G101" s="6">
        <v>2.05479184693381</v>
      </c>
      <c r="H101" s="6">
        <f t="shared" si="20"/>
        <v>45.416666719400105</v>
      </c>
      <c r="I101" s="6">
        <v>0.77344999999999997</v>
      </c>
      <c r="J101" s="6">
        <v>2.0654699999999999</v>
      </c>
      <c r="K101" s="6">
        <v>2.9690999999999999E-2</v>
      </c>
      <c r="L101" s="6" t="s">
        <v>32</v>
      </c>
      <c r="M101" s="6" t="s">
        <v>32</v>
      </c>
      <c r="N101" s="6">
        <v>101.5063517194001</v>
      </c>
    </row>
    <row r="102" spans="1:14" x14ac:dyDescent="0.25">
      <c r="A102" s="14" t="s">
        <v>71</v>
      </c>
      <c r="B102" s="15"/>
      <c r="C102" s="15">
        <f>MIN(C72:C101)</f>
        <v>51.5931</v>
      </c>
      <c r="D102" s="15">
        <f t="shared" ref="D102:N102" si="21">MIN(D72:D101)</f>
        <v>2.1883E-2</v>
      </c>
      <c r="E102" s="15"/>
      <c r="F102" s="15">
        <f t="shared" si="21"/>
        <v>42.103406051306621</v>
      </c>
      <c r="G102" s="15">
        <f t="shared" si="21"/>
        <v>0.37269562655065963</v>
      </c>
      <c r="H102" s="15">
        <f t="shared" si="21"/>
        <v>43.780145572672154</v>
      </c>
      <c r="I102" s="15">
        <f t="shared" si="21"/>
        <v>0.68972900000000004</v>
      </c>
      <c r="J102" s="15">
        <f t="shared" si="21"/>
        <v>1.70729</v>
      </c>
      <c r="K102" s="15"/>
      <c r="L102" s="15"/>
      <c r="M102" s="15"/>
      <c r="N102" s="15">
        <f t="shared" si="21"/>
        <v>99.165905572672145</v>
      </c>
    </row>
    <row r="103" spans="1:14" x14ac:dyDescent="0.25">
      <c r="A103" s="14" t="s">
        <v>72</v>
      </c>
      <c r="B103" s="15"/>
      <c r="C103" s="15">
        <f>MAX(C72:C101)</f>
        <v>53.574599999999997</v>
      </c>
      <c r="D103" s="15">
        <f t="shared" ref="D103:N103" si="22">MAX(D72:D101)</f>
        <v>0.16284100000000001</v>
      </c>
      <c r="E103" s="15"/>
      <c r="F103" s="15">
        <f t="shared" si="22"/>
        <v>43.774144226674494</v>
      </c>
      <c r="G103" s="15">
        <f t="shared" si="22"/>
        <v>3.9192590253167019</v>
      </c>
      <c r="H103" s="15">
        <f t="shared" si="22"/>
        <v>46.022665076623326</v>
      </c>
      <c r="I103" s="15">
        <f t="shared" si="22"/>
        <v>0.89024800000000004</v>
      </c>
      <c r="J103" s="15">
        <f t="shared" si="22"/>
        <v>2.0837599999999998</v>
      </c>
      <c r="K103" s="15"/>
      <c r="L103" s="15"/>
      <c r="M103" s="15"/>
      <c r="N103" s="15">
        <f t="shared" si="22"/>
        <v>101.53222009917755</v>
      </c>
    </row>
    <row r="104" spans="1:14" x14ac:dyDescent="0.25">
      <c r="A104" s="14" t="s">
        <v>73</v>
      </c>
      <c r="B104" s="15"/>
      <c r="C104" s="15">
        <f>AVERAGE(C72:C101)</f>
        <v>52.730596666666656</v>
      </c>
      <c r="D104" s="15">
        <f t="shared" ref="D104:N104" si="23">AVERAGE(D72:D101)</f>
        <v>4.4013666666666659E-2</v>
      </c>
      <c r="E104" s="15"/>
      <c r="F104" s="15">
        <f t="shared" si="23"/>
        <v>43.135999101049137</v>
      </c>
      <c r="G104" s="15">
        <f t="shared" si="23"/>
        <v>1.8320812188836479</v>
      </c>
      <c r="H104" s="15">
        <f t="shared" si="23"/>
        <v>44.968080319932788</v>
      </c>
      <c r="I104" s="15">
        <f t="shared" si="23"/>
        <v>0.77492796666666675</v>
      </c>
      <c r="J104" s="15">
        <f t="shared" si="23"/>
        <v>1.9608603333333328</v>
      </c>
      <c r="K104" s="15"/>
      <c r="L104" s="15"/>
      <c r="M104" s="15"/>
      <c r="N104" s="15">
        <f t="shared" si="23"/>
        <v>100.49717995326613</v>
      </c>
    </row>
    <row r="105" spans="1:14" x14ac:dyDescent="0.25">
      <c r="A105" s="14" t="s">
        <v>76</v>
      </c>
      <c r="B105" s="15"/>
      <c r="C105" s="15">
        <f>STDEV(C72:C101)*2</f>
        <v>0.78250755815820117</v>
      </c>
      <c r="D105" s="15">
        <f t="shared" ref="D105:N105" si="24">STDEV(D72:D101)*2</f>
        <v>5.4053855076353151E-2</v>
      </c>
      <c r="E105" s="15"/>
      <c r="F105" s="15">
        <f t="shared" si="24"/>
        <v>0.69740104619671472</v>
      </c>
      <c r="G105" s="15">
        <f t="shared" si="24"/>
        <v>1.6690294624734356</v>
      </c>
      <c r="H105" s="15">
        <f t="shared" si="24"/>
        <v>1.2707694504308376</v>
      </c>
      <c r="I105" s="15">
        <f t="shared" si="24"/>
        <v>0.11203605272624594</v>
      </c>
      <c r="J105" s="15">
        <f t="shared" si="24"/>
        <v>0.20708070327412398</v>
      </c>
      <c r="K105" s="15"/>
      <c r="L105" s="15"/>
      <c r="M105" s="15"/>
      <c r="N105" s="15">
        <f t="shared" si="24"/>
        <v>1.4624867404610404</v>
      </c>
    </row>
    <row r="106" spans="1:14" ht="14.4" x14ac:dyDescent="0.3">
      <c r="A106" s="43" t="s">
        <v>2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1:14" x14ac:dyDescent="0.25">
      <c r="A107" s="28">
        <v>1</v>
      </c>
      <c r="B107" s="6">
        <v>9.3852000000000005E-2</v>
      </c>
      <c r="C107" s="6">
        <v>52.121600000000001</v>
      </c>
      <c r="D107" s="6">
        <v>8.8678999999999994E-2</v>
      </c>
      <c r="E107" s="6" t="s">
        <v>32</v>
      </c>
      <c r="F107" s="6">
        <v>43.191489152262918</v>
      </c>
      <c r="G107" s="6">
        <v>1.9250821323675229</v>
      </c>
      <c r="H107" s="6">
        <f t="shared" ref="H107:H130" si="25">SUM(F107:G107)</f>
        <v>45.116571284630439</v>
      </c>
      <c r="I107" s="6">
        <v>0.93403099999999994</v>
      </c>
      <c r="J107" s="6">
        <v>1.53213</v>
      </c>
      <c r="K107" s="6" t="s">
        <v>32</v>
      </c>
      <c r="L107" s="6" t="s">
        <v>32</v>
      </c>
      <c r="M107" s="6" t="s">
        <v>32</v>
      </c>
      <c r="N107" s="11">
        <f t="shared" ref="N107:N130" si="26">SUM(B107:G107,I107:M107)</f>
        <v>99.886863284630437</v>
      </c>
    </row>
    <row r="108" spans="1:14" x14ac:dyDescent="0.25">
      <c r="A108" s="28">
        <v>2</v>
      </c>
      <c r="B108" s="6" t="s">
        <v>32</v>
      </c>
      <c r="C108" s="6">
        <v>53.226500000000001</v>
      </c>
      <c r="D108" s="6" t="s">
        <v>32</v>
      </c>
      <c r="E108" s="6" t="s">
        <v>32</v>
      </c>
      <c r="F108" s="6">
        <v>44.087593093093119</v>
      </c>
      <c r="G108" s="6">
        <v>0.53345279594952144</v>
      </c>
      <c r="H108" s="6">
        <f t="shared" si="25"/>
        <v>44.621045889042641</v>
      </c>
      <c r="I108" s="6">
        <v>0.93354300000000001</v>
      </c>
      <c r="J108" s="6">
        <v>1.58707</v>
      </c>
      <c r="K108" s="6" t="s">
        <v>32</v>
      </c>
      <c r="L108" s="6" t="s">
        <v>32</v>
      </c>
      <c r="M108" s="6" t="s">
        <v>32</v>
      </c>
      <c r="N108" s="11">
        <f t="shared" si="26"/>
        <v>100.36815888904263</v>
      </c>
    </row>
    <row r="109" spans="1:14" x14ac:dyDescent="0.25">
      <c r="A109" s="28">
        <v>3</v>
      </c>
      <c r="B109" s="6" t="s">
        <v>32</v>
      </c>
      <c r="C109" s="6">
        <v>53.427</v>
      </c>
      <c r="D109" s="6">
        <v>3.6856E-2</v>
      </c>
      <c r="E109" s="6" t="s">
        <v>32</v>
      </c>
      <c r="F109" s="6">
        <v>44.336865953412861</v>
      </c>
      <c r="G109" s="6" t="s">
        <v>32</v>
      </c>
      <c r="H109" s="6">
        <f t="shared" si="25"/>
        <v>44.336865953412861</v>
      </c>
      <c r="I109" s="6">
        <v>1.0033000000000001</v>
      </c>
      <c r="J109" s="6">
        <v>1.50874</v>
      </c>
      <c r="K109" s="6" t="s">
        <v>32</v>
      </c>
      <c r="L109" s="6" t="s">
        <v>32</v>
      </c>
      <c r="M109" s="6" t="s">
        <v>32</v>
      </c>
      <c r="N109" s="11">
        <f t="shared" si="26"/>
        <v>100.31276195341286</v>
      </c>
    </row>
    <row r="110" spans="1:14" x14ac:dyDescent="0.25">
      <c r="A110" s="28">
        <v>4</v>
      </c>
      <c r="B110" s="6" t="s">
        <v>32</v>
      </c>
      <c r="C110" s="6">
        <v>53.186599999999999</v>
      </c>
      <c r="D110" s="6">
        <v>2.3136E-2</v>
      </c>
      <c r="E110" s="6" t="s">
        <v>32</v>
      </c>
      <c r="F110" s="6">
        <v>44.087521875627417</v>
      </c>
      <c r="G110" s="6">
        <v>0.48207671585272943</v>
      </c>
      <c r="H110" s="6">
        <f t="shared" si="25"/>
        <v>44.569598591480144</v>
      </c>
      <c r="I110" s="6">
        <v>1.06629</v>
      </c>
      <c r="J110" s="6">
        <v>1.49156</v>
      </c>
      <c r="K110" s="6" t="s">
        <v>32</v>
      </c>
      <c r="L110" s="6" t="s">
        <v>32</v>
      </c>
      <c r="M110" s="6">
        <v>1.1809E-2</v>
      </c>
      <c r="N110" s="11">
        <f t="shared" si="26"/>
        <v>100.34899359148015</v>
      </c>
    </row>
    <row r="111" spans="1:14" x14ac:dyDescent="0.25">
      <c r="A111" s="28">
        <v>5</v>
      </c>
      <c r="B111" s="6" t="s">
        <v>32</v>
      </c>
      <c r="C111" s="6">
        <v>52.268500000000003</v>
      </c>
      <c r="D111" s="6">
        <v>2.7459999999999998E-2</v>
      </c>
      <c r="E111" s="6" t="s">
        <v>32</v>
      </c>
      <c r="F111" s="6">
        <v>43.441052124444283</v>
      </c>
      <c r="G111" s="6">
        <v>1.2497595342115886</v>
      </c>
      <c r="H111" s="6">
        <f t="shared" si="25"/>
        <v>44.690811658655875</v>
      </c>
      <c r="I111" s="6">
        <v>0.95156600000000002</v>
      </c>
      <c r="J111" s="6">
        <v>1.45627</v>
      </c>
      <c r="K111" s="6">
        <v>3.916E-2</v>
      </c>
      <c r="L111" s="6" t="s">
        <v>32</v>
      </c>
      <c r="M111" s="6" t="s">
        <v>32</v>
      </c>
      <c r="N111" s="11">
        <f t="shared" si="26"/>
        <v>99.433767658655867</v>
      </c>
    </row>
    <row r="112" spans="1:14" x14ac:dyDescent="0.25">
      <c r="A112" s="28">
        <v>6</v>
      </c>
      <c r="B112" s="6" t="s">
        <v>32</v>
      </c>
      <c r="C112" s="6">
        <v>53.673699999999997</v>
      </c>
      <c r="D112" s="6">
        <v>2.8582E-2</v>
      </c>
      <c r="E112" s="6" t="s">
        <v>32</v>
      </c>
      <c r="F112" s="6">
        <v>44.638083522966411</v>
      </c>
      <c r="G112" s="6" t="s">
        <v>32</v>
      </c>
      <c r="H112" s="6">
        <f t="shared" si="25"/>
        <v>44.638083522966411</v>
      </c>
      <c r="I112" s="6">
        <v>0.99719100000000005</v>
      </c>
      <c r="J112" s="6">
        <v>1.4676800000000001</v>
      </c>
      <c r="K112" s="6" t="s">
        <v>32</v>
      </c>
      <c r="L112" s="6" t="s">
        <v>32</v>
      </c>
      <c r="M112" s="6">
        <v>1.2751E-2</v>
      </c>
      <c r="N112" s="11">
        <f t="shared" si="26"/>
        <v>100.8179875229664</v>
      </c>
    </row>
    <row r="113" spans="1:15" x14ac:dyDescent="0.25">
      <c r="A113" s="28">
        <v>7</v>
      </c>
      <c r="B113" s="6" t="s">
        <v>32</v>
      </c>
      <c r="C113" s="6">
        <v>52.997199999999999</v>
      </c>
      <c r="D113" s="6" t="s">
        <v>32</v>
      </c>
      <c r="E113" s="6" t="s">
        <v>32</v>
      </c>
      <c r="F113" s="6">
        <v>43.766506396758039</v>
      </c>
      <c r="G113" s="6">
        <v>0.51754579180133353</v>
      </c>
      <c r="H113" s="6">
        <f t="shared" si="25"/>
        <v>44.284052188559372</v>
      </c>
      <c r="I113" s="6">
        <v>1.0188600000000001</v>
      </c>
      <c r="J113" s="6">
        <v>1.6030500000000001</v>
      </c>
      <c r="K113" s="6" t="s">
        <v>32</v>
      </c>
      <c r="L113" s="6" t="s">
        <v>32</v>
      </c>
      <c r="M113" s="6" t="s">
        <v>32</v>
      </c>
      <c r="N113" s="11">
        <f t="shared" si="26"/>
        <v>99.903162188559378</v>
      </c>
    </row>
    <row r="114" spans="1:15" x14ac:dyDescent="0.25">
      <c r="A114" s="28">
        <v>8</v>
      </c>
      <c r="B114" s="6" t="s">
        <v>32</v>
      </c>
      <c r="C114" s="6">
        <v>53.226799999999997</v>
      </c>
      <c r="D114" s="6" t="s">
        <v>32</v>
      </c>
      <c r="E114" s="6" t="s">
        <v>32</v>
      </c>
      <c r="F114" s="6">
        <v>43.993575761674151</v>
      </c>
      <c r="G114" s="6">
        <v>0.58926152591801362</v>
      </c>
      <c r="H114" s="6">
        <f t="shared" si="25"/>
        <v>44.582837287592163</v>
      </c>
      <c r="I114" s="6">
        <v>1.01048</v>
      </c>
      <c r="J114" s="6">
        <v>1.5962499999999999</v>
      </c>
      <c r="K114" s="6" t="s">
        <v>32</v>
      </c>
      <c r="L114" s="6" t="s">
        <v>32</v>
      </c>
      <c r="M114" s="6" t="s">
        <v>32</v>
      </c>
      <c r="N114" s="11">
        <f t="shared" si="26"/>
        <v>100.41636728759217</v>
      </c>
    </row>
    <row r="115" spans="1:15" x14ac:dyDescent="0.25">
      <c r="A115" s="28">
        <v>9</v>
      </c>
      <c r="B115" s="6" t="s">
        <v>32</v>
      </c>
      <c r="C115" s="6">
        <v>52.806199999999997</v>
      </c>
      <c r="D115" s="6">
        <v>2.3518000000000001E-2</v>
      </c>
      <c r="E115" s="6" t="s">
        <v>32</v>
      </c>
      <c r="F115" s="6">
        <v>43.761187560107324</v>
      </c>
      <c r="G115" s="6">
        <v>0.50589761380008602</v>
      </c>
      <c r="H115" s="6">
        <f t="shared" si="25"/>
        <v>44.267085173907411</v>
      </c>
      <c r="I115" s="6">
        <v>0.94086400000000003</v>
      </c>
      <c r="J115" s="6">
        <v>1.554</v>
      </c>
      <c r="K115" s="6" t="s">
        <v>32</v>
      </c>
      <c r="L115" s="6" t="s">
        <v>32</v>
      </c>
      <c r="M115" s="6">
        <v>1.4942E-2</v>
      </c>
      <c r="N115" s="11">
        <f t="shared" si="26"/>
        <v>99.60660917390743</v>
      </c>
    </row>
    <row r="116" spans="1:15" x14ac:dyDescent="0.25">
      <c r="A116" s="28">
        <v>10</v>
      </c>
      <c r="B116" s="6" t="s">
        <v>32</v>
      </c>
      <c r="C116" s="6">
        <v>53.128399999999999</v>
      </c>
      <c r="D116" s="6">
        <v>2.8577000000000002E-2</v>
      </c>
      <c r="E116" s="6" t="s">
        <v>32</v>
      </c>
      <c r="F116" s="6">
        <v>43.721726355667435</v>
      </c>
      <c r="G116" s="6">
        <v>0.81480813058713963</v>
      </c>
      <c r="H116" s="6">
        <f t="shared" si="25"/>
        <v>44.536534486254574</v>
      </c>
      <c r="I116" s="6">
        <v>1.1207199999999999</v>
      </c>
      <c r="J116" s="6">
        <v>1.6364799999999999</v>
      </c>
      <c r="K116" s="6" t="s">
        <v>32</v>
      </c>
      <c r="L116" s="6" t="s">
        <v>32</v>
      </c>
      <c r="M116" s="6" t="s">
        <v>32</v>
      </c>
      <c r="N116" s="11">
        <f t="shared" si="26"/>
        <v>100.45071148625458</v>
      </c>
    </row>
    <row r="117" spans="1:15" x14ac:dyDescent="0.25">
      <c r="A117" s="28">
        <v>11</v>
      </c>
      <c r="B117" s="6" t="s">
        <v>32</v>
      </c>
      <c r="C117" s="6">
        <v>52.939599999999999</v>
      </c>
      <c r="D117" s="6">
        <v>3.1330999999999998E-2</v>
      </c>
      <c r="E117" s="6" t="s">
        <v>32</v>
      </c>
      <c r="F117" s="6">
        <v>43.948866687914801</v>
      </c>
      <c r="G117" s="6">
        <v>1.0758180131860051</v>
      </c>
      <c r="H117" s="6">
        <f t="shared" si="25"/>
        <v>45.02468470110081</v>
      </c>
      <c r="I117" s="6">
        <v>1.09138</v>
      </c>
      <c r="J117" s="6">
        <v>1.43049</v>
      </c>
      <c r="K117" s="6" t="s">
        <v>32</v>
      </c>
      <c r="L117" s="6" t="s">
        <v>32</v>
      </c>
      <c r="M117" s="6" t="s">
        <v>32</v>
      </c>
      <c r="N117" s="11">
        <f t="shared" si="26"/>
        <v>100.51748570110082</v>
      </c>
    </row>
    <row r="118" spans="1:15" x14ac:dyDescent="0.25">
      <c r="A118" s="28">
        <v>12</v>
      </c>
      <c r="B118" s="6" t="s">
        <v>32</v>
      </c>
      <c r="C118" s="6">
        <v>52.870399999999997</v>
      </c>
      <c r="D118" s="6">
        <v>2.4079E-2</v>
      </c>
      <c r="E118" s="6" t="s">
        <v>32</v>
      </c>
      <c r="F118" s="6">
        <v>43.677915477025735</v>
      </c>
      <c r="G118" s="6">
        <v>0.97329787490031505</v>
      </c>
      <c r="H118" s="6">
        <f t="shared" si="25"/>
        <v>44.651213351926053</v>
      </c>
      <c r="I118" s="6">
        <v>1.0503899999999999</v>
      </c>
      <c r="J118" s="6">
        <v>1.57087</v>
      </c>
      <c r="K118" s="6" t="s">
        <v>32</v>
      </c>
      <c r="L118" s="6">
        <v>5.6399999999999999E-2</v>
      </c>
      <c r="M118" s="6" t="s">
        <v>32</v>
      </c>
      <c r="N118" s="11">
        <f t="shared" si="26"/>
        <v>100.22335235192604</v>
      </c>
    </row>
    <row r="119" spans="1:15" x14ac:dyDescent="0.25">
      <c r="A119" s="28">
        <v>13</v>
      </c>
      <c r="B119" s="6" t="s">
        <v>32</v>
      </c>
      <c r="C119" s="6">
        <v>53.395200000000003</v>
      </c>
      <c r="D119" s="6" t="s">
        <v>32</v>
      </c>
      <c r="E119" s="6" t="s">
        <v>32</v>
      </c>
      <c r="F119" s="6">
        <v>44.027426755603763</v>
      </c>
      <c r="G119" s="6">
        <v>0.69978358212029579</v>
      </c>
      <c r="H119" s="6">
        <f t="shared" si="25"/>
        <v>44.72721033772406</v>
      </c>
      <c r="I119" s="6">
        <v>1.1073500000000001</v>
      </c>
      <c r="J119" s="6">
        <v>1.60717</v>
      </c>
      <c r="K119" s="6" t="s">
        <v>32</v>
      </c>
      <c r="L119" s="6" t="s">
        <v>32</v>
      </c>
      <c r="M119" s="6" t="s">
        <v>32</v>
      </c>
      <c r="N119" s="11">
        <f t="shared" si="26"/>
        <v>100.83693033772406</v>
      </c>
    </row>
    <row r="120" spans="1:15" x14ac:dyDescent="0.25">
      <c r="A120" s="28">
        <v>14</v>
      </c>
      <c r="B120" s="6" t="s">
        <v>32</v>
      </c>
      <c r="C120" s="6">
        <v>53.3611</v>
      </c>
      <c r="D120" s="6">
        <v>2.1791999999999999E-2</v>
      </c>
      <c r="E120" s="6" t="s">
        <v>32</v>
      </c>
      <c r="F120" s="6">
        <v>44.094387691076278</v>
      </c>
      <c r="G120" s="6">
        <v>1.8906527448535892E-2</v>
      </c>
      <c r="H120" s="6">
        <f t="shared" si="25"/>
        <v>44.113294218524814</v>
      </c>
      <c r="I120" s="6">
        <v>1.05857</v>
      </c>
      <c r="J120" s="6">
        <v>1.58012</v>
      </c>
      <c r="K120" s="6" t="s">
        <v>32</v>
      </c>
      <c r="L120" s="6" t="s">
        <v>32</v>
      </c>
      <c r="M120" s="6" t="s">
        <v>32</v>
      </c>
      <c r="N120" s="11">
        <f t="shared" si="26"/>
        <v>100.13487621852481</v>
      </c>
    </row>
    <row r="121" spans="1:15" x14ac:dyDescent="0.25">
      <c r="A121" s="28">
        <v>15</v>
      </c>
      <c r="B121" s="6" t="s">
        <v>32</v>
      </c>
      <c r="C121" s="6">
        <v>53.001199999999997</v>
      </c>
      <c r="D121" s="6">
        <v>2.9957999999999999E-2</v>
      </c>
      <c r="E121" s="6" t="s">
        <v>32</v>
      </c>
      <c r="F121" s="6">
        <v>43.810816108475954</v>
      </c>
      <c r="G121" s="6">
        <v>0.94284634754189078</v>
      </c>
      <c r="H121" s="6">
        <f t="shared" si="25"/>
        <v>44.753662456017842</v>
      </c>
      <c r="I121" s="6">
        <v>1.00193</v>
      </c>
      <c r="J121" s="6">
        <v>1.5898300000000001</v>
      </c>
      <c r="K121" s="6" t="s">
        <v>32</v>
      </c>
      <c r="L121" s="6" t="s">
        <v>32</v>
      </c>
      <c r="M121" s="6" t="s">
        <v>32</v>
      </c>
      <c r="N121" s="11">
        <f t="shared" si="26"/>
        <v>100.37658045601785</v>
      </c>
    </row>
    <row r="122" spans="1:15" s="30" customFormat="1" x14ac:dyDescent="0.25">
      <c r="A122" s="28">
        <v>16</v>
      </c>
      <c r="B122" s="6" t="s">
        <v>32</v>
      </c>
      <c r="C122" s="6">
        <v>53.4801</v>
      </c>
      <c r="D122" s="6">
        <v>2.8934000000000001E-2</v>
      </c>
      <c r="E122" s="6" t="s">
        <v>32</v>
      </c>
      <c r="F122" s="6">
        <v>44.222294741105294</v>
      </c>
      <c r="G122" s="6">
        <v>9.9582266841079611E-2</v>
      </c>
      <c r="H122" s="6">
        <f t="shared" si="25"/>
        <v>44.321877007946377</v>
      </c>
      <c r="I122" s="6">
        <v>0.966723</v>
      </c>
      <c r="J122" s="6">
        <v>1.6205799999999999</v>
      </c>
      <c r="K122" s="6" t="s">
        <v>32</v>
      </c>
      <c r="L122" s="6" t="s">
        <v>32</v>
      </c>
      <c r="M122" s="6" t="s">
        <v>32</v>
      </c>
      <c r="N122" s="11">
        <f t="shared" si="26"/>
        <v>100.41821400794639</v>
      </c>
      <c r="O122" s="3"/>
    </row>
    <row r="123" spans="1:15" s="30" customFormat="1" x14ac:dyDescent="0.25">
      <c r="A123" s="28">
        <v>17</v>
      </c>
      <c r="B123" s="6" t="s">
        <v>32</v>
      </c>
      <c r="C123" s="6">
        <v>53.084800000000001</v>
      </c>
      <c r="D123" s="6" t="s">
        <v>32</v>
      </c>
      <c r="E123" s="6" t="s">
        <v>32</v>
      </c>
      <c r="F123" s="6">
        <v>43.902537065138027</v>
      </c>
      <c r="G123" s="6">
        <v>0.83602289908124483</v>
      </c>
      <c r="H123" s="6">
        <f t="shared" si="25"/>
        <v>44.73855996421927</v>
      </c>
      <c r="I123" s="6">
        <v>0.97823599999999999</v>
      </c>
      <c r="J123" s="6">
        <v>1.5940099999999999</v>
      </c>
      <c r="K123" s="6" t="s">
        <v>32</v>
      </c>
      <c r="L123" s="6" t="s">
        <v>32</v>
      </c>
      <c r="M123" s="6" t="s">
        <v>32</v>
      </c>
      <c r="N123" s="11">
        <f t="shared" si="26"/>
        <v>100.39560596421927</v>
      </c>
      <c r="O123" s="3"/>
    </row>
    <row r="124" spans="1:15" x14ac:dyDescent="0.25">
      <c r="A124" s="28">
        <v>18</v>
      </c>
      <c r="B124" s="6" t="s">
        <v>32</v>
      </c>
      <c r="C124" s="6">
        <v>53.674300000000002</v>
      </c>
      <c r="D124" s="6">
        <v>1.7741E-2</v>
      </c>
      <c r="E124" s="6" t="s">
        <v>32</v>
      </c>
      <c r="F124" s="6">
        <v>44.322817299792604</v>
      </c>
      <c r="G124" s="6">
        <v>4.9768985179297245E-2</v>
      </c>
      <c r="H124" s="6">
        <f t="shared" si="25"/>
        <v>44.372586284971902</v>
      </c>
      <c r="I124" s="6">
        <v>1.10415</v>
      </c>
      <c r="J124" s="6">
        <v>1.5840700000000001</v>
      </c>
      <c r="K124" s="6" t="s">
        <v>32</v>
      </c>
      <c r="L124" s="6" t="s">
        <v>32</v>
      </c>
      <c r="M124" s="6">
        <v>1.3070999999999999E-2</v>
      </c>
      <c r="N124" s="11">
        <f t="shared" si="26"/>
        <v>100.7659182849719</v>
      </c>
    </row>
    <row r="125" spans="1:15" x14ac:dyDescent="0.25">
      <c r="A125" s="28">
        <v>19</v>
      </c>
      <c r="B125" s="6" t="s">
        <v>32</v>
      </c>
      <c r="C125" s="6">
        <v>52.7654</v>
      </c>
      <c r="D125" s="6">
        <v>2.2121999999999999E-2</v>
      </c>
      <c r="E125" s="6" t="s">
        <v>32</v>
      </c>
      <c r="F125" s="6">
        <v>43.662205180463737</v>
      </c>
      <c r="G125" s="6">
        <v>1.6045527099227175</v>
      </c>
      <c r="H125" s="6">
        <f t="shared" si="25"/>
        <v>45.266757890386451</v>
      </c>
      <c r="I125" s="6">
        <v>1.06413</v>
      </c>
      <c r="J125" s="6">
        <v>1.51891</v>
      </c>
      <c r="K125" s="6">
        <v>3.3147000000000003E-2</v>
      </c>
      <c r="L125" s="6" t="s">
        <v>32</v>
      </c>
      <c r="M125" s="6" t="s">
        <v>32</v>
      </c>
      <c r="N125" s="11">
        <f t="shared" si="26"/>
        <v>100.67046689038646</v>
      </c>
      <c r="O125" s="30"/>
    </row>
    <row r="126" spans="1:15" x14ac:dyDescent="0.25">
      <c r="A126" s="28">
        <v>20</v>
      </c>
      <c r="B126" s="6" t="s">
        <v>32</v>
      </c>
      <c r="C126" s="6">
        <v>52.9495</v>
      </c>
      <c r="D126" s="6">
        <v>2.3722E-2</v>
      </c>
      <c r="E126" s="6" t="s">
        <v>32</v>
      </c>
      <c r="F126" s="6">
        <v>43.983292730491293</v>
      </c>
      <c r="G126" s="6">
        <v>0.87285765652489367</v>
      </c>
      <c r="H126" s="6">
        <f t="shared" si="25"/>
        <v>44.856150387016186</v>
      </c>
      <c r="I126" s="6">
        <v>0.923211</v>
      </c>
      <c r="J126" s="6">
        <v>1.51172</v>
      </c>
      <c r="K126" s="6" t="s">
        <v>32</v>
      </c>
      <c r="L126" s="6" t="s">
        <v>32</v>
      </c>
      <c r="M126" s="6" t="s">
        <v>32</v>
      </c>
      <c r="N126" s="11">
        <f t="shared" si="26"/>
        <v>100.26430338701618</v>
      </c>
      <c r="O126" s="30"/>
    </row>
    <row r="127" spans="1:15" x14ac:dyDescent="0.25">
      <c r="A127" s="28">
        <v>21</v>
      </c>
      <c r="B127" s="6" t="s">
        <v>32</v>
      </c>
      <c r="C127" s="6">
        <v>53.292900000000003</v>
      </c>
      <c r="D127" s="6">
        <v>2.4882999999999999E-2</v>
      </c>
      <c r="E127" s="6" t="s">
        <v>32</v>
      </c>
      <c r="F127" s="6">
        <v>44.137025609040045</v>
      </c>
      <c r="G127" s="6" t="s">
        <v>32</v>
      </c>
      <c r="H127" s="6">
        <f t="shared" si="25"/>
        <v>44.137025609040045</v>
      </c>
      <c r="I127" s="6">
        <v>1.00705</v>
      </c>
      <c r="J127" s="6">
        <v>1.5510699999999999</v>
      </c>
      <c r="K127" s="6" t="s">
        <v>32</v>
      </c>
      <c r="L127" s="6" t="s">
        <v>32</v>
      </c>
      <c r="M127" s="6">
        <v>1.0269E-2</v>
      </c>
      <c r="N127" s="11">
        <f t="shared" si="26"/>
        <v>100.02319760904004</v>
      </c>
    </row>
    <row r="128" spans="1:15" x14ac:dyDescent="0.25">
      <c r="A128" s="28">
        <v>22</v>
      </c>
      <c r="B128" s="6" t="s">
        <v>32</v>
      </c>
      <c r="C128" s="6">
        <v>52.737000000000002</v>
      </c>
      <c r="D128" s="6">
        <v>3.3805000000000002E-2</v>
      </c>
      <c r="E128" s="6" t="s">
        <v>32</v>
      </c>
      <c r="F128" s="6">
        <v>43.78821063108586</v>
      </c>
      <c r="G128" s="6">
        <v>0.94818688600650913</v>
      </c>
      <c r="H128" s="6">
        <f t="shared" si="25"/>
        <v>44.736397517092371</v>
      </c>
      <c r="I128" s="6">
        <v>1.0303500000000001</v>
      </c>
      <c r="J128" s="6">
        <v>1.45309</v>
      </c>
      <c r="K128" s="6" t="s">
        <v>32</v>
      </c>
      <c r="L128" s="6" t="s">
        <v>32</v>
      </c>
      <c r="M128" s="6">
        <v>1.2652999999999999E-2</v>
      </c>
      <c r="N128" s="11">
        <f t="shared" si="26"/>
        <v>100.00329551709237</v>
      </c>
    </row>
    <row r="129" spans="1:14" x14ac:dyDescent="0.25">
      <c r="A129" s="28">
        <v>23</v>
      </c>
      <c r="B129" s="6" t="s">
        <v>32</v>
      </c>
      <c r="C129" s="6">
        <v>51.306699999999999</v>
      </c>
      <c r="D129" s="6">
        <v>2.0154999999999999E-2</v>
      </c>
      <c r="E129" s="6" t="s">
        <v>32</v>
      </c>
      <c r="F129" s="6">
        <v>42.235492616516019</v>
      </c>
      <c r="G129" s="6">
        <v>2.4958558421593122</v>
      </c>
      <c r="H129" s="6">
        <f t="shared" si="25"/>
        <v>44.731348458675335</v>
      </c>
      <c r="I129" s="6">
        <v>1.03044</v>
      </c>
      <c r="J129" s="6">
        <v>1.5870200000000001</v>
      </c>
      <c r="K129" s="6" t="s">
        <v>32</v>
      </c>
      <c r="L129" s="6" t="s">
        <v>32</v>
      </c>
      <c r="M129" s="6" t="s">
        <v>32</v>
      </c>
      <c r="N129" s="11">
        <f t="shared" si="26"/>
        <v>98.675663458675331</v>
      </c>
    </row>
    <row r="130" spans="1:14" x14ac:dyDescent="0.25">
      <c r="A130" s="28">
        <v>24</v>
      </c>
      <c r="B130" s="6" t="s">
        <v>32</v>
      </c>
      <c r="C130" s="6">
        <v>51.875700000000002</v>
      </c>
      <c r="D130" s="6">
        <v>3.9719999999999998E-2</v>
      </c>
      <c r="E130" s="6" t="s">
        <v>32</v>
      </c>
      <c r="F130" s="6">
        <v>42.627988509076737</v>
      </c>
      <c r="G130" s="6">
        <v>2.6852288244137106</v>
      </c>
      <c r="H130" s="6">
        <f t="shared" si="25"/>
        <v>45.313217333490449</v>
      </c>
      <c r="I130" s="6">
        <v>1.05135</v>
      </c>
      <c r="J130" s="6">
        <v>1.63439</v>
      </c>
      <c r="K130" s="6">
        <v>3.2601999999999999E-2</v>
      </c>
      <c r="L130" s="6" t="s">
        <v>32</v>
      </c>
      <c r="M130" s="6" t="s">
        <v>32</v>
      </c>
      <c r="N130" s="11">
        <f t="shared" si="26"/>
        <v>99.946979333490447</v>
      </c>
    </row>
    <row r="131" spans="1:14" x14ac:dyDescent="0.25">
      <c r="A131" s="14" t="s">
        <v>71</v>
      </c>
      <c r="B131" s="15"/>
      <c r="C131" s="15">
        <f t="shared" ref="C131:N131" si="27">MIN(C107:C130)</f>
        <v>51.306699999999999</v>
      </c>
      <c r="D131" s="15">
        <f t="shared" si="27"/>
        <v>1.7741E-2</v>
      </c>
      <c r="E131" s="15"/>
      <c r="F131" s="15">
        <f t="shared" si="27"/>
        <v>42.235492616516019</v>
      </c>
      <c r="G131" s="15">
        <f t="shared" si="27"/>
        <v>1.8906527448535892E-2</v>
      </c>
      <c r="H131" s="15">
        <f t="shared" si="27"/>
        <v>44.113294218524814</v>
      </c>
      <c r="I131" s="15">
        <f t="shared" si="27"/>
        <v>0.923211</v>
      </c>
      <c r="J131" s="15">
        <f t="shared" si="27"/>
        <v>1.43049</v>
      </c>
      <c r="K131" s="15"/>
      <c r="L131" s="15"/>
      <c r="M131" s="15">
        <f t="shared" si="27"/>
        <v>1.0269E-2</v>
      </c>
      <c r="N131" s="15">
        <f t="shared" si="27"/>
        <v>98.675663458675331</v>
      </c>
    </row>
    <row r="132" spans="1:14" x14ac:dyDescent="0.25">
      <c r="A132" s="14" t="s">
        <v>72</v>
      </c>
      <c r="B132" s="15"/>
      <c r="C132" s="15">
        <f t="shared" ref="C132:N132" si="28">MAX(C107:C130)</f>
        <v>53.674300000000002</v>
      </c>
      <c r="D132" s="15">
        <f t="shared" si="28"/>
        <v>8.8678999999999994E-2</v>
      </c>
      <c r="E132" s="15"/>
      <c r="F132" s="15">
        <f t="shared" si="28"/>
        <v>44.638083522966411</v>
      </c>
      <c r="G132" s="15">
        <f t="shared" si="28"/>
        <v>2.6852288244137106</v>
      </c>
      <c r="H132" s="15">
        <f t="shared" si="28"/>
        <v>45.313217333490449</v>
      </c>
      <c r="I132" s="15">
        <f t="shared" si="28"/>
        <v>1.1207199999999999</v>
      </c>
      <c r="J132" s="15">
        <f t="shared" si="28"/>
        <v>1.6364799999999999</v>
      </c>
      <c r="K132" s="15"/>
      <c r="L132" s="15"/>
      <c r="M132" s="15">
        <f t="shared" si="28"/>
        <v>1.4942E-2</v>
      </c>
      <c r="N132" s="15">
        <f t="shared" si="28"/>
        <v>100.83693033772406</v>
      </c>
    </row>
    <row r="133" spans="1:14" x14ac:dyDescent="0.25">
      <c r="A133" s="14" t="s">
        <v>73</v>
      </c>
      <c r="B133" s="15"/>
      <c r="C133" s="15">
        <f t="shared" ref="C133:N133" si="29">AVERAGE(C107:C130)</f>
        <v>52.949850000000005</v>
      </c>
      <c r="D133" s="15">
        <f t="shared" si="29"/>
        <v>3.0265789473684208E-2</v>
      </c>
      <c r="E133" s="15"/>
      <c r="F133" s="15">
        <f t="shared" si="29"/>
        <v>43.811119954117494</v>
      </c>
      <c r="G133" s="15">
        <f t="shared" si="29"/>
        <v>0.94859965027684467</v>
      </c>
      <c r="H133" s="15">
        <f t="shared" si="29"/>
        <v>44.641144648109737</v>
      </c>
      <c r="I133" s="15">
        <f t="shared" si="29"/>
        <v>1.0184210416666664</v>
      </c>
      <c r="J133" s="15">
        <f t="shared" si="29"/>
        <v>1.5527737500000003</v>
      </c>
      <c r="K133" s="15"/>
      <c r="L133" s="15"/>
      <c r="M133" s="15">
        <f t="shared" si="29"/>
        <v>1.2582499999999998E-2</v>
      </c>
      <c r="N133" s="15">
        <f t="shared" si="29"/>
        <v>100.1999271897764</v>
      </c>
    </row>
    <row r="134" spans="1:14" x14ac:dyDescent="0.25">
      <c r="A134" s="14" t="s">
        <v>76</v>
      </c>
      <c r="B134" s="15"/>
      <c r="C134" s="15">
        <f t="shared" ref="C134:N134" si="30">STDEV(C107:C130)*2</f>
        <v>1.1357727574307013</v>
      </c>
      <c r="D134" s="15">
        <f t="shared" si="30"/>
        <v>3.0469176363290648E-2</v>
      </c>
      <c r="E134" s="15"/>
      <c r="F134" s="15">
        <f t="shared" si="30"/>
        <v>1.0487038233707038</v>
      </c>
      <c r="G134" s="15">
        <f t="shared" si="30"/>
        <v>1.4348089392659571</v>
      </c>
      <c r="H134" s="15">
        <f t="shared" si="30"/>
        <v>0.64585415303344695</v>
      </c>
      <c r="I134" s="15">
        <f t="shared" si="30"/>
        <v>0.11702000517411232</v>
      </c>
      <c r="J134" s="15">
        <f t="shared" si="30"/>
        <v>0.12051539159322995</v>
      </c>
      <c r="K134" s="15"/>
      <c r="L134" s="15"/>
      <c r="M134" s="15">
        <f t="shared" si="30"/>
        <v>3.0711326249447447E-3</v>
      </c>
      <c r="N134" s="15">
        <f t="shared" si="30"/>
        <v>0.96114039230409387</v>
      </c>
    </row>
    <row r="135" spans="1:14" ht="14.4" x14ac:dyDescent="0.3">
      <c r="A135" s="43" t="s">
        <v>5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</row>
    <row r="136" spans="1:14" x14ac:dyDescent="0.25">
      <c r="A136" s="28">
        <v>1</v>
      </c>
      <c r="B136" s="6">
        <v>4.2568000000000002E-2</v>
      </c>
      <c r="C136" s="6">
        <v>51.529800000000002</v>
      </c>
      <c r="D136" s="6">
        <v>2.4405E-2</v>
      </c>
      <c r="E136" s="6" t="s">
        <v>32</v>
      </c>
      <c r="F136" s="6">
        <v>1.1195611871364113</v>
      </c>
      <c r="G136" s="6">
        <v>43.809806081342579</v>
      </c>
      <c r="H136" s="6">
        <f t="shared" ref="H136:H157" si="31">SUM(F136:G136)</f>
        <v>44.929367268478991</v>
      </c>
      <c r="I136" s="6">
        <v>0.84970100000000004</v>
      </c>
      <c r="J136" s="6">
        <v>0.96320499999999998</v>
      </c>
      <c r="K136" s="6" t="s">
        <v>32</v>
      </c>
      <c r="L136" s="6" t="s">
        <v>32</v>
      </c>
      <c r="M136" s="6">
        <v>9.9477999999999997E-2</v>
      </c>
      <c r="N136" s="11">
        <f t="shared" ref="N136:N157" si="32">SUM(B136:G136,I136:M136)</f>
        <v>98.438524268479</v>
      </c>
    </row>
    <row r="137" spans="1:14" x14ac:dyDescent="0.25">
      <c r="A137" s="28">
        <v>2</v>
      </c>
      <c r="B137" s="6">
        <v>0.18348700000000001</v>
      </c>
      <c r="C137" s="6">
        <v>51.650599999999997</v>
      </c>
      <c r="D137" s="6">
        <v>6.8584000000000006E-2</v>
      </c>
      <c r="E137" s="6" t="s">
        <v>32</v>
      </c>
      <c r="F137" s="6">
        <v>1.9675907297959636</v>
      </c>
      <c r="G137" s="6">
        <v>44.151939431718752</v>
      </c>
      <c r="H137" s="6">
        <f t="shared" si="31"/>
        <v>46.119530161514717</v>
      </c>
      <c r="I137" s="6">
        <v>0.76453800000000005</v>
      </c>
      <c r="J137" s="6">
        <v>0.97512600000000005</v>
      </c>
      <c r="K137" s="6" t="s">
        <v>32</v>
      </c>
      <c r="L137" s="6" t="s">
        <v>32</v>
      </c>
      <c r="M137" s="6">
        <v>7.0327000000000001E-2</v>
      </c>
      <c r="N137" s="11">
        <f t="shared" si="32"/>
        <v>99.832192161514726</v>
      </c>
    </row>
    <row r="138" spans="1:14" x14ac:dyDescent="0.25">
      <c r="A138" s="28">
        <v>3</v>
      </c>
      <c r="B138" s="6" t="s">
        <v>32</v>
      </c>
      <c r="C138" s="6">
        <v>51.790700000000001</v>
      </c>
      <c r="D138" s="6">
        <v>2.0711E-2</v>
      </c>
      <c r="E138" s="6" t="s">
        <v>32</v>
      </c>
      <c r="F138" s="6">
        <v>1.4578942009018152</v>
      </c>
      <c r="G138" s="6">
        <v>44.205670178718904</v>
      </c>
      <c r="H138" s="6">
        <f t="shared" si="31"/>
        <v>45.663564379620716</v>
      </c>
      <c r="I138" s="6">
        <v>0.72514299999999998</v>
      </c>
      <c r="J138" s="6">
        <v>0.91495800000000005</v>
      </c>
      <c r="K138" s="6" t="s">
        <v>32</v>
      </c>
      <c r="L138" s="6" t="s">
        <v>32</v>
      </c>
      <c r="M138" s="6">
        <v>3.0959E-2</v>
      </c>
      <c r="N138" s="11">
        <f t="shared" si="32"/>
        <v>99.146035379620713</v>
      </c>
    </row>
    <row r="139" spans="1:14" x14ac:dyDescent="0.25">
      <c r="A139" s="28">
        <v>4</v>
      </c>
      <c r="B139" s="6" t="s">
        <v>32</v>
      </c>
      <c r="C139" s="6">
        <v>51.884099999999997</v>
      </c>
      <c r="D139" s="6">
        <v>1.8842000000000001E-2</v>
      </c>
      <c r="E139" s="6" t="s">
        <v>32</v>
      </c>
      <c r="F139" s="6">
        <v>1.8755899034500916</v>
      </c>
      <c r="G139" s="6">
        <v>44.159922824031</v>
      </c>
      <c r="H139" s="6">
        <f t="shared" si="31"/>
        <v>46.035512727481091</v>
      </c>
      <c r="I139" s="6">
        <v>0.71815799999999996</v>
      </c>
      <c r="J139" s="6">
        <v>0.99170499999999995</v>
      </c>
      <c r="K139" s="6" t="s">
        <v>32</v>
      </c>
      <c r="L139" s="6" t="s">
        <v>32</v>
      </c>
      <c r="M139" s="6" t="s">
        <v>32</v>
      </c>
      <c r="N139" s="11">
        <f t="shared" si="32"/>
        <v>99.648317727481086</v>
      </c>
    </row>
    <row r="140" spans="1:14" x14ac:dyDescent="0.25">
      <c r="A140" s="28">
        <v>5</v>
      </c>
      <c r="B140" s="6" t="s">
        <v>32</v>
      </c>
      <c r="C140" s="6">
        <v>52.057600000000001</v>
      </c>
      <c r="D140" s="6">
        <v>4.5324999999999997E-2</v>
      </c>
      <c r="E140" s="6" t="s">
        <v>32</v>
      </c>
      <c r="F140" s="6">
        <v>2.1664782046001165</v>
      </c>
      <c r="G140" s="6">
        <v>44.325978214666094</v>
      </c>
      <c r="H140" s="6">
        <f t="shared" si="31"/>
        <v>46.492456419266212</v>
      </c>
      <c r="I140" s="6">
        <v>0.72846500000000003</v>
      </c>
      <c r="J140" s="6">
        <v>0.98021599999999998</v>
      </c>
      <c r="K140" s="6">
        <v>3.3461999999999999E-2</v>
      </c>
      <c r="L140" s="6" t="s">
        <v>32</v>
      </c>
      <c r="M140" s="6" t="s">
        <v>32</v>
      </c>
      <c r="N140" s="11">
        <f t="shared" si="32"/>
        <v>100.3375244192662</v>
      </c>
    </row>
    <row r="141" spans="1:14" x14ac:dyDescent="0.25">
      <c r="A141" s="28">
        <v>6</v>
      </c>
      <c r="B141" s="6" t="s">
        <v>32</v>
      </c>
      <c r="C141" s="6">
        <v>52.176099999999998</v>
      </c>
      <c r="D141" s="6">
        <v>4.2941E-2</v>
      </c>
      <c r="E141" s="6" t="s">
        <v>32</v>
      </c>
      <c r="F141" s="6">
        <v>1.8206363023876588</v>
      </c>
      <c r="G141" s="6">
        <v>44.280970700712231</v>
      </c>
      <c r="H141" s="6">
        <f t="shared" si="31"/>
        <v>46.101607003099893</v>
      </c>
      <c r="I141" s="6">
        <v>0.72593200000000002</v>
      </c>
      <c r="J141" s="6">
        <v>1.0666800000000001</v>
      </c>
      <c r="K141" s="6" t="s">
        <v>32</v>
      </c>
      <c r="L141" s="6" t="s">
        <v>32</v>
      </c>
      <c r="M141" s="6" t="s">
        <v>32</v>
      </c>
      <c r="N141" s="11">
        <f t="shared" si="32"/>
        <v>100.1132600030999</v>
      </c>
    </row>
    <row r="142" spans="1:14" x14ac:dyDescent="0.25">
      <c r="A142" s="28">
        <v>7</v>
      </c>
      <c r="B142" s="6" t="s">
        <v>32</v>
      </c>
      <c r="C142" s="6">
        <v>52.185000000000002</v>
      </c>
      <c r="D142" s="6">
        <v>3.7333999999999999E-2</v>
      </c>
      <c r="E142" s="6" t="s">
        <v>32</v>
      </c>
      <c r="F142" s="6">
        <v>1.9628075382095744</v>
      </c>
      <c r="G142" s="6">
        <v>44.428043402034319</v>
      </c>
      <c r="H142" s="6">
        <f t="shared" si="31"/>
        <v>46.390850940243894</v>
      </c>
      <c r="I142" s="6">
        <v>0.74443300000000001</v>
      </c>
      <c r="J142" s="6">
        <v>0.97815300000000005</v>
      </c>
      <c r="K142" s="6" t="s">
        <v>32</v>
      </c>
      <c r="L142" s="6" t="s">
        <v>32</v>
      </c>
      <c r="M142" s="6" t="s">
        <v>32</v>
      </c>
      <c r="N142" s="11">
        <f t="shared" si="32"/>
        <v>100.3357709402439</v>
      </c>
    </row>
    <row r="143" spans="1:14" x14ac:dyDescent="0.25">
      <c r="A143" s="28">
        <v>8</v>
      </c>
      <c r="B143" s="6" t="s">
        <v>32</v>
      </c>
      <c r="C143" s="6">
        <v>52.220500000000001</v>
      </c>
      <c r="D143" s="6">
        <v>1.9767E-2</v>
      </c>
      <c r="E143" s="6" t="s">
        <v>32</v>
      </c>
      <c r="F143" s="6">
        <v>1.3286175662092623</v>
      </c>
      <c r="G143" s="6">
        <v>44.469094768308224</v>
      </c>
      <c r="H143" s="6">
        <f t="shared" si="31"/>
        <v>45.797712334517485</v>
      </c>
      <c r="I143" s="6">
        <v>1.00284</v>
      </c>
      <c r="J143" s="6">
        <v>0.82621299999999998</v>
      </c>
      <c r="K143" s="6" t="s">
        <v>32</v>
      </c>
      <c r="L143" s="6" t="s">
        <v>32</v>
      </c>
      <c r="M143" s="6">
        <v>7.3278999999999997E-2</v>
      </c>
      <c r="N143" s="11">
        <f t="shared" si="32"/>
        <v>99.940311334517489</v>
      </c>
    </row>
    <row r="144" spans="1:14" x14ac:dyDescent="0.25">
      <c r="A144" s="28">
        <v>9</v>
      </c>
      <c r="B144" s="6">
        <v>2.0782999999999999E-2</v>
      </c>
      <c r="C144" s="6">
        <v>52.233699999999999</v>
      </c>
      <c r="D144" s="6" t="s">
        <v>32</v>
      </c>
      <c r="E144" s="6" t="s">
        <v>32</v>
      </c>
      <c r="F144" s="6">
        <v>1.2126529435762152</v>
      </c>
      <c r="G144" s="6">
        <v>44.613141057695721</v>
      </c>
      <c r="H144" s="6">
        <f t="shared" si="31"/>
        <v>45.825794001271937</v>
      </c>
      <c r="I144" s="6">
        <v>0.89629700000000001</v>
      </c>
      <c r="J144" s="6">
        <v>0.82654000000000005</v>
      </c>
      <c r="K144" s="6" t="s">
        <v>32</v>
      </c>
      <c r="L144" s="6" t="s">
        <v>32</v>
      </c>
      <c r="M144" s="6">
        <v>2.3028E-2</v>
      </c>
      <c r="N144" s="11">
        <f t="shared" si="32"/>
        <v>99.826142001271933</v>
      </c>
    </row>
    <row r="145" spans="1:14" x14ac:dyDescent="0.25">
      <c r="A145" s="28">
        <v>10</v>
      </c>
      <c r="B145" s="6" t="s">
        <v>32</v>
      </c>
      <c r="C145" s="6">
        <v>52.247500000000002</v>
      </c>
      <c r="D145" s="6">
        <v>3.1310999999999999E-2</v>
      </c>
      <c r="E145" s="6" t="s">
        <v>32</v>
      </c>
      <c r="F145" s="6">
        <v>1.4339361620290874</v>
      </c>
      <c r="G145" s="6">
        <v>44.553127895206991</v>
      </c>
      <c r="H145" s="6">
        <f t="shared" si="31"/>
        <v>45.987064057236076</v>
      </c>
      <c r="I145" s="6">
        <v>0.84633899999999995</v>
      </c>
      <c r="J145" s="6">
        <v>0.88161100000000003</v>
      </c>
      <c r="K145" s="6" t="s">
        <v>32</v>
      </c>
      <c r="L145" s="6">
        <v>8.2897999999999999E-2</v>
      </c>
      <c r="M145" s="6">
        <v>1.5348000000000001E-2</v>
      </c>
      <c r="N145" s="11">
        <f t="shared" si="32"/>
        <v>100.0920710572361</v>
      </c>
    </row>
    <row r="146" spans="1:14" x14ac:dyDescent="0.25">
      <c r="A146" s="28">
        <v>11</v>
      </c>
      <c r="B146" s="6" t="s">
        <v>32</v>
      </c>
      <c r="C146" s="6">
        <v>52.266500000000001</v>
      </c>
      <c r="D146" s="6">
        <v>5.7638000000000002E-2</v>
      </c>
      <c r="E146" s="6" t="s">
        <v>32</v>
      </c>
      <c r="F146" s="6">
        <v>1.5653011131936492</v>
      </c>
      <c r="G146" s="6">
        <v>44.315624214650327</v>
      </c>
      <c r="H146" s="6">
        <f t="shared" si="31"/>
        <v>45.880925327843975</v>
      </c>
      <c r="I146" s="6">
        <v>0.75853099999999996</v>
      </c>
      <c r="J146" s="6">
        <v>1.0743199999999999</v>
      </c>
      <c r="K146" s="6">
        <v>3.916E-2</v>
      </c>
      <c r="L146" s="6" t="s">
        <v>32</v>
      </c>
      <c r="M146" s="6" t="s">
        <v>32</v>
      </c>
      <c r="N146" s="11">
        <f t="shared" si="32"/>
        <v>100.07707432784397</v>
      </c>
    </row>
    <row r="147" spans="1:14" x14ac:dyDescent="0.25">
      <c r="A147" s="28">
        <v>12</v>
      </c>
      <c r="B147" s="6">
        <v>3.3674000000000003E-2</v>
      </c>
      <c r="C147" s="6">
        <v>52.301499999999997</v>
      </c>
      <c r="D147" s="6">
        <v>3.8691000000000003E-2</v>
      </c>
      <c r="E147" s="6" t="s">
        <v>32</v>
      </c>
      <c r="F147" s="6">
        <v>1.206048983921777</v>
      </c>
      <c r="G147" s="6">
        <v>44.519983375874823</v>
      </c>
      <c r="H147" s="6">
        <f t="shared" si="31"/>
        <v>45.726032359796598</v>
      </c>
      <c r="I147" s="6">
        <v>0.79142500000000005</v>
      </c>
      <c r="J147" s="6">
        <v>0.98123300000000002</v>
      </c>
      <c r="K147" s="6" t="s">
        <v>32</v>
      </c>
      <c r="L147" s="6" t="s">
        <v>32</v>
      </c>
      <c r="M147" s="6" t="s">
        <v>32</v>
      </c>
      <c r="N147" s="11">
        <f t="shared" si="32"/>
        <v>99.872555359796593</v>
      </c>
    </row>
    <row r="148" spans="1:14" x14ac:dyDescent="0.25">
      <c r="A148" s="28">
        <v>13</v>
      </c>
      <c r="B148" s="6">
        <v>2.3189999999999999E-2</v>
      </c>
      <c r="C148" s="6">
        <v>52.331000000000003</v>
      </c>
      <c r="D148" s="6">
        <v>5.0019000000000001E-2</v>
      </c>
      <c r="E148" s="6" t="s">
        <v>32</v>
      </c>
      <c r="F148" s="6">
        <v>1.7050599749573803</v>
      </c>
      <c r="G148" s="6">
        <v>44.553067597649893</v>
      </c>
      <c r="H148" s="6">
        <f t="shared" si="31"/>
        <v>46.258127572607272</v>
      </c>
      <c r="I148" s="6">
        <v>0.76301600000000003</v>
      </c>
      <c r="J148" s="6">
        <v>0.98666299999999996</v>
      </c>
      <c r="K148" s="6" t="s">
        <v>32</v>
      </c>
      <c r="L148" s="6" t="s">
        <v>32</v>
      </c>
      <c r="M148" s="6" t="s">
        <v>32</v>
      </c>
      <c r="N148" s="11">
        <f t="shared" si="32"/>
        <v>100.41201557260726</v>
      </c>
    </row>
    <row r="149" spans="1:14" x14ac:dyDescent="0.25">
      <c r="A149" s="28">
        <v>14</v>
      </c>
      <c r="B149" s="6" t="s">
        <v>32</v>
      </c>
      <c r="C149" s="6">
        <v>52.375999999999998</v>
      </c>
      <c r="D149" s="6">
        <v>1.9767E-2</v>
      </c>
      <c r="E149" s="6" t="s">
        <v>32</v>
      </c>
      <c r="F149" s="6">
        <v>1.2522090642069412</v>
      </c>
      <c r="G149" s="6">
        <v>44.653148009430979</v>
      </c>
      <c r="H149" s="6">
        <f t="shared" si="31"/>
        <v>45.905357073637923</v>
      </c>
      <c r="I149" s="6">
        <v>0.80946200000000001</v>
      </c>
      <c r="J149" s="6">
        <v>0.91127499999999995</v>
      </c>
      <c r="K149" s="6" t="s">
        <v>32</v>
      </c>
      <c r="L149" s="6" t="s">
        <v>32</v>
      </c>
      <c r="M149" s="6" t="s">
        <v>32</v>
      </c>
      <c r="N149" s="11">
        <f t="shared" si="32"/>
        <v>100.02186107363792</v>
      </c>
    </row>
    <row r="150" spans="1:14" x14ac:dyDescent="0.25">
      <c r="A150" s="28">
        <v>15</v>
      </c>
      <c r="B150" s="6" t="s">
        <v>32</v>
      </c>
      <c r="C150" s="6">
        <v>52.375999999999998</v>
      </c>
      <c r="D150" s="6">
        <v>2.4995E-2</v>
      </c>
      <c r="E150" s="6" t="s">
        <v>32</v>
      </c>
      <c r="F150" s="6">
        <v>1.0981853525644134</v>
      </c>
      <c r="G150" s="6">
        <v>44.651240300964943</v>
      </c>
      <c r="H150" s="6">
        <f t="shared" si="31"/>
        <v>45.749425653529357</v>
      </c>
      <c r="I150" s="6">
        <v>0.80397099999999999</v>
      </c>
      <c r="J150" s="6">
        <v>0.91546499999999997</v>
      </c>
      <c r="K150" s="6" t="s">
        <v>32</v>
      </c>
      <c r="L150" s="6" t="s">
        <v>32</v>
      </c>
      <c r="M150" s="6" t="s">
        <v>32</v>
      </c>
      <c r="N150" s="11">
        <f t="shared" si="32"/>
        <v>99.869856653529354</v>
      </c>
    </row>
    <row r="151" spans="1:14" x14ac:dyDescent="0.25">
      <c r="A151" s="28">
        <v>16</v>
      </c>
      <c r="B151" s="6" t="s">
        <v>32</v>
      </c>
      <c r="C151" s="6">
        <v>52.439300000000003</v>
      </c>
      <c r="D151" s="6">
        <v>2.1087000000000002E-2</v>
      </c>
      <c r="E151" s="6" t="s">
        <v>32</v>
      </c>
      <c r="F151" s="6">
        <v>1.518840782675297</v>
      </c>
      <c r="G151" s="6">
        <v>44.405529749676703</v>
      </c>
      <c r="H151" s="6">
        <f t="shared" si="31"/>
        <v>45.924370532352</v>
      </c>
      <c r="I151" s="6">
        <v>0.74573999999999996</v>
      </c>
      <c r="J151" s="6">
        <v>1.11832</v>
      </c>
      <c r="K151" s="6" t="s">
        <v>32</v>
      </c>
      <c r="L151" s="6" t="s">
        <v>32</v>
      </c>
      <c r="M151" s="6">
        <v>1.32E-2</v>
      </c>
      <c r="N151" s="11">
        <f t="shared" si="32"/>
        <v>100.262017532352</v>
      </c>
    </row>
    <row r="152" spans="1:14" x14ac:dyDescent="0.25">
      <c r="A152" s="28">
        <v>17</v>
      </c>
      <c r="B152" s="6">
        <v>3.3614999999999999E-2</v>
      </c>
      <c r="C152" s="6">
        <v>52.473999999999997</v>
      </c>
      <c r="D152" s="6">
        <v>4.6892999999999997E-2</v>
      </c>
      <c r="E152" s="6" t="s">
        <v>32</v>
      </c>
      <c r="F152" s="6">
        <v>0.91487269941089389</v>
      </c>
      <c r="G152" s="6">
        <v>44.663387115950698</v>
      </c>
      <c r="H152" s="6">
        <f t="shared" si="31"/>
        <v>45.578259815361591</v>
      </c>
      <c r="I152" s="6">
        <v>0.74582800000000005</v>
      </c>
      <c r="J152" s="6">
        <v>1.0136700000000001</v>
      </c>
      <c r="K152" s="6" t="s">
        <v>32</v>
      </c>
      <c r="L152" s="6" t="s">
        <v>32</v>
      </c>
      <c r="M152" s="6">
        <v>7.0499000000000006E-2</v>
      </c>
      <c r="N152" s="11">
        <f t="shared" si="32"/>
        <v>99.962764815361581</v>
      </c>
    </row>
    <row r="153" spans="1:14" x14ac:dyDescent="0.25">
      <c r="A153" s="28">
        <v>18</v>
      </c>
      <c r="B153" s="6" t="s">
        <v>32</v>
      </c>
      <c r="C153" s="6">
        <v>52.537199999999999</v>
      </c>
      <c r="D153" s="6">
        <v>2.4656000000000001E-2</v>
      </c>
      <c r="E153" s="6" t="s">
        <v>32</v>
      </c>
      <c r="F153" s="6">
        <v>0.65868927580123893</v>
      </c>
      <c r="G153" s="6">
        <v>44.745203880885455</v>
      </c>
      <c r="H153" s="6">
        <f t="shared" si="31"/>
        <v>45.403893156686692</v>
      </c>
      <c r="I153" s="6">
        <v>0.89911799999999997</v>
      </c>
      <c r="J153" s="6">
        <v>0.89000999999999997</v>
      </c>
      <c r="K153" s="6" t="s">
        <v>32</v>
      </c>
      <c r="L153" s="6" t="s">
        <v>32</v>
      </c>
      <c r="M153" s="6" t="s">
        <v>32</v>
      </c>
      <c r="N153" s="11">
        <f t="shared" si="32"/>
        <v>99.754877156686689</v>
      </c>
    </row>
    <row r="154" spans="1:14" x14ac:dyDescent="0.25">
      <c r="A154" s="28">
        <v>19</v>
      </c>
      <c r="B154" s="6" t="s">
        <v>32</v>
      </c>
      <c r="C154" s="6">
        <v>52.545299999999997</v>
      </c>
      <c r="D154" s="6">
        <v>4.4284999999999998E-2</v>
      </c>
      <c r="E154" s="6" t="s">
        <v>32</v>
      </c>
      <c r="F154" s="6">
        <v>1.2652250577005766</v>
      </c>
      <c r="G154" s="6">
        <v>44.495036070109187</v>
      </c>
      <c r="H154" s="6">
        <f t="shared" si="31"/>
        <v>45.760261127809763</v>
      </c>
      <c r="I154" s="6">
        <v>0.73355999999999999</v>
      </c>
      <c r="J154" s="6">
        <v>1.1285000000000001</v>
      </c>
      <c r="K154" s="6" t="s">
        <v>32</v>
      </c>
      <c r="L154" s="6" t="s">
        <v>32</v>
      </c>
      <c r="M154" s="6" t="s">
        <v>32</v>
      </c>
      <c r="N154" s="11">
        <f t="shared" si="32"/>
        <v>100.21190612780977</v>
      </c>
    </row>
    <row r="155" spans="1:14" x14ac:dyDescent="0.25">
      <c r="A155" s="28">
        <v>20</v>
      </c>
      <c r="B155" s="6" t="s">
        <v>32</v>
      </c>
      <c r="C155" s="6">
        <v>52.546900000000001</v>
      </c>
      <c r="D155" s="6" t="s">
        <v>32</v>
      </c>
      <c r="E155" s="6" t="s">
        <v>32</v>
      </c>
      <c r="F155" s="6">
        <v>0.94708248323322819</v>
      </c>
      <c r="G155" s="6">
        <v>44.773104385290942</v>
      </c>
      <c r="H155" s="6">
        <f t="shared" si="31"/>
        <v>45.720186868524173</v>
      </c>
      <c r="I155" s="6">
        <v>0.80708100000000005</v>
      </c>
      <c r="J155" s="6">
        <v>0.93154400000000004</v>
      </c>
      <c r="K155" s="6" t="s">
        <v>32</v>
      </c>
      <c r="L155" s="6" t="s">
        <v>32</v>
      </c>
      <c r="M155" s="6" t="s">
        <v>32</v>
      </c>
      <c r="N155" s="11">
        <f t="shared" si="32"/>
        <v>100.00571186852417</v>
      </c>
    </row>
    <row r="156" spans="1:14" x14ac:dyDescent="0.25">
      <c r="A156" s="28">
        <v>21</v>
      </c>
      <c r="B156" s="6">
        <v>4.6945000000000001E-2</v>
      </c>
      <c r="C156" s="6">
        <v>52.625500000000002</v>
      </c>
      <c r="D156" s="6">
        <v>3.3706E-2</v>
      </c>
      <c r="E156" s="6" t="s">
        <v>32</v>
      </c>
      <c r="F156" s="6">
        <v>0.19089762901179236</v>
      </c>
      <c r="G156" s="6">
        <v>44.680028137271812</v>
      </c>
      <c r="H156" s="6">
        <f t="shared" si="31"/>
        <v>44.870925766283605</v>
      </c>
      <c r="I156" s="6">
        <v>0.87717900000000004</v>
      </c>
      <c r="J156" s="6">
        <v>1.0150699999999999</v>
      </c>
      <c r="K156" s="6" t="s">
        <v>32</v>
      </c>
      <c r="L156" s="6" t="s">
        <v>32</v>
      </c>
      <c r="M156" s="6">
        <v>1.0448000000000001E-2</v>
      </c>
      <c r="N156" s="11">
        <f t="shared" si="32"/>
        <v>99.4797737662836</v>
      </c>
    </row>
    <row r="157" spans="1:14" x14ac:dyDescent="0.25">
      <c r="A157" s="28">
        <v>22</v>
      </c>
      <c r="B157" s="6" t="s">
        <v>32</v>
      </c>
      <c r="C157" s="6">
        <v>50.044699999999999</v>
      </c>
      <c r="D157" s="6">
        <v>4.6933999999999997E-2</v>
      </c>
      <c r="E157" s="6" t="s">
        <v>32</v>
      </c>
      <c r="F157" s="6">
        <v>42.572950525727599</v>
      </c>
      <c r="G157" s="6">
        <v>3.6092557573357849</v>
      </c>
      <c r="H157" s="6">
        <f t="shared" si="31"/>
        <v>46.182206283063387</v>
      </c>
      <c r="I157" s="6">
        <v>0.71082599999999996</v>
      </c>
      <c r="J157" s="6">
        <v>0.95825800000000005</v>
      </c>
      <c r="K157" s="6" t="s">
        <v>32</v>
      </c>
      <c r="L157" s="6" t="s">
        <v>32</v>
      </c>
      <c r="M157" s="6">
        <v>4.7718999999999998E-2</v>
      </c>
      <c r="N157" s="11">
        <f t="shared" si="32"/>
        <v>97.990643283063392</v>
      </c>
    </row>
    <row r="158" spans="1:14" x14ac:dyDescent="0.25">
      <c r="A158" s="14" t="s">
        <v>71</v>
      </c>
      <c r="B158" s="15"/>
      <c r="C158" s="15">
        <f>MIN(C136:C157)</f>
        <v>50.044699999999999</v>
      </c>
      <c r="D158" s="15">
        <f>MIN(D136:D157)</f>
        <v>1.8842000000000001E-2</v>
      </c>
      <c r="E158" s="15"/>
      <c r="F158" s="15">
        <f>MIN(F136:F157)</f>
        <v>0.19089762901179236</v>
      </c>
      <c r="G158" s="15">
        <f>MIN(G136:G157)</f>
        <v>3.6092557573357849</v>
      </c>
      <c r="H158" s="15">
        <f>MIN(H136:H157)</f>
        <v>44.870925766283605</v>
      </c>
      <c r="I158" s="15">
        <f>MIN(I136:I157)</f>
        <v>0.71082599999999996</v>
      </c>
      <c r="J158" s="15">
        <f>MIN(J136:J157)</f>
        <v>0.82621299999999998</v>
      </c>
      <c r="K158" s="15"/>
      <c r="L158" s="15"/>
      <c r="M158" s="15">
        <f>MIN(M136:M157)</f>
        <v>1.0448000000000001E-2</v>
      </c>
      <c r="N158" s="15">
        <f>MIN(N136:N157)</f>
        <v>97.990643283063392</v>
      </c>
    </row>
    <row r="159" spans="1:14" x14ac:dyDescent="0.25">
      <c r="A159" s="14" t="s">
        <v>72</v>
      </c>
      <c r="B159" s="15"/>
      <c r="C159" s="15">
        <f>MAX(C136:C157)</f>
        <v>52.625500000000002</v>
      </c>
      <c r="D159" s="15">
        <f>MAX(D136:D157)</f>
        <v>6.8584000000000006E-2</v>
      </c>
      <c r="E159" s="15"/>
      <c r="F159" s="15">
        <f>MAX(F136:F157)</f>
        <v>42.572950525727599</v>
      </c>
      <c r="G159" s="15">
        <f>MAX(G136:G157)</f>
        <v>44.773104385290942</v>
      </c>
      <c r="H159" s="15">
        <f>MAX(H136:H157)</f>
        <v>46.492456419266212</v>
      </c>
      <c r="I159" s="15">
        <f>MAX(I136:I157)</f>
        <v>1.00284</v>
      </c>
      <c r="J159" s="15">
        <f>MAX(J136:J157)</f>
        <v>1.1285000000000001</v>
      </c>
      <c r="K159" s="15"/>
      <c r="L159" s="15"/>
      <c r="M159" s="15">
        <f>MAX(M136:M157)</f>
        <v>9.9477999999999997E-2</v>
      </c>
      <c r="N159" s="15">
        <f>MAX(N136:N157)</f>
        <v>100.41201557260726</v>
      </c>
    </row>
    <row r="160" spans="1:14" x14ac:dyDescent="0.25">
      <c r="A160" s="14" t="s">
        <v>73</v>
      </c>
      <c r="B160" s="15"/>
      <c r="C160" s="15">
        <f>AVERAGE(C136:C157)</f>
        <v>52.129068181818184</v>
      </c>
      <c r="D160" s="15">
        <f>AVERAGE(D136:D157)</f>
        <v>3.5894549999999997E-2</v>
      </c>
      <c r="E160" s="15"/>
      <c r="F160" s="15">
        <f>AVERAGE(F136:F157)</f>
        <v>3.2382330763954994</v>
      </c>
      <c r="G160" s="15">
        <f>AVERAGE(G136:G157)</f>
        <v>42.593741052251204</v>
      </c>
      <c r="H160" s="15">
        <f>AVERAGE(H136:H157)</f>
        <v>45.831974128646678</v>
      </c>
      <c r="I160" s="15">
        <f>AVERAGE(I136:I157)</f>
        <v>0.79307195454545465</v>
      </c>
      <c r="J160" s="15">
        <f>AVERAGE(J136:J157)</f>
        <v>0.96948795454545444</v>
      </c>
      <c r="K160" s="15"/>
      <c r="L160" s="15"/>
      <c r="M160" s="15">
        <f>AVERAGE(M136:M157)</f>
        <v>4.5428499999999997E-2</v>
      </c>
      <c r="N160" s="15">
        <f>AVERAGE(N136:N157)</f>
        <v>99.801418492283062</v>
      </c>
    </row>
    <row r="161" spans="1:14" x14ac:dyDescent="0.25">
      <c r="A161" s="17" t="s">
        <v>76</v>
      </c>
      <c r="B161" s="18"/>
      <c r="C161" s="18">
        <f>STDEV(C136:C157)*2</f>
        <v>1.0987739164937891</v>
      </c>
      <c r="D161" s="18">
        <f>STDEV(D136:D157)*2</f>
        <v>2.8529923035481988E-2</v>
      </c>
      <c r="E161" s="18"/>
      <c r="F161" s="18">
        <f>STDEV(F136:F157)*2</f>
        <v>17.595343966435394</v>
      </c>
      <c r="G161" s="18">
        <f>STDEV(G136:G157)*2</f>
        <v>17.420813870501096</v>
      </c>
      <c r="H161" s="18">
        <f>STDEV(H136:H157)*2</f>
        <v>0.7977620337446224</v>
      </c>
      <c r="I161" s="18">
        <f>STDEV(I136:I157)*2</f>
        <v>0.15028318673817712</v>
      </c>
      <c r="J161" s="18">
        <f>STDEV(J136:J157)*2</f>
        <v>0.16267825807312306</v>
      </c>
      <c r="K161" s="18"/>
      <c r="L161" s="18"/>
      <c r="M161" s="18">
        <f>STDEV(M136:M157)*2</f>
        <v>6.2641865186151655E-2</v>
      </c>
      <c r="N161" s="18">
        <f>STDEV(N136:N157)*2</f>
        <v>1.1893227805618898</v>
      </c>
    </row>
    <row r="163" spans="1:14" x14ac:dyDescent="0.25">
      <c r="A163" s="3" t="s">
        <v>88</v>
      </c>
      <c r="B163" s="30"/>
      <c r="C163" s="70"/>
      <c r="D163" s="30"/>
      <c r="E163" s="30"/>
      <c r="F163" s="30"/>
      <c r="G163" s="30"/>
      <c r="H163" s="70"/>
      <c r="I163" s="30"/>
      <c r="J163" s="30"/>
      <c r="K163" s="30"/>
      <c r="L163" s="30"/>
      <c r="M163" s="30"/>
      <c r="N163" s="30"/>
    </row>
    <row r="164" spans="1:14" x14ac:dyDescent="0.25">
      <c r="A164" s="30"/>
      <c r="B164" s="30"/>
      <c r="C164" s="70"/>
      <c r="D164" s="30"/>
      <c r="E164" s="30"/>
      <c r="F164" s="30"/>
      <c r="G164" s="30"/>
      <c r="H164" s="70"/>
      <c r="I164" s="30"/>
      <c r="J164" s="30"/>
      <c r="K164" s="30"/>
      <c r="L164" s="30"/>
      <c r="M164" s="30"/>
      <c r="N164" s="30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4483-A379-4C31-A1F4-DCE7A85F1039}">
  <dimension ref="A1:BL205"/>
  <sheetViews>
    <sheetView zoomScale="70" zoomScaleNormal="70" workbookViewId="0">
      <pane ySplit="5" topLeftCell="A6" activePane="bottomLeft" state="frozen"/>
      <selection pane="bottomLeft" activeCell="I39" sqref="I39"/>
    </sheetView>
  </sheetViews>
  <sheetFormatPr defaultRowHeight="14.4" x14ac:dyDescent="0.3"/>
  <cols>
    <col min="1" max="1" width="16.44140625" style="118" customWidth="1"/>
    <col min="2" max="2" width="9.44140625" style="117" bestFit="1" customWidth="1"/>
    <col min="3" max="3" width="13.5546875" style="117" bestFit="1" customWidth="1"/>
    <col min="4" max="4" width="10.21875" style="117" bestFit="1" customWidth="1"/>
    <col min="5" max="5" width="8.88671875" style="117"/>
    <col min="6" max="6" width="11.33203125" style="117" bestFit="1" customWidth="1"/>
    <col min="7" max="7" width="8.88671875" style="117"/>
    <col min="8" max="8" width="10.21875" style="117" bestFit="1" customWidth="1"/>
    <col min="9" max="9" width="9" style="117" bestFit="1" customWidth="1"/>
    <col min="10" max="11" width="8.88671875" style="117"/>
    <col min="12" max="12" width="8.88671875" style="118"/>
    <col min="13" max="23" width="8.88671875" style="122"/>
    <col min="24" max="31" width="8.88671875" style="118"/>
    <col min="32" max="32" width="9.6640625" style="118" bestFit="1" customWidth="1"/>
    <col min="33" max="16384" width="8.88671875" style="118"/>
  </cols>
  <sheetData>
    <row r="1" spans="1:64" ht="17.399999999999999" x14ac:dyDescent="0.3">
      <c r="A1" s="109" t="s">
        <v>78</v>
      </c>
    </row>
    <row r="2" spans="1:64" ht="17.399999999999999" x14ac:dyDescent="0.3">
      <c r="A2" s="109"/>
    </row>
    <row r="3" spans="1:64" x14ac:dyDescent="0.3">
      <c r="A3" s="103" t="s">
        <v>258</v>
      </c>
    </row>
    <row r="4" spans="1:64" x14ac:dyDescent="0.3">
      <c r="A4" s="103"/>
      <c r="B4" s="129" t="s">
        <v>257</v>
      </c>
      <c r="M4" s="67" t="s">
        <v>265</v>
      </c>
      <c r="Y4" s="129" t="s">
        <v>257</v>
      </c>
    </row>
    <row r="5" spans="1:64" s="122" customFormat="1" ht="17.399999999999999" x14ac:dyDescent="0.3">
      <c r="A5" s="128" t="s">
        <v>70</v>
      </c>
      <c r="B5" s="147" t="s">
        <v>281</v>
      </c>
      <c r="C5" s="147" t="s">
        <v>282</v>
      </c>
      <c r="D5" s="147" t="s">
        <v>283</v>
      </c>
      <c r="E5" s="147" t="s">
        <v>284</v>
      </c>
      <c r="F5" s="147" t="s">
        <v>285</v>
      </c>
      <c r="G5" s="147" t="s">
        <v>286</v>
      </c>
      <c r="H5" s="147" t="s">
        <v>287</v>
      </c>
      <c r="I5" s="147" t="s">
        <v>288</v>
      </c>
      <c r="J5" s="147" t="s">
        <v>289</v>
      </c>
      <c r="K5" s="147" t="s">
        <v>290</v>
      </c>
      <c r="L5" s="128"/>
      <c r="M5" s="53" t="s">
        <v>259</v>
      </c>
      <c r="N5" s="53" t="s">
        <v>260</v>
      </c>
      <c r="O5" s="53" t="s">
        <v>261</v>
      </c>
      <c r="P5" s="53" t="s">
        <v>262</v>
      </c>
      <c r="Q5" s="53" t="s">
        <v>263</v>
      </c>
      <c r="R5" s="53" t="s">
        <v>6</v>
      </c>
      <c r="S5" s="53" t="s">
        <v>7</v>
      </c>
      <c r="T5" s="53" t="s">
        <v>264</v>
      </c>
      <c r="U5" s="53" t="s">
        <v>27</v>
      </c>
      <c r="V5" s="53" t="s">
        <v>28</v>
      </c>
      <c r="W5" s="53" t="s">
        <v>29</v>
      </c>
      <c r="X5" s="128"/>
      <c r="Y5" s="147" t="s">
        <v>292</v>
      </c>
      <c r="Z5" s="147" t="s">
        <v>293</v>
      </c>
      <c r="AA5" s="147" t="s">
        <v>294</v>
      </c>
      <c r="AB5" s="147" t="s">
        <v>295</v>
      </c>
      <c r="AC5" s="147" t="s">
        <v>296</v>
      </c>
      <c r="AD5" s="147" t="s">
        <v>297</v>
      </c>
      <c r="AE5" s="147" t="s">
        <v>298</v>
      </c>
      <c r="AF5" s="147" t="s">
        <v>299</v>
      </c>
      <c r="AG5" s="147" t="s">
        <v>300</v>
      </c>
      <c r="AH5" s="147" t="s">
        <v>301</v>
      </c>
      <c r="AI5" s="147" t="s">
        <v>302</v>
      </c>
      <c r="AJ5" s="147" t="s">
        <v>303</v>
      </c>
      <c r="AK5" s="147" t="s">
        <v>304</v>
      </c>
      <c r="AL5" s="147" t="s">
        <v>305</v>
      </c>
      <c r="AM5" s="147" t="s">
        <v>306</v>
      </c>
      <c r="AN5" s="147" t="s">
        <v>307</v>
      </c>
      <c r="AO5" s="147" t="s">
        <v>308</v>
      </c>
      <c r="AP5" s="147" t="s">
        <v>309</v>
      </c>
      <c r="AQ5" s="147" t="s">
        <v>310</v>
      </c>
      <c r="AR5" s="147" t="s">
        <v>311</v>
      </c>
      <c r="AS5" s="147" t="s">
        <v>312</v>
      </c>
      <c r="AT5" s="147" t="s">
        <v>313</v>
      </c>
      <c r="AU5" s="147" t="s">
        <v>314</v>
      </c>
      <c r="AV5" s="147" t="s">
        <v>315</v>
      </c>
      <c r="AW5" s="147" t="s">
        <v>316</v>
      </c>
      <c r="AX5" s="147" t="s">
        <v>317</v>
      </c>
      <c r="AY5" s="147" t="s">
        <v>318</v>
      </c>
      <c r="AZ5" s="147" t="s">
        <v>319</v>
      </c>
      <c r="BA5" s="147" t="s">
        <v>320</v>
      </c>
      <c r="BB5" s="147" t="s">
        <v>321</v>
      </c>
      <c r="BC5" s="147" t="s">
        <v>322</v>
      </c>
      <c r="BD5" s="147" t="s">
        <v>323</v>
      </c>
      <c r="BE5" s="147" t="s">
        <v>324</v>
      </c>
      <c r="BF5" s="147" t="s">
        <v>325</v>
      </c>
      <c r="BG5" s="147" t="s">
        <v>326</v>
      </c>
      <c r="BH5" s="147" t="s">
        <v>327</v>
      </c>
      <c r="BI5" s="147" t="s">
        <v>328</v>
      </c>
      <c r="BJ5" s="147" t="s">
        <v>329</v>
      </c>
      <c r="BK5" s="147" t="s">
        <v>330</v>
      </c>
      <c r="BL5" s="147" t="s">
        <v>331</v>
      </c>
    </row>
    <row r="6" spans="1:64" s="122" customFormat="1" x14ac:dyDescent="0.3">
      <c r="A6" s="23" t="s">
        <v>55</v>
      </c>
      <c r="B6" s="146" t="s">
        <v>291</v>
      </c>
      <c r="C6" s="120"/>
      <c r="D6" s="120"/>
      <c r="E6" s="120"/>
      <c r="F6" s="120"/>
      <c r="G6" s="120"/>
      <c r="H6" s="120"/>
      <c r="I6" s="120"/>
      <c r="J6" s="120"/>
      <c r="K6" s="120"/>
      <c r="L6" s="119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19"/>
      <c r="Y6" s="119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</row>
    <row r="7" spans="1:64" x14ac:dyDescent="0.3">
      <c r="A7" s="126">
        <v>1</v>
      </c>
      <c r="B7" s="117">
        <v>549.99433646501302</v>
      </c>
      <c r="C7" s="123">
        <v>284384.18072528002</v>
      </c>
      <c r="D7" s="117">
        <v>348.54138725875299</v>
      </c>
      <c r="E7" s="117">
        <v>219.818850489471</v>
      </c>
      <c r="F7" s="123">
        <v>390115.15218630398</v>
      </c>
      <c r="G7" s="117">
        <v>3702.57194373419</v>
      </c>
      <c r="H7" s="117">
        <v>9097.8398251642993</v>
      </c>
      <c r="I7" s="123">
        <v>2877.3599803174202</v>
      </c>
      <c r="J7" s="117">
        <v>67.102635035593494</v>
      </c>
      <c r="K7" s="117">
        <v>32.015650990563103</v>
      </c>
      <c r="M7" s="124">
        <v>0.1176547884565956</v>
      </c>
      <c r="N7" s="124">
        <v>47.438125186783957</v>
      </c>
      <c r="O7" s="124">
        <v>6.5856895122541378E-2</v>
      </c>
      <c r="P7" s="124">
        <v>3.2126524999036184E-2</v>
      </c>
      <c r="Q7" s="124">
        <v>50.188314328768008</v>
      </c>
      <c r="R7" s="124">
        <v>0.47807608937495855</v>
      </c>
      <c r="S7" s="124">
        <v>1.508603799808744</v>
      </c>
      <c r="T7" s="124">
        <v>0.51366630368626587</v>
      </c>
      <c r="U7" s="125">
        <v>8.5388103082792727E-3</v>
      </c>
      <c r="V7" s="125">
        <v>3.9853082353052951E-3</v>
      </c>
      <c r="W7" s="125">
        <v>100.35494803554369</v>
      </c>
      <c r="Y7" s="11">
        <v>85.705335667666404</v>
      </c>
      <c r="Z7" s="117">
        <v>91.984627569080999</v>
      </c>
      <c r="AA7" s="117">
        <v>0.89320450696587705</v>
      </c>
      <c r="AB7" s="117">
        <v>1.3624150787504701</v>
      </c>
      <c r="AC7" s="117" t="s">
        <v>32</v>
      </c>
      <c r="AD7" s="117">
        <v>0.19027563435648201</v>
      </c>
      <c r="AE7" s="117" t="s">
        <v>32</v>
      </c>
      <c r="AF7" s="117" t="s">
        <v>32</v>
      </c>
      <c r="AG7" s="117" t="s">
        <v>32</v>
      </c>
      <c r="AH7" s="117">
        <v>9.3081934573908995E-2</v>
      </c>
      <c r="AI7" s="117">
        <v>4.4974735455010004E-3</v>
      </c>
      <c r="AJ7" s="117">
        <v>3.7124501079105201</v>
      </c>
      <c r="AK7" s="117">
        <v>71.932703068240798</v>
      </c>
      <c r="AL7" s="117">
        <v>1.9958304872033701</v>
      </c>
      <c r="AM7" s="117">
        <v>4.5706654625210303</v>
      </c>
      <c r="AN7" s="117" t="s">
        <v>32</v>
      </c>
      <c r="AO7" s="117" t="s">
        <v>32</v>
      </c>
      <c r="AP7" s="117" t="s">
        <v>32</v>
      </c>
      <c r="AQ7" s="117" t="s">
        <v>32</v>
      </c>
      <c r="AR7" s="117" t="s">
        <v>32</v>
      </c>
      <c r="AS7" s="117">
        <v>3.425176528052E-3</v>
      </c>
      <c r="AT7" s="117" t="s">
        <v>32</v>
      </c>
      <c r="AU7" s="117" t="s">
        <v>32</v>
      </c>
      <c r="AV7" s="117" t="s">
        <v>32</v>
      </c>
      <c r="AW7" s="117" t="s">
        <v>32</v>
      </c>
      <c r="AX7" s="117" t="s">
        <v>32</v>
      </c>
      <c r="AY7" s="117" t="s">
        <v>32</v>
      </c>
      <c r="AZ7" s="117" t="s">
        <v>32</v>
      </c>
      <c r="BA7" s="117">
        <v>5.2935486613720001E-3</v>
      </c>
      <c r="BB7" s="117">
        <v>1.5916389371809999E-3</v>
      </c>
      <c r="BC7" s="117">
        <v>5.2869457427629003E-2</v>
      </c>
      <c r="BD7" s="117">
        <v>2.3803570979693E-2</v>
      </c>
      <c r="BE7" s="117">
        <v>0.23267900467231201</v>
      </c>
      <c r="BF7" s="117">
        <v>4.2914887566411197</v>
      </c>
      <c r="BG7" s="117">
        <v>0.73888258917069205</v>
      </c>
      <c r="BH7" s="117" t="s">
        <v>32</v>
      </c>
      <c r="BI7" s="117">
        <v>1.606384996686E-3</v>
      </c>
      <c r="BJ7" s="117" t="s">
        <v>32</v>
      </c>
      <c r="BK7" s="117">
        <v>3.30749157351E-3</v>
      </c>
      <c r="BL7" s="117">
        <v>9.8397721605700001E-4</v>
      </c>
    </row>
    <row r="8" spans="1:64" x14ac:dyDescent="0.3">
      <c r="A8" s="126">
        <v>2</v>
      </c>
      <c r="B8" s="117">
        <v>2071.4771337966399</v>
      </c>
      <c r="C8" s="123">
        <v>292896.59565846401</v>
      </c>
      <c r="D8" s="117">
        <v>445.12855866933199</v>
      </c>
      <c r="E8" s="117">
        <v>107.625750408869</v>
      </c>
      <c r="F8" s="123">
        <v>371951.525557819</v>
      </c>
      <c r="G8" s="117">
        <v>4664.6367842175296</v>
      </c>
      <c r="H8" s="117">
        <v>8972.8417994845495</v>
      </c>
      <c r="I8" s="123">
        <v>1622.5989554764101</v>
      </c>
      <c r="J8" s="117">
        <v>137.725947703798</v>
      </c>
      <c r="K8" s="117">
        <v>104.63266814090299</v>
      </c>
      <c r="M8" s="124">
        <v>0.44313038846177721</v>
      </c>
      <c r="N8" s="124">
        <v>48.858081121788373</v>
      </c>
      <c r="O8" s="124">
        <v>8.4107041160570287E-2</v>
      </c>
      <c r="P8" s="124">
        <v>1.5729503422256205E-2</v>
      </c>
      <c r="Q8" s="124">
        <v>47.851563763013417</v>
      </c>
      <c r="R8" s="124">
        <v>0.60229790157816743</v>
      </c>
      <c r="S8" s="124">
        <v>1.4878766271905279</v>
      </c>
      <c r="T8" s="124">
        <v>0.28966636553164871</v>
      </c>
      <c r="U8" s="125">
        <v>1.7525626845308295E-2</v>
      </c>
      <c r="V8" s="125">
        <v>1.3024674530179603E-2</v>
      </c>
      <c r="W8" s="125">
        <v>99.663003013522243</v>
      </c>
      <c r="Y8" s="11">
        <v>63.696005254364302</v>
      </c>
      <c r="Z8" s="117">
        <v>186.60616967080901</v>
      </c>
      <c r="AA8" s="117">
        <v>1.11610536845382</v>
      </c>
      <c r="AB8" s="117">
        <v>1.4363028239553099</v>
      </c>
      <c r="AC8" s="117">
        <v>0.511474615969851</v>
      </c>
      <c r="AD8" s="117" t="s">
        <v>32</v>
      </c>
      <c r="AE8" s="117" t="s">
        <v>32</v>
      </c>
      <c r="AF8" s="117" t="s">
        <v>32</v>
      </c>
      <c r="AG8" s="117">
        <v>5.1661342805097002E-2</v>
      </c>
      <c r="AH8" s="117">
        <v>0.410812306646541</v>
      </c>
      <c r="AI8" s="117">
        <v>0.28099939027069099</v>
      </c>
      <c r="AJ8" s="117">
        <v>8.0808469625429407</v>
      </c>
      <c r="AK8" s="117">
        <v>52.792894842836702</v>
      </c>
      <c r="AL8" s="117">
        <v>1.38848559811937</v>
      </c>
      <c r="AM8" s="117">
        <v>3.25531649539557</v>
      </c>
      <c r="AN8" s="117" t="s">
        <v>32</v>
      </c>
      <c r="AO8" s="117" t="s">
        <v>32</v>
      </c>
      <c r="AP8" s="117">
        <v>0.46331617609261899</v>
      </c>
      <c r="AQ8" s="117">
        <v>0.45912565278481099</v>
      </c>
      <c r="AR8" s="117">
        <v>0.67740984952476102</v>
      </c>
      <c r="AS8" s="117">
        <v>4.5692238713084997E-2</v>
      </c>
      <c r="AT8" s="117">
        <v>0.23525003333106201</v>
      </c>
      <c r="AU8" s="117">
        <v>5.0917308811842997E-2</v>
      </c>
      <c r="AV8" s="117">
        <v>1.0139115655200001E-2</v>
      </c>
      <c r="AW8" s="117">
        <v>3.8017058422455001E-2</v>
      </c>
      <c r="AX8" s="117">
        <v>3.603018979696E-3</v>
      </c>
      <c r="AY8" s="117">
        <v>4.4685737347012998E-2</v>
      </c>
      <c r="AZ8" s="117">
        <v>1.3131287454326001E-2</v>
      </c>
      <c r="BA8" s="117">
        <v>8.2846810985450006E-2</v>
      </c>
      <c r="BB8" s="117">
        <v>1.2428764044353001E-2</v>
      </c>
      <c r="BC8" s="117">
        <v>0.11716211620038899</v>
      </c>
      <c r="BD8" s="117">
        <v>2.2585990458618001E-2</v>
      </c>
      <c r="BE8" s="117">
        <v>0.28309625253856802</v>
      </c>
      <c r="BF8" s="117">
        <v>2.9775497202712602</v>
      </c>
      <c r="BG8" s="117">
        <v>0.80718776147207305</v>
      </c>
      <c r="BH8" s="117">
        <v>6.4633981636049997E-2</v>
      </c>
      <c r="BI8" s="117">
        <v>1.1981955892771E-2</v>
      </c>
      <c r="BJ8" s="117">
        <v>2.7427864128701001E-2</v>
      </c>
      <c r="BK8" s="117">
        <v>0.21782729373527401</v>
      </c>
      <c r="BL8" s="117">
        <v>0.185106078066133</v>
      </c>
    </row>
    <row r="9" spans="1:64" x14ac:dyDescent="0.3">
      <c r="A9" s="126">
        <v>3</v>
      </c>
      <c r="B9" s="117">
        <v>1826.2207448438801</v>
      </c>
      <c r="C9" s="123">
        <v>279788.28252300801</v>
      </c>
      <c r="D9" s="117">
        <v>567.79913255718998</v>
      </c>
      <c r="E9" s="117">
        <v>104.782799663199</v>
      </c>
      <c r="F9" s="123">
        <v>393766.278394241</v>
      </c>
      <c r="G9" s="117">
        <v>3888.93691427468</v>
      </c>
      <c r="H9" s="117">
        <v>8769.7676647948501</v>
      </c>
      <c r="I9" s="123">
        <v>2293.3484404593601</v>
      </c>
      <c r="J9" s="117">
        <v>129.80432350314399</v>
      </c>
      <c r="K9" s="117">
        <v>105.91132874206301</v>
      </c>
      <c r="M9" s="124">
        <v>0.39066514173700284</v>
      </c>
      <c r="N9" s="124">
        <v>46.671483407662961</v>
      </c>
      <c r="O9" s="124">
        <v>0.10728564609668104</v>
      </c>
      <c r="P9" s="124">
        <v>1.5314006170776535E-2</v>
      </c>
      <c r="Q9" s="124">
        <v>50.658031715419106</v>
      </c>
      <c r="R9" s="124">
        <v>0.50213953437114667</v>
      </c>
      <c r="S9" s="124">
        <v>1.4542028741762818</v>
      </c>
      <c r="T9" s="124">
        <v>0.40940856359080496</v>
      </c>
      <c r="U9" s="125">
        <v>1.6517600165775071E-2</v>
      </c>
      <c r="V9" s="125">
        <v>1.3183842201812002E-2</v>
      </c>
      <c r="W9" s="125">
        <v>100.23823233159233</v>
      </c>
      <c r="Y9" s="11">
        <v>71.726804596263193</v>
      </c>
      <c r="Z9" s="117">
        <v>166.060278513003</v>
      </c>
      <c r="AA9" s="117">
        <v>11.584678947885701</v>
      </c>
      <c r="AB9" s="117">
        <v>1.6103954752482601</v>
      </c>
      <c r="AC9" s="117">
        <v>0.43990533448880997</v>
      </c>
      <c r="AD9" s="117">
        <v>0.18288643166822099</v>
      </c>
      <c r="AE9" s="117" t="s">
        <v>32</v>
      </c>
      <c r="AF9" s="117" t="s">
        <v>32</v>
      </c>
      <c r="AG9" s="117">
        <v>0.118964818697206</v>
      </c>
      <c r="AH9" s="117">
        <v>0.87636750760757698</v>
      </c>
      <c r="AI9" s="117">
        <v>0.50782919959634898</v>
      </c>
      <c r="AJ9" s="117">
        <v>8.4130498662499296</v>
      </c>
      <c r="AK9" s="117">
        <v>94.003580161428999</v>
      </c>
      <c r="AL9" s="117">
        <v>2.39459405141413</v>
      </c>
      <c r="AM9" s="117">
        <v>5.0732812088649899</v>
      </c>
      <c r="AN9" s="117" t="s">
        <v>32</v>
      </c>
      <c r="AO9" s="117" t="s">
        <v>32</v>
      </c>
      <c r="AP9" s="117">
        <v>1.0382167661058801</v>
      </c>
      <c r="AQ9" s="117">
        <v>0.85683746649561898</v>
      </c>
      <c r="AR9" s="117">
        <v>1.16483721635114</v>
      </c>
      <c r="AS9" s="117">
        <v>8.9991613667166001E-2</v>
      </c>
      <c r="AT9" s="117">
        <v>0.27712096335194297</v>
      </c>
      <c r="AU9" s="117">
        <v>8.4011688492615005E-2</v>
      </c>
      <c r="AV9" s="117">
        <v>2.6107904756905002E-2</v>
      </c>
      <c r="AW9" s="117">
        <v>3.4681172821944002E-2</v>
      </c>
      <c r="AX9" s="117">
        <v>8.9371615501850007E-3</v>
      </c>
      <c r="AY9" s="117">
        <v>6.9649038953971995E-2</v>
      </c>
      <c r="AZ9" s="117">
        <v>2.3742737731708E-2</v>
      </c>
      <c r="BA9" s="117">
        <v>7.4880272461631994E-2</v>
      </c>
      <c r="BB9" s="117">
        <v>1.3676078989645001E-2</v>
      </c>
      <c r="BC9" s="117">
        <v>0.23491263106463001</v>
      </c>
      <c r="BD9" s="117">
        <v>5.3895506310445998E-2</v>
      </c>
      <c r="BE9" s="117">
        <v>0.43553474582687901</v>
      </c>
      <c r="BF9" s="117">
        <v>5.9571532568976</v>
      </c>
      <c r="BG9" s="117">
        <v>1.0790417813264299</v>
      </c>
      <c r="BH9" s="117">
        <v>5.6326920256610999E-2</v>
      </c>
      <c r="BI9" s="117">
        <v>2.6189283503569E-2</v>
      </c>
      <c r="BJ9" s="117">
        <v>0.151420516491031</v>
      </c>
      <c r="BK9" s="117">
        <v>2.0231574987896E-2</v>
      </c>
      <c r="BL9" s="117">
        <v>0.12946923265607499</v>
      </c>
    </row>
    <row r="10" spans="1:64" x14ac:dyDescent="0.3">
      <c r="A10" s="126">
        <v>4</v>
      </c>
      <c r="B10" s="117">
        <v>972.92382081617495</v>
      </c>
      <c r="C10" s="123">
        <v>279412.99781361001</v>
      </c>
      <c r="D10" s="117">
        <v>335.28867673233401</v>
      </c>
      <c r="E10" s="117">
        <v>121.948456335407</v>
      </c>
      <c r="F10" s="123">
        <v>398522.54537875199</v>
      </c>
      <c r="G10" s="117">
        <v>3792.3173432014401</v>
      </c>
      <c r="H10" s="117">
        <v>8886.1008850546004</v>
      </c>
      <c r="I10" s="123">
        <v>2713.34526904017</v>
      </c>
      <c r="J10" s="117">
        <v>125.435594592161</v>
      </c>
      <c r="K10" s="117">
        <v>14.207389651280501</v>
      </c>
      <c r="M10" s="124">
        <v>0.20812786374899617</v>
      </c>
      <c r="N10" s="124">
        <v>46.608882165288279</v>
      </c>
      <c r="O10" s="124">
        <v>6.3352795468574516E-2</v>
      </c>
      <c r="P10" s="124">
        <v>1.7822766893419734E-2</v>
      </c>
      <c r="Q10" s="124">
        <v>51.269925462976438</v>
      </c>
      <c r="R10" s="124">
        <v>0.48966401535416992</v>
      </c>
      <c r="S10" s="124">
        <v>1.4734932487597538</v>
      </c>
      <c r="T10" s="124">
        <v>0.4843863974290511</v>
      </c>
      <c r="U10" s="125">
        <v>1.5961679411852486E-2</v>
      </c>
      <c r="V10" s="125">
        <v>1.7685358637913966E-3</v>
      </c>
      <c r="W10" s="125">
        <v>100.63338493119433</v>
      </c>
      <c r="Y10" s="11">
        <v>77.759656823778798</v>
      </c>
      <c r="Z10" s="117">
        <v>162.53749513264901</v>
      </c>
      <c r="AA10" s="117">
        <v>1.39204194241737</v>
      </c>
      <c r="AB10" s="117">
        <v>1.3349057411271701</v>
      </c>
      <c r="AC10" s="117" t="s">
        <v>32</v>
      </c>
      <c r="AD10" s="117">
        <v>0.27768133477236401</v>
      </c>
      <c r="AE10" s="117" t="s">
        <v>32</v>
      </c>
      <c r="AF10" s="117">
        <v>9.9909055318136999E-2</v>
      </c>
      <c r="AG10" s="117" t="s">
        <v>32</v>
      </c>
      <c r="AH10" s="117">
        <v>9.9580649070195995E-2</v>
      </c>
      <c r="AI10" s="117">
        <v>2.8875176635624999E-2</v>
      </c>
      <c r="AJ10" s="117">
        <v>3.6838743941007501</v>
      </c>
      <c r="AK10" s="117">
        <v>90.414277915605197</v>
      </c>
      <c r="AL10" s="117">
        <v>1.77555435907199</v>
      </c>
      <c r="AM10" s="117">
        <v>5.49696579382279</v>
      </c>
      <c r="AN10" s="117" t="s">
        <v>32</v>
      </c>
      <c r="AO10" s="117" t="s">
        <v>32</v>
      </c>
      <c r="AP10" s="117">
        <v>3.5627944093553E-2</v>
      </c>
      <c r="AQ10" s="117">
        <v>6.6938315593990001E-3</v>
      </c>
      <c r="AR10" s="117">
        <v>1.5040896961058E-2</v>
      </c>
      <c r="AS10" s="117">
        <v>1.9005811414280001E-3</v>
      </c>
      <c r="AT10" s="117">
        <v>5.5477193704329998E-3</v>
      </c>
      <c r="AU10" s="117" t="s">
        <v>32</v>
      </c>
      <c r="AV10" s="117">
        <v>3.3507587802069998E-3</v>
      </c>
      <c r="AW10" s="117" t="s">
        <v>32</v>
      </c>
      <c r="AX10" s="117">
        <v>8.93604014192E-4</v>
      </c>
      <c r="AY10" s="117">
        <v>1.1251388026675999E-2</v>
      </c>
      <c r="AZ10" s="117">
        <v>3.7734152076770002E-3</v>
      </c>
      <c r="BA10" s="117">
        <v>5.9329209054309997E-3</v>
      </c>
      <c r="BB10" s="117">
        <v>8.8344603714899999E-4</v>
      </c>
      <c r="BC10" s="117">
        <v>7.6114557379083E-2</v>
      </c>
      <c r="BD10" s="117">
        <v>2.6633534592193999E-2</v>
      </c>
      <c r="BE10" s="117">
        <v>0.20804209458011699</v>
      </c>
      <c r="BF10" s="117">
        <v>5.5476900231852202</v>
      </c>
      <c r="BG10" s="117">
        <v>0.80110406428529302</v>
      </c>
      <c r="BH10" s="117">
        <v>1.7167989127670001E-3</v>
      </c>
      <c r="BI10" s="117">
        <v>1.2257792260560001E-3</v>
      </c>
      <c r="BJ10" s="117" t="s">
        <v>32</v>
      </c>
      <c r="BK10" s="117">
        <v>3.6506901269535E-2</v>
      </c>
      <c r="BL10" s="117">
        <v>1.5041067061949E-2</v>
      </c>
    </row>
    <row r="11" spans="1:64" x14ac:dyDescent="0.3">
      <c r="A11" s="126">
        <v>5</v>
      </c>
      <c r="B11" s="117">
        <v>1081.3991504944399</v>
      </c>
      <c r="C11" s="123">
        <v>274634.77532492898</v>
      </c>
      <c r="D11" s="117">
        <v>287.15273519854497</v>
      </c>
      <c r="E11" s="117">
        <v>122.28715647866299</v>
      </c>
      <c r="F11" s="123">
        <v>404693.03564740799</v>
      </c>
      <c r="G11" s="117">
        <v>3823.5248989136198</v>
      </c>
      <c r="H11" s="117">
        <v>8393.1758142037197</v>
      </c>
      <c r="I11" s="123">
        <v>3012.2849582930799</v>
      </c>
      <c r="J11" s="117">
        <v>107.88023478839099</v>
      </c>
      <c r="K11" s="117">
        <v>32.964542754340997</v>
      </c>
      <c r="M11" s="124">
        <v>0.23133290627377062</v>
      </c>
      <c r="N11" s="124">
        <v>45.811826871951403</v>
      </c>
      <c r="O11" s="124">
        <v>5.4257509315765069E-2</v>
      </c>
      <c r="P11" s="124">
        <v>1.7872267919356599E-2</v>
      </c>
      <c r="Q11" s="124">
        <v>52.063759036039038</v>
      </c>
      <c r="R11" s="124">
        <v>0.49369353494772655</v>
      </c>
      <c r="S11" s="124">
        <v>1.3917564135112606</v>
      </c>
      <c r="T11" s="124">
        <v>0.53775311075448062</v>
      </c>
      <c r="U11" s="125">
        <v>1.3727759876822754E-2</v>
      </c>
      <c r="V11" s="125">
        <v>4.1034262820603667E-3</v>
      </c>
      <c r="W11" s="125">
        <v>100.62008283687169</v>
      </c>
      <c r="Y11" s="11">
        <v>75.7001199638554</v>
      </c>
      <c r="Z11" s="117">
        <v>148.780581556774</v>
      </c>
      <c r="AA11" s="117">
        <v>1.0023104613357601</v>
      </c>
      <c r="AB11" s="117">
        <v>1.56265415063754</v>
      </c>
      <c r="AC11" s="117" t="s">
        <v>32</v>
      </c>
      <c r="AD11" s="117" t="s">
        <v>32</v>
      </c>
      <c r="AE11" s="117" t="s">
        <v>32</v>
      </c>
      <c r="AF11" s="117" t="s">
        <v>32</v>
      </c>
      <c r="AG11" s="117" t="s">
        <v>32</v>
      </c>
      <c r="AH11" s="117">
        <v>0.29523477742227</v>
      </c>
      <c r="AI11" s="117">
        <v>4.7433681188953997E-2</v>
      </c>
      <c r="AJ11" s="117">
        <v>4.3347539759452003</v>
      </c>
      <c r="AK11" s="117">
        <v>89.274933543069693</v>
      </c>
      <c r="AL11" s="117">
        <v>2.0479480904179801</v>
      </c>
      <c r="AM11" s="117">
        <v>6.2613553336574199</v>
      </c>
      <c r="AN11" s="117" t="s">
        <v>32</v>
      </c>
      <c r="AO11" s="117" t="s">
        <v>32</v>
      </c>
      <c r="AP11" s="117">
        <v>0.256423321365083</v>
      </c>
      <c r="AQ11" s="117">
        <v>0.14142062475135</v>
      </c>
      <c r="AR11" s="117">
        <v>0.231456683664235</v>
      </c>
      <c r="AS11" s="117">
        <v>1.7604766967479001E-2</v>
      </c>
      <c r="AT11" s="117">
        <v>6.3321525342972002E-2</v>
      </c>
      <c r="AU11" s="117" t="s">
        <v>32</v>
      </c>
      <c r="AV11" s="117">
        <v>8.6660757439120002E-3</v>
      </c>
      <c r="AW11" s="117">
        <v>1.9261889280180002E-2</v>
      </c>
      <c r="AX11" s="117">
        <v>3.7046681824590001E-3</v>
      </c>
      <c r="AY11" s="117">
        <v>3.789677425095E-3</v>
      </c>
      <c r="AZ11" s="117">
        <v>9.4368355886000001E-4</v>
      </c>
      <c r="BA11" s="117">
        <v>9.0965168216410007E-3</v>
      </c>
      <c r="BB11" s="117">
        <v>1.8155210674790001E-3</v>
      </c>
      <c r="BC11" s="117">
        <v>4.3070699256421E-2</v>
      </c>
      <c r="BD11" s="117">
        <v>2.3257353935334998E-2</v>
      </c>
      <c r="BE11" s="117">
        <v>0.21196959470000201</v>
      </c>
      <c r="BF11" s="117">
        <v>5.2941224919624696</v>
      </c>
      <c r="BG11" s="117">
        <v>0.761804539239893</v>
      </c>
      <c r="BH11" s="117">
        <v>2.9086337937190001E-3</v>
      </c>
      <c r="BI11" s="117">
        <v>2.4128702534749998E-3</v>
      </c>
      <c r="BJ11" s="117">
        <v>2.6395972389086E-2</v>
      </c>
      <c r="BK11" s="117">
        <v>1.8285099519431001E-2</v>
      </c>
      <c r="BL11" s="117">
        <v>1.5904806960803999E-2</v>
      </c>
    </row>
    <row r="12" spans="1:64" x14ac:dyDescent="0.3">
      <c r="A12" s="126">
        <v>6</v>
      </c>
      <c r="B12" s="117">
        <v>1020.85851962652</v>
      </c>
      <c r="C12" s="123">
        <v>275745.256194974</v>
      </c>
      <c r="D12" s="117">
        <v>309.74180907787598</v>
      </c>
      <c r="E12" s="117">
        <v>127.76700308049401</v>
      </c>
      <c r="F12" s="123">
        <v>399852.95248340297</v>
      </c>
      <c r="G12" s="117">
        <v>3663.6109779979702</v>
      </c>
      <c r="H12" s="117">
        <v>9143.19894762888</v>
      </c>
      <c r="I12" s="123">
        <v>2672.4128770142402</v>
      </c>
      <c r="J12" s="117">
        <v>137.37911786992399</v>
      </c>
      <c r="K12" s="117">
        <v>25.809814618947399</v>
      </c>
      <c r="M12" s="124">
        <v>0.21838205451850515</v>
      </c>
      <c r="N12" s="124">
        <v>45.997066185883611</v>
      </c>
      <c r="O12" s="124">
        <v>5.8525714825264669E-2</v>
      </c>
      <c r="P12" s="124">
        <v>1.8673147500214198E-2</v>
      </c>
      <c r="Q12" s="124">
        <v>51.441082336989794</v>
      </c>
      <c r="R12" s="124">
        <v>0.47304544947909788</v>
      </c>
      <c r="S12" s="124">
        <v>1.5161252494958208</v>
      </c>
      <c r="T12" s="124">
        <v>0.47707914680458213</v>
      </c>
      <c r="U12" s="125">
        <v>1.7481492748947825E-2</v>
      </c>
      <c r="V12" s="125">
        <v>3.2128057237665718E-3</v>
      </c>
      <c r="W12" s="125">
        <v>100.2206735839696</v>
      </c>
      <c r="Y12" s="11">
        <v>74.866964700239606</v>
      </c>
      <c r="Z12" s="117">
        <v>170.14108504631801</v>
      </c>
      <c r="AA12" s="117">
        <v>1.1252395033278799</v>
      </c>
      <c r="AB12" s="117">
        <v>1.47143653909884</v>
      </c>
      <c r="AC12" s="117" t="s">
        <v>32</v>
      </c>
      <c r="AD12" s="117">
        <v>0.168292187054459</v>
      </c>
      <c r="AE12" s="117" t="s">
        <v>32</v>
      </c>
      <c r="AF12" s="117" t="s">
        <v>32</v>
      </c>
      <c r="AG12" s="117" t="s">
        <v>32</v>
      </c>
      <c r="AH12" s="117">
        <v>8.2130973915784E-2</v>
      </c>
      <c r="AI12" s="117">
        <v>0.12003141622420301</v>
      </c>
      <c r="AJ12" s="117">
        <v>2.8424086407925202</v>
      </c>
      <c r="AK12" s="117">
        <v>87.846495198357502</v>
      </c>
      <c r="AL12" s="117">
        <v>2.0181032869370799</v>
      </c>
      <c r="AM12" s="117">
        <v>5.0920607923344203</v>
      </c>
      <c r="AN12" s="117" t="s">
        <v>32</v>
      </c>
      <c r="AO12" s="117" t="s">
        <v>32</v>
      </c>
      <c r="AP12" s="117">
        <v>2.6718329761488999E-2</v>
      </c>
      <c r="AQ12" s="117">
        <v>8.7628669388098004E-2</v>
      </c>
      <c r="AR12" s="117">
        <v>0.13960693882164199</v>
      </c>
      <c r="AS12" s="117">
        <v>1.0588837043316E-2</v>
      </c>
      <c r="AT12" s="117">
        <v>4.5347572950623E-2</v>
      </c>
      <c r="AU12" s="117">
        <v>3.2215169903775001E-2</v>
      </c>
      <c r="AV12" s="117">
        <v>5.0864842390530001E-3</v>
      </c>
      <c r="AW12" s="117">
        <v>5.1384589065654997E-2</v>
      </c>
      <c r="AX12" s="117">
        <v>1.8134824596600001E-3</v>
      </c>
      <c r="AY12" s="117">
        <v>1.8843369575015E-2</v>
      </c>
      <c r="AZ12" s="117">
        <v>4.7388923867209996E-3</v>
      </c>
      <c r="BA12" s="117">
        <v>2.0976799799182998E-2</v>
      </c>
      <c r="BB12" s="117">
        <v>9.0010965511709996E-3</v>
      </c>
      <c r="BC12" s="117">
        <v>0.101868679768228</v>
      </c>
      <c r="BD12" s="117">
        <v>2.5765908986462999E-2</v>
      </c>
      <c r="BE12" s="117">
        <v>0.1728914194011</v>
      </c>
      <c r="BF12" s="117">
        <v>5.2221745470997103</v>
      </c>
      <c r="BG12" s="117">
        <v>0.96459958943342405</v>
      </c>
      <c r="BH12" s="117">
        <v>2.2265473908197001E-2</v>
      </c>
      <c r="BI12" s="117">
        <v>1.8063415668929999E-3</v>
      </c>
      <c r="BJ12" s="117">
        <v>8.7175417728040001E-3</v>
      </c>
      <c r="BK12" s="117">
        <v>0.21104128795837601</v>
      </c>
      <c r="BL12" s="117">
        <v>0.168514907928795</v>
      </c>
    </row>
    <row r="13" spans="1:64" x14ac:dyDescent="0.3">
      <c r="A13" s="126">
        <v>7</v>
      </c>
      <c r="B13" s="117">
        <v>861.95171636083398</v>
      </c>
      <c r="C13" s="123">
        <v>276508.39647622203</v>
      </c>
      <c r="D13" s="117">
        <v>325.00866246124502</v>
      </c>
      <c r="E13" s="117">
        <v>118.27055345953799</v>
      </c>
      <c r="F13" s="123">
        <v>400215.60812999698</v>
      </c>
      <c r="G13" s="117">
        <v>3750.5337118274801</v>
      </c>
      <c r="H13" s="117">
        <v>8884.2300496787193</v>
      </c>
      <c r="I13" s="123">
        <v>2621.3072354473102</v>
      </c>
      <c r="J13" s="117">
        <v>132.726432359212</v>
      </c>
      <c r="K13" s="117">
        <v>58.427135289725797</v>
      </c>
      <c r="M13" s="124">
        <v>0.18438871116390962</v>
      </c>
      <c r="N13" s="124">
        <v>46.124365616198595</v>
      </c>
      <c r="O13" s="124">
        <v>6.1410386772052239E-2</v>
      </c>
      <c r="P13" s="124">
        <v>1.728524138811148E-2</v>
      </c>
      <c r="Q13" s="124">
        <v>51.487737985924106</v>
      </c>
      <c r="R13" s="124">
        <v>0.48426891287116419</v>
      </c>
      <c r="S13" s="124">
        <v>1.4731830268377253</v>
      </c>
      <c r="T13" s="124">
        <v>0.46795576767205377</v>
      </c>
      <c r="U13" s="125">
        <v>1.6889438517709725E-2</v>
      </c>
      <c r="V13" s="125">
        <v>7.2730098008650665E-3</v>
      </c>
      <c r="W13" s="125">
        <v>100.32475809714629</v>
      </c>
      <c r="Y13" s="11">
        <v>76.241465134786196</v>
      </c>
      <c r="Z13" s="117">
        <v>167.717443760002</v>
      </c>
      <c r="AA13" s="117">
        <v>1.2414535739633199</v>
      </c>
      <c r="AB13" s="117">
        <v>1.54061875240152</v>
      </c>
      <c r="AC13" s="117">
        <v>0.51276899995075498</v>
      </c>
      <c r="AD13" s="117" t="s">
        <v>32</v>
      </c>
      <c r="AE13" s="117" t="s">
        <v>32</v>
      </c>
      <c r="AF13" s="117">
        <v>6.4007191582406003E-2</v>
      </c>
      <c r="AG13" s="117" t="s">
        <v>32</v>
      </c>
      <c r="AH13" s="117">
        <v>8.6839012096186996E-2</v>
      </c>
      <c r="AI13" s="117">
        <v>1.8877013445222E-2</v>
      </c>
      <c r="AJ13" s="117">
        <v>3.6194024712636699</v>
      </c>
      <c r="AK13" s="117">
        <v>88.607911021605105</v>
      </c>
      <c r="AL13" s="117">
        <v>1.8564028471332901</v>
      </c>
      <c r="AM13" s="117">
        <v>5.2187760901768199</v>
      </c>
      <c r="AN13" s="117" t="s">
        <v>32</v>
      </c>
      <c r="AO13" s="117" t="s">
        <v>32</v>
      </c>
      <c r="AP13" s="117">
        <v>3.3080376162745E-2</v>
      </c>
      <c r="AQ13" s="117">
        <v>1.2454748276558E-2</v>
      </c>
      <c r="AR13" s="117">
        <v>2.1506615888601002E-2</v>
      </c>
      <c r="AS13" s="117">
        <v>1.168779199578E-3</v>
      </c>
      <c r="AT13" s="117" t="s">
        <v>32</v>
      </c>
      <c r="AU13" s="117">
        <v>7.8796369937250005E-3</v>
      </c>
      <c r="AV13" s="117">
        <v>2.0450561746060002E-3</v>
      </c>
      <c r="AW13" s="117">
        <v>7.538015926941E-3</v>
      </c>
      <c r="AX13" s="117" t="s">
        <v>32</v>
      </c>
      <c r="AY13" s="117" t="s">
        <v>32</v>
      </c>
      <c r="AZ13" s="117">
        <v>1.153130553752E-3</v>
      </c>
      <c r="BA13" s="117">
        <v>3.654812521854E-3</v>
      </c>
      <c r="BB13" s="117">
        <v>1.098040488319E-3</v>
      </c>
      <c r="BC13" s="117">
        <v>3.6615870708502002E-2</v>
      </c>
      <c r="BD13" s="117">
        <v>4.2385842755032002E-2</v>
      </c>
      <c r="BE13" s="117">
        <v>0.18908824665473201</v>
      </c>
      <c r="BF13" s="117">
        <v>5.8828192231025298</v>
      </c>
      <c r="BG13" s="117">
        <v>0.92516879346713399</v>
      </c>
      <c r="BH13" s="117">
        <v>9.1400959045299999E-4</v>
      </c>
      <c r="BI13" s="117" t="s">
        <v>32</v>
      </c>
      <c r="BJ13" s="117">
        <v>1.8874991668949999E-3</v>
      </c>
      <c r="BK13" s="117">
        <v>8.5626536639570004E-3</v>
      </c>
      <c r="BL13" s="117">
        <v>6.3183981765700002E-3</v>
      </c>
    </row>
    <row r="14" spans="1:64" x14ac:dyDescent="0.3">
      <c r="A14" s="126">
        <v>8</v>
      </c>
      <c r="B14" s="117">
        <v>1049.9987578417599</v>
      </c>
      <c r="C14" s="123">
        <v>277414.77925797499</v>
      </c>
      <c r="D14" s="117">
        <v>356.09104476501602</v>
      </c>
      <c r="E14" s="117">
        <v>101.97944081867399</v>
      </c>
      <c r="F14" s="123">
        <v>388643.53825930197</v>
      </c>
      <c r="G14" s="117">
        <v>3775.8457777230401</v>
      </c>
      <c r="H14" s="117">
        <v>8524.9944841303295</v>
      </c>
      <c r="I14" s="123">
        <v>2452.8912468769299</v>
      </c>
      <c r="J14" s="117">
        <v>85.364679224751598</v>
      </c>
      <c r="K14" s="117">
        <v>81.719973341556297</v>
      </c>
      <c r="M14" s="124">
        <v>0.2246157342775093</v>
      </c>
      <c r="N14" s="124">
        <v>46.275559328022808</v>
      </c>
      <c r="O14" s="124">
        <v>6.7283402908349776E-2</v>
      </c>
      <c r="P14" s="124">
        <v>1.4904295275649203E-2</v>
      </c>
      <c r="Q14" s="124">
        <v>49.998991197059198</v>
      </c>
      <c r="R14" s="124">
        <v>0.48753720681959895</v>
      </c>
      <c r="S14" s="124">
        <v>1.4136145853584912</v>
      </c>
      <c r="T14" s="124">
        <v>0.43789014539246951</v>
      </c>
      <c r="U14" s="125">
        <v>1.0862655431349641E-2</v>
      </c>
      <c r="V14" s="125">
        <v>1.0172502281556929E-2</v>
      </c>
      <c r="W14" s="125">
        <v>98.941431052826985</v>
      </c>
      <c r="Y14" s="11">
        <v>74.676137885344602</v>
      </c>
      <c r="Z14" s="117">
        <v>106.25792256849</v>
      </c>
      <c r="AA14" s="117">
        <v>1.57497473085633</v>
      </c>
      <c r="AB14" s="117">
        <v>1.18243590667091</v>
      </c>
      <c r="AC14" s="117">
        <v>0.47140551342906101</v>
      </c>
      <c r="AD14" s="117" t="s">
        <v>32</v>
      </c>
      <c r="AE14" s="117" t="s">
        <v>32</v>
      </c>
      <c r="AF14" s="117" t="s">
        <v>32</v>
      </c>
      <c r="AG14" s="117">
        <v>4.6569152455312998E-2</v>
      </c>
      <c r="AH14" s="117">
        <v>0.20379206440690301</v>
      </c>
      <c r="AI14" s="117">
        <v>2.0395903170847E-2</v>
      </c>
      <c r="AJ14" s="117">
        <v>3.5760264023716801</v>
      </c>
      <c r="AK14" s="117">
        <v>89.405944729243103</v>
      </c>
      <c r="AL14" s="117">
        <v>1.5975450990497899</v>
      </c>
      <c r="AM14" s="117">
        <v>4.4896225598614796</v>
      </c>
      <c r="AN14" s="117" t="s">
        <v>32</v>
      </c>
      <c r="AO14" s="117" t="s">
        <v>32</v>
      </c>
      <c r="AP14" s="117">
        <v>0.175079964279067</v>
      </c>
      <c r="AQ14" s="117">
        <v>8.9813039247172002E-2</v>
      </c>
      <c r="AR14" s="117">
        <v>0.104969022237815</v>
      </c>
      <c r="AS14" s="117">
        <v>1.0997399562801E-2</v>
      </c>
      <c r="AT14" s="117">
        <v>3.8836780719354001E-2</v>
      </c>
      <c r="AU14" s="117" t="s">
        <v>32</v>
      </c>
      <c r="AV14" s="117">
        <v>1.8873716555000001E-3</v>
      </c>
      <c r="AW14" s="117">
        <v>6.9441036697500003E-3</v>
      </c>
      <c r="AX14" s="117">
        <v>2.0746511105669998E-3</v>
      </c>
      <c r="AY14" s="117">
        <v>8.5823390147319999E-3</v>
      </c>
      <c r="AZ14" s="117" t="s">
        <v>32</v>
      </c>
      <c r="BA14" s="117">
        <v>3.379317297977E-3</v>
      </c>
      <c r="BB14" s="117">
        <v>1.0155062011089999E-3</v>
      </c>
      <c r="BC14" s="117">
        <v>4.3586150568798998E-2</v>
      </c>
      <c r="BD14" s="117">
        <v>2.9414550516257999E-2</v>
      </c>
      <c r="BE14" s="117">
        <v>0.19740915942684301</v>
      </c>
      <c r="BF14" s="117">
        <v>5.5521208186647497</v>
      </c>
      <c r="BG14" s="117">
        <v>0.99001613408705302</v>
      </c>
      <c r="BH14" s="117">
        <v>5.9931744221919997E-3</v>
      </c>
      <c r="BI14" s="117">
        <v>6.7364894509090003E-3</v>
      </c>
      <c r="BJ14" s="117">
        <v>3.4513576242566998E-2</v>
      </c>
      <c r="BK14" s="117">
        <v>1.6269721677783001E-2</v>
      </c>
      <c r="BL14" s="117">
        <v>2.4909857017881998E-2</v>
      </c>
    </row>
    <row r="15" spans="1:64" x14ac:dyDescent="0.3">
      <c r="A15" s="126">
        <v>9</v>
      </c>
      <c r="B15" s="117">
        <v>1414.7442114707801</v>
      </c>
      <c r="C15" s="123">
        <v>284497.42174951098</v>
      </c>
      <c r="D15" s="117">
        <v>640.33452447769901</v>
      </c>
      <c r="E15" s="117">
        <v>108.101090794485</v>
      </c>
      <c r="F15" s="123">
        <v>391849.71066974802</v>
      </c>
      <c r="G15" s="117">
        <v>3586.2518517474</v>
      </c>
      <c r="H15" s="117">
        <v>8821.6490026120791</v>
      </c>
      <c r="I15" s="123">
        <v>2259.65822475599</v>
      </c>
      <c r="J15" s="117">
        <v>143.917499348738</v>
      </c>
      <c r="K15" s="117">
        <v>128.49323930667299</v>
      </c>
      <c r="M15" s="124">
        <v>0.3026420817178293</v>
      </c>
      <c r="N15" s="124">
        <v>47.457014922035924</v>
      </c>
      <c r="O15" s="124">
        <v>0.12099120840006121</v>
      </c>
      <c r="P15" s="124">
        <v>1.5798974419613983E-2</v>
      </c>
      <c r="Q15" s="124">
        <v>50.411465277663083</v>
      </c>
      <c r="R15" s="124">
        <v>0.4630568390976243</v>
      </c>
      <c r="S15" s="124">
        <v>1.4628058376131348</v>
      </c>
      <c r="T15" s="124">
        <v>0.40339418628343932</v>
      </c>
      <c r="U15" s="125">
        <v>1.8313501792126912E-2</v>
      </c>
      <c r="V15" s="125">
        <v>1.5994838428894653E-2</v>
      </c>
      <c r="W15" s="125">
        <v>100.67147766745173</v>
      </c>
      <c r="Y15" s="11">
        <v>71.658935513347402</v>
      </c>
      <c r="Z15" s="117">
        <v>165.965717921139</v>
      </c>
      <c r="AA15" s="117">
        <v>1.3656322780785799</v>
      </c>
      <c r="AB15" s="117">
        <v>1.5021512657270899</v>
      </c>
      <c r="AC15" s="117" t="s">
        <v>32</v>
      </c>
      <c r="AD15" s="117" t="s">
        <v>32</v>
      </c>
      <c r="AE15" s="117" t="s">
        <v>32</v>
      </c>
      <c r="AF15" s="117" t="s">
        <v>32</v>
      </c>
      <c r="AG15" s="117">
        <v>8.3871758964123994E-2</v>
      </c>
      <c r="AH15" s="117">
        <v>0.57486709539440595</v>
      </c>
      <c r="AI15" s="117">
        <v>0.63444132870165404</v>
      </c>
      <c r="AJ15" s="117">
        <v>2.7038836606946699</v>
      </c>
      <c r="AK15" s="117">
        <v>88.612166265283605</v>
      </c>
      <c r="AL15" s="117">
        <v>1.9265558863680601</v>
      </c>
      <c r="AM15" s="117">
        <v>5.0684970250112498</v>
      </c>
      <c r="AN15" s="117" t="s">
        <v>32</v>
      </c>
      <c r="AO15" s="117">
        <v>1.9253864752059001E-2</v>
      </c>
      <c r="AP15" s="117">
        <v>0.73355529176586898</v>
      </c>
      <c r="AQ15" s="117">
        <v>0.73634043363482304</v>
      </c>
      <c r="AR15" s="117">
        <v>1.1267205306564501</v>
      </c>
      <c r="AS15" s="117">
        <v>9.6350012586301007E-2</v>
      </c>
      <c r="AT15" s="117">
        <v>0.243173204201594</v>
      </c>
      <c r="AU15" s="117">
        <v>8.5008185890491E-2</v>
      </c>
      <c r="AV15" s="117">
        <v>2.2632446402642999E-2</v>
      </c>
      <c r="AW15" s="117">
        <v>8.4861035813782001E-2</v>
      </c>
      <c r="AX15" s="117">
        <v>1.8094364756817E-2</v>
      </c>
      <c r="AY15" s="117">
        <v>0.13257593513608401</v>
      </c>
      <c r="AZ15" s="117">
        <v>3.6550344111648002E-2</v>
      </c>
      <c r="BA15" s="117">
        <v>8.8918110536833003E-2</v>
      </c>
      <c r="BB15" s="117">
        <v>1.9769330857969E-2</v>
      </c>
      <c r="BC15" s="117">
        <v>0.11174760017682001</v>
      </c>
      <c r="BD15" s="117">
        <v>2.1971679034962999E-2</v>
      </c>
      <c r="BE15" s="117">
        <v>0.18254949953836899</v>
      </c>
      <c r="BF15" s="117">
        <v>5.7767285143755904</v>
      </c>
      <c r="BG15" s="117">
        <v>0.80706399625083003</v>
      </c>
      <c r="BH15" s="117">
        <v>5.0775064253380998E-2</v>
      </c>
      <c r="BI15" s="117">
        <v>7.6680131513219996E-3</v>
      </c>
      <c r="BJ15" s="117">
        <v>4.4411039626306999E-2</v>
      </c>
      <c r="BK15" s="117">
        <v>7.8874206950130005E-2</v>
      </c>
      <c r="BL15" s="117">
        <v>0.212462356427885</v>
      </c>
    </row>
    <row r="16" spans="1:64" x14ac:dyDescent="0.3">
      <c r="A16" s="126">
        <v>10</v>
      </c>
      <c r="B16" s="117">
        <v>581.21709615665395</v>
      </c>
      <c r="C16" s="123">
        <v>274143.14426388597</v>
      </c>
      <c r="D16" s="117">
        <v>277.05209044545501</v>
      </c>
      <c r="E16" s="117">
        <v>141.03806674641299</v>
      </c>
      <c r="F16" s="123">
        <v>407381.621213265</v>
      </c>
      <c r="G16" s="117">
        <v>3751.0823254062202</v>
      </c>
      <c r="H16" s="117">
        <v>8422.7302472332303</v>
      </c>
      <c r="I16" s="123">
        <v>2345.99706991432</v>
      </c>
      <c r="J16" s="117">
        <v>125.379191382372</v>
      </c>
      <c r="K16" s="117">
        <v>19.057163906178801</v>
      </c>
      <c r="M16" s="124">
        <v>0.12433396120983142</v>
      </c>
      <c r="N16" s="124">
        <v>45.729817894658815</v>
      </c>
      <c r="O16" s="124">
        <v>5.2348992489668719E-2</v>
      </c>
      <c r="P16" s="124">
        <v>2.061271345498826E-2</v>
      </c>
      <c r="Q16" s="124">
        <v>52.409645569086535</v>
      </c>
      <c r="R16" s="124">
        <v>0.48433974985645112</v>
      </c>
      <c r="S16" s="124">
        <v>1.396657129596214</v>
      </c>
      <c r="T16" s="124">
        <v>0.41880739692110441</v>
      </c>
      <c r="U16" s="125">
        <v>1.5954502103406834E-2</v>
      </c>
      <c r="V16" s="125">
        <v>2.3722357630411371E-3</v>
      </c>
      <c r="W16" s="125">
        <v>100.65489014514007</v>
      </c>
      <c r="Y16" s="11">
        <v>70.853057277857303</v>
      </c>
      <c r="Z16" s="117">
        <v>169.70911896460299</v>
      </c>
      <c r="AA16" s="117">
        <v>1.0741306996003701</v>
      </c>
      <c r="AB16" s="117">
        <v>1.4661277297879201</v>
      </c>
      <c r="AC16" s="117" t="s">
        <v>32</v>
      </c>
      <c r="AD16" s="117">
        <v>0.174240328397403</v>
      </c>
      <c r="AE16" s="117" t="s">
        <v>32</v>
      </c>
      <c r="AF16" s="117" t="s">
        <v>32</v>
      </c>
      <c r="AG16" s="117" t="s">
        <v>32</v>
      </c>
      <c r="AH16" s="117">
        <v>0.105028427519735</v>
      </c>
      <c r="AI16" s="117">
        <v>9.0841373928849996E-3</v>
      </c>
      <c r="AJ16" s="117">
        <v>13.0470810910263</v>
      </c>
      <c r="AK16" s="117">
        <v>71.9851398909978</v>
      </c>
      <c r="AL16" s="117">
        <v>2.22273058138361</v>
      </c>
      <c r="AM16" s="117">
        <v>4.6337229402843496</v>
      </c>
      <c r="AN16" s="117" t="s">
        <v>32</v>
      </c>
      <c r="AO16" s="117" t="s">
        <v>32</v>
      </c>
      <c r="AP16" s="117" t="s">
        <v>32</v>
      </c>
      <c r="AQ16" s="117">
        <v>1.1369536710180001E-3</v>
      </c>
      <c r="AR16" s="117">
        <v>1.1714233013530001E-3</v>
      </c>
      <c r="AS16" s="117" t="s">
        <v>32</v>
      </c>
      <c r="AT16" s="117" t="s">
        <v>32</v>
      </c>
      <c r="AU16" s="117" t="s">
        <v>32</v>
      </c>
      <c r="AV16" s="117" t="s">
        <v>32</v>
      </c>
      <c r="AW16" s="117" t="s">
        <v>32</v>
      </c>
      <c r="AX16" s="117">
        <v>9.2719726433200002E-4</v>
      </c>
      <c r="AY16" s="117">
        <v>7.7706262948740003E-3</v>
      </c>
      <c r="AZ16" s="117" t="s">
        <v>32</v>
      </c>
      <c r="BA16" s="117" t="s">
        <v>32</v>
      </c>
      <c r="BB16" s="117">
        <v>3.7175233723890002E-3</v>
      </c>
      <c r="BC16" s="117">
        <v>4.3893716344041003E-2</v>
      </c>
      <c r="BD16" s="117">
        <v>2.5664202891891998E-2</v>
      </c>
      <c r="BE16" s="117">
        <v>0.79366658189351402</v>
      </c>
      <c r="BF16" s="117">
        <v>4.4432745903319697</v>
      </c>
      <c r="BG16" s="117">
        <v>0.81683574983236296</v>
      </c>
      <c r="BH16" s="117">
        <v>5.6162260158414003E-2</v>
      </c>
      <c r="BI16" s="117" t="s">
        <v>32</v>
      </c>
      <c r="BJ16" s="117">
        <v>2.6331323813101999E-2</v>
      </c>
      <c r="BK16" s="117">
        <v>5.1164408309119997E-3</v>
      </c>
      <c r="BL16" s="117">
        <v>1.7243793438139999E-3</v>
      </c>
    </row>
    <row r="17" spans="1:64" x14ac:dyDescent="0.3">
      <c r="A17" s="126">
        <v>11</v>
      </c>
      <c r="B17" s="117">
        <v>781.39298684392395</v>
      </c>
      <c r="C17" s="123">
        <v>274625.22770297201</v>
      </c>
      <c r="D17" s="117">
        <v>350.49027302114098</v>
      </c>
      <c r="E17" s="117">
        <v>105.636137573494</v>
      </c>
      <c r="F17" s="123">
        <v>404626.87496572803</v>
      </c>
      <c r="G17" s="117">
        <v>3694.4240651881801</v>
      </c>
      <c r="H17" s="117">
        <v>8358.12435798974</v>
      </c>
      <c r="I17" s="123">
        <v>2234.5628474227601</v>
      </c>
      <c r="J17" s="117">
        <v>150.44509486200101</v>
      </c>
      <c r="K17" s="117">
        <v>26.7111108958307</v>
      </c>
      <c r="M17" s="124">
        <v>0.16715558774565223</v>
      </c>
      <c r="N17" s="124">
        <v>45.810234233132761</v>
      </c>
      <c r="O17" s="124">
        <v>6.6225137087344593E-2</v>
      </c>
      <c r="P17" s="124">
        <v>1.5438721506366148E-2</v>
      </c>
      <c r="Q17" s="124">
        <v>52.055247464340916</v>
      </c>
      <c r="R17" s="124">
        <v>0.47702403529709775</v>
      </c>
      <c r="S17" s="124">
        <v>1.3859441810418587</v>
      </c>
      <c r="T17" s="124">
        <v>0.39891415952191112</v>
      </c>
      <c r="U17" s="125">
        <v>1.9144138321189628E-2</v>
      </c>
      <c r="V17" s="125">
        <v>3.3249990843130053E-3</v>
      </c>
      <c r="W17" s="125">
        <v>100.39865265707941</v>
      </c>
      <c r="Y17" s="11">
        <v>80.781357580434999</v>
      </c>
      <c r="Z17" s="117">
        <v>195.708118086132</v>
      </c>
      <c r="AA17" s="117">
        <v>1.2244944415387899</v>
      </c>
      <c r="AB17" s="117">
        <v>1.71771806876746</v>
      </c>
      <c r="AC17" s="117" t="s">
        <v>32</v>
      </c>
      <c r="AD17" s="117">
        <v>0.17382121466047901</v>
      </c>
      <c r="AE17" s="117" t="s">
        <v>32</v>
      </c>
      <c r="AF17" s="117">
        <v>7.0695399108617996E-2</v>
      </c>
      <c r="AG17" s="117" t="s">
        <v>32</v>
      </c>
      <c r="AH17" s="117">
        <v>0.100532691042754</v>
      </c>
      <c r="AI17" s="117">
        <v>1.5615423861209E-2</v>
      </c>
      <c r="AJ17" s="117">
        <v>5.4357442391325099</v>
      </c>
      <c r="AK17" s="117">
        <v>80.834885027184995</v>
      </c>
      <c r="AL17" s="117">
        <v>2.5841561604243299</v>
      </c>
      <c r="AM17" s="117">
        <v>4.9082183734357496</v>
      </c>
      <c r="AN17" s="117" t="s">
        <v>32</v>
      </c>
      <c r="AO17" s="117" t="s">
        <v>32</v>
      </c>
      <c r="AP17" s="117" t="s">
        <v>32</v>
      </c>
      <c r="AQ17" s="117">
        <v>3.4642187374069999E-3</v>
      </c>
      <c r="AR17" s="117">
        <v>1.2018441348462999E-2</v>
      </c>
      <c r="AS17" s="117" t="s">
        <v>32</v>
      </c>
      <c r="AT17" s="117" t="s">
        <v>32</v>
      </c>
      <c r="AU17" s="117" t="s">
        <v>32</v>
      </c>
      <c r="AV17" s="117" t="s">
        <v>32</v>
      </c>
      <c r="AW17" s="117" t="s">
        <v>32</v>
      </c>
      <c r="AX17" s="117">
        <v>9.2676949284400002E-4</v>
      </c>
      <c r="AY17" s="117">
        <v>3.8593545672459999E-3</v>
      </c>
      <c r="AZ17" s="117">
        <v>9.6172082567699997E-4</v>
      </c>
      <c r="BA17" s="117">
        <v>3.0512336930560002E-3</v>
      </c>
      <c r="BB17" s="117">
        <v>2.7827511938749998E-3</v>
      </c>
      <c r="BC17" s="117">
        <v>5.7035380896075002E-2</v>
      </c>
      <c r="BD17" s="117">
        <v>2.8605206350385E-2</v>
      </c>
      <c r="BE17" s="117">
        <v>0.27671875276548902</v>
      </c>
      <c r="BF17" s="117">
        <v>5.2258606974867003</v>
      </c>
      <c r="BG17" s="117">
        <v>0.80606472924273898</v>
      </c>
      <c r="BH17" s="117">
        <v>2.9679759751240001E-3</v>
      </c>
      <c r="BI17" s="117">
        <v>6.8591735409399997E-4</v>
      </c>
      <c r="BJ17" s="117">
        <v>1.2742453031300001E-3</v>
      </c>
      <c r="BK17" s="117">
        <v>6.9758926735561999E-2</v>
      </c>
      <c r="BL17" s="117">
        <v>4.0344561876760002E-3</v>
      </c>
    </row>
    <row r="18" spans="1:64" x14ac:dyDescent="0.3">
      <c r="A18" s="126">
        <v>12</v>
      </c>
      <c r="B18" s="117">
        <v>947.08597765308696</v>
      </c>
      <c r="C18" s="123">
        <v>273493.79122279899</v>
      </c>
      <c r="D18" s="117">
        <v>372.03881059127201</v>
      </c>
      <c r="E18" s="117">
        <v>106.923393269028</v>
      </c>
      <c r="F18" s="123">
        <v>401430.56173195498</v>
      </c>
      <c r="G18" s="117">
        <v>3777.1594429893798</v>
      </c>
      <c r="H18" s="117">
        <v>8038.7374875555897</v>
      </c>
      <c r="I18" s="123">
        <v>2163.05345310643</v>
      </c>
      <c r="J18" s="117">
        <v>145.05184986640299</v>
      </c>
      <c r="K18" s="117">
        <v>96.977573990788201</v>
      </c>
      <c r="M18" s="124">
        <v>0.20260063233954839</v>
      </c>
      <c r="N18" s="124">
        <v>45.621499313875098</v>
      </c>
      <c r="O18" s="124">
        <v>7.0296733261220851E-2</v>
      </c>
      <c r="P18" s="124">
        <v>1.5626853926268443E-2</v>
      </c>
      <c r="Q18" s="124">
        <v>51.644041766816002</v>
      </c>
      <c r="R18" s="124">
        <v>0.48770682727878872</v>
      </c>
      <c r="S18" s="124">
        <v>1.3329834501864677</v>
      </c>
      <c r="T18" s="124">
        <v>0.38614830244855985</v>
      </c>
      <c r="U18" s="125">
        <v>1.8457847895499778E-2</v>
      </c>
      <c r="V18" s="125">
        <v>1.2071768410373314E-2</v>
      </c>
      <c r="W18" s="125">
        <v>99.791433496437833</v>
      </c>
      <c r="Y18" s="11">
        <v>80.557507673753193</v>
      </c>
      <c r="Z18" s="117">
        <v>183.18053364054899</v>
      </c>
      <c r="AA18" s="117">
        <v>1.1090776513846801</v>
      </c>
      <c r="AB18" s="117">
        <v>1.7333392248558901</v>
      </c>
      <c r="AC18" s="117" t="s">
        <v>32</v>
      </c>
      <c r="AD18" s="117">
        <v>0.161004101373806</v>
      </c>
      <c r="AE18" s="117" t="s">
        <v>32</v>
      </c>
      <c r="AF18" s="117" t="s">
        <v>32</v>
      </c>
      <c r="AG18" s="117" t="s">
        <v>32</v>
      </c>
      <c r="AH18" s="117">
        <v>0.240582044083514</v>
      </c>
      <c r="AI18" s="117">
        <v>0.13105186345276701</v>
      </c>
      <c r="AJ18" s="117">
        <v>5.9789880251640897</v>
      </c>
      <c r="AK18" s="117">
        <v>79.891765440634401</v>
      </c>
      <c r="AL18" s="117">
        <v>3.0045484482658802</v>
      </c>
      <c r="AM18" s="117">
        <v>4.9281838003286698</v>
      </c>
      <c r="AN18" s="117" t="s">
        <v>32</v>
      </c>
      <c r="AO18" s="117" t="s">
        <v>32</v>
      </c>
      <c r="AP18" s="117">
        <v>0.16583188154428599</v>
      </c>
      <c r="AQ18" s="117">
        <v>0.19974134293992499</v>
      </c>
      <c r="AR18" s="117">
        <v>0.28300912130123401</v>
      </c>
      <c r="AS18" s="117">
        <v>2.1669326263497001E-2</v>
      </c>
      <c r="AT18" s="117">
        <v>4.6356535666186E-2</v>
      </c>
      <c r="AU18" s="117" t="s">
        <v>32</v>
      </c>
      <c r="AV18" s="117" t="s">
        <v>32</v>
      </c>
      <c r="AW18" s="117">
        <v>1.2822350334648E-2</v>
      </c>
      <c r="AX18" s="117">
        <v>3.7264029798179999E-3</v>
      </c>
      <c r="AY18" s="117">
        <v>3.8502269273956002E-2</v>
      </c>
      <c r="AZ18" s="117">
        <v>1.9246570045659999E-3</v>
      </c>
      <c r="BA18" s="117">
        <v>3.672010023991E-2</v>
      </c>
      <c r="BB18" s="117">
        <v>3.6673861134870001E-3</v>
      </c>
      <c r="BC18" s="117">
        <v>4.3268772702387999E-2</v>
      </c>
      <c r="BD18" s="117">
        <v>1.7503001095276E-2</v>
      </c>
      <c r="BE18" s="117">
        <v>0.42608117903669102</v>
      </c>
      <c r="BF18" s="117">
        <v>5.4952106527863496</v>
      </c>
      <c r="BG18" s="117">
        <v>1.0136582233223801</v>
      </c>
      <c r="BH18" s="117">
        <v>6.8025192604439996E-3</v>
      </c>
      <c r="BI18" s="117">
        <v>2.0273536542919999E-3</v>
      </c>
      <c r="BJ18" s="117">
        <v>6.438960019663E-3</v>
      </c>
      <c r="BK18" s="117">
        <v>1.1796830201309999E-2</v>
      </c>
      <c r="BL18" s="117">
        <v>2.6079087767173E-2</v>
      </c>
    </row>
    <row r="19" spans="1:64" x14ac:dyDescent="0.3">
      <c r="A19" s="126">
        <v>13</v>
      </c>
      <c r="B19" s="117">
        <v>606.07509336552801</v>
      </c>
      <c r="C19" s="123">
        <v>281384.46567111998</v>
      </c>
      <c r="D19" s="117">
        <v>261.61234082950801</v>
      </c>
      <c r="E19" s="117">
        <v>201.37102523217001</v>
      </c>
      <c r="F19" s="123">
        <v>395619.967413846</v>
      </c>
      <c r="G19" s="117">
        <v>4608.9700571629501</v>
      </c>
      <c r="H19" s="117">
        <v>8252.5977384711605</v>
      </c>
      <c r="I19" s="123">
        <v>2287.3086830295001</v>
      </c>
      <c r="J19" s="117">
        <v>124.669415142706</v>
      </c>
      <c r="K19" s="117">
        <v>37.167196358175197</v>
      </c>
      <c r="M19" s="124">
        <v>0.12965158397275378</v>
      </c>
      <c r="N19" s="124">
        <v>46.937742718599523</v>
      </c>
      <c r="O19" s="124">
        <v>4.9431651799735535E-2</v>
      </c>
      <c r="P19" s="124">
        <v>2.9430375337681648E-2</v>
      </c>
      <c r="Q19" s="124">
        <v>50.896508807791285</v>
      </c>
      <c r="R19" s="124">
        <v>0.59511021378088003</v>
      </c>
      <c r="S19" s="124">
        <v>1.3684457569932877</v>
      </c>
      <c r="T19" s="124">
        <v>0.40833034609442631</v>
      </c>
      <c r="U19" s="125">
        <v>1.586418307690934E-2</v>
      </c>
      <c r="V19" s="125">
        <v>4.6265726026656481E-3</v>
      </c>
      <c r="W19" s="125">
        <v>100.43514221004915</v>
      </c>
      <c r="Y19" s="11">
        <v>80.251821267690701</v>
      </c>
      <c r="Z19" s="117">
        <v>174.960901934649</v>
      </c>
      <c r="AA19" s="117">
        <v>1.09419830726372</v>
      </c>
      <c r="AB19" s="117">
        <v>1.25391565120529</v>
      </c>
      <c r="AC19" s="117" t="s">
        <v>32</v>
      </c>
      <c r="AD19" s="117" t="s">
        <v>32</v>
      </c>
      <c r="AE19" s="117" t="s">
        <v>32</v>
      </c>
      <c r="AF19" s="117">
        <v>7.2529419400548995E-2</v>
      </c>
      <c r="AG19" s="117" t="s">
        <v>32</v>
      </c>
      <c r="AH19" s="117">
        <v>9.4018192760945002E-2</v>
      </c>
      <c r="AI19" s="117">
        <v>9.6744612650259999E-3</v>
      </c>
      <c r="AJ19" s="117">
        <v>5.7213411610884402</v>
      </c>
      <c r="AK19" s="117">
        <v>71.770501563838096</v>
      </c>
      <c r="AL19" s="117">
        <v>1.4999374061649799</v>
      </c>
      <c r="AM19" s="117">
        <v>4.83690683213515</v>
      </c>
      <c r="AN19" s="117" t="s">
        <v>32</v>
      </c>
      <c r="AO19" s="117" t="s">
        <v>32</v>
      </c>
      <c r="AP19" s="117" t="s">
        <v>32</v>
      </c>
      <c r="AQ19" s="117">
        <v>2.111455158399E-3</v>
      </c>
      <c r="AR19" s="117">
        <v>1.1021675978936E-2</v>
      </c>
      <c r="AS19" s="117" t="s">
        <v>32</v>
      </c>
      <c r="AT19" s="117" t="s">
        <v>32</v>
      </c>
      <c r="AU19" s="117" t="s">
        <v>32</v>
      </c>
      <c r="AV19" s="117" t="s">
        <v>32</v>
      </c>
      <c r="AW19" s="117" t="s">
        <v>32</v>
      </c>
      <c r="AX19" s="117" t="s">
        <v>32</v>
      </c>
      <c r="AY19" s="117" t="s">
        <v>32</v>
      </c>
      <c r="AZ19" s="117">
        <v>1.863197628667E-3</v>
      </c>
      <c r="BA19" s="117" t="s">
        <v>32</v>
      </c>
      <c r="BB19" s="117" t="s">
        <v>32</v>
      </c>
      <c r="BC19" s="117">
        <v>1.6733487303263999E-2</v>
      </c>
      <c r="BD19" s="117">
        <v>1.1284605481948E-2</v>
      </c>
      <c r="BE19" s="117">
        <v>0.36096445356506601</v>
      </c>
      <c r="BF19" s="117">
        <v>4.4499173787413797</v>
      </c>
      <c r="BG19" s="117">
        <v>0.60603489217345596</v>
      </c>
      <c r="BH19" s="117" t="s">
        <v>32</v>
      </c>
      <c r="BI19" s="117">
        <v>2.978077941967E-3</v>
      </c>
      <c r="BJ19" s="117">
        <v>3.6360285802509999E-3</v>
      </c>
      <c r="BK19" s="117">
        <v>1.0959994046929E-2</v>
      </c>
      <c r="BL19" s="117">
        <v>3.2962892823829998E-3</v>
      </c>
    </row>
    <row r="20" spans="1:64" x14ac:dyDescent="0.3">
      <c r="A20" s="126">
        <v>14</v>
      </c>
      <c r="B20" s="117">
        <v>787.34427657719903</v>
      </c>
      <c r="C20" s="123">
        <v>282480.72983832401</v>
      </c>
      <c r="D20" s="117">
        <v>333.86376237751301</v>
      </c>
      <c r="E20" s="117">
        <v>104.627553556438</v>
      </c>
      <c r="F20" s="123">
        <v>393883.88150469703</v>
      </c>
      <c r="G20" s="117">
        <v>4301.8694007654203</v>
      </c>
      <c r="H20" s="117">
        <v>8887.4734672869799</v>
      </c>
      <c r="I20" s="123">
        <v>1862.0823869117601</v>
      </c>
      <c r="J20" s="117">
        <v>132.430620201892</v>
      </c>
      <c r="K20" s="117">
        <v>29.338118314120798</v>
      </c>
      <c r="M20" s="124">
        <v>0.16842868764539443</v>
      </c>
      <c r="N20" s="124">
        <v>47.120610544330823</v>
      </c>
      <c r="O20" s="124">
        <v>6.3083557901231074E-2</v>
      </c>
      <c r="P20" s="124">
        <v>1.5291316952273414E-2</v>
      </c>
      <c r="Q20" s="124">
        <v>50.673161355579268</v>
      </c>
      <c r="R20" s="124">
        <v>0.55545737702683096</v>
      </c>
      <c r="S20" s="124">
        <v>1.473720850345527</v>
      </c>
      <c r="T20" s="124">
        <v>0.33241894771148739</v>
      </c>
      <c r="U20" s="125">
        <v>1.6851796420690755E-2</v>
      </c>
      <c r="V20" s="125">
        <v>3.6520089677417569E-3</v>
      </c>
      <c r="W20" s="125">
        <v>100.42267644288127</v>
      </c>
      <c r="Y20" s="11">
        <v>81.261251864277398</v>
      </c>
      <c r="Z20" s="117">
        <v>178.34087770988299</v>
      </c>
      <c r="AA20" s="117">
        <v>1.2905286048306399</v>
      </c>
      <c r="AB20" s="117">
        <v>1.6398120955067499</v>
      </c>
      <c r="AC20" s="117" t="s">
        <v>32</v>
      </c>
      <c r="AD20" s="117">
        <v>0.18987865185264399</v>
      </c>
      <c r="AE20" s="117" t="s">
        <v>32</v>
      </c>
      <c r="AF20" s="117" t="s">
        <v>32</v>
      </c>
      <c r="AG20" s="117" t="s">
        <v>32</v>
      </c>
      <c r="AH20" s="117">
        <v>0.10907296577945701</v>
      </c>
      <c r="AI20" s="117">
        <v>2.5846702106762001E-2</v>
      </c>
      <c r="AJ20" s="117">
        <v>5.7182044942907302</v>
      </c>
      <c r="AK20" s="117">
        <v>49.399195544038598</v>
      </c>
      <c r="AL20" s="117">
        <v>1.6911819029403501</v>
      </c>
      <c r="AM20" s="117">
        <v>3.8059371000199902</v>
      </c>
      <c r="AN20" s="117" t="s">
        <v>32</v>
      </c>
      <c r="AO20" s="117" t="s">
        <v>32</v>
      </c>
      <c r="AP20" s="117">
        <v>8.8272223536460005E-3</v>
      </c>
      <c r="AQ20" s="117">
        <v>2.4092462237760001E-2</v>
      </c>
      <c r="AR20" s="117">
        <v>2.0202100721447999E-2</v>
      </c>
      <c r="AS20" s="117">
        <v>2.937231121571E-3</v>
      </c>
      <c r="AT20" s="117" t="s">
        <v>32</v>
      </c>
      <c r="AU20" s="117">
        <v>6.5009663243760004E-3</v>
      </c>
      <c r="AV20" s="117" t="s">
        <v>32</v>
      </c>
      <c r="AW20" s="117">
        <v>6.1131147791109999E-3</v>
      </c>
      <c r="AX20" s="117" t="s">
        <v>32</v>
      </c>
      <c r="AY20" s="117" t="s">
        <v>32</v>
      </c>
      <c r="AZ20" s="117" t="s">
        <v>32</v>
      </c>
      <c r="BA20" s="117">
        <v>9.1286651292330004E-3</v>
      </c>
      <c r="BB20" s="117">
        <v>1.824945886579E-3</v>
      </c>
      <c r="BC20" s="117">
        <v>5.1889867138356E-2</v>
      </c>
      <c r="BD20" s="117">
        <v>2.1365654788960999E-2</v>
      </c>
      <c r="BE20" s="117">
        <v>0.40951106100147799</v>
      </c>
      <c r="BF20" s="117">
        <v>2.21978138376193</v>
      </c>
      <c r="BG20" s="117">
        <v>0.78500015375892795</v>
      </c>
      <c r="BH20" s="117">
        <v>6.03294319409E-4</v>
      </c>
      <c r="BI20" s="117" t="s">
        <v>32</v>
      </c>
      <c r="BJ20" s="117">
        <v>1.8570534963969999E-3</v>
      </c>
      <c r="BK20" s="117">
        <v>4.3372682580400002E-2</v>
      </c>
      <c r="BL20" s="117">
        <v>6.8262353088110002E-3</v>
      </c>
    </row>
    <row r="21" spans="1:64" x14ac:dyDescent="0.3">
      <c r="A21" s="126">
        <v>15</v>
      </c>
      <c r="B21" s="117">
        <v>825.67266770512401</v>
      </c>
      <c r="C21" s="123">
        <v>279468.19645257399</v>
      </c>
      <c r="D21" s="117">
        <v>322.302917008365</v>
      </c>
      <c r="E21" s="117">
        <v>108.184001462309</v>
      </c>
      <c r="F21" s="123">
        <v>395704.35084348102</v>
      </c>
      <c r="G21" s="117">
        <v>4485.3622417283896</v>
      </c>
      <c r="H21" s="117">
        <v>8646.9548943310001</v>
      </c>
      <c r="I21" s="123">
        <v>1925.4476431084199</v>
      </c>
      <c r="J21" s="117">
        <v>141.41875463226799</v>
      </c>
      <c r="K21" s="117">
        <v>86.968871925751799</v>
      </c>
      <c r="M21" s="124">
        <v>0.17662789707548016</v>
      </c>
      <c r="N21" s="124">
        <v>46.618089850253867</v>
      </c>
      <c r="O21" s="124">
        <v>6.0899136168730571E-2</v>
      </c>
      <c r="P21" s="124">
        <v>1.5811091813716458E-2</v>
      </c>
      <c r="Q21" s="124">
        <v>50.907364736013839</v>
      </c>
      <c r="R21" s="124">
        <v>0.57914997265196966</v>
      </c>
      <c r="S21" s="124">
        <v>1.4338380605779664</v>
      </c>
      <c r="T21" s="124">
        <v>0.3437309132477151</v>
      </c>
      <c r="U21" s="125">
        <v>1.79955365269561E-2</v>
      </c>
      <c r="V21" s="125">
        <v>1.0825885177317583E-2</v>
      </c>
      <c r="W21" s="125">
        <v>100.16433307950754</v>
      </c>
      <c r="Y21" s="11">
        <v>82.197117614404604</v>
      </c>
      <c r="Z21" s="117">
        <v>184.02817023081701</v>
      </c>
      <c r="AA21" s="117">
        <v>1.2811741501371099</v>
      </c>
      <c r="AB21" s="117">
        <v>1.6093066615399301</v>
      </c>
      <c r="AC21" s="117">
        <v>0.78725505421331599</v>
      </c>
      <c r="AD21" s="117">
        <v>0.145253265080621</v>
      </c>
      <c r="AE21" s="117">
        <v>0.19580185945581799</v>
      </c>
      <c r="AF21" s="117">
        <v>7.8095268169820001E-2</v>
      </c>
      <c r="AG21" s="117" t="s">
        <v>32</v>
      </c>
      <c r="AH21" s="117">
        <v>4.5982983271687701</v>
      </c>
      <c r="AI21" s="117">
        <v>6.5290337485379999E-3</v>
      </c>
      <c r="AJ21" s="117">
        <v>5.9152639315583002</v>
      </c>
      <c r="AK21" s="117">
        <v>49.276062905181703</v>
      </c>
      <c r="AL21" s="117">
        <v>1.75186756639037</v>
      </c>
      <c r="AM21" s="117">
        <v>3.9726886696282602</v>
      </c>
      <c r="AN21" s="117" t="s">
        <v>32</v>
      </c>
      <c r="AO21" s="117" t="s">
        <v>32</v>
      </c>
      <c r="AP21" s="117" t="s">
        <v>32</v>
      </c>
      <c r="AQ21" s="117">
        <v>9.5985603459529997E-3</v>
      </c>
      <c r="AR21" s="117">
        <v>2.5896672285643001E-2</v>
      </c>
      <c r="AS21" s="117">
        <v>1.633138958398E-3</v>
      </c>
      <c r="AT21" s="117">
        <v>9.6394345056430002E-3</v>
      </c>
      <c r="AU21" s="117" t="s">
        <v>32</v>
      </c>
      <c r="AV21" s="117" t="s">
        <v>32</v>
      </c>
      <c r="AW21" s="117" t="s">
        <v>32</v>
      </c>
      <c r="AX21" s="117">
        <v>1.547940257715E-3</v>
      </c>
      <c r="AY21" s="117" t="s">
        <v>32</v>
      </c>
      <c r="AZ21" s="117" t="s">
        <v>32</v>
      </c>
      <c r="BA21" s="117">
        <v>1.0202829169470001E-2</v>
      </c>
      <c r="BB21" s="117">
        <v>1.5274405413940001E-3</v>
      </c>
      <c r="BC21" s="117">
        <v>5.7921490963650998E-2</v>
      </c>
      <c r="BD21" s="117">
        <v>1.2996328479123E-2</v>
      </c>
      <c r="BE21" s="117">
        <v>0.36226513184220299</v>
      </c>
      <c r="BF21" s="117">
        <v>2.30457315417737</v>
      </c>
      <c r="BG21" s="117">
        <v>0.56545945133120901</v>
      </c>
      <c r="BH21" s="117">
        <v>9.2710020137270008E-3</v>
      </c>
      <c r="BI21" s="117" t="s">
        <v>32</v>
      </c>
      <c r="BJ21" s="117">
        <v>3.010165655911E-3</v>
      </c>
      <c r="BK21" s="117" t="s">
        <v>32</v>
      </c>
      <c r="BL21" s="117">
        <v>4.7536551995470003E-3</v>
      </c>
    </row>
    <row r="22" spans="1:64" x14ac:dyDescent="0.3">
      <c r="A22" s="126">
        <v>16</v>
      </c>
      <c r="B22" s="117">
        <v>859.63443491977898</v>
      </c>
      <c r="C22" s="123">
        <v>277032.63238587801</v>
      </c>
      <c r="D22" s="117">
        <v>297.01928118650898</v>
      </c>
      <c r="E22" s="117">
        <v>155.30964767976201</v>
      </c>
      <c r="F22" s="123">
        <v>399337.903199694</v>
      </c>
      <c r="G22" s="117">
        <v>4300.0021433414004</v>
      </c>
      <c r="H22" s="117">
        <v>8428.9156046414901</v>
      </c>
      <c r="I22" s="123">
        <v>2011.9378160050901</v>
      </c>
      <c r="J22" s="117">
        <v>154.99229904195201</v>
      </c>
      <c r="K22" s="117">
        <v>62.381988354631602</v>
      </c>
      <c r="M22" s="124">
        <v>0.18389299831803915</v>
      </c>
      <c r="N22" s="124">
        <v>46.211813408288307</v>
      </c>
      <c r="O22" s="124">
        <v>5.6121793180190865E-2</v>
      </c>
      <c r="P22" s="124">
        <v>2.2698505008397218E-2</v>
      </c>
      <c r="Q22" s="124">
        <v>51.374821246640629</v>
      </c>
      <c r="R22" s="124">
        <v>0.55521627674824159</v>
      </c>
      <c r="S22" s="124">
        <v>1.3976827855616518</v>
      </c>
      <c r="T22" s="124">
        <v>0.35917113891322866</v>
      </c>
      <c r="U22" s="125">
        <v>1.9722770053088392E-2</v>
      </c>
      <c r="V22" s="125">
        <v>7.7653099103845409E-3</v>
      </c>
      <c r="W22" s="125">
        <v>100.18890623262216</v>
      </c>
      <c r="Y22" s="11">
        <v>82.904966474232197</v>
      </c>
      <c r="Z22" s="117">
        <v>187.982678192268</v>
      </c>
      <c r="AA22" s="117">
        <v>1.4356200032536199</v>
      </c>
      <c r="AB22" s="117">
        <v>1.5877067884185301</v>
      </c>
      <c r="AC22" s="117" t="s">
        <v>32</v>
      </c>
      <c r="AD22" s="117">
        <v>0.17230085047528099</v>
      </c>
      <c r="AE22" s="117" t="s">
        <v>32</v>
      </c>
      <c r="AF22" s="117" t="s">
        <v>32</v>
      </c>
      <c r="AG22" s="117">
        <v>2.4735734698738999E-2</v>
      </c>
      <c r="AH22" s="117">
        <v>9.8704322204329994E-2</v>
      </c>
      <c r="AI22" s="117">
        <v>3.6561521656152E-2</v>
      </c>
      <c r="AJ22" s="117">
        <v>7.2269854424168098</v>
      </c>
      <c r="AK22" s="117">
        <v>47.172092104701001</v>
      </c>
      <c r="AL22" s="117">
        <v>1.36321225797518</v>
      </c>
      <c r="AM22" s="117">
        <v>4.0691337872395001</v>
      </c>
      <c r="AN22" s="117" t="s">
        <v>32</v>
      </c>
      <c r="AO22" s="117" t="s">
        <v>32</v>
      </c>
      <c r="AP22" s="117" t="s">
        <v>32</v>
      </c>
      <c r="AQ22" s="117">
        <v>5.4380367071135999E-2</v>
      </c>
      <c r="AR22" s="117">
        <v>0.105557583961341</v>
      </c>
      <c r="AS22" s="117">
        <v>6.941124707776E-3</v>
      </c>
      <c r="AT22" s="117">
        <v>1.7464583944886002E-2</v>
      </c>
      <c r="AU22" s="117">
        <v>6.552588270783E-3</v>
      </c>
      <c r="AV22" s="117">
        <v>1.688414830076E-3</v>
      </c>
      <c r="AW22" s="117">
        <v>6.160170269004E-3</v>
      </c>
      <c r="AX22" s="117">
        <v>9.2030206064599995E-4</v>
      </c>
      <c r="AY22" s="117">
        <v>1.1597630886199001E-2</v>
      </c>
      <c r="AZ22" s="117">
        <v>3.895247302545E-3</v>
      </c>
      <c r="BA22" s="117">
        <v>9.1990593243680002E-3</v>
      </c>
      <c r="BB22" s="117">
        <v>2.766657032383E-3</v>
      </c>
      <c r="BC22" s="117">
        <v>7.4102676590028005E-2</v>
      </c>
      <c r="BD22" s="117">
        <v>2.4469655136783001E-2</v>
      </c>
      <c r="BE22" s="117">
        <v>0.37251952264386801</v>
      </c>
      <c r="BF22" s="117">
        <v>2.2727798172657301</v>
      </c>
      <c r="BG22" s="117">
        <v>0.74117367685193503</v>
      </c>
      <c r="BH22" s="117">
        <v>2.9599274170649999E-3</v>
      </c>
      <c r="BI22" s="117">
        <v>2.4519742623990001E-3</v>
      </c>
      <c r="BJ22" s="117">
        <v>7.7982535406559998E-3</v>
      </c>
      <c r="BK22" s="117">
        <v>0.135525287626861</v>
      </c>
      <c r="BL22" s="117">
        <v>7.8705977454767997E-2</v>
      </c>
    </row>
    <row r="23" spans="1:64" x14ac:dyDescent="0.3">
      <c r="A23" s="126">
        <v>17</v>
      </c>
      <c r="B23" s="117">
        <v>909.36683386617597</v>
      </c>
      <c r="C23" s="123">
        <v>275175.53348721599</v>
      </c>
      <c r="D23" s="117">
        <v>354.52251008510802</v>
      </c>
      <c r="E23" s="117">
        <v>133.49896745018</v>
      </c>
      <c r="F23" s="123">
        <v>400644.431157174</v>
      </c>
      <c r="G23" s="117">
        <v>4077.61945891812</v>
      </c>
      <c r="H23" s="117">
        <v>8681.7494364785198</v>
      </c>
      <c r="I23" s="123">
        <v>2458.2668209845701</v>
      </c>
      <c r="J23" s="117">
        <v>121.442079506247</v>
      </c>
      <c r="K23" s="117">
        <v>19.4402977896262</v>
      </c>
      <c r="M23" s="124">
        <v>0.1945317531006524</v>
      </c>
      <c r="N23" s="124">
        <v>45.902030741002498</v>
      </c>
      <c r="O23" s="124">
        <v>6.698702828058116E-2</v>
      </c>
      <c r="P23" s="124">
        <v>1.9510874092843807E-2</v>
      </c>
      <c r="Q23" s="124">
        <v>51.542906068370435</v>
      </c>
      <c r="R23" s="124">
        <v>0.52650222453550766</v>
      </c>
      <c r="S23" s="124">
        <v>1.4396076915568681</v>
      </c>
      <c r="T23" s="124">
        <v>0.43884979288216541</v>
      </c>
      <c r="U23" s="125">
        <v>1.545350461716993E-2</v>
      </c>
      <c r="V23" s="125">
        <v>2.4199282688526693E-3</v>
      </c>
      <c r="W23" s="125">
        <v>100.14879960670757</v>
      </c>
      <c r="Y23" s="11">
        <v>68.860516649553603</v>
      </c>
      <c r="Z23" s="117">
        <v>181.184579435258</v>
      </c>
      <c r="AA23" s="117">
        <v>1.3318398264870599</v>
      </c>
      <c r="AB23" s="117">
        <v>1.6758014165425299</v>
      </c>
      <c r="AC23" s="117" t="s">
        <v>32</v>
      </c>
      <c r="AD23" s="117">
        <v>0.17185535311651301</v>
      </c>
      <c r="AE23" s="117" t="s">
        <v>32</v>
      </c>
      <c r="AF23" s="117">
        <v>0.125890652306972</v>
      </c>
      <c r="AG23" s="117" t="s">
        <v>32</v>
      </c>
      <c r="AH23" s="117">
        <v>9.8596129296389001E-2</v>
      </c>
      <c r="AI23" s="117">
        <v>1.5610409140314E-2</v>
      </c>
      <c r="AJ23" s="117">
        <v>5.3918612194503401</v>
      </c>
      <c r="AK23" s="117">
        <v>60.471711306453201</v>
      </c>
      <c r="AL23" s="117">
        <v>1.8226876460519199</v>
      </c>
      <c r="AM23" s="117">
        <v>5.1931782048550899</v>
      </c>
      <c r="AN23" s="117" t="s">
        <v>32</v>
      </c>
      <c r="AO23" s="117" t="s">
        <v>32</v>
      </c>
      <c r="AP23" s="117">
        <v>1.8151513500535999E-2</v>
      </c>
      <c r="AQ23" s="117">
        <v>3.4374421509859999E-3</v>
      </c>
      <c r="AR23" s="117">
        <v>9.5423906426700001E-3</v>
      </c>
      <c r="AS23" s="117">
        <v>9.6846065974800003E-4</v>
      </c>
      <c r="AT23" s="117" t="s">
        <v>32</v>
      </c>
      <c r="AU23" s="117" t="s">
        <v>32</v>
      </c>
      <c r="AV23" s="117" t="s">
        <v>32</v>
      </c>
      <c r="AW23" s="117" t="s">
        <v>32</v>
      </c>
      <c r="AX23" s="117" t="s">
        <v>32</v>
      </c>
      <c r="AY23" s="117">
        <v>3.82193124663E-3</v>
      </c>
      <c r="AZ23" s="117">
        <v>9.5357283688100002E-4</v>
      </c>
      <c r="BA23" s="117">
        <v>3.0203952462989998E-3</v>
      </c>
      <c r="BB23" s="117">
        <v>9.0970894169000002E-4</v>
      </c>
      <c r="BC23" s="117">
        <v>3.0394163364745999E-2</v>
      </c>
      <c r="BD23" s="117">
        <v>1.7551506838518E-2</v>
      </c>
      <c r="BE23" s="117">
        <v>0.32799793338118399</v>
      </c>
      <c r="BF23" s="117">
        <v>3.52484018421704</v>
      </c>
      <c r="BG23" s="117">
        <v>0.61923832857696803</v>
      </c>
      <c r="BH23" s="117">
        <v>6.0891773262299997E-4</v>
      </c>
      <c r="BI23" s="117" t="s">
        <v>32</v>
      </c>
      <c r="BJ23" s="117" t="s">
        <v>32</v>
      </c>
      <c r="BK23" s="117">
        <v>1.2479732710320001E-3</v>
      </c>
      <c r="BL23" s="117">
        <v>1.1323776764879999E-3</v>
      </c>
    </row>
    <row r="24" spans="1:64" x14ac:dyDescent="0.3">
      <c r="A24" s="126">
        <v>18</v>
      </c>
      <c r="B24" s="117">
        <v>811.70328347591601</v>
      </c>
      <c r="C24" s="123">
        <v>281523.93048121</v>
      </c>
      <c r="D24" s="117">
        <v>345.40064156207001</v>
      </c>
      <c r="E24" s="117">
        <v>132.03275265813599</v>
      </c>
      <c r="F24" s="123">
        <v>393326.56910326198</v>
      </c>
      <c r="G24" s="117">
        <v>4219.5182857309801</v>
      </c>
      <c r="H24" s="117">
        <v>8535.0479292036707</v>
      </c>
      <c r="I24" s="123">
        <v>2373.8588451403698</v>
      </c>
      <c r="J24" s="117">
        <v>122.47612412485699</v>
      </c>
      <c r="K24" s="117">
        <v>24.797529869941101</v>
      </c>
      <c r="M24" s="124">
        <v>0.17363956640116796</v>
      </c>
      <c r="N24" s="124">
        <v>46.961006843570637</v>
      </c>
      <c r="O24" s="124">
        <v>6.5263451223153121E-2</v>
      </c>
      <c r="P24" s="124">
        <v>1.9296586800986577E-2</v>
      </c>
      <c r="Q24" s="124">
        <v>50.601463115134656</v>
      </c>
      <c r="R24" s="124">
        <v>0.54482420105358409</v>
      </c>
      <c r="S24" s="124">
        <v>1.4152816476205525</v>
      </c>
      <c r="T24" s="124">
        <v>0.42378128103445878</v>
      </c>
      <c r="U24" s="125">
        <v>1.5585086794888053E-2</v>
      </c>
      <c r="V24" s="125">
        <v>3.0867965182102683E-3</v>
      </c>
      <c r="W24" s="125">
        <v>100.22322857615228</v>
      </c>
      <c r="Y24" s="11">
        <v>71.043279918731599</v>
      </c>
      <c r="Z24" s="117">
        <v>181.297693097056</v>
      </c>
      <c r="AA24" s="117">
        <v>1.5163688194015299</v>
      </c>
      <c r="AB24" s="117">
        <v>1.39499191989955</v>
      </c>
      <c r="AC24" s="117" t="s">
        <v>32</v>
      </c>
      <c r="AD24" s="117">
        <v>0.24228146005655399</v>
      </c>
      <c r="AE24" s="117" t="s">
        <v>32</v>
      </c>
      <c r="AF24" s="117" t="s">
        <v>32</v>
      </c>
      <c r="AG24" s="117">
        <v>4.8774702087094002E-2</v>
      </c>
      <c r="AH24" s="117">
        <v>9.4940877152481007E-2</v>
      </c>
      <c r="AI24" s="117">
        <v>1.5259992093323E-2</v>
      </c>
      <c r="AJ24" s="117">
        <v>4.88737931300642</v>
      </c>
      <c r="AK24" s="117">
        <v>60.9770112934929</v>
      </c>
      <c r="AL24" s="117">
        <v>1.9672002216312301</v>
      </c>
      <c r="AM24" s="117">
        <v>4.9742427206353499</v>
      </c>
      <c r="AN24" s="117" t="s">
        <v>32</v>
      </c>
      <c r="AO24" s="117" t="s">
        <v>32</v>
      </c>
      <c r="AP24" s="117" t="s">
        <v>32</v>
      </c>
      <c r="AQ24" s="117">
        <v>2.2347998977120002E-3</v>
      </c>
      <c r="AR24" s="117">
        <v>8.1699805155090004E-3</v>
      </c>
      <c r="AS24" s="117" t="s">
        <v>32</v>
      </c>
      <c r="AT24" s="117" t="s">
        <v>32</v>
      </c>
      <c r="AU24" s="117" t="s">
        <v>32</v>
      </c>
      <c r="AV24" s="117" t="s">
        <v>32</v>
      </c>
      <c r="AW24" s="117" t="s">
        <v>32</v>
      </c>
      <c r="AX24" s="117" t="s">
        <v>32</v>
      </c>
      <c r="AY24" s="117" t="s">
        <v>32</v>
      </c>
      <c r="AZ24" s="117" t="s">
        <v>32</v>
      </c>
      <c r="BA24" s="117" t="s">
        <v>32</v>
      </c>
      <c r="BB24" s="117">
        <v>3.603377831252E-3</v>
      </c>
      <c r="BC24" s="117">
        <v>5.0991374755127002E-2</v>
      </c>
      <c r="BD24" s="117">
        <v>1.3341313687230001E-2</v>
      </c>
      <c r="BE24" s="117">
        <v>0.22915177361251701</v>
      </c>
      <c r="BF24" s="117">
        <v>3.50686902523287</v>
      </c>
      <c r="BG24" s="117">
        <v>0.8791109386864</v>
      </c>
      <c r="BH24" s="117">
        <v>5.9615694839300001E-4</v>
      </c>
      <c r="BI24" s="117" t="s">
        <v>32</v>
      </c>
      <c r="BJ24" s="117">
        <v>1.2572854287000001E-3</v>
      </c>
      <c r="BK24" s="117">
        <v>6.146682067079E-3</v>
      </c>
      <c r="BL24" s="117">
        <v>1.6662177578139999E-3</v>
      </c>
    </row>
    <row r="25" spans="1:64" x14ac:dyDescent="0.3">
      <c r="A25" s="126">
        <v>19</v>
      </c>
      <c r="B25" s="117">
        <v>837.57372195408004</v>
      </c>
      <c r="C25" s="123">
        <v>277700.44246371399</v>
      </c>
      <c r="D25" s="117">
        <v>322.23792093946702</v>
      </c>
      <c r="E25" s="117">
        <v>137.52637068937801</v>
      </c>
      <c r="F25" s="123">
        <v>394039.754418939</v>
      </c>
      <c r="G25" s="117">
        <v>4387.49063600112</v>
      </c>
      <c r="H25" s="117">
        <v>8673.1113991180791</v>
      </c>
      <c r="I25" s="123">
        <v>2568.92726606731</v>
      </c>
      <c r="J25" s="117">
        <v>127.82430451356799</v>
      </c>
      <c r="K25" s="117">
        <v>24.286597738379101</v>
      </c>
      <c r="M25" s="124">
        <v>0.17917377060041684</v>
      </c>
      <c r="N25" s="124">
        <v>46.323210807372128</v>
      </c>
      <c r="O25" s="124">
        <v>6.0886855161512286E-2</v>
      </c>
      <c r="P25" s="124">
        <v>2.0099479076252598E-2</v>
      </c>
      <c r="Q25" s="124">
        <v>50.6932144059965</v>
      </c>
      <c r="R25" s="124">
        <v>0.56651279092046458</v>
      </c>
      <c r="S25" s="124">
        <v>1.4381753322017596</v>
      </c>
      <c r="T25" s="124">
        <v>0.45860489553833617</v>
      </c>
      <c r="U25" s="125">
        <v>1.6265642749351529E-2</v>
      </c>
      <c r="V25" s="125">
        <v>3.0231956864734304E-3</v>
      </c>
      <c r="W25" s="125">
        <v>99.75916717530319</v>
      </c>
      <c r="Y25" s="11">
        <v>75.835472702381395</v>
      </c>
      <c r="Z25" s="117">
        <v>185.37147208236701</v>
      </c>
      <c r="AA25" s="117">
        <v>1.02064713676955</v>
      </c>
      <c r="AB25" s="117">
        <v>1.4151308824167199</v>
      </c>
      <c r="AC25" s="117" t="s">
        <v>32</v>
      </c>
      <c r="AD25" s="117">
        <v>0.12980667599939699</v>
      </c>
      <c r="AE25" s="117" t="s">
        <v>32</v>
      </c>
      <c r="AF25" s="117">
        <v>7.9472207291102007E-2</v>
      </c>
      <c r="AG25" s="117" t="s">
        <v>32</v>
      </c>
      <c r="AH25" s="117">
        <v>0.101381482298204</v>
      </c>
      <c r="AI25" s="117">
        <v>6.7458404253219001E-2</v>
      </c>
      <c r="AJ25" s="117">
        <v>6.68109728053859</v>
      </c>
      <c r="AK25" s="117">
        <v>63.128142710217098</v>
      </c>
      <c r="AL25" s="117">
        <v>2.0033945250998899</v>
      </c>
      <c r="AM25" s="117">
        <v>5.2987148285138499</v>
      </c>
      <c r="AN25" s="117" t="s">
        <v>32</v>
      </c>
      <c r="AO25" s="117" t="s">
        <v>32</v>
      </c>
      <c r="AP25" s="117" t="s">
        <v>32</v>
      </c>
      <c r="AQ25" s="117">
        <v>0.10470355668914801</v>
      </c>
      <c r="AR25" s="117">
        <v>0.13892163588273099</v>
      </c>
      <c r="AS25" s="117">
        <v>2.4186122229616001E-2</v>
      </c>
      <c r="AT25" s="117">
        <v>5.6914832831482999E-2</v>
      </c>
      <c r="AU25" s="117">
        <v>2.5786020730239001E-2</v>
      </c>
      <c r="AV25" s="117" t="s">
        <v>32</v>
      </c>
      <c r="AW25" s="117">
        <v>1.2463769515893E-2</v>
      </c>
      <c r="AX25" s="117">
        <v>1.8108997403939999E-3</v>
      </c>
      <c r="AY25" s="117">
        <v>7.4964731785059999E-3</v>
      </c>
      <c r="AZ25" s="117">
        <v>1.8817282344159999E-3</v>
      </c>
      <c r="BA25" s="117">
        <v>5.9388176510730001E-3</v>
      </c>
      <c r="BB25" s="117">
        <v>5.3921624487369996E-3</v>
      </c>
      <c r="BC25" s="117">
        <v>5.0796406711890001E-2</v>
      </c>
      <c r="BD25" s="117">
        <v>2.5658946441324999E-2</v>
      </c>
      <c r="BE25" s="117">
        <v>0.42726578398591197</v>
      </c>
      <c r="BF25" s="117">
        <v>3.8325699893754499</v>
      </c>
      <c r="BG25" s="117">
        <v>0.69086766197674199</v>
      </c>
      <c r="BH25" s="117">
        <v>9.7336015422309994E-3</v>
      </c>
      <c r="BI25" s="117" t="s">
        <v>32</v>
      </c>
      <c r="BJ25" s="117">
        <v>5.8550632373999996E-3</v>
      </c>
      <c r="BK25" s="117">
        <v>0.17293086994687401</v>
      </c>
      <c r="BL25" s="117">
        <v>9.7557626973345996E-2</v>
      </c>
    </row>
    <row r="26" spans="1:64" x14ac:dyDescent="0.3">
      <c r="A26" s="126">
        <v>20</v>
      </c>
      <c r="B26" s="117">
        <v>1951.2235000862599</v>
      </c>
      <c r="C26" s="123">
        <v>294308.410557686</v>
      </c>
      <c r="D26" s="117">
        <v>629.28527350090303</v>
      </c>
      <c r="E26" s="117">
        <v>62.075747922532699</v>
      </c>
      <c r="F26" s="123">
        <v>372770.23229236901</v>
      </c>
      <c r="G26" s="117">
        <v>7388.5317193886103</v>
      </c>
      <c r="H26" s="117">
        <v>8077.9301597527501</v>
      </c>
      <c r="I26" s="123">
        <v>1528.3796628648699</v>
      </c>
      <c r="J26" s="117">
        <v>128.43353325191799</v>
      </c>
      <c r="K26" s="117">
        <v>77.544689779128106</v>
      </c>
      <c r="M26" s="124">
        <v>0.41740573113845275</v>
      </c>
      <c r="N26" s="124">
        <v>49.093585965127602</v>
      </c>
      <c r="O26" s="124">
        <v>0.11890345242799562</v>
      </c>
      <c r="P26" s="124">
        <v>9.0723705588781536E-3</v>
      </c>
      <c r="Q26" s="124">
        <v>47.956890384413278</v>
      </c>
      <c r="R26" s="124">
        <v>0.95400721560745727</v>
      </c>
      <c r="S26" s="124">
        <v>1.3394823790902008</v>
      </c>
      <c r="T26" s="124">
        <v>0.27284633741463654</v>
      </c>
      <c r="U26" s="125">
        <v>1.6343167106306563E-2</v>
      </c>
      <c r="V26" s="125">
        <v>9.6527629837058655E-3</v>
      </c>
      <c r="W26" s="125">
        <v>100.18818976586851</v>
      </c>
      <c r="Y26" s="11">
        <v>70.247912467786094</v>
      </c>
      <c r="Z26" s="117">
        <v>180.19831586485699</v>
      </c>
      <c r="AA26" s="117">
        <v>1.1161304328709301</v>
      </c>
      <c r="AB26" s="117">
        <v>1.36806690760335</v>
      </c>
      <c r="AC26" s="117" t="s">
        <v>32</v>
      </c>
      <c r="AD26" s="117">
        <v>0.13999053131813999</v>
      </c>
      <c r="AE26" s="117" t="s">
        <v>32</v>
      </c>
      <c r="AF26" s="117" t="s">
        <v>32</v>
      </c>
      <c r="AG26" s="117">
        <v>0.15625563686143101</v>
      </c>
      <c r="AH26" s="117">
        <v>1.01924289276438</v>
      </c>
      <c r="AI26" s="117">
        <v>0.71258665240990005</v>
      </c>
      <c r="AJ26" s="117">
        <v>4.3615904208209697</v>
      </c>
      <c r="AK26" s="117">
        <v>36.653149946993601</v>
      </c>
      <c r="AL26" s="117">
        <v>0.82733994902756003</v>
      </c>
      <c r="AM26" s="117">
        <v>4.5798085657745098</v>
      </c>
      <c r="AN26" s="117" t="s">
        <v>32</v>
      </c>
      <c r="AO26" s="117">
        <v>2.1620442166839001E-2</v>
      </c>
      <c r="AP26" s="117">
        <v>1.3382057410933601</v>
      </c>
      <c r="AQ26" s="117">
        <v>0.92634014069847104</v>
      </c>
      <c r="AR26" s="117">
        <v>1.43753659048383</v>
      </c>
      <c r="AS26" s="117">
        <v>0.132800412184295</v>
      </c>
      <c r="AT26" s="117">
        <v>0.37558549254864099</v>
      </c>
      <c r="AU26" s="117">
        <v>9.0720897465233999E-2</v>
      </c>
      <c r="AV26" s="117">
        <v>3.9196077458880998E-2</v>
      </c>
      <c r="AW26" s="117">
        <v>9.0376899877418995E-2</v>
      </c>
      <c r="AX26" s="117">
        <v>1.6802289335375999E-2</v>
      </c>
      <c r="AY26" s="117">
        <v>0.14652388452873299</v>
      </c>
      <c r="AZ26" s="117">
        <v>4.5218886762377002E-2</v>
      </c>
      <c r="BA26" s="117">
        <v>0.14869874979337599</v>
      </c>
      <c r="BB26" s="117">
        <v>1.9446720360837999E-2</v>
      </c>
      <c r="BC26" s="117">
        <v>0.10973241372470501</v>
      </c>
      <c r="BD26" s="117">
        <v>2.5641297911357001E-2</v>
      </c>
      <c r="BE26" s="117">
        <v>0.36640224170375602</v>
      </c>
      <c r="BF26" s="117">
        <v>0.96615792656834598</v>
      </c>
      <c r="BG26" s="117">
        <v>0.17865291303792399</v>
      </c>
      <c r="BH26" s="117">
        <v>2.2884180883700998E-2</v>
      </c>
      <c r="BI26" s="117">
        <v>9.9797752191029994E-3</v>
      </c>
      <c r="BJ26" s="117">
        <v>2.9345184869444998E-2</v>
      </c>
      <c r="BK26" s="117">
        <v>7.2673598517990004E-3</v>
      </c>
      <c r="BL26" s="117">
        <v>3.8561747455773003E-2</v>
      </c>
    </row>
    <row r="27" spans="1:64" x14ac:dyDescent="0.3">
      <c r="A27" s="126">
        <v>21</v>
      </c>
      <c r="B27" s="117">
        <v>687.73461147670196</v>
      </c>
      <c r="C27" s="123">
        <v>283941.883334346</v>
      </c>
      <c r="D27" s="117">
        <v>295.19103651247298</v>
      </c>
      <c r="E27" s="117">
        <v>126.56799116925301</v>
      </c>
      <c r="F27" s="123">
        <v>389010.030324944</v>
      </c>
      <c r="G27" s="117">
        <v>4651.7379467907804</v>
      </c>
      <c r="H27" s="117">
        <v>8778.6456121536994</v>
      </c>
      <c r="I27" s="123">
        <v>1910.4546858517599</v>
      </c>
      <c r="J27" s="117">
        <v>125.543541479148</v>
      </c>
      <c r="K27" s="117">
        <v>22.668427959187301</v>
      </c>
      <c r="M27" s="124">
        <v>0.14712018808709609</v>
      </c>
      <c r="N27" s="124">
        <v>47.364345559002253</v>
      </c>
      <c r="O27" s="124">
        <v>5.5776346349031766E-2</v>
      </c>
      <c r="P27" s="124">
        <v>1.8497911909386329E-2</v>
      </c>
      <c r="Q27" s="124">
        <v>50.046140401304044</v>
      </c>
      <c r="R27" s="124">
        <v>0.60063240368962556</v>
      </c>
      <c r="S27" s="124">
        <v>1.4556750154073264</v>
      </c>
      <c r="T27" s="124">
        <v>0.34105437051825616</v>
      </c>
      <c r="U27" s="125">
        <v>1.5975415653221584E-2</v>
      </c>
      <c r="V27" s="125">
        <v>2.8217659123596348E-3</v>
      </c>
      <c r="W27" s="125">
        <v>100.04803937783259</v>
      </c>
      <c r="Y27" s="11">
        <v>76.889901812040094</v>
      </c>
      <c r="Z27" s="117">
        <v>193.07243278414401</v>
      </c>
      <c r="AA27" s="117">
        <v>1.1118015962007299</v>
      </c>
      <c r="AB27" s="117">
        <v>1.2772050497512899</v>
      </c>
      <c r="AC27" s="117" t="s">
        <v>32</v>
      </c>
      <c r="AD27" s="117">
        <v>0.189135246359211</v>
      </c>
      <c r="AE27" s="117" t="s">
        <v>32</v>
      </c>
      <c r="AF27" s="117" t="s">
        <v>32</v>
      </c>
      <c r="AG27" s="117" t="s">
        <v>32</v>
      </c>
      <c r="AH27" s="117">
        <v>9.7979170818597E-2</v>
      </c>
      <c r="AI27" s="117">
        <v>6.4226788830629997E-3</v>
      </c>
      <c r="AJ27" s="117">
        <v>3.2121528950823701</v>
      </c>
      <c r="AK27" s="117">
        <v>51.405571409541999</v>
      </c>
      <c r="AL27" s="117">
        <v>1.4652838069577701</v>
      </c>
      <c r="AM27" s="117">
        <v>4.5656595384498502</v>
      </c>
      <c r="AN27" s="117" t="s">
        <v>32</v>
      </c>
      <c r="AO27" s="117" t="s">
        <v>32</v>
      </c>
      <c r="AP27" s="117" t="s">
        <v>32</v>
      </c>
      <c r="AQ27" s="117">
        <v>1.1235767777089999E-3</v>
      </c>
      <c r="AR27" s="117">
        <v>2.351729068414E-3</v>
      </c>
      <c r="AS27" s="117" t="s">
        <v>32</v>
      </c>
      <c r="AT27" s="117">
        <v>1.1529586494093001E-2</v>
      </c>
      <c r="AU27" s="117" t="s">
        <v>32</v>
      </c>
      <c r="AV27" s="117" t="s">
        <v>32</v>
      </c>
      <c r="AW27" s="117" t="s">
        <v>32</v>
      </c>
      <c r="AX27" s="117" t="s">
        <v>32</v>
      </c>
      <c r="AY27" s="117">
        <v>3.7986628679039999E-3</v>
      </c>
      <c r="AZ27" s="117" t="s">
        <v>32</v>
      </c>
      <c r="BA27" s="117" t="s">
        <v>32</v>
      </c>
      <c r="BB27" s="117">
        <v>9.0466855616100003E-4</v>
      </c>
      <c r="BC27" s="117">
        <v>3.4523581889803E-2</v>
      </c>
      <c r="BD27" s="117">
        <v>2.0339163829520002E-2</v>
      </c>
      <c r="BE27" s="117">
        <v>0.26957108098180799</v>
      </c>
      <c r="BF27" s="117">
        <v>2.8380802902834099</v>
      </c>
      <c r="BG27" s="117">
        <v>0.754506734334351</v>
      </c>
      <c r="BH27" s="117">
        <v>6.0877933153000001E-4</v>
      </c>
      <c r="BI27" s="117" t="s">
        <v>32</v>
      </c>
      <c r="BJ27" s="117">
        <v>1.2863907880439999E-3</v>
      </c>
      <c r="BK27" s="117">
        <v>5.6071340642680004E-3</v>
      </c>
      <c r="BL27" s="117">
        <v>2.2616011459969999E-3</v>
      </c>
    </row>
    <row r="28" spans="1:64" x14ac:dyDescent="0.3">
      <c r="A28" s="126">
        <v>22</v>
      </c>
      <c r="B28" s="117">
        <v>1980.7342626774901</v>
      </c>
      <c r="C28" s="123">
        <v>282953.59320040297</v>
      </c>
      <c r="D28" s="117">
        <v>683.90068194366802</v>
      </c>
      <c r="E28" s="117">
        <v>111.092936613744</v>
      </c>
      <c r="F28" s="123">
        <v>389736.95639339701</v>
      </c>
      <c r="G28" s="117">
        <v>4953.2273483242097</v>
      </c>
      <c r="H28" s="117">
        <v>8566.3250217079294</v>
      </c>
      <c r="I28" s="123">
        <v>2205.2438434927599</v>
      </c>
      <c r="J28" s="117">
        <v>111.62355234304501</v>
      </c>
      <c r="K28" s="117">
        <v>168.40805181898901</v>
      </c>
      <c r="M28" s="124">
        <v>0.42371867347196873</v>
      </c>
      <c r="N28" s="124">
        <v>47.199488881759216</v>
      </c>
      <c r="O28" s="124">
        <v>0.12922303385325606</v>
      </c>
      <c r="P28" s="124">
        <v>1.6236232686098688E-2</v>
      </c>
      <c r="Q28" s="124">
        <v>50.139659440010526</v>
      </c>
      <c r="R28" s="124">
        <v>0.63956071521562186</v>
      </c>
      <c r="S28" s="124">
        <v>1.4204680150996087</v>
      </c>
      <c r="T28" s="124">
        <v>0.39368013094032744</v>
      </c>
      <c r="U28" s="125">
        <v>1.4204097035652476E-2</v>
      </c>
      <c r="V28" s="125">
        <v>2.0963434290427751E-2</v>
      </c>
      <c r="W28" s="125">
        <v>100.39720265436272</v>
      </c>
      <c r="Y28" s="11">
        <v>73.259153117817604</v>
      </c>
      <c r="Z28" s="117">
        <v>178.115996282623</v>
      </c>
      <c r="AA28" s="117">
        <v>1.30975506810598</v>
      </c>
      <c r="AB28" s="117">
        <v>1.65435666075695</v>
      </c>
      <c r="AC28" s="117" t="s">
        <v>32</v>
      </c>
      <c r="AD28" s="117">
        <v>0.38263891544949102</v>
      </c>
      <c r="AE28" s="117" t="s">
        <v>32</v>
      </c>
      <c r="AF28" s="117" t="s">
        <v>32</v>
      </c>
      <c r="AG28" s="117">
        <v>4.0047582047649001E-2</v>
      </c>
      <c r="AH28" s="117">
        <v>0.583416914274975</v>
      </c>
      <c r="AI28" s="117">
        <v>0.73818225961455397</v>
      </c>
      <c r="AJ28" s="117">
        <v>3.5633995877924902</v>
      </c>
      <c r="AK28" s="117">
        <v>49.072950669923998</v>
      </c>
      <c r="AL28" s="117">
        <v>1.4545642767153899</v>
      </c>
      <c r="AM28" s="117">
        <v>4.8157165052176403</v>
      </c>
      <c r="AN28" s="117" t="s">
        <v>32</v>
      </c>
      <c r="AO28" s="117">
        <v>1.3074901462237999E-2</v>
      </c>
      <c r="AP28" s="117">
        <v>0.65151211086497995</v>
      </c>
      <c r="AQ28" s="117">
        <v>0.77409861670941804</v>
      </c>
      <c r="AR28" s="117">
        <v>1.3204434396459901</v>
      </c>
      <c r="AS28" s="117">
        <v>0.12682449643709201</v>
      </c>
      <c r="AT28" s="117">
        <v>0.39824955712809701</v>
      </c>
      <c r="AU28" s="117">
        <v>5.6383080657074001E-2</v>
      </c>
      <c r="AV28" s="117">
        <v>2.3654295371538001E-2</v>
      </c>
      <c r="AW28" s="117">
        <v>0.10300120590303199</v>
      </c>
      <c r="AX28" s="117">
        <v>1.4618004107891E-2</v>
      </c>
      <c r="AY28" s="117">
        <v>0.120356501820781</v>
      </c>
      <c r="AZ28" s="117">
        <v>2.3871738992472E-2</v>
      </c>
      <c r="BA28" s="117">
        <v>0.15700963220321701</v>
      </c>
      <c r="BB28" s="117">
        <v>1.4372505624836E-2</v>
      </c>
      <c r="BC28" s="117">
        <v>7.7220023932303997E-2</v>
      </c>
      <c r="BD28" s="117">
        <v>2.1650632984724E-2</v>
      </c>
      <c r="BE28" s="117">
        <v>0.25288564960919402</v>
      </c>
      <c r="BF28" s="117">
        <v>2.8825803815417901</v>
      </c>
      <c r="BG28" s="117">
        <v>0.76535118583469197</v>
      </c>
      <c r="BH28" s="117">
        <v>2.5592861455503001E-2</v>
      </c>
      <c r="BI28" s="117">
        <v>6.1043266357080003E-3</v>
      </c>
      <c r="BJ28" s="117">
        <v>3.3196317478695003E-2</v>
      </c>
      <c r="BK28" s="117">
        <v>9.7456704639140006E-3</v>
      </c>
      <c r="BL28" s="117">
        <v>2.1574099714856E-2</v>
      </c>
    </row>
    <row r="29" spans="1:64" x14ac:dyDescent="0.3">
      <c r="A29" s="126">
        <v>23</v>
      </c>
      <c r="B29" s="117">
        <v>1048.8060270117801</v>
      </c>
      <c r="C29" s="123">
        <v>278964.56898512802</v>
      </c>
      <c r="D29" s="117">
        <v>461.99973326833401</v>
      </c>
      <c r="E29" s="117">
        <v>175.89502401711999</v>
      </c>
      <c r="F29" s="123">
        <v>392869.74229741801</v>
      </c>
      <c r="G29" s="117">
        <v>4693.2445681444296</v>
      </c>
      <c r="H29" s="117">
        <v>8815.6083446789107</v>
      </c>
      <c r="I29" s="123">
        <v>1774.4267888158599</v>
      </c>
      <c r="J29" s="117">
        <v>155.497477852884</v>
      </c>
      <c r="K29" s="117">
        <v>57.003985335563598</v>
      </c>
      <c r="M29" s="124">
        <v>0.22436058529836</v>
      </c>
      <c r="N29" s="124">
        <v>46.534079752409205</v>
      </c>
      <c r="O29" s="124">
        <v>8.7294849601051702E-2</v>
      </c>
      <c r="P29" s="124">
        <v>2.5707057760102087E-2</v>
      </c>
      <c r="Q29" s="124">
        <v>50.542692346562824</v>
      </c>
      <c r="R29" s="124">
        <v>0.60599173863880873</v>
      </c>
      <c r="S29" s="124">
        <v>1.4618041757146567</v>
      </c>
      <c r="T29" s="124">
        <v>0.31677067033940731</v>
      </c>
      <c r="U29" s="125">
        <v>1.9787054056779489E-2</v>
      </c>
      <c r="V29" s="125">
        <v>7.0958560945709554E-3</v>
      </c>
      <c r="W29" s="125">
        <v>99.825584086475772</v>
      </c>
      <c r="Y29" s="11">
        <v>66.653660319467804</v>
      </c>
      <c r="Z29" s="117">
        <v>198.02238268689101</v>
      </c>
      <c r="AA29" s="117">
        <v>1.56003901997279</v>
      </c>
      <c r="AB29" s="117">
        <v>3.4263600205596001</v>
      </c>
      <c r="AC29" s="117" t="s">
        <v>32</v>
      </c>
      <c r="AD29" s="117" t="s">
        <v>32</v>
      </c>
      <c r="AE29" s="117" t="s">
        <v>32</v>
      </c>
      <c r="AF29" s="117" t="s">
        <v>32</v>
      </c>
      <c r="AG29" s="117" t="s">
        <v>32</v>
      </c>
      <c r="AH29" s="117">
        <v>0.14986469220934601</v>
      </c>
      <c r="AI29" s="117">
        <v>0.11942819392833599</v>
      </c>
      <c r="AJ29" s="117">
        <v>2.76093082093481</v>
      </c>
      <c r="AK29" s="117">
        <v>53.436815719619503</v>
      </c>
      <c r="AL29" s="117">
        <v>1.65354097282931</v>
      </c>
      <c r="AM29" s="117">
        <v>3.7073745756318601</v>
      </c>
      <c r="AN29" s="117" t="s">
        <v>32</v>
      </c>
      <c r="AO29" s="117" t="s">
        <v>32</v>
      </c>
      <c r="AP29" s="117">
        <v>9.3420890988991007E-2</v>
      </c>
      <c r="AQ29" s="117">
        <v>0.110207296902124</v>
      </c>
      <c r="AR29" s="117">
        <v>0.17084075680270799</v>
      </c>
      <c r="AS29" s="117">
        <v>2.0064434210202001E-2</v>
      </c>
      <c r="AT29" s="117">
        <v>5.2460095112875998E-2</v>
      </c>
      <c r="AU29" s="117" t="s">
        <v>32</v>
      </c>
      <c r="AV29" s="117">
        <v>1.9095591974769999E-3</v>
      </c>
      <c r="AW29" s="117">
        <v>2.1874978835243E-2</v>
      </c>
      <c r="AX29" s="117">
        <v>4.1963240146230003E-3</v>
      </c>
      <c r="AY29" s="117">
        <v>8.6282961574580003E-3</v>
      </c>
      <c r="AZ29" s="117">
        <v>5.4561608954889996E-3</v>
      </c>
      <c r="BA29" s="117">
        <v>3.7826523216756003E-2</v>
      </c>
      <c r="BB29" s="117">
        <v>5.1691763482339999E-3</v>
      </c>
      <c r="BC29" s="117">
        <v>4.3791075001291001E-2</v>
      </c>
      <c r="BD29" s="117">
        <v>2.2922368434730001E-2</v>
      </c>
      <c r="BE29" s="117">
        <v>0.24014303237338999</v>
      </c>
      <c r="BF29" s="117">
        <v>3.1465728769680501</v>
      </c>
      <c r="BG29" s="117">
        <v>0.72178221618683303</v>
      </c>
      <c r="BH29" s="117">
        <v>7.5083477610650004E-3</v>
      </c>
      <c r="BI29" s="117">
        <v>1.555179907145E-3</v>
      </c>
      <c r="BJ29" s="117">
        <v>6.4089166079619999E-3</v>
      </c>
      <c r="BK29" s="117">
        <v>0.17302732997687401</v>
      </c>
      <c r="BL29" s="117">
        <v>3.7809258072653999E-2</v>
      </c>
    </row>
    <row r="30" spans="1:64" x14ac:dyDescent="0.3">
      <c r="A30" s="126">
        <v>24</v>
      </c>
      <c r="B30" s="117">
        <v>675.57286668681604</v>
      </c>
      <c r="C30" s="123">
        <v>278766.12352288398</v>
      </c>
      <c r="D30" s="117">
        <v>298.16119930436003</v>
      </c>
      <c r="E30" s="117">
        <v>124.64388514752601</v>
      </c>
      <c r="F30" s="123">
        <v>398537.36441537598</v>
      </c>
      <c r="G30" s="117">
        <v>5715.3709488077402</v>
      </c>
      <c r="H30" s="117">
        <v>7845.6297450394304</v>
      </c>
      <c r="I30" s="123">
        <v>1730.2561435821401</v>
      </c>
      <c r="J30" s="117">
        <v>109.65217581002</v>
      </c>
      <c r="K30" s="117">
        <v>45.040086530110102</v>
      </c>
      <c r="M30" s="124">
        <v>0.14451854764164371</v>
      </c>
      <c r="N30" s="124">
        <v>46.500977064852272</v>
      </c>
      <c r="O30" s="124">
        <v>5.6337558608558824E-2</v>
      </c>
      <c r="P30" s="124">
        <v>1.8216703814310928E-2</v>
      </c>
      <c r="Q30" s="124">
        <v>51.271831932038118</v>
      </c>
      <c r="R30" s="124">
        <v>0.73796869691005529</v>
      </c>
      <c r="S30" s="124">
        <v>1.3009623243224384</v>
      </c>
      <c r="T30" s="124">
        <v>0.30888532675228364</v>
      </c>
      <c r="U30" s="125">
        <v>1.3953239371825044E-2</v>
      </c>
      <c r="V30" s="125">
        <v>5.6065899712681054E-3</v>
      </c>
      <c r="W30" s="125">
        <v>100.35925798428279</v>
      </c>
      <c r="Y30" s="11">
        <v>73.882932420074397</v>
      </c>
      <c r="Z30" s="117">
        <v>171.13220068151901</v>
      </c>
      <c r="AA30" s="117">
        <v>1.1888553249607099</v>
      </c>
      <c r="AB30" s="117">
        <v>1.6346161191289199</v>
      </c>
      <c r="AC30" s="117" t="s">
        <v>32</v>
      </c>
      <c r="AD30" s="117">
        <v>0.17084124123977901</v>
      </c>
      <c r="AE30" s="117" t="s">
        <v>32</v>
      </c>
      <c r="AF30" s="117">
        <v>9.3152079343244001E-2</v>
      </c>
      <c r="AG30" s="117" t="s">
        <v>32</v>
      </c>
      <c r="AH30" s="117">
        <v>0.112735544892842</v>
      </c>
      <c r="AI30" s="117">
        <v>3.6727035909649999E-2</v>
      </c>
      <c r="AJ30" s="117">
        <v>3.7642374355508199</v>
      </c>
      <c r="AK30" s="117">
        <v>40.607293979708302</v>
      </c>
      <c r="AL30" s="117">
        <v>1.1807598571014399</v>
      </c>
      <c r="AM30" s="117">
        <v>4.0296123491603</v>
      </c>
      <c r="AN30" s="117" t="s">
        <v>32</v>
      </c>
      <c r="AO30" s="117" t="s">
        <v>32</v>
      </c>
      <c r="AP30" s="117">
        <v>8.8966688167570005E-3</v>
      </c>
      <c r="AQ30" s="117">
        <v>1.5035877152044999E-2</v>
      </c>
      <c r="AR30" s="117">
        <v>3.9638042224006999E-2</v>
      </c>
      <c r="AS30" s="117">
        <v>2.9666162247239999E-3</v>
      </c>
      <c r="AT30" s="117">
        <v>1.1627126051802999E-2</v>
      </c>
      <c r="AU30" s="117" t="s">
        <v>32</v>
      </c>
      <c r="AV30" s="117">
        <v>7.043142799441E-3</v>
      </c>
      <c r="AW30" s="117">
        <v>1.2805003579101E-2</v>
      </c>
      <c r="AX30" s="117" t="s">
        <v>32</v>
      </c>
      <c r="AY30" s="117">
        <v>7.700742475276E-3</v>
      </c>
      <c r="AZ30" s="117">
        <v>9.5555272167900001E-4</v>
      </c>
      <c r="BA30" s="117">
        <v>6.0981035635180002E-3</v>
      </c>
      <c r="BB30" s="117">
        <v>2.7639134773570001E-3</v>
      </c>
      <c r="BC30" s="117">
        <v>4.3469334828741997E-2</v>
      </c>
      <c r="BD30" s="117">
        <v>1.9496845330702998E-2</v>
      </c>
      <c r="BE30" s="117">
        <v>0.16428108380667</v>
      </c>
      <c r="BF30" s="117">
        <v>2.3876248057942799</v>
      </c>
      <c r="BG30" s="117">
        <v>0.73495624775476798</v>
      </c>
      <c r="BH30" s="117" t="s">
        <v>32</v>
      </c>
      <c r="BI30" s="117">
        <v>3.039562948559E-3</v>
      </c>
      <c r="BJ30" s="117">
        <v>1.302436803156E-3</v>
      </c>
      <c r="BK30" s="117">
        <v>2.4963955586069998E-3</v>
      </c>
      <c r="BL30" s="117">
        <v>3.4209612722270002E-3</v>
      </c>
    </row>
    <row r="31" spans="1:64" x14ac:dyDescent="0.3">
      <c r="A31" s="126">
        <v>25</v>
      </c>
      <c r="B31" s="117">
        <v>464.23173601461599</v>
      </c>
      <c r="C31" s="123">
        <v>278770.729695054</v>
      </c>
      <c r="D31" s="117">
        <v>324.95423480928599</v>
      </c>
      <c r="E31" s="117">
        <v>81.852541759778006</v>
      </c>
      <c r="F31" s="123">
        <v>398643.81193815899</v>
      </c>
      <c r="G31" s="117">
        <v>2887.36215982662</v>
      </c>
      <c r="H31" s="117">
        <v>7649.63947689627</v>
      </c>
      <c r="I31" s="123">
        <v>2452.16428279816</v>
      </c>
      <c r="J31" s="117">
        <v>115.297021911523</v>
      </c>
      <c r="K31" s="117">
        <v>7.9908985103455903</v>
      </c>
      <c r="M31" s="124">
        <v>9.9308452968246669E-2</v>
      </c>
      <c r="N31" s="124">
        <v>46.501745420431952</v>
      </c>
      <c r="O31" s="124">
        <v>6.1400102667214587E-2</v>
      </c>
      <c r="P31" s="124">
        <v>1.1962748978191556E-2</v>
      </c>
      <c r="Q31" s="124">
        <v>51.285526405844159</v>
      </c>
      <c r="R31" s="124">
        <v>0.3728162020768131</v>
      </c>
      <c r="S31" s="124">
        <v>1.2684632180589395</v>
      </c>
      <c r="T31" s="124">
        <v>0.4377603677651275</v>
      </c>
      <c r="U31" s="125">
        <v>1.4671546038241301E-2</v>
      </c>
      <c r="V31" s="125">
        <v>9.9470704656781888E-4</v>
      </c>
      <c r="W31" s="125">
        <v>100.05464917187547</v>
      </c>
      <c r="Y31" s="11">
        <v>69.351483163732297</v>
      </c>
      <c r="Z31" s="117">
        <v>141.69301728469</v>
      </c>
      <c r="AA31" s="117">
        <v>1.2069170215832401</v>
      </c>
      <c r="AB31" s="117">
        <v>0.77963764238043098</v>
      </c>
      <c r="AC31" s="117" t="s">
        <v>32</v>
      </c>
      <c r="AD31" s="117">
        <v>0.15384866366282099</v>
      </c>
      <c r="AE31" s="117" t="s">
        <v>32</v>
      </c>
      <c r="AF31" s="117">
        <v>9.4584387651603999E-2</v>
      </c>
      <c r="AG31" s="117" t="s">
        <v>32</v>
      </c>
      <c r="AH31" s="117">
        <v>0.102950759840754</v>
      </c>
      <c r="AI31" s="117">
        <v>1.7258595884096999E-2</v>
      </c>
      <c r="AJ31" s="117">
        <v>4.7873886262912597</v>
      </c>
      <c r="AK31" s="117">
        <v>62.225546655628897</v>
      </c>
      <c r="AL31" s="117">
        <v>2.5858052707958898</v>
      </c>
      <c r="AM31" s="117">
        <v>6.1523607985829898</v>
      </c>
      <c r="AN31" s="117" t="s">
        <v>32</v>
      </c>
      <c r="AO31" s="117" t="s">
        <v>32</v>
      </c>
      <c r="AP31" s="117" t="s">
        <v>32</v>
      </c>
      <c r="AQ31" s="117">
        <v>3.4909036231010001E-3</v>
      </c>
      <c r="AR31" s="117">
        <v>7.2660242907369998E-3</v>
      </c>
      <c r="AS31" s="117" t="s">
        <v>32</v>
      </c>
      <c r="AT31" s="117">
        <v>4.1477665692278003E-2</v>
      </c>
      <c r="AU31" s="117" t="s">
        <v>32</v>
      </c>
      <c r="AV31" s="117">
        <v>1.712428173408E-3</v>
      </c>
      <c r="AW31" s="117" t="s">
        <v>32</v>
      </c>
      <c r="AX31" s="117" t="s">
        <v>32</v>
      </c>
      <c r="AY31" s="117" t="s">
        <v>32</v>
      </c>
      <c r="AZ31" s="117" t="s">
        <v>32</v>
      </c>
      <c r="BA31" s="117" t="s">
        <v>32</v>
      </c>
      <c r="BB31" s="117" t="s">
        <v>32</v>
      </c>
      <c r="BC31" s="117">
        <v>2.1974996921008998E-2</v>
      </c>
      <c r="BD31" s="117">
        <v>1.1825887908489E-2</v>
      </c>
      <c r="BE31" s="117">
        <v>0.39373579610645298</v>
      </c>
      <c r="BF31" s="117">
        <v>3.87045411181747</v>
      </c>
      <c r="BG31" s="117">
        <v>0.78957216121658502</v>
      </c>
      <c r="BH31" s="117" t="s">
        <v>32</v>
      </c>
      <c r="BI31" s="117" t="s">
        <v>32</v>
      </c>
      <c r="BJ31" s="117">
        <v>1.320570787545E-3</v>
      </c>
      <c r="BK31" s="117">
        <v>1.3961245492695999E-2</v>
      </c>
      <c r="BL31" s="117">
        <v>2.8851955482889998E-3</v>
      </c>
    </row>
    <row r="32" spans="1:64" x14ac:dyDescent="0.3">
      <c r="A32" s="126">
        <v>26</v>
      </c>
      <c r="B32" s="117">
        <v>555.51524786111804</v>
      </c>
      <c r="C32" s="123">
        <v>279186.84597930702</v>
      </c>
      <c r="D32" s="117">
        <v>353.726436183342</v>
      </c>
      <c r="E32" s="117">
        <v>111.473354828384</v>
      </c>
      <c r="F32" s="123">
        <v>400360.981983568</v>
      </c>
      <c r="G32" s="117">
        <v>4661.9012209625298</v>
      </c>
      <c r="H32" s="117">
        <v>8952.10540286375</v>
      </c>
      <c r="I32" s="123">
        <v>1905.4156479087201</v>
      </c>
      <c r="J32" s="117">
        <v>130.77860822628199</v>
      </c>
      <c r="K32" s="117">
        <v>16.7418468550363</v>
      </c>
      <c r="M32" s="124">
        <v>0.11883582182245038</v>
      </c>
      <c r="N32" s="124">
        <v>46.571157777808203</v>
      </c>
      <c r="O32" s="124">
        <v>6.6836610116842471E-2</v>
      </c>
      <c r="P32" s="124">
        <v>1.6291830808168324E-2</v>
      </c>
      <c r="Q32" s="124">
        <v>51.506440332186017</v>
      </c>
      <c r="R32" s="124">
        <v>0.60194468565068182</v>
      </c>
      <c r="S32" s="124">
        <v>1.4844381179028669</v>
      </c>
      <c r="T32" s="124">
        <v>0.3401548014646647</v>
      </c>
      <c r="U32" s="125">
        <v>1.6641577896794383E-2</v>
      </c>
      <c r="V32" s="125">
        <v>2.0840250965149187E-3</v>
      </c>
      <c r="W32" s="125">
        <v>100.72482558075319</v>
      </c>
      <c r="Y32" s="11">
        <v>70.951130741138897</v>
      </c>
      <c r="Z32" s="117">
        <v>182.602858312921</v>
      </c>
      <c r="AA32" s="117">
        <v>1.19180261014035</v>
      </c>
      <c r="AB32" s="117">
        <v>1.71862895966582</v>
      </c>
      <c r="AC32" s="117" t="s">
        <v>32</v>
      </c>
      <c r="AD32" s="117" t="s">
        <v>32</v>
      </c>
      <c r="AE32" s="117" t="s">
        <v>32</v>
      </c>
      <c r="AF32" s="117" t="s">
        <v>32</v>
      </c>
      <c r="AG32" s="117" t="s">
        <v>32</v>
      </c>
      <c r="AH32" s="117">
        <v>9.3640604504599004E-2</v>
      </c>
      <c r="AI32" s="117">
        <v>4.5660091903713E-2</v>
      </c>
      <c r="AJ32" s="117">
        <v>13.404239268735401</v>
      </c>
      <c r="AK32" s="117">
        <v>45.535630010684102</v>
      </c>
      <c r="AL32" s="117">
        <v>1.67885283506003</v>
      </c>
      <c r="AM32" s="117">
        <v>4.4336571596187602</v>
      </c>
      <c r="AN32" s="117" t="s">
        <v>32</v>
      </c>
      <c r="AO32" s="117" t="s">
        <v>32</v>
      </c>
      <c r="AP32" s="117">
        <v>1.8014071007145999E-2</v>
      </c>
      <c r="AQ32" s="117">
        <v>6.761473113133E-2</v>
      </c>
      <c r="AR32" s="117">
        <v>7.2552915771627993E-2</v>
      </c>
      <c r="AS32" s="117">
        <v>9.8469103613160001E-3</v>
      </c>
      <c r="AT32" s="117">
        <v>2.8948482765358E-2</v>
      </c>
      <c r="AU32" s="117" t="s">
        <v>32</v>
      </c>
      <c r="AV32" s="117">
        <v>1.675186440877E-3</v>
      </c>
      <c r="AW32" s="117">
        <v>1.2664445518129E-2</v>
      </c>
      <c r="AX32" s="117">
        <v>9.0783228553000005E-4</v>
      </c>
      <c r="AY32" s="117">
        <v>7.6162479906270002E-3</v>
      </c>
      <c r="AZ32" s="117">
        <v>2.8826507498930002E-3</v>
      </c>
      <c r="BA32" s="117">
        <v>1.2114661050544E-2</v>
      </c>
      <c r="BB32" s="117">
        <v>9.1497524874889994E-3</v>
      </c>
      <c r="BC32" s="117">
        <v>0.16781155800988001</v>
      </c>
      <c r="BD32" s="117">
        <v>4.9207434810918001E-2</v>
      </c>
      <c r="BE32" s="117">
        <v>0.86942439994485998</v>
      </c>
      <c r="BF32" s="117">
        <v>2.3680494718683902</v>
      </c>
      <c r="BG32" s="117">
        <v>0.70248310495053501</v>
      </c>
      <c r="BH32" s="117">
        <v>2.9401634766490002E-3</v>
      </c>
      <c r="BI32" s="117">
        <v>2.4306943837769999E-3</v>
      </c>
      <c r="BJ32" s="117">
        <v>4.8068675635389996E-3</v>
      </c>
      <c r="BK32" s="117">
        <v>2.9734895944061999E-2</v>
      </c>
      <c r="BL32" s="117">
        <v>2.7743548501248001E-2</v>
      </c>
    </row>
    <row r="33" spans="1:64" x14ac:dyDescent="0.3">
      <c r="A33" s="126">
        <v>27</v>
      </c>
      <c r="B33" s="117">
        <v>336.06774371929401</v>
      </c>
      <c r="C33" s="123">
        <v>277894.31868416799</v>
      </c>
      <c r="D33" s="117">
        <v>370.398603284866</v>
      </c>
      <c r="E33" s="117">
        <v>115.649109100377</v>
      </c>
      <c r="F33" s="123">
        <v>399535.369005955</v>
      </c>
      <c r="G33" s="117">
        <v>4582.1120921204902</v>
      </c>
      <c r="H33" s="117">
        <v>9003.9834151710693</v>
      </c>
      <c r="I33" s="123">
        <v>1949.5881088532999</v>
      </c>
      <c r="J33" s="117">
        <v>139.80823445319399</v>
      </c>
      <c r="K33" s="117">
        <v>18.509110062435099</v>
      </c>
      <c r="M33" s="124">
        <v>7.1891611736431382E-2</v>
      </c>
      <c r="N33" s="124">
        <v>46.355551299706057</v>
      </c>
      <c r="O33" s="124">
        <v>6.9986816090675433E-2</v>
      </c>
      <c r="P33" s="124">
        <v>1.69021172950201E-2</v>
      </c>
      <c r="Q33" s="124">
        <v>51.400225222616115</v>
      </c>
      <c r="R33" s="124">
        <v>0.5916423133345976</v>
      </c>
      <c r="S33" s="124">
        <v>1.4930405299036666</v>
      </c>
      <c r="T33" s="124">
        <v>0.3480404691924911</v>
      </c>
      <c r="U33" s="125">
        <v>1.7790597834168934E-2</v>
      </c>
      <c r="V33" s="125">
        <v>2.304014020571921E-3</v>
      </c>
      <c r="W33" s="125">
        <v>100.36737499172979</v>
      </c>
      <c r="Y33" s="11">
        <v>71.491303528658406</v>
      </c>
      <c r="Z33" s="117">
        <v>182.69350688614799</v>
      </c>
      <c r="AA33" s="117">
        <v>1.6333513168985501</v>
      </c>
      <c r="AB33" s="117">
        <v>1.70904073442895</v>
      </c>
      <c r="AC33" s="117">
        <v>0.46970637958115402</v>
      </c>
      <c r="AD33" s="117" t="s">
        <v>32</v>
      </c>
      <c r="AE33" s="117" t="s">
        <v>32</v>
      </c>
      <c r="AF33" s="117" t="s">
        <v>32</v>
      </c>
      <c r="AG33" s="117" t="s">
        <v>32</v>
      </c>
      <c r="AH33" s="117">
        <v>8.5537716562030006E-2</v>
      </c>
      <c r="AI33" s="117">
        <v>1.9917724739118001E-2</v>
      </c>
      <c r="AJ33" s="117">
        <v>13.2454281742231</v>
      </c>
      <c r="AK33" s="117">
        <v>45.935424063046803</v>
      </c>
      <c r="AL33" s="117">
        <v>1.74160732543112</v>
      </c>
      <c r="AM33" s="117">
        <v>4.3013794459531498</v>
      </c>
      <c r="AN33" s="117" t="s">
        <v>32</v>
      </c>
      <c r="AO33" s="117" t="s">
        <v>32</v>
      </c>
      <c r="AP33" s="117" t="s">
        <v>32</v>
      </c>
      <c r="AQ33" s="117">
        <v>4.6585504617169997E-3</v>
      </c>
      <c r="AR33" s="117">
        <v>8.4766901667030006E-3</v>
      </c>
      <c r="AS33" s="117">
        <v>9.8318055641000005E-4</v>
      </c>
      <c r="AT33" s="117" t="s">
        <v>32</v>
      </c>
      <c r="AU33" s="117" t="s">
        <v>32</v>
      </c>
      <c r="AV33" s="117" t="s">
        <v>32</v>
      </c>
      <c r="AW33" s="117">
        <v>6.2089264572640001E-3</v>
      </c>
      <c r="AX33" s="117" t="s">
        <v>32</v>
      </c>
      <c r="AY33" s="117" t="s">
        <v>32</v>
      </c>
      <c r="AZ33" s="117" t="s">
        <v>32</v>
      </c>
      <c r="BA33" s="117">
        <v>3.0518504311109998E-3</v>
      </c>
      <c r="BB33" s="117">
        <v>9.2122584633899998E-4</v>
      </c>
      <c r="BC33" s="117">
        <v>0.11864111161145301</v>
      </c>
      <c r="BD33" s="117">
        <v>3.3490316620438998E-2</v>
      </c>
      <c r="BE33" s="117">
        <v>0.81348384686174102</v>
      </c>
      <c r="BF33" s="117">
        <v>2.3709818445874</v>
      </c>
      <c r="BG33" s="117">
        <v>0.77814619342131297</v>
      </c>
      <c r="BH33" s="117">
        <v>6.2508508816799997E-4</v>
      </c>
      <c r="BI33" s="117" t="s">
        <v>32</v>
      </c>
      <c r="BJ33" s="117">
        <v>1.6266561335936999E-2</v>
      </c>
      <c r="BK33" s="117">
        <v>4.4157320241790003E-3</v>
      </c>
      <c r="BL33" s="117">
        <v>1.1433035736330001E-3</v>
      </c>
    </row>
    <row r="34" spans="1:64" x14ac:dyDescent="0.3">
      <c r="A34" s="126">
        <v>28</v>
      </c>
      <c r="B34" s="117">
        <v>609.29229470733605</v>
      </c>
      <c r="C34" s="123">
        <v>285122.71414711798</v>
      </c>
      <c r="D34" s="117">
        <v>311.136004996503</v>
      </c>
      <c r="E34" s="117">
        <v>111.253351079037</v>
      </c>
      <c r="F34" s="123">
        <v>391536.55633475003</v>
      </c>
      <c r="G34" s="117">
        <v>4581.3285418144997</v>
      </c>
      <c r="H34" s="117">
        <v>9378.2433044073605</v>
      </c>
      <c r="I34" s="123">
        <v>1975.0690785680799</v>
      </c>
      <c r="J34" s="117">
        <v>139.84337774675501</v>
      </c>
      <c r="K34" s="117">
        <v>43.287407066931799</v>
      </c>
      <c r="M34" s="124">
        <v>0.13033980768379336</v>
      </c>
      <c r="N34" s="124">
        <v>47.561319946880744</v>
      </c>
      <c r="O34" s="124">
        <v>5.8789148144089247E-2</v>
      </c>
      <c r="P34" s="124">
        <v>1.6259677260201257E-2</v>
      </c>
      <c r="Q34" s="124">
        <v>50.371177972465595</v>
      </c>
      <c r="R34" s="124">
        <v>0.59154114131908808</v>
      </c>
      <c r="S34" s="124">
        <v>1.5551003047368286</v>
      </c>
      <c r="T34" s="124">
        <v>0.35258933190597364</v>
      </c>
      <c r="U34" s="125">
        <v>1.7795069818274573E-2</v>
      </c>
      <c r="V34" s="125">
        <v>5.3884164316916703E-3</v>
      </c>
      <c r="W34" s="125">
        <v>100.66030081664627</v>
      </c>
      <c r="Y34" s="11">
        <v>66.283435606562307</v>
      </c>
      <c r="Z34" s="117">
        <v>192.746605768769</v>
      </c>
      <c r="AA34" s="117">
        <v>0.93308015421552604</v>
      </c>
      <c r="AB34" s="117">
        <v>1.63641593697031</v>
      </c>
      <c r="AC34" s="117" t="s">
        <v>32</v>
      </c>
      <c r="AD34" s="117">
        <v>0.218963171295807</v>
      </c>
      <c r="AE34" s="117" t="s">
        <v>32</v>
      </c>
      <c r="AF34" s="117" t="s">
        <v>32</v>
      </c>
      <c r="AG34" s="117" t="s">
        <v>32</v>
      </c>
      <c r="AH34" s="117">
        <v>0.24914282053088599</v>
      </c>
      <c r="AI34" s="117">
        <v>3.3134999287578001E-2</v>
      </c>
      <c r="AJ34" s="117">
        <v>13.4210637189931</v>
      </c>
      <c r="AK34" s="117">
        <v>44.572629946885399</v>
      </c>
      <c r="AL34" s="117">
        <v>1.65331953347656</v>
      </c>
      <c r="AM34" s="117">
        <v>4.5293332317656603</v>
      </c>
      <c r="AN34" s="117" t="s">
        <v>32</v>
      </c>
      <c r="AO34" s="117" t="s">
        <v>32</v>
      </c>
      <c r="AP34" s="117">
        <v>5.097799826037E-2</v>
      </c>
      <c r="AQ34" s="117">
        <v>1.5951685154807001E-2</v>
      </c>
      <c r="AR34" s="117">
        <v>2.9820160476702998E-2</v>
      </c>
      <c r="AS34" s="117">
        <v>2.729046963908E-3</v>
      </c>
      <c r="AT34" s="117" t="s">
        <v>32</v>
      </c>
      <c r="AU34" s="117" t="s">
        <v>32</v>
      </c>
      <c r="AV34" s="117">
        <v>1.4685818250730001E-2</v>
      </c>
      <c r="AW34" s="117">
        <v>8.7134430970340002E-3</v>
      </c>
      <c r="AX34" s="117">
        <v>1.2759921644529999E-3</v>
      </c>
      <c r="AY34" s="117">
        <v>5.2918897908409996E-3</v>
      </c>
      <c r="AZ34" s="117">
        <v>1.327932860328E-3</v>
      </c>
      <c r="BA34" s="117">
        <v>8.420494973858E-3</v>
      </c>
      <c r="BB34" s="117">
        <v>5.0907319657990001E-3</v>
      </c>
      <c r="BC34" s="117">
        <v>6.5858954581300005E-2</v>
      </c>
      <c r="BD34" s="117">
        <v>1.8779448621866E-2</v>
      </c>
      <c r="BE34" s="117">
        <v>0.92397323623445105</v>
      </c>
      <c r="BF34" s="117">
        <v>2.5614757830715802</v>
      </c>
      <c r="BG34" s="117">
        <v>0.69546151440857695</v>
      </c>
      <c r="BH34" s="117">
        <v>1.1236206368720001E-3</v>
      </c>
      <c r="BI34" s="117">
        <v>1.1927374196190001E-3</v>
      </c>
      <c r="BJ34" s="117">
        <v>2.3193392379070002E-3</v>
      </c>
      <c r="BK34" s="117">
        <v>6.014549677401E-3</v>
      </c>
      <c r="BL34" s="117">
        <v>1.4952192985975001E-2</v>
      </c>
    </row>
    <row r="35" spans="1:64" x14ac:dyDescent="0.3">
      <c r="A35" s="126">
        <v>29</v>
      </c>
      <c r="B35" s="117">
        <v>1024.81775186864</v>
      </c>
      <c r="C35" s="123">
        <v>278868.77841462399</v>
      </c>
      <c r="D35" s="117">
        <v>346.93068747544999</v>
      </c>
      <c r="E35" s="117">
        <v>114.59129526911499</v>
      </c>
      <c r="F35" s="123">
        <v>396150.22595075099</v>
      </c>
      <c r="G35" s="117">
        <v>4521.6200165671498</v>
      </c>
      <c r="H35" s="117">
        <v>9222.1881997470791</v>
      </c>
      <c r="I35" s="123">
        <v>2002.1712524873401</v>
      </c>
      <c r="J35" s="117">
        <v>142.271491591722</v>
      </c>
      <c r="K35" s="117">
        <v>65.294868930108194</v>
      </c>
      <c r="M35" s="124">
        <v>0.2192290134797395</v>
      </c>
      <c r="N35" s="124">
        <v>46.518100927343426</v>
      </c>
      <c r="O35" s="124">
        <v>6.5552553398486271E-2</v>
      </c>
      <c r="P35" s="124">
        <v>1.6747517803581156E-2</v>
      </c>
      <c r="Q35" s="124">
        <v>50.96472656856411</v>
      </c>
      <c r="R35" s="124">
        <v>0.58383157653915041</v>
      </c>
      <c r="S35" s="124">
        <v>1.5292232472820606</v>
      </c>
      <c r="T35" s="124">
        <v>0.35742761199403994</v>
      </c>
      <c r="U35" s="125">
        <v>1.8104047305046625E-2</v>
      </c>
      <c r="V35" s="125">
        <v>8.1279052844198674E-3</v>
      </c>
      <c r="W35" s="125">
        <v>100.28107096899406</v>
      </c>
      <c r="Y35" s="11">
        <v>63.345924994512799</v>
      </c>
      <c r="Z35" s="117">
        <v>188.650718208597</v>
      </c>
      <c r="AA35" s="117">
        <v>1.1952210995794199</v>
      </c>
      <c r="AB35" s="117">
        <v>1.5473232375906201</v>
      </c>
      <c r="AC35" s="117">
        <v>0.51858465663019504</v>
      </c>
      <c r="AD35" s="117">
        <v>0.15797367602711801</v>
      </c>
      <c r="AE35" s="117">
        <v>0.20384976034024599</v>
      </c>
      <c r="AF35" s="117">
        <v>9.0436694256938996E-2</v>
      </c>
      <c r="AG35" s="117" t="s">
        <v>32</v>
      </c>
      <c r="AH35" s="117">
        <v>0.20864223453443201</v>
      </c>
      <c r="AI35" s="117">
        <v>7.5480373703166001E-2</v>
      </c>
      <c r="AJ35" s="117">
        <v>12.603621051424399</v>
      </c>
      <c r="AK35" s="117">
        <v>43.317757721841403</v>
      </c>
      <c r="AL35" s="117">
        <v>1.45232228847612</v>
      </c>
      <c r="AM35" s="117">
        <v>4.1534594061108301</v>
      </c>
      <c r="AN35" s="117" t="s">
        <v>32</v>
      </c>
      <c r="AO35" s="117" t="s">
        <v>32</v>
      </c>
      <c r="AP35" s="117">
        <v>0.24907483440657599</v>
      </c>
      <c r="AQ35" s="117">
        <v>0.115993008499766</v>
      </c>
      <c r="AR35" s="117">
        <v>0.14247567109297299</v>
      </c>
      <c r="AS35" s="117">
        <v>2.3899878133515001E-2</v>
      </c>
      <c r="AT35" s="117">
        <v>5.7889829927705999E-2</v>
      </c>
      <c r="AU35" s="117">
        <v>1.9192916008387999E-2</v>
      </c>
      <c r="AV35" s="117">
        <v>1.2854606210557E-2</v>
      </c>
      <c r="AW35" s="117">
        <v>9.1980001070289998E-3</v>
      </c>
      <c r="AX35" s="117">
        <v>2.706547365861E-3</v>
      </c>
      <c r="AY35" s="117">
        <v>1.1165446095608E-2</v>
      </c>
      <c r="AZ35" s="117">
        <v>1.3969903846829999E-3</v>
      </c>
      <c r="BA35" s="117">
        <v>1.3288015159066E-2</v>
      </c>
      <c r="BB35" s="117">
        <v>4.0073787379269997E-3</v>
      </c>
      <c r="BC35" s="117">
        <v>3.7716547060045E-2</v>
      </c>
      <c r="BD35" s="117">
        <v>3.2420511884577001E-2</v>
      </c>
      <c r="BE35" s="117">
        <v>0.97043039313713997</v>
      </c>
      <c r="BF35" s="117">
        <v>2.38603258136706</v>
      </c>
      <c r="BG35" s="117">
        <v>0.57870642358455404</v>
      </c>
      <c r="BH35" s="117">
        <v>8.0348308760900006E-3</v>
      </c>
      <c r="BI35" s="117">
        <v>2.1408942701809999E-3</v>
      </c>
      <c r="BJ35" s="117">
        <v>3.3819322663970002E-3</v>
      </c>
      <c r="BK35" s="117">
        <v>8.1155304839319996E-3</v>
      </c>
      <c r="BL35" s="117">
        <v>2.3949896310897001E-2</v>
      </c>
    </row>
    <row r="36" spans="1:64" x14ac:dyDescent="0.3">
      <c r="A36" s="126">
        <v>30</v>
      </c>
      <c r="B36" s="117">
        <v>590.41232264730604</v>
      </c>
      <c r="C36" s="123">
        <v>279588.57205278199</v>
      </c>
      <c r="D36" s="117">
        <v>266.22027173032802</v>
      </c>
      <c r="E36" s="117">
        <v>197.51385944649601</v>
      </c>
      <c r="F36" s="123">
        <v>395879.883737083</v>
      </c>
      <c r="G36" s="117">
        <v>5331.9789065021596</v>
      </c>
      <c r="H36" s="117">
        <v>8435.8527788689498</v>
      </c>
      <c r="I36" s="123">
        <v>2045.5196609846801</v>
      </c>
      <c r="J36" s="117">
        <v>162.79935951183199</v>
      </c>
      <c r="K36" s="117">
        <v>11.071338247845301</v>
      </c>
      <c r="M36" s="124">
        <v>0.12630100406071171</v>
      </c>
      <c r="N36" s="124">
        <v>46.638169704124564</v>
      </c>
      <c r="O36" s="124">
        <v>5.0302320343445478E-2</v>
      </c>
      <c r="P36" s="124">
        <v>2.8866650558105392E-2</v>
      </c>
      <c r="Q36" s="124">
        <v>50.929947042775723</v>
      </c>
      <c r="R36" s="124">
        <v>0.68846511640755881</v>
      </c>
      <c r="S36" s="124">
        <v>1.3988331077920491</v>
      </c>
      <c r="T36" s="124">
        <v>0.36516616987898509</v>
      </c>
      <c r="U36" s="125">
        <v>2.0716218497880624E-2</v>
      </c>
      <c r="V36" s="125">
        <v>1.3781601850917831E-3</v>
      </c>
      <c r="W36" s="125">
        <v>100.24814549462413</v>
      </c>
      <c r="Y36" s="11">
        <v>68.563060245164195</v>
      </c>
      <c r="Z36" s="117">
        <v>184.70110449498199</v>
      </c>
      <c r="AA36" s="117">
        <v>1.34050196871822</v>
      </c>
      <c r="AB36" s="117">
        <v>1.5500687328231699</v>
      </c>
      <c r="AC36" s="117">
        <v>0.83227199958536402</v>
      </c>
      <c r="AD36" s="117">
        <v>0.12960121490910201</v>
      </c>
      <c r="AE36" s="117" t="s">
        <v>32</v>
      </c>
      <c r="AF36" s="117">
        <v>7.0608367975231998E-2</v>
      </c>
      <c r="AG36" s="117" t="s">
        <v>32</v>
      </c>
      <c r="AH36" s="117">
        <v>8.7522281011776004E-2</v>
      </c>
      <c r="AI36" s="117">
        <v>7.706722747253E-3</v>
      </c>
      <c r="AJ36" s="117">
        <v>5.9454709659216496</v>
      </c>
      <c r="AK36" s="117">
        <v>38.803232129911102</v>
      </c>
      <c r="AL36" s="117">
        <v>1.48541507530525</v>
      </c>
      <c r="AM36" s="117">
        <v>3.7371529532925001</v>
      </c>
      <c r="AN36" s="117" t="s">
        <v>32</v>
      </c>
      <c r="AO36" s="117" t="s">
        <v>32</v>
      </c>
      <c r="AP36" s="117" t="s">
        <v>32</v>
      </c>
      <c r="AQ36" s="117">
        <v>1.116182775477E-3</v>
      </c>
      <c r="AR36" s="117">
        <v>2.3386138783170001E-3</v>
      </c>
      <c r="AS36" s="117">
        <v>9.5784153155799995E-4</v>
      </c>
      <c r="AT36" s="117">
        <v>5.6739228740129996E-3</v>
      </c>
      <c r="AU36" s="117">
        <v>6.4534245411209997E-3</v>
      </c>
      <c r="AV36" s="117" t="s">
        <v>32</v>
      </c>
      <c r="AW36" s="117">
        <v>2.5696757248699E-2</v>
      </c>
      <c r="AX36" s="117" t="s">
        <v>32</v>
      </c>
      <c r="AY36" s="117" t="s">
        <v>32</v>
      </c>
      <c r="AZ36" s="117" t="s">
        <v>32</v>
      </c>
      <c r="BA36" s="117">
        <v>2.9662783260760001E-3</v>
      </c>
      <c r="BB36" s="117">
        <v>1.806741472602E-3</v>
      </c>
      <c r="BC36" s="117">
        <v>5.1298942806883997E-2</v>
      </c>
      <c r="BD36" s="117">
        <v>2.5865633246765E-2</v>
      </c>
      <c r="BE36" s="117">
        <v>0.39252429541773298</v>
      </c>
      <c r="BF36" s="117">
        <v>2.1014375511116201</v>
      </c>
      <c r="BG36" s="117">
        <v>0.57068982235185395</v>
      </c>
      <c r="BH36" s="117">
        <v>1.767841811952E-3</v>
      </c>
      <c r="BI36" s="117">
        <v>1.267198346699E-3</v>
      </c>
      <c r="BJ36" s="117" t="s">
        <v>32</v>
      </c>
      <c r="BK36" s="117">
        <v>3.6761900536169999E-3</v>
      </c>
      <c r="BL36" s="117">
        <v>5.0399861398309998E-3</v>
      </c>
    </row>
    <row r="37" spans="1:64" x14ac:dyDescent="0.3">
      <c r="A37" s="126">
        <v>31</v>
      </c>
      <c r="B37" s="117">
        <v>505.35688224752801</v>
      </c>
      <c r="C37" s="123">
        <v>285095.11215846997</v>
      </c>
      <c r="D37" s="117">
        <v>338.585705731487</v>
      </c>
      <c r="E37" s="117">
        <v>172.19955210082799</v>
      </c>
      <c r="F37" s="123">
        <v>392745.841592766</v>
      </c>
      <c r="G37" s="117">
        <v>5235.1547059759396</v>
      </c>
      <c r="H37" s="117">
        <v>8440.8276174750099</v>
      </c>
      <c r="I37" s="123">
        <v>1942.82999224732</v>
      </c>
      <c r="J37" s="117">
        <v>167.236695634965</v>
      </c>
      <c r="K37" s="117">
        <v>43.434010813410801</v>
      </c>
      <c r="M37" s="124">
        <v>0.1081059442503912</v>
      </c>
      <c r="N37" s="124">
        <v>47.556715659154378</v>
      </c>
      <c r="O37" s="124">
        <v>6.3975769097964472E-2</v>
      </c>
      <c r="P37" s="124">
        <v>2.516696453953601E-2</v>
      </c>
      <c r="Q37" s="124">
        <v>50.526752520909348</v>
      </c>
      <c r="R37" s="124">
        <v>0.67596317563561326</v>
      </c>
      <c r="S37" s="124">
        <v>1.3996580355297059</v>
      </c>
      <c r="T37" s="124">
        <v>0.34683401021599153</v>
      </c>
      <c r="U37" s="125">
        <v>2.1280869519549293E-2</v>
      </c>
      <c r="V37" s="125">
        <v>5.4066656660533762E-3</v>
      </c>
      <c r="W37" s="125">
        <v>100.72985961451853</v>
      </c>
      <c r="Y37" s="11">
        <v>71.112453453294606</v>
      </c>
      <c r="Z37" s="117">
        <v>185.20143398763199</v>
      </c>
      <c r="AA37" s="117">
        <v>2.1810204781004399</v>
      </c>
      <c r="AB37" s="117">
        <v>1.5781903800049699</v>
      </c>
      <c r="AC37" s="117" t="s">
        <v>32</v>
      </c>
      <c r="AD37" s="117">
        <v>0.267970585283827</v>
      </c>
      <c r="AE37" s="117" t="s">
        <v>32</v>
      </c>
      <c r="AF37" s="117">
        <v>0.105799613081607</v>
      </c>
      <c r="AG37" s="117" t="s">
        <v>32</v>
      </c>
      <c r="AH37" s="117">
        <v>8.7944725401467999E-2</v>
      </c>
      <c r="AI37" s="117">
        <v>3.8416882304321998E-2</v>
      </c>
      <c r="AJ37" s="117">
        <v>5.7807824006616899</v>
      </c>
      <c r="AK37" s="117">
        <v>39.7065625857839</v>
      </c>
      <c r="AL37" s="117">
        <v>1.46424653495837</v>
      </c>
      <c r="AM37" s="117">
        <v>3.68482828184221</v>
      </c>
      <c r="AN37" s="117" t="s">
        <v>32</v>
      </c>
      <c r="AO37" s="117" t="s">
        <v>32</v>
      </c>
      <c r="AP37" s="117" t="s">
        <v>32</v>
      </c>
      <c r="AQ37" s="117">
        <v>0.12710596834865001</v>
      </c>
      <c r="AR37" s="117">
        <v>0.226451523868303</v>
      </c>
      <c r="AS37" s="117">
        <v>2.0064164836756E-2</v>
      </c>
      <c r="AT37" s="117">
        <v>4.1289934076301001E-2</v>
      </c>
      <c r="AU37" s="117">
        <v>1.329337743765E-2</v>
      </c>
      <c r="AV37" s="117">
        <v>5.296639083576E-3</v>
      </c>
      <c r="AW37" s="117">
        <v>1.2873391956020001E-2</v>
      </c>
      <c r="AX37" s="117">
        <v>9.2208843857999995E-4</v>
      </c>
      <c r="AY37" s="117" t="s">
        <v>32</v>
      </c>
      <c r="AZ37" s="117">
        <v>4.8971868965769997E-3</v>
      </c>
      <c r="BA37" s="117">
        <v>1.2288891877894999E-2</v>
      </c>
      <c r="BB37" s="117">
        <v>3.7073444265569998E-3</v>
      </c>
      <c r="BC37" s="117">
        <v>4.8059524142919002E-2</v>
      </c>
      <c r="BD37" s="117">
        <v>2.1534677930772E-2</v>
      </c>
      <c r="BE37" s="117">
        <v>0.43826855459912401</v>
      </c>
      <c r="BF37" s="117">
        <v>2.14840804700995</v>
      </c>
      <c r="BG37" s="117">
        <v>0.59339344257473003</v>
      </c>
      <c r="BH37" s="117">
        <v>2.9893284511130001E-3</v>
      </c>
      <c r="BI37" s="117">
        <v>1.8840694118109999E-3</v>
      </c>
      <c r="BJ37" s="117">
        <v>2.5164721478510002E-3</v>
      </c>
      <c r="BK37" s="117">
        <v>0.116270917949578</v>
      </c>
      <c r="BL37" s="117">
        <v>3.0394670789078999E-2</v>
      </c>
    </row>
    <row r="38" spans="1:64" x14ac:dyDescent="0.3">
      <c r="A38" s="126">
        <v>32</v>
      </c>
      <c r="B38" s="117">
        <v>923.66981192679805</v>
      </c>
      <c r="C38" s="123">
        <v>274834.88477510802</v>
      </c>
      <c r="D38" s="117">
        <v>401.05948669132698</v>
      </c>
      <c r="E38" s="117">
        <v>111.820075101038</v>
      </c>
      <c r="F38" s="123">
        <v>403873.94314458797</v>
      </c>
      <c r="G38" s="117">
        <v>4584.3552152786997</v>
      </c>
      <c r="H38" s="117">
        <v>8633.2265155670902</v>
      </c>
      <c r="I38" s="123">
        <v>2024.59418881594</v>
      </c>
      <c r="J38" s="117">
        <v>133.39060575684701</v>
      </c>
      <c r="K38" s="117">
        <v>48.113768172452197</v>
      </c>
      <c r="M38" s="124">
        <v>0.19759144616738067</v>
      </c>
      <c r="N38" s="124">
        <v>45.845207129335762</v>
      </c>
      <c r="O38" s="124">
        <v>7.5780190010326223E-2</v>
      </c>
      <c r="P38" s="124">
        <v>1.6342503976016703E-2</v>
      </c>
      <c r="Q38" s="124">
        <v>51.958382785551237</v>
      </c>
      <c r="R38" s="124">
        <v>0.59193194539678573</v>
      </c>
      <c r="S38" s="124">
        <v>1.4315616208113349</v>
      </c>
      <c r="T38" s="124">
        <v>0.36143055458742157</v>
      </c>
      <c r="U38" s="125">
        <v>1.6973954582558782E-2</v>
      </c>
      <c r="V38" s="125">
        <v>5.989201862106849E-3</v>
      </c>
      <c r="W38" s="125">
        <v>100.50119133228092</v>
      </c>
      <c r="Y38" s="11">
        <v>65.295842486728802</v>
      </c>
      <c r="Z38" s="117">
        <v>166.64667355804499</v>
      </c>
      <c r="AA38" s="117">
        <v>1.08781967024475</v>
      </c>
      <c r="AB38" s="117">
        <v>1.7742183853981699</v>
      </c>
      <c r="AC38" s="117" t="s">
        <v>32</v>
      </c>
      <c r="AD38" s="117" t="s">
        <v>32</v>
      </c>
      <c r="AE38" s="117" t="s">
        <v>32</v>
      </c>
      <c r="AF38" s="117">
        <v>9.6270622951184007E-2</v>
      </c>
      <c r="AG38" s="117">
        <v>3.3740887567657002E-2</v>
      </c>
      <c r="AH38" s="117">
        <v>0.22281716459513201</v>
      </c>
      <c r="AI38" s="117">
        <v>7.1515704772572006E-2</v>
      </c>
      <c r="AJ38" s="117">
        <v>3.9686331867564202</v>
      </c>
      <c r="AK38" s="117">
        <v>56.217576179513699</v>
      </c>
      <c r="AL38" s="117">
        <v>1.62104360050304</v>
      </c>
      <c r="AM38" s="117">
        <v>4.4959699301082399</v>
      </c>
      <c r="AN38" s="117" t="s">
        <v>32</v>
      </c>
      <c r="AO38" s="117" t="s">
        <v>32</v>
      </c>
      <c r="AP38" s="117">
        <v>0.66410211717714396</v>
      </c>
      <c r="AQ38" s="117">
        <v>0.28978879603057101</v>
      </c>
      <c r="AR38" s="117">
        <v>0.33533619605391901</v>
      </c>
      <c r="AS38" s="117">
        <v>2.4426820597239E-2</v>
      </c>
      <c r="AT38" s="117">
        <v>8.9889102301171003E-2</v>
      </c>
      <c r="AU38" s="117">
        <v>1.3485583286658E-2</v>
      </c>
      <c r="AV38" s="117">
        <v>5.3729727051770003E-3</v>
      </c>
      <c r="AW38" s="117">
        <v>1.3061050617691999E-2</v>
      </c>
      <c r="AX38" s="117" t="s">
        <v>32</v>
      </c>
      <c r="AY38" s="117">
        <v>1.9696894846649E-2</v>
      </c>
      <c r="AZ38" s="117">
        <v>3.9703504910880002E-3</v>
      </c>
      <c r="BA38" s="117">
        <v>9.3372176751399995E-3</v>
      </c>
      <c r="BB38" s="117">
        <v>4.7059945228819997E-3</v>
      </c>
      <c r="BC38" s="117">
        <v>7.5409548422150002E-2</v>
      </c>
      <c r="BD38" s="117">
        <v>2.2851933219257999E-2</v>
      </c>
      <c r="BE38" s="117">
        <v>0.23951658510049401</v>
      </c>
      <c r="BF38" s="117">
        <v>3.2588695015857301</v>
      </c>
      <c r="BG38" s="117">
        <v>0.63306002825493402</v>
      </c>
      <c r="BH38" s="117">
        <v>1.6244567998521999E-2</v>
      </c>
      <c r="BI38" s="117">
        <v>6.0980397754450003E-3</v>
      </c>
      <c r="BJ38" s="117">
        <v>1.6426614637364001E-2</v>
      </c>
      <c r="BK38" s="117">
        <v>9.7092539708751993E-2</v>
      </c>
      <c r="BL38" s="117">
        <v>5.0110370025942E-2</v>
      </c>
    </row>
    <row r="39" spans="1:64" x14ac:dyDescent="0.3">
      <c r="A39" s="126">
        <v>33</v>
      </c>
      <c r="B39" s="117">
        <v>940.45395366944001</v>
      </c>
      <c r="C39" s="123">
        <v>274230.196187247</v>
      </c>
      <c r="D39" s="117">
        <v>282.12772812900101</v>
      </c>
      <c r="E39" s="117">
        <v>94.500765436103407</v>
      </c>
      <c r="F39" s="123">
        <v>403457.93285201403</v>
      </c>
      <c r="G39" s="117">
        <v>4413.7815924038096</v>
      </c>
      <c r="H39" s="117">
        <v>8728.4909208640001</v>
      </c>
      <c r="I39" s="123">
        <v>1905.34613204623</v>
      </c>
      <c r="J39" s="117">
        <v>132.47578498705499</v>
      </c>
      <c r="K39" s="117">
        <v>38.070840776544003</v>
      </c>
      <c r="M39" s="124">
        <v>0.20118190976896663</v>
      </c>
      <c r="N39" s="124">
        <v>45.74433902599467</v>
      </c>
      <c r="O39" s="124">
        <v>5.3308034229974745E-2</v>
      </c>
      <c r="P39" s="124">
        <v>1.3811286868486513E-2</v>
      </c>
      <c r="Q39" s="124">
        <v>51.904863061411604</v>
      </c>
      <c r="R39" s="124">
        <v>0.56990747921117979</v>
      </c>
      <c r="S39" s="124">
        <v>1.4473583644976684</v>
      </c>
      <c r="T39" s="124">
        <v>0.34014239149289299</v>
      </c>
      <c r="U39" s="125">
        <v>1.6857543639602748E-2</v>
      </c>
      <c r="V39" s="125">
        <v>4.739058259864197E-3</v>
      </c>
      <c r="W39" s="125">
        <v>100.29650815537491</v>
      </c>
      <c r="Y39" s="11">
        <v>61.1942633300376</v>
      </c>
      <c r="Z39" s="117">
        <v>171.58657611547301</v>
      </c>
      <c r="AA39" s="117">
        <v>1.1554551295898201</v>
      </c>
      <c r="AB39" s="117">
        <v>1.7172246323806399</v>
      </c>
      <c r="AC39" s="117" t="s">
        <v>32</v>
      </c>
      <c r="AD39" s="117">
        <v>0.261010680614299</v>
      </c>
      <c r="AE39" s="117" t="s">
        <v>32</v>
      </c>
      <c r="AF39" s="117">
        <v>0.157872937265992</v>
      </c>
      <c r="AG39" s="117" t="s">
        <v>32</v>
      </c>
      <c r="AH39" s="117">
        <v>0.26201872201061699</v>
      </c>
      <c r="AI39" s="117">
        <v>0.56156810681329605</v>
      </c>
      <c r="AJ39" s="117">
        <v>3.7639087233844299</v>
      </c>
      <c r="AK39" s="117">
        <v>54.654127411764001</v>
      </c>
      <c r="AL39" s="117">
        <v>1.86089698565277</v>
      </c>
      <c r="AM39" s="117">
        <v>4.5895224866162696</v>
      </c>
      <c r="AN39" s="117" t="s">
        <v>32</v>
      </c>
      <c r="AO39" s="117" t="s">
        <v>32</v>
      </c>
      <c r="AP39" s="117">
        <v>0.117959206863292</v>
      </c>
      <c r="AQ39" s="117">
        <v>0.68204888120538698</v>
      </c>
      <c r="AR39" s="117">
        <v>1.27767148764575</v>
      </c>
      <c r="AS39" s="117">
        <v>0.114324023986195</v>
      </c>
      <c r="AT39" s="117">
        <v>0.563972036170445</v>
      </c>
      <c r="AU39" s="117">
        <v>0.13675785015855399</v>
      </c>
      <c r="AV39" s="117">
        <v>4.7099767209986002E-2</v>
      </c>
      <c r="AW39" s="117">
        <v>3.2073254422954001E-2</v>
      </c>
      <c r="AX39" s="117">
        <v>1.1963408146901E-2</v>
      </c>
      <c r="AY39" s="117">
        <v>0.10978450524592</v>
      </c>
      <c r="AZ39" s="117">
        <v>1.7211801020321001E-2</v>
      </c>
      <c r="BA39" s="117">
        <v>6.2981934822176996E-2</v>
      </c>
      <c r="BB39" s="117">
        <v>5.4169703110079999E-3</v>
      </c>
      <c r="BC39" s="117">
        <v>8.9332081731120005E-2</v>
      </c>
      <c r="BD39" s="117">
        <v>2.572660024775E-2</v>
      </c>
      <c r="BE39" s="117">
        <v>0.25587753892957599</v>
      </c>
      <c r="BF39" s="117">
        <v>3.1493646088643499</v>
      </c>
      <c r="BG39" s="117">
        <v>0.61673607890538995</v>
      </c>
      <c r="BH39" s="117">
        <v>6.3611602302030001E-3</v>
      </c>
      <c r="BI39" s="117" t="s">
        <v>32</v>
      </c>
      <c r="BJ39" s="117">
        <v>3.0293538669080001E-3</v>
      </c>
      <c r="BK39" s="117">
        <v>2.8763620017823E-2</v>
      </c>
      <c r="BL39" s="117">
        <v>6.4736384233535005E-2</v>
      </c>
    </row>
    <row r="40" spans="1:64" x14ac:dyDescent="0.3">
      <c r="A40" s="126">
        <v>34</v>
      </c>
      <c r="B40" s="117">
        <v>554.31225009226796</v>
      </c>
      <c r="C40" s="123">
        <v>275006.87691501598</v>
      </c>
      <c r="D40" s="117">
        <v>364.38841753051901</v>
      </c>
      <c r="E40" s="117">
        <v>132.818502409275</v>
      </c>
      <c r="F40" s="123">
        <v>398345.17612445698</v>
      </c>
      <c r="G40" s="117">
        <v>4286.03201938653</v>
      </c>
      <c r="H40" s="117">
        <v>8768.9071431271095</v>
      </c>
      <c r="I40" s="123">
        <v>2312.1988373474601</v>
      </c>
      <c r="J40" s="117">
        <v>147.949854156604</v>
      </c>
      <c r="K40" s="117">
        <v>15.7563764133536</v>
      </c>
      <c r="M40" s="124">
        <v>0.11857847653973796</v>
      </c>
      <c r="N40" s="124">
        <v>45.873897138193811</v>
      </c>
      <c r="O40" s="124">
        <v>6.8851191492391564E-2</v>
      </c>
      <c r="P40" s="124">
        <v>1.941142412711554E-2</v>
      </c>
      <c r="Q40" s="124">
        <v>51.247106908411396</v>
      </c>
      <c r="R40" s="124">
        <v>0.55341245434318864</v>
      </c>
      <c r="S40" s="124">
        <v>1.4540601824733372</v>
      </c>
      <c r="T40" s="124">
        <v>0.41277373644326854</v>
      </c>
      <c r="U40" s="125">
        <v>1.8826618941427859E-2</v>
      </c>
      <c r="V40" s="125">
        <v>1.9613537359342561E-3</v>
      </c>
      <c r="W40" s="125">
        <v>99.768879484701614</v>
      </c>
      <c r="Y40" s="11">
        <v>73.857955718256804</v>
      </c>
      <c r="Z40" s="117">
        <v>182.65996461020899</v>
      </c>
      <c r="AA40" s="117">
        <v>1.31314758886488</v>
      </c>
      <c r="AB40" s="117">
        <v>1.65982651715609</v>
      </c>
      <c r="AC40" s="117">
        <v>0.43124612287840097</v>
      </c>
      <c r="AD40" s="117">
        <v>0.246877924690378</v>
      </c>
      <c r="AE40" s="117" t="s">
        <v>32</v>
      </c>
      <c r="AF40" s="117">
        <v>0.105318996093634</v>
      </c>
      <c r="AG40" s="117" t="s">
        <v>32</v>
      </c>
      <c r="AH40" s="117">
        <v>0.10016460686022299</v>
      </c>
      <c r="AI40" s="117">
        <v>1.8376305390673E-2</v>
      </c>
      <c r="AJ40" s="117">
        <v>10.1958833893478</v>
      </c>
      <c r="AK40" s="117">
        <v>52.734457842023502</v>
      </c>
      <c r="AL40" s="117">
        <v>2.1732603876583099</v>
      </c>
      <c r="AM40" s="117">
        <v>5.05348547580477</v>
      </c>
      <c r="AN40" s="117" t="s">
        <v>32</v>
      </c>
      <c r="AO40" s="117" t="s">
        <v>32</v>
      </c>
      <c r="AP40" s="117" t="s">
        <v>32</v>
      </c>
      <c r="AQ40" s="117">
        <v>2.2888168695960002E-3</v>
      </c>
      <c r="AR40" s="117">
        <v>1.17002371155E-3</v>
      </c>
      <c r="AS40" s="117">
        <v>9.7104551188899996E-4</v>
      </c>
      <c r="AT40" s="117">
        <v>1.1624147342351E-2</v>
      </c>
      <c r="AU40" s="117">
        <v>6.5446225294779996E-3</v>
      </c>
      <c r="AV40" s="117" t="s">
        <v>32</v>
      </c>
      <c r="AW40" s="117" t="s">
        <v>32</v>
      </c>
      <c r="AX40" s="117" t="s">
        <v>32</v>
      </c>
      <c r="AY40" s="117">
        <v>3.81214201921E-3</v>
      </c>
      <c r="AZ40" s="117" t="s">
        <v>32</v>
      </c>
      <c r="BA40" s="117">
        <v>6.0662994761159997E-3</v>
      </c>
      <c r="BB40" s="117">
        <v>9.0847127644700005E-4</v>
      </c>
      <c r="BC40" s="117">
        <v>4.3357761049954001E-2</v>
      </c>
      <c r="BD40" s="117">
        <v>3.4018791600418999E-2</v>
      </c>
      <c r="BE40" s="117">
        <v>0.60889196587678496</v>
      </c>
      <c r="BF40" s="117">
        <v>3.04460883540734</v>
      </c>
      <c r="BG40" s="117">
        <v>0.59405705735061498</v>
      </c>
      <c r="BH40" s="117" t="s">
        <v>32</v>
      </c>
      <c r="BI40" s="117">
        <v>8.2955868838319995E-3</v>
      </c>
      <c r="BJ40" s="117">
        <v>3.0907997385240002E-3</v>
      </c>
      <c r="BK40" s="117">
        <v>4.9849220854080003E-3</v>
      </c>
      <c r="BL40" s="117">
        <v>3.9704109054799997E-3</v>
      </c>
    </row>
    <row r="41" spans="1:64" x14ac:dyDescent="0.3">
      <c r="A41" s="126">
        <v>35</v>
      </c>
      <c r="B41" s="117">
        <v>387.79488288476603</v>
      </c>
      <c r="C41" s="123">
        <v>277934.37199179898</v>
      </c>
      <c r="D41" s="117">
        <v>329.92312124237498</v>
      </c>
      <c r="E41" s="117">
        <v>124.45157077266801</v>
      </c>
      <c r="F41" s="123">
        <v>397400.34681435802</v>
      </c>
      <c r="G41" s="117">
        <v>4249.54746608607</v>
      </c>
      <c r="H41" s="117">
        <v>8457.5397762460307</v>
      </c>
      <c r="I41" s="123">
        <v>2126.3000322190101</v>
      </c>
      <c r="J41" s="117">
        <v>146.06681529495901</v>
      </c>
      <c r="K41" s="117">
        <v>30.959599577947401</v>
      </c>
      <c r="M41" s="124">
        <v>8.2957081346709163E-2</v>
      </c>
      <c r="N41" s="124">
        <v>46.362232591951987</v>
      </c>
      <c r="O41" s="124">
        <v>6.2338973758746752E-2</v>
      </c>
      <c r="P41" s="124">
        <v>1.8188597068425429E-2</v>
      </c>
      <c r="Q41" s="124">
        <v>51.125554617667156</v>
      </c>
      <c r="R41" s="124">
        <v>0.54870156882103327</v>
      </c>
      <c r="S41" s="124">
        <v>1.4024292456971166</v>
      </c>
      <c r="T41" s="124">
        <v>0.37958708175173766</v>
      </c>
      <c r="U41" s="125">
        <v>1.8587002246283534E-2</v>
      </c>
      <c r="V41" s="125">
        <v>3.8538509554628918E-3</v>
      </c>
      <c r="W41" s="125">
        <v>100.00443061126465</v>
      </c>
      <c r="Y41" s="11">
        <v>77.079375586719195</v>
      </c>
      <c r="Z41" s="117">
        <v>184.63137089490701</v>
      </c>
      <c r="AA41" s="117">
        <v>1.1879321710305999</v>
      </c>
      <c r="AB41" s="117">
        <v>1.4774149065139599</v>
      </c>
      <c r="AC41" s="117" t="s">
        <v>32</v>
      </c>
      <c r="AD41" s="117">
        <v>0.29499584440621901</v>
      </c>
      <c r="AE41" s="117" t="s">
        <v>32</v>
      </c>
      <c r="AF41" s="117" t="s">
        <v>32</v>
      </c>
      <c r="AG41" s="117" t="s">
        <v>32</v>
      </c>
      <c r="AH41" s="117">
        <v>8.7389279090526004E-2</v>
      </c>
      <c r="AI41" s="117">
        <v>3.7365196864099998E-3</v>
      </c>
      <c r="AJ41" s="117">
        <v>9.2799099121723891</v>
      </c>
      <c r="AK41" s="117">
        <v>54.5705073732424</v>
      </c>
      <c r="AL41" s="117">
        <v>2.10224731920025</v>
      </c>
      <c r="AM41" s="117">
        <v>4.8766777633512604</v>
      </c>
      <c r="AN41" s="117" t="s">
        <v>32</v>
      </c>
      <c r="AO41" s="117" t="s">
        <v>32</v>
      </c>
      <c r="AP41" s="117" t="s">
        <v>32</v>
      </c>
      <c r="AQ41" s="117">
        <v>2.2141206097989999E-3</v>
      </c>
      <c r="AR41" s="117">
        <v>1.159387791859E-2</v>
      </c>
      <c r="AS41" s="117">
        <v>1.9033284289679999E-3</v>
      </c>
      <c r="AT41" s="117">
        <v>1.1245399505826001E-2</v>
      </c>
      <c r="AU41" s="117" t="s">
        <v>32</v>
      </c>
      <c r="AV41" s="117" t="s">
        <v>32</v>
      </c>
      <c r="AW41" s="117" t="s">
        <v>32</v>
      </c>
      <c r="AX41" s="117" t="s">
        <v>32</v>
      </c>
      <c r="AY41" s="117" t="s">
        <v>32</v>
      </c>
      <c r="AZ41" s="117">
        <v>2.8105593270940001E-3</v>
      </c>
      <c r="BA41" s="117" t="s">
        <v>32</v>
      </c>
      <c r="BB41" s="117">
        <v>8.7873075799600004E-4</v>
      </c>
      <c r="BC41" s="117">
        <v>5.0342772701821997E-2</v>
      </c>
      <c r="BD41" s="117">
        <v>2.9144641104579001E-2</v>
      </c>
      <c r="BE41" s="117">
        <v>0.51458261375388903</v>
      </c>
      <c r="BF41" s="117">
        <v>3.0494623887740002</v>
      </c>
      <c r="BG41" s="117">
        <v>0.74378641235438003</v>
      </c>
      <c r="BH41" s="117">
        <v>1.736159321491E-3</v>
      </c>
      <c r="BI41" s="117" t="s">
        <v>32</v>
      </c>
      <c r="BJ41" s="117" t="s">
        <v>32</v>
      </c>
      <c r="BK41" s="117">
        <v>4.2195213118179998E-3</v>
      </c>
      <c r="BL41" s="117">
        <v>2.739130927433E-3</v>
      </c>
    </row>
    <row r="42" spans="1:64" x14ac:dyDescent="0.3">
      <c r="A42" s="126">
        <v>36</v>
      </c>
      <c r="B42" s="117">
        <v>669.54265123218795</v>
      </c>
      <c r="C42" s="123">
        <v>272394.653351677</v>
      </c>
      <c r="D42" s="117">
        <v>353.37343754210798</v>
      </c>
      <c r="E42" s="117">
        <v>142.06504709403899</v>
      </c>
      <c r="F42" s="123">
        <v>402198.00214062101</v>
      </c>
      <c r="G42" s="117">
        <v>4176.23699491356</v>
      </c>
      <c r="H42" s="117">
        <v>8832.8794227382805</v>
      </c>
      <c r="I42" s="123">
        <v>2389.3414990157899</v>
      </c>
      <c r="J42" s="117">
        <v>154.14167637584401</v>
      </c>
      <c r="K42" s="117">
        <v>28.632229239828199</v>
      </c>
      <c r="M42" s="124">
        <v>0.14322856395158967</v>
      </c>
      <c r="N42" s="124">
        <v>45.438152125593241</v>
      </c>
      <c r="O42" s="124">
        <v>6.6769911023581305E-2</v>
      </c>
      <c r="P42" s="124">
        <v>2.0762806632793798E-2</v>
      </c>
      <c r="Q42" s="124">
        <v>51.742772975390899</v>
      </c>
      <c r="R42" s="124">
        <v>0.53923572078323889</v>
      </c>
      <c r="S42" s="124">
        <v>1.4646680658784614</v>
      </c>
      <c r="T42" s="124">
        <v>0.42654524440429881</v>
      </c>
      <c r="U42" s="125">
        <v>1.9614528318826149E-2</v>
      </c>
      <c r="V42" s="125">
        <v>3.5641398957738141E-3</v>
      </c>
      <c r="W42" s="125">
        <v>99.865314081872697</v>
      </c>
      <c r="Y42" s="11">
        <v>73.595327360383493</v>
      </c>
      <c r="Z42" s="117">
        <v>181.40721422243399</v>
      </c>
      <c r="AA42" s="117">
        <v>1.3945584080822599</v>
      </c>
      <c r="AB42" s="117">
        <v>1.6805979569381699</v>
      </c>
      <c r="AC42" s="117" t="s">
        <v>32</v>
      </c>
      <c r="AD42" s="117">
        <v>0.12790368173606501</v>
      </c>
      <c r="AE42" s="117">
        <v>0.18005559632214899</v>
      </c>
      <c r="AF42" s="117" t="s">
        <v>32</v>
      </c>
      <c r="AG42" s="117" t="s">
        <v>32</v>
      </c>
      <c r="AH42" s="117">
        <v>7.9743949408798004E-2</v>
      </c>
      <c r="AI42" s="117">
        <v>1.7918075114104998E-2</v>
      </c>
      <c r="AJ42" s="117">
        <v>10.2873349606914</v>
      </c>
      <c r="AK42" s="117">
        <v>54.198192821152901</v>
      </c>
      <c r="AL42" s="117">
        <v>1.92954687714855</v>
      </c>
      <c r="AM42" s="117">
        <v>5.5458491240659802</v>
      </c>
      <c r="AN42" s="117" t="s">
        <v>32</v>
      </c>
      <c r="AO42" s="117" t="s">
        <v>32</v>
      </c>
      <c r="AP42" s="117" t="s">
        <v>32</v>
      </c>
      <c r="AQ42" s="117">
        <v>3.3764177741360001E-3</v>
      </c>
      <c r="AR42" s="117">
        <v>3.5012591530379999E-3</v>
      </c>
      <c r="AS42" s="117">
        <v>9.5123972956600005E-4</v>
      </c>
      <c r="AT42" s="117">
        <v>5.6380071060219998E-3</v>
      </c>
      <c r="AU42" s="117" t="s">
        <v>32</v>
      </c>
      <c r="AV42" s="117" t="s">
        <v>32</v>
      </c>
      <c r="AW42" s="117">
        <v>1.2511165654591001E-2</v>
      </c>
      <c r="AX42" s="117" t="s">
        <v>32</v>
      </c>
      <c r="AY42" s="117" t="s">
        <v>32</v>
      </c>
      <c r="AZ42" s="117" t="s">
        <v>32</v>
      </c>
      <c r="BA42" s="117">
        <v>2.9419178198580001E-3</v>
      </c>
      <c r="BB42" s="117">
        <v>2.6956618713379998E-3</v>
      </c>
      <c r="BC42" s="117">
        <v>5.0943629879082998E-2</v>
      </c>
      <c r="BD42" s="117">
        <v>2.4727504906252001E-2</v>
      </c>
      <c r="BE42" s="117">
        <v>0.72035336868440603</v>
      </c>
      <c r="BF42" s="117">
        <v>3.0564254726638</v>
      </c>
      <c r="BG42" s="117">
        <v>0.65960434108231403</v>
      </c>
      <c r="BH42" s="117" t="s">
        <v>32</v>
      </c>
      <c r="BI42" s="117">
        <v>1.830550113201E-3</v>
      </c>
      <c r="BJ42" s="117">
        <v>3.023186549189E-3</v>
      </c>
      <c r="BK42" s="117">
        <v>6.707874705762E-3</v>
      </c>
      <c r="BL42" s="117">
        <v>2.2101267072250001E-3</v>
      </c>
    </row>
    <row r="43" spans="1:64" x14ac:dyDescent="0.3">
      <c r="A43" s="126">
        <v>37</v>
      </c>
      <c r="B43" s="117">
        <v>644.99381826045396</v>
      </c>
      <c r="C43" s="123">
        <v>269066.46328964899</v>
      </c>
      <c r="D43" s="117">
        <v>315.580815429827</v>
      </c>
      <c r="E43" s="117">
        <v>149.20868290045999</v>
      </c>
      <c r="F43" s="123">
        <v>408735.87565104902</v>
      </c>
      <c r="G43" s="117">
        <v>4212.6629232034302</v>
      </c>
      <c r="H43" s="117">
        <v>8537.1886071542795</v>
      </c>
      <c r="I43" s="123">
        <v>2366.9227614155602</v>
      </c>
      <c r="J43" s="117">
        <v>145.43157573711599</v>
      </c>
      <c r="K43" s="117">
        <v>42.921282527187003</v>
      </c>
      <c r="M43" s="124">
        <v>0.13797707760227632</v>
      </c>
      <c r="N43" s="124">
        <v>44.882976741346347</v>
      </c>
      <c r="O43" s="124">
        <v>5.9628995075465811E-2</v>
      </c>
      <c r="P43" s="124">
        <v>2.180684900590223E-2</v>
      </c>
      <c r="Q43" s="124">
        <v>52.583870402507451</v>
      </c>
      <c r="R43" s="124">
        <v>0.54393903664402687</v>
      </c>
      <c r="S43" s="124">
        <v>1.4156366148383224</v>
      </c>
      <c r="T43" s="124">
        <v>0.42254305136790576</v>
      </c>
      <c r="U43" s="125">
        <v>1.8506168012548008E-2</v>
      </c>
      <c r="V43" s="125">
        <v>5.3428412489842378E-3</v>
      </c>
      <c r="W43" s="125">
        <v>100.09222777764926</v>
      </c>
      <c r="Y43" s="11">
        <v>74.681121691058294</v>
      </c>
      <c r="Z43" s="117">
        <v>182.41717185180499</v>
      </c>
      <c r="AA43" s="117">
        <v>0.644353577777797</v>
      </c>
      <c r="AB43" s="117">
        <v>1.6202456591880701</v>
      </c>
      <c r="AC43" s="117" t="s">
        <v>32</v>
      </c>
      <c r="AD43" s="117" t="s">
        <v>32</v>
      </c>
      <c r="AE43" s="117" t="s">
        <v>32</v>
      </c>
      <c r="AF43" s="117" t="s">
        <v>32</v>
      </c>
      <c r="AG43" s="117" t="s">
        <v>32</v>
      </c>
      <c r="AH43" s="117">
        <v>9.6129416453238997E-2</v>
      </c>
      <c r="AI43" s="117">
        <v>1.2371194089951E-2</v>
      </c>
      <c r="AJ43" s="117">
        <v>9.9570050878430205</v>
      </c>
      <c r="AK43" s="117">
        <v>51.285132584727499</v>
      </c>
      <c r="AL43" s="117">
        <v>2.1195944920654401</v>
      </c>
      <c r="AM43" s="117">
        <v>4.9275479999625897</v>
      </c>
      <c r="AN43" s="117" t="s">
        <v>32</v>
      </c>
      <c r="AO43" s="117" t="s">
        <v>32</v>
      </c>
      <c r="AP43" s="117">
        <v>0.24828936065120699</v>
      </c>
      <c r="AQ43" s="117">
        <v>5.3703830437029998E-3</v>
      </c>
      <c r="AR43" s="117">
        <v>8.373826999905E-3</v>
      </c>
      <c r="AS43" s="117" t="s">
        <v>32</v>
      </c>
      <c r="AT43" s="117" t="s">
        <v>32</v>
      </c>
      <c r="AU43" s="117" t="s">
        <v>32</v>
      </c>
      <c r="AV43" s="117" t="s">
        <v>32</v>
      </c>
      <c r="AW43" s="117" t="s">
        <v>32</v>
      </c>
      <c r="AX43" s="117" t="s">
        <v>32</v>
      </c>
      <c r="AY43" s="117" t="s">
        <v>32</v>
      </c>
      <c r="AZ43" s="117" t="s">
        <v>32</v>
      </c>
      <c r="BA43" s="117">
        <v>3.514242249309E-3</v>
      </c>
      <c r="BB43" s="117">
        <v>3.2115832708140002E-3</v>
      </c>
      <c r="BC43" s="117">
        <v>5.5593783208743003E-2</v>
      </c>
      <c r="BD43" s="117">
        <v>2.8309694044508001E-2</v>
      </c>
      <c r="BE43" s="117">
        <v>0.52620063108959003</v>
      </c>
      <c r="BF43" s="117">
        <v>2.7415653648673501</v>
      </c>
      <c r="BG43" s="117">
        <v>0.67486030912407802</v>
      </c>
      <c r="BH43" s="117" t="s">
        <v>32</v>
      </c>
      <c r="BI43" s="117" t="s">
        <v>32</v>
      </c>
      <c r="BJ43" s="117" t="s">
        <v>32</v>
      </c>
      <c r="BK43" s="117">
        <v>3.6303086557E-3</v>
      </c>
      <c r="BL43" s="117">
        <v>2.6370740840890002E-3</v>
      </c>
    </row>
    <row r="44" spans="1:64" x14ac:dyDescent="0.3">
      <c r="A44" s="126">
        <v>38</v>
      </c>
      <c r="B44" s="117" t="s">
        <v>32</v>
      </c>
      <c r="C44" s="123">
        <v>283372.19939820102</v>
      </c>
      <c r="D44" s="117">
        <v>314.43201560929401</v>
      </c>
      <c r="E44" s="117">
        <v>150.45067557890499</v>
      </c>
      <c r="F44" s="123">
        <v>394830.65204258799</v>
      </c>
      <c r="G44" s="117">
        <v>4448.2028276054698</v>
      </c>
      <c r="H44" s="117">
        <v>8390.2925209333698</v>
      </c>
      <c r="I44" s="123">
        <v>2108.8340843455398</v>
      </c>
      <c r="J44" s="117">
        <v>142.01014848718799</v>
      </c>
      <c r="K44" s="117">
        <v>6.59770284613532</v>
      </c>
      <c r="M44" s="124">
        <v>0</v>
      </c>
      <c r="N44" s="124">
        <v>47.269316581613907</v>
      </c>
      <c r="O44" s="124">
        <v>5.9411929349376107E-2</v>
      </c>
      <c r="P44" s="124">
        <v>2.1988366235856965E-2</v>
      </c>
      <c r="Q44" s="124">
        <v>50.794963385278947</v>
      </c>
      <c r="R44" s="124">
        <v>0.5743519491004182</v>
      </c>
      <c r="S44" s="124">
        <v>1.3912783058211713</v>
      </c>
      <c r="T44" s="124">
        <v>0.3764690607373658</v>
      </c>
      <c r="U44" s="125">
        <v>1.8070791394994672E-2</v>
      </c>
      <c r="V44" s="125">
        <v>8.2128205028692458E-4</v>
      </c>
      <c r="W44" s="125">
        <v>100.50667165158232</v>
      </c>
      <c r="Y44" s="11">
        <v>79.070600445874007</v>
      </c>
      <c r="Z44" s="117">
        <v>189.98177924617301</v>
      </c>
      <c r="AA44" s="117">
        <v>1.44261319611793</v>
      </c>
      <c r="AB44" s="117">
        <v>1.8651125060907301</v>
      </c>
      <c r="AC44" s="117" t="s">
        <v>32</v>
      </c>
      <c r="AD44" s="117" t="s">
        <v>32</v>
      </c>
      <c r="AE44" s="117" t="s">
        <v>32</v>
      </c>
      <c r="AF44" s="117">
        <v>0.13970499453716501</v>
      </c>
      <c r="AG44" s="117" t="s">
        <v>32</v>
      </c>
      <c r="AH44" s="117">
        <v>0.10524454900465401</v>
      </c>
      <c r="AI44" s="117">
        <v>1.0367658908321999E-2</v>
      </c>
      <c r="AJ44" s="117">
        <v>9.2564836611774801</v>
      </c>
      <c r="AK44" s="117">
        <v>53.097832940315698</v>
      </c>
      <c r="AL44" s="117">
        <v>1.2106405329512999</v>
      </c>
      <c r="AM44" s="117">
        <v>5.2545445594986102</v>
      </c>
      <c r="AN44" s="117" t="s">
        <v>32</v>
      </c>
      <c r="AO44" s="117" t="s">
        <v>32</v>
      </c>
      <c r="AP44" s="117" t="s">
        <v>32</v>
      </c>
      <c r="AQ44" s="117">
        <v>9.1589422135729993E-3</v>
      </c>
      <c r="AR44" s="117">
        <v>8.3211122882090004E-3</v>
      </c>
      <c r="AS44" s="117">
        <v>1.951328744799E-3</v>
      </c>
      <c r="AT44" s="117" t="s">
        <v>32</v>
      </c>
      <c r="AU44" s="117" t="s">
        <v>32</v>
      </c>
      <c r="AV44" s="117" t="s">
        <v>32</v>
      </c>
      <c r="AW44" s="117" t="s">
        <v>32</v>
      </c>
      <c r="AX44" s="117" t="s">
        <v>32</v>
      </c>
      <c r="AY44" s="117">
        <v>7.604794080161E-3</v>
      </c>
      <c r="AZ44" s="117" t="s">
        <v>32</v>
      </c>
      <c r="BA44" s="117">
        <v>2.9700374521560002E-3</v>
      </c>
      <c r="BB44" s="117" t="s">
        <v>32</v>
      </c>
      <c r="BC44" s="117">
        <v>9.4792940334212997E-2</v>
      </c>
      <c r="BD44" s="117">
        <v>3.3761475398303001E-2</v>
      </c>
      <c r="BE44" s="117">
        <v>0.74665861722330895</v>
      </c>
      <c r="BF44" s="117">
        <v>3.1121430752505801</v>
      </c>
      <c r="BG44" s="117">
        <v>0.80402430913510703</v>
      </c>
      <c r="BH44" s="117">
        <v>5.2690041051899998E-3</v>
      </c>
      <c r="BI44" s="117" t="s">
        <v>32</v>
      </c>
      <c r="BJ44" s="117" t="s">
        <v>32</v>
      </c>
      <c r="BK44" s="117">
        <v>2.6837404919547E-2</v>
      </c>
      <c r="BL44" s="117">
        <v>4.4756577004150004E-3</v>
      </c>
    </row>
    <row r="45" spans="1:64" x14ac:dyDescent="0.3">
      <c r="A45" s="126">
        <v>39</v>
      </c>
      <c r="B45" s="117">
        <v>360.40494640943399</v>
      </c>
      <c r="C45" s="123">
        <v>284908.63113474398</v>
      </c>
      <c r="D45" s="117">
        <v>343.59387927606298</v>
      </c>
      <c r="E45" s="117">
        <v>144.96838672749601</v>
      </c>
      <c r="F45" s="123">
        <v>392959.84216271999</v>
      </c>
      <c r="G45" s="117">
        <v>4707.1690980433596</v>
      </c>
      <c r="H45" s="117">
        <v>8530.1076145969892</v>
      </c>
      <c r="I45" s="123">
        <v>2212.24871377316</v>
      </c>
      <c r="J45" s="117">
        <v>138.9881455149</v>
      </c>
      <c r="K45" s="117">
        <v>11.7252343364487</v>
      </c>
      <c r="M45" s="124">
        <v>7.7097826135906128E-2</v>
      </c>
      <c r="N45" s="124">
        <v>47.525608759586639</v>
      </c>
      <c r="O45" s="124">
        <v>6.492206348921209E-2</v>
      </c>
      <c r="P45" s="124">
        <v>2.1187129720223543E-2</v>
      </c>
      <c r="Q45" s="124">
        <v>50.554283694233924</v>
      </c>
      <c r="R45" s="124">
        <v>0.60778967393935857</v>
      </c>
      <c r="S45" s="124">
        <v>1.4144624446524727</v>
      </c>
      <c r="T45" s="124">
        <v>0.39493064038278453</v>
      </c>
      <c r="U45" s="125">
        <v>1.7686241516771024E-2</v>
      </c>
      <c r="V45" s="125">
        <v>1.459557170201134E-3</v>
      </c>
      <c r="W45" s="125">
        <v>100.67942803082749</v>
      </c>
      <c r="Y45" s="11">
        <v>84.682313643418297</v>
      </c>
      <c r="Z45" s="117">
        <v>189.80051802418799</v>
      </c>
      <c r="AA45" s="117">
        <v>1.49139764106169</v>
      </c>
      <c r="AB45" s="117">
        <v>1.9399250991046499</v>
      </c>
      <c r="AC45" s="117" t="s">
        <v>32</v>
      </c>
      <c r="AD45" s="117">
        <v>0.19023830224406699</v>
      </c>
      <c r="AE45" s="117" t="s">
        <v>32</v>
      </c>
      <c r="AF45" s="117">
        <v>8.5510239422853004E-2</v>
      </c>
      <c r="AG45" s="117" t="s">
        <v>32</v>
      </c>
      <c r="AH45" s="117">
        <v>7.0942439723733E-2</v>
      </c>
      <c r="AI45" s="117">
        <v>1.1830250338779999E-2</v>
      </c>
      <c r="AJ45" s="117">
        <v>10.440345216505399</v>
      </c>
      <c r="AK45" s="117">
        <v>53.861694828474498</v>
      </c>
      <c r="AL45" s="117">
        <v>1.43405295357912</v>
      </c>
      <c r="AM45" s="117">
        <v>4.92849937727929</v>
      </c>
      <c r="AN45" s="117" t="s">
        <v>32</v>
      </c>
      <c r="AO45" s="117" t="s">
        <v>32</v>
      </c>
      <c r="AP45" s="117" t="s">
        <v>32</v>
      </c>
      <c r="AQ45" s="117">
        <v>5.7971550529299998E-3</v>
      </c>
      <c r="AR45" s="117">
        <v>7.230364806283E-3</v>
      </c>
      <c r="AS45" s="117">
        <v>9.7630828449599995E-4</v>
      </c>
      <c r="AT45" s="117" t="s">
        <v>32</v>
      </c>
      <c r="AU45" s="117" t="s">
        <v>32</v>
      </c>
      <c r="AV45" s="117">
        <v>3.2136816779299998E-2</v>
      </c>
      <c r="AW45" s="117" t="s">
        <v>32</v>
      </c>
      <c r="AX45" s="117" t="s">
        <v>32</v>
      </c>
      <c r="AY45" s="117" t="s">
        <v>32</v>
      </c>
      <c r="AZ45" s="117" t="s">
        <v>32</v>
      </c>
      <c r="BA45" s="117">
        <v>6.0770662847860002E-3</v>
      </c>
      <c r="BB45" s="117">
        <v>9.1138733060299999E-4</v>
      </c>
      <c r="BC45" s="117">
        <v>2.6182117307685E-2</v>
      </c>
      <c r="BD45" s="117">
        <v>2.6402376628160001E-2</v>
      </c>
      <c r="BE45" s="117">
        <v>0.84795978966010999</v>
      </c>
      <c r="BF45" s="117">
        <v>3.0033209621913302</v>
      </c>
      <c r="BG45" s="117">
        <v>0.71465357763408899</v>
      </c>
      <c r="BH45" s="117" t="s">
        <v>32</v>
      </c>
      <c r="BI45" s="117">
        <v>7.1987718388000005E-4</v>
      </c>
      <c r="BJ45" s="117">
        <v>1.3598526614070001E-3</v>
      </c>
      <c r="BK45" s="117">
        <v>1.3916366038024E-2</v>
      </c>
      <c r="BL45" s="117">
        <v>7.3778317951159996E-3</v>
      </c>
    </row>
    <row r="46" spans="1:64" x14ac:dyDescent="0.3">
      <c r="A46" s="126">
        <v>40</v>
      </c>
      <c r="B46" s="117">
        <v>418.65061940897903</v>
      </c>
      <c r="C46" s="123">
        <v>279502.61119096901</v>
      </c>
      <c r="D46" s="117">
        <v>357.619022604843</v>
      </c>
      <c r="E46" s="117">
        <v>146.76021562010399</v>
      </c>
      <c r="F46" s="123">
        <v>397485.635737487</v>
      </c>
      <c r="G46" s="117">
        <v>4772.7154640945901</v>
      </c>
      <c r="H46" s="117">
        <v>8648.2676147065395</v>
      </c>
      <c r="I46" s="123">
        <v>2195.26539603117</v>
      </c>
      <c r="J46" s="117">
        <v>136.33023572895999</v>
      </c>
      <c r="K46" s="117">
        <v>35.984685868829402</v>
      </c>
      <c r="M46" s="124">
        <v>8.9557740503968808E-2</v>
      </c>
      <c r="N46" s="124">
        <v>46.623830572765534</v>
      </c>
      <c r="O46" s="124">
        <v>6.7572114321185081E-2</v>
      </c>
      <c r="P46" s="124">
        <v>2.1449005512878198E-2</v>
      </c>
      <c r="Q46" s="124">
        <v>51.136527037627701</v>
      </c>
      <c r="R46" s="124">
        <v>0.61625302072389343</v>
      </c>
      <c r="S46" s="124">
        <v>1.4340557358706383</v>
      </c>
      <c r="T46" s="124">
        <v>0.39189877849948446</v>
      </c>
      <c r="U46" s="125">
        <v>1.7348022496510157E-2</v>
      </c>
      <c r="V46" s="125">
        <v>4.4793736969518834E-3</v>
      </c>
      <c r="W46" s="125">
        <v>100.40297140201875</v>
      </c>
      <c r="Y46" s="11">
        <v>83.494877032817001</v>
      </c>
      <c r="Z46" s="117">
        <v>184.84088361342501</v>
      </c>
      <c r="AA46" s="117">
        <v>1.4473513239528399</v>
      </c>
      <c r="AB46" s="117">
        <v>1.72101972199396</v>
      </c>
      <c r="AC46" s="117" t="s">
        <v>32</v>
      </c>
      <c r="AD46" s="117">
        <v>0.300040537959474</v>
      </c>
      <c r="AE46" s="117" t="s">
        <v>32</v>
      </c>
      <c r="AF46" s="117" t="s">
        <v>32</v>
      </c>
      <c r="AG46" s="117" t="s">
        <v>32</v>
      </c>
      <c r="AH46" s="117">
        <v>8.6037730595055997E-2</v>
      </c>
      <c r="AI46" s="117">
        <v>1.5435084015861E-2</v>
      </c>
      <c r="AJ46" s="117">
        <v>10.2793209579932</v>
      </c>
      <c r="AK46" s="117">
        <v>52.562223246264601</v>
      </c>
      <c r="AL46" s="117">
        <v>1.45948544652701</v>
      </c>
      <c r="AM46" s="117">
        <v>4.8623913670596899</v>
      </c>
      <c r="AN46" s="117" t="s">
        <v>32</v>
      </c>
      <c r="AO46" s="117" t="s">
        <v>32</v>
      </c>
      <c r="AP46" s="117">
        <v>8.6478536238789993E-3</v>
      </c>
      <c r="AQ46" s="117">
        <v>5.6533022185239999E-3</v>
      </c>
      <c r="AR46" s="117">
        <v>5.8713844427549997E-3</v>
      </c>
      <c r="AS46" s="117">
        <v>2.9080682722969998E-3</v>
      </c>
      <c r="AT46" s="117">
        <v>5.6567319438960003E-3</v>
      </c>
      <c r="AU46" s="117">
        <v>6.4278526729900001E-3</v>
      </c>
      <c r="AV46" s="117" t="s">
        <v>32</v>
      </c>
      <c r="AW46" s="117" t="s">
        <v>32</v>
      </c>
      <c r="AX46" s="117" t="s">
        <v>32</v>
      </c>
      <c r="AY46" s="117" t="s">
        <v>32</v>
      </c>
      <c r="AZ46" s="117" t="s">
        <v>32</v>
      </c>
      <c r="BA46" s="117">
        <v>5.924568919929E-3</v>
      </c>
      <c r="BB46" s="117">
        <v>8.8863533053E-4</v>
      </c>
      <c r="BC46" s="117">
        <v>4.6857641670876998E-2</v>
      </c>
      <c r="BD46" s="117">
        <v>3.9120433520796E-2</v>
      </c>
      <c r="BE46" s="117">
        <v>0.90904597078902105</v>
      </c>
      <c r="BF46" s="117">
        <v>3.02836665000883</v>
      </c>
      <c r="BG46" s="117">
        <v>0.72660122934410598</v>
      </c>
      <c r="BH46" s="117">
        <v>6.1739770751699995E-4</v>
      </c>
      <c r="BI46" s="117" t="s">
        <v>32</v>
      </c>
      <c r="BJ46" s="117">
        <v>1.8042492965305999E-2</v>
      </c>
      <c r="BK46" s="117">
        <v>6.785959689565E-3</v>
      </c>
      <c r="BL46" s="117">
        <v>1.0953526666789999E-3</v>
      </c>
    </row>
    <row r="47" spans="1:64" x14ac:dyDescent="0.3">
      <c r="A47" s="126">
        <v>41</v>
      </c>
      <c r="B47" s="117">
        <v>385.664289953984</v>
      </c>
      <c r="C47" s="123">
        <v>279595.33526368998</v>
      </c>
      <c r="D47" s="117">
        <v>393.05105575732603</v>
      </c>
      <c r="E47" s="117">
        <v>143.88841624035501</v>
      </c>
      <c r="F47" s="123">
        <v>397705.99438246299</v>
      </c>
      <c r="G47" s="117">
        <v>4645.9303899440902</v>
      </c>
      <c r="H47" s="117">
        <v>8518.3635854755303</v>
      </c>
      <c r="I47" s="123">
        <v>2231.3130753207802</v>
      </c>
      <c r="J47" s="117">
        <v>133.99275551387601</v>
      </c>
      <c r="K47" s="117">
        <v>37.263776924774</v>
      </c>
      <c r="M47" s="124">
        <v>8.2501304906956272E-2</v>
      </c>
      <c r="N47" s="124">
        <v>46.639297875336119</v>
      </c>
      <c r="O47" s="124">
        <v>7.426699698534675E-2</v>
      </c>
      <c r="P47" s="124">
        <v>2.1029292033527887E-2</v>
      </c>
      <c r="Q47" s="124">
        <v>51.164876177303867</v>
      </c>
      <c r="R47" s="124">
        <v>0.59988253194958086</v>
      </c>
      <c r="S47" s="124">
        <v>1.4125150497435524</v>
      </c>
      <c r="T47" s="124">
        <v>0.39833401020626569</v>
      </c>
      <c r="U47" s="125">
        <v>1.705057813914072E-2</v>
      </c>
      <c r="V47" s="125">
        <v>4.6385949515958674E-3</v>
      </c>
      <c r="W47" s="125">
        <v>100.41439241155594</v>
      </c>
      <c r="Y47" s="11">
        <v>85.245548647373994</v>
      </c>
      <c r="Z47" s="117">
        <v>187.877386421251</v>
      </c>
      <c r="AA47" s="117">
        <v>1.3466360107467299</v>
      </c>
      <c r="AB47" s="117">
        <v>2.09941029428605</v>
      </c>
      <c r="AC47" s="117" t="s">
        <v>32</v>
      </c>
      <c r="AD47" s="117">
        <v>0.18107531153984899</v>
      </c>
      <c r="AE47" s="117" t="s">
        <v>32</v>
      </c>
      <c r="AF47" s="117" t="s">
        <v>32</v>
      </c>
      <c r="AG47" s="117">
        <v>2.4174673863445E-2</v>
      </c>
      <c r="AH47" s="117">
        <v>9.7604364076621E-2</v>
      </c>
      <c r="AI47" s="117">
        <v>9.5425884574599999E-3</v>
      </c>
      <c r="AJ47" s="117">
        <v>11.445191620632</v>
      </c>
      <c r="AK47" s="117">
        <v>52.887450559563099</v>
      </c>
      <c r="AL47" s="117">
        <v>1.6354715649098699</v>
      </c>
      <c r="AM47" s="117">
        <v>4.2533352267361897</v>
      </c>
      <c r="AN47" s="117" t="s">
        <v>32</v>
      </c>
      <c r="AO47" s="117" t="s">
        <v>32</v>
      </c>
      <c r="AP47" s="117" t="s">
        <v>32</v>
      </c>
      <c r="AQ47" s="117">
        <v>3.3148421983699998E-3</v>
      </c>
      <c r="AR47" s="117">
        <v>5.1753015937300003E-3</v>
      </c>
      <c r="AS47" s="117" t="s">
        <v>32</v>
      </c>
      <c r="AT47" s="117" t="s">
        <v>32</v>
      </c>
      <c r="AU47" s="117">
        <v>9.4997166435880007E-3</v>
      </c>
      <c r="AV47" s="117" t="s">
        <v>32</v>
      </c>
      <c r="AW47" s="117" t="s">
        <v>32</v>
      </c>
      <c r="AX47" s="117" t="s">
        <v>32</v>
      </c>
      <c r="AY47" s="117">
        <v>1.1074808241396001E-2</v>
      </c>
      <c r="AZ47" s="117" t="s">
        <v>32</v>
      </c>
      <c r="BA47" s="117" t="s">
        <v>32</v>
      </c>
      <c r="BB47" s="117" t="s">
        <v>32</v>
      </c>
      <c r="BC47" s="117">
        <v>9.3905969557118996E-2</v>
      </c>
      <c r="BD47" s="117">
        <v>2.3814697115983E-2</v>
      </c>
      <c r="BE47" s="117">
        <v>0.93024494620860898</v>
      </c>
      <c r="BF47" s="117">
        <v>2.9555010165075801</v>
      </c>
      <c r="BG47" s="117">
        <v>0.70667103837995404</v>
      </c>
      <c r="BH47" s="117" t="s">
        <v>32</v>
      </c>
      <c r="BI47" s="117">
        <v>1.286151347417E-3</v>
      </c>
      <c r="BJ47" s="117" t="s">
        <v>32</v>
      </c>
      <c r="BK47" s="117">
        <v>6.3425223911760002E-3</v>
      </c>
      <c r="BL47" s="117">
        <v>1.6152743365740001E-3</v>
      </c>
    </row>
    <row r="48" spans="1:64" x14ac:dyDescent="0.3">
      <c r="A48" s="126">
        <v>42</v>
      </c>
      <c r="B48" s="117">
        <v>533.04212636425598</v>
      </c>
      <c r="C48" s="123">
        <v>274938.60072982102</v>
      </c>
      <c r="D48" s="117">
        <v>402.85414391725101</v>
      </c>
      <c r="E48" s="117">
        <v>140.49955575471199</v>
      </c>
      <c r="F48" s="123">
        <v>400415.49509284197</v>
      </c>
      <c r="G48" s="117">
        <v>4718.7404236693601</v>
      </c>
      <c r="H48" s="117">
        <v>8636.4324269998306</v>
      </c>
      <c r="I48" s="123">
        <v>2197.2285952411198</v>
      </c>
      <c r="J48" s="117">
        <v>131.265053263201</v>
      </c>
      <c r="K48" s="117">
        <v>16.664936373705199</v>
      </c>
      <c r="M48" s="124">
        <v>0.11402837167184164</v>
      </c>
      <c r="N48" s="124">
        <v>45.862507987741445</v>
      </c>
      <c r="O48" s="124">
        <v>7.6119290493164585E-2</v>
      </c>
      <c r="P48" s="124">
        <v>2.053401007355116E-2</v>
      </c>
      <c r="Q48" s="124">
        <v>51.513453443694118</v>
      </c>
      <c r="R48" s="124">
        <v>0.60928376350418778</v>
      </c>
      <c r="S48" s="124">
        <v>1.4320932250451117</v>
      </c>
      <c r="T48" s="124">
        <v>0.39224924882244466</v>
      </c>
      <c r="U48" s="125">
        <v>1.6703478027742327E-2</v>
      </c>
      <c r="V48" s="125">
        <v>2.0744512797988232E-3</v>
      </c>
      <c r="W48" s="125">
        <v>100.03904727035341</v>
      </c>
      <c r="Y48" s="11">
        <v>83.198572001236997</v>
      </c>
      <c r="Z48" s="117">
        <v>184.93343217881801</v>
      </c>
      <c r="AA48" s="117">
        <v>1.3900129949087101</v>
      </c>
      <c r="AB48" s="117">
        <v>2.0921958378722398</v>
      </c>
      <c r="AC48" s="117" t="s">
        <v>32</v>
      </c>
      <c r="AD48" s="117">
        <v>0.166907104866096</v>
      </c>
      <c r="AE48" s="117" t="s">
        <v>32</v>
      </c>
      <c r="AF48" s="117">
        <v>7.2927253416418994E-2</v>
      </c>
      <c r="AG48" s="117" t="s">
        <v>32</v>
      </c>
      <c r="AH48" s="117">
        <v>4.0498314229020602</v>
      </c>
      <c r="AI48" s="117">
        <v>2.4817425220330001E-2</v>
      </c>
      <c r="AJ48" s="117">
        <v>10.5574797962036</v>
      </c>
      <c r="AK48" s="117">
        <v>51.719397704706502</v>
      </c>
      <c r="AL48" s="117">
        <v>1.66114812604091</v>
      </c>
      <c r="AM48" s="117">
        <v>4.7087554971141898</v>
      </c>
      <c r="AN48" s="117" t="s">
        <v>32</v>
      </c>
      <c r="AO48" s="117" t="s">
        <v>32</v>
      </c>
      <c r="AP48" s="117" t="s">
        <v>32</v>
      </c>
      <c r="AQ48" s="117">
        <v>3.1782549684385999E-2</v>
      </c>
      <c r="AR48" s="117">
        <v>3.6574903966737002E-2</v>
      </c>
      <c r="AS48" s="117">
        <v>1.930634518405E-3</v>
      </c>
      <c r="AT48" s="117">
        <v>5.6592135557269998E-3</v>
      </c>
      <c r="AU48" s="117" t="s">
        <v>32</v>
      </c>
      <c r="AV48" s="117" t="s">
        <v>32</v>
      </c>
      <c r="AW48" s="117" t="s">
        <v>32</v>
      </c>
      <c r="AX48" s="117" t="s">
        <v>32</v>
      </c>
      <c r="AY48" s="117">
        <v>7.5206874886560001E-3</v>
      </c>
      <c r="AZ48" s="117">
        <v>1.8895390735950001E-3</v>
      </c>
      <c r="BA48" s="117">
        <v>5.9228679567039999E-3</v>
      </c>
      <c r="BB48" s="117">
        <v>4.4974140360830002E-3</v>
      </c>
      <c r="BC48" s="117">
        <v>0.102302524401642</v>
      </c>
      <c r="BD48" s="117">
        <v>4.9625948182616002E-2</v>
      </c>
      <c r="BE48" s="117">
        <v>0.830227292181281</v>
      </c>
      <c r="BF48" s="117">
        <v>2.87598690449185</v>
      </c>
      <c r="BG48" s="117">
        <v>0.60881863062713704</v>
      </c>
      <c r="BH48" s="117">
        <v>1.765000159852E-3</v>
      </c>
      <c r="BI48" s="117" t="s">
        <v>32</v>
      </c>
      <c r="BJ48" s="117">
        <v>5.3616099352639997E-3</v>
      </c>
      <c r="BK48" s="117">
        <v>5.375502451987E-2</v>
      </c>
      <c r="BL48" s="117">
        <v>1.1612617627826999E-2</v>
      </c>
    </row>
    <row r="49" spans="1:64" x14ac:dyDescent="0.3">
      <c r="A49" s="126">
        <v>43</v>
      </c>
      <c r="B49" s="117">
        <v>553.44572952396697</v>
      </c>
      <c r="C49" s="123">
        <v>275911.35504846199</v>
      </c>
      <c r="D49" s="117">
        <v>361.84655931765502</v>
      </c>
      <c r="E49" s="117">
        <v>142.68060505304501</v>
      </c>
      <c r="F49" s="123">
        <v>400624.13492672099</v>
      </c>
      <c r="G49" s="117">
        <v>4482.9183516508601</v>
      </c>
      <c r="H49" s="117">
        <v>8604.7544151477305</v>
      </c>
      <c r="I49" s="123">
        <v>2215.7248293278399</v>
      </c>
      <c r="J49" s="117">
        <v>134.45837311066899</v>
      </c>
      <c r="K49" s="117">
        <v>14.7231828725716</v>
      </c>
      <c r="M49" s="124">
        <v>0.11839311045976703</v>
      </c>
      <c r="N49" s="124">
        <v>46.024773135633943</v>
      </c>
      <c r="O49" s="124">
        <v>6.8370907383070917E-2</v>
      </c>
      <c r="P49" s="124">
        <v>2.0852770428502532E-2</v>
      </c>
      <c r="Q49" s="124">
        <v>51.540294958322654</v>
      </c>
      <c r="R49" s="124">
        <v>0.57883441756515908</v>
      </c>
      <c r="S49" s="124">
        <v>1.4268403771197966</v>
      </c>
      <c r="T49" s="124">
        <v>0.39555119653160592</v>
      </c>
      <c r="U49" s="125">
        <v>1.7109827978332628E-2</v>
      </c>
      <c r="V49" s="125">
        <v>1.8327418039777129E-3</v>
      </c>
      <c r="W49" s="125">
        <v>100.19285344322681</v>
      </c>
      <c r="Y49" s="11">
        <v>82.828341946993703</v>
      </c>
      <c r="Z49" s="117">
        <v>184.90267319623501</v>
      </c>
      <c r="AA49" s="117">
        <v>1.2858898690145899</v>
      </c>
      <c r="AB49" s="117">
        <v>1.7109938986076001</v>
      </c>
      <c r="AC49" s="117" t="s">
        <v>32</v>
      </c>
      <c r="AD49" s="117">
        <v>0.45222556824201898</v>
      </c>
      <c r="AE49" s="117" t="s">
        <v>32</v>
      </c>
      <c r="AF49" s="117" t="s">
        <v>32</v>
      </c>
      <c r="AG49" s="117" t="s">
        <v>32</v>
      </c>
      <c r="AH49" s="117">
        <v>9.8532865555830004E-2</v>
      </c>
      <c r="AI49" s="117">
        <v>5.1615424583932E-2</v>
      </c>
      <c r="AJ49" s="117">
        <v>11.114711685255701</v>
      </c>
      <c r="AK49" s="117">
        <v>52.411799044023297</v>
      </c>
      <c r="AL49" s="117">
        <v>1.54789340287526</v>
      </c>
      <c r="AM49" s="117">
        <v>4.5794763108062204</v>
      </c>
      <c r="AN49" s="117" t="s">
        <v>32</v>
      </c>
      <c r="AO49" s="117" t="s">
        <v>32</v>
      </c>
      <c r="AP49" s="117" t="s">
        <v>32</v>
      </c>
      <c r="AQ49" s="117">
        <v>4.5424985612101003E-2</v>
      </c>
      <c r="AR49" s="117">
        <v>5.3120620273143002E-2</v>
      </c>
      <c r="AS49" s="117">
        <v>6.8240307126379999E-3</v>
      </c>
      <c r="AT49" s="117">
        <v>2.8751077089348001E-2</v>
      </c>
      <c r="AU49" s="117">
        <v>6.4318850204819998E-3</v>
      </c>
      <c r="AV49" s="117">
        <v>1.655202041347E-3</v>
      </c>
      <c r="AW49" s="117" t="s">
        <v>32</v>
      </c>
      <c r="AX49" s="117">
        <v>8.9630182712300004E-4</v>
      </c>
      <c r="AY49" s="117">
        <v>1.1308317927661E-2</v>
      </c>
      <c r="AZ49" s="117">
        <v>1.8898856570490001E-3</v>
      </c>
      <c r="BA49" s="117">
        <v>2.684018968416E-2</v>
      </c>
      <c r="BB49" s="117">
        <v>4.4979652142660004E-3</v>
      </c>
      <c r="BC49" s="117">
        <v>9.3803546563938994E-2</v>
      </c>
      <c r="BD49" s="117">
        <v>3.7221752360381999E-2</v>
      </c>
      <c r="BE49" s="117">
        <v>0.89609982066857696</v>
      </c>
      <c r="BF49" s="117">
        <v>2.8442884002953699</v>
      </c>
      <c r="BG49" s="117">
        <v>0.66799092089641099</v>
      </c>
      <c r="BH49" s="117">
        <v>6.3555722028039996E-3</v>
      </c>
      <c r="BI49" s="117" t="s">
        <v>32</v>
      </c>
      <c r="BJ49" s="117">
        <v>2.4842542870279999E-3</v>
      </c>
      <c r="BK49" s="117">
        <v>0.10017407292682701</v>
      </c>
      <c r="BL49" s="117">
        <v>1.8809981390761E-2</v>
      </c>
    </row>
    <row r="50" spans="1:64" x14ac:dyDescent="0.3">
      <c r="A50" s="126">
        <v>44</v>
      </c>
      <c r="B50" s="117">
        <v>1442.6546595611501</v>
      </c>
      <c r="C50" s="123">
        <v>280099.83209148102</v>
      </c>
      <c r="D50" s="117">
        <v>445.79572060532797</v>
      </c>
      <c r="E50" s="117">
        <v>125.24560236450201</v>
      </c>
      <c r="F50" s="123">
        <v>392669.64579734002</v>
      </c>
      <c r="G50" s="117">
        <v>4469.7791552337303</v>
      </c>
      <c r="H50" s="117">
        <v>8999.44626780215</v>
      </c>
      <c r="I50" s="123">
        <v>2074.7163840821099</v>
      </c>
      <c r="J50" s="117">
        <v>137.995815471111</v>
      </c>
      <c r="K50" s="117">
        <v>32.945748870394901</v>
      </c>
      <c r="M50" s="124">
        <v>0.30861268477332127</v>
      </c>
      <c r="N50" s="124">
        <v>46.723452991179947</v>
      </c>
      <c r="O50" s="124">
        <v>8.4233101408376726E-2</v>
      </c>
      <c r="P50" s="124">
        <v>1.8304644785571967E-2</v>
      </c>
      <c r="Q50" s="124">
        <v>50.516949931827789</v>
      </c>
      <c r="R50" s="124">
        <v>0.57713788452377923</v>
      </c>
      <c r="S50" s="124">
        <v>1.4922881801269525</v>
      </c>
      <c r="T50" s="124">
        <v>0.37037836888633824</v>
      </c>
      <c r="U50" s="125">
        <v>1.7559967518698875E-2</v>
      </c>
      <c r="V50" s="125">
        <v>4.1010868193867575E-3</v>
      </c>
      <c r="W50" s="125">
        <v>100.11301884185015</v>
      </c>
      <c r="Y50" s="11">
        <v>84.362057781380102</v>
      </c>
      <c r="Z50" s="117">
        <v>184.950003934026</v>
      </c>
      <c r="AA50" s="117">
        <v>1.4833197679866099</v>
      </c>
      <c r="AB50" s="117">
        <v>1.60949175226008</v>
      </c>
      <c r="AC50" s="117" t="s">
        <v>32</v>
      </c>
      <c r="AD50" s="117" t="s">
        <v>32</v>
      </c>
      <c r="AE50" s="117" t="s">
        <v>32</v>
      </c>
      <c r="AF50" s="117" t="s">
        <v>32</v>
      </c>
      <c r="AG50" s="117">
        <v>0.108439442671177</v>
      </c>
      <c r="AH50" s="117">
        <v>0.39049907018805602</v>
      </c>
      <c r="AI50" s="117">
        <v>0.32452708514499201</v>
      </c>
      <c r="AJ50" s="117">
        <v>9.7073784519209898</v>
      </c>
      <c r="AK50" s="117">
        <v>54.2860891413697</v>
      </c>
      <c r="AL50" s="117">
        <v>1.3215959323066999</v>
      </c>
      <c r="AM50" s="117">
        <v>4.8359966489272797</v>
      </c>
      <c r="AN50" s="117" t="s">
        <v>32</v>
      </c>
      <c r="AO50" s="117">
        <v>1.5170470408725999E-2</v>
      </c>
      <c r="AP50" s="117">
        <v>0.49850174545668402</v>
      </c>
      <c r="AQ50" s="117">
        <v>0.51765593901954199</v>
      </c>
      <c r="AR50" s="117">
        <v>0.72819852236923399</v>
      </c>
      <c r="AS50" s="117">
        <v>5.1748149012543002E-2</v>
      </c>
      <c r="AT50" s="117">
        <v>0.15572495724926</v>
      </c>
      <c r="AU50" s="117">
        <v>2.1051457535176999E-2</v>
      </c>
      <c r="AV50" s="117">
        <v>1.4989394046916999E-2</v>
      </c>
      <c r="AW50" s="117">
        <v>4.8845667485597002E-2</v>
      </c>
      <c r="AX50" s="117">
        <v>9.9482767557360005E-3</v>
      </c>
      <c r="AY50" s="117">
        <v>6.5382080537638998E-2</v>
      </c>
      <c r="AZ50" s="117">
        <v>1.6504388687864E-2</v>
      </c>
      <c r="BA50" s="117">
        <v>8.0638990260308005E-2</v>
      </c>
      <c r="BB50" s="117">
        <v>8.758796467758E-3</v>
      </c>
      <c r="BC50" s="117">
        <v>0.115195641282756</v>
      </c>
      <c r="BD50" s="117">
        <v>4.3321264515926002E-2</v>
      </c>
      <c r="BE50" s="117">
        <v>0.84072372876754797</v>
      </c>
      <c r="BF50" s="117">
        <v>3.0070051955487802</v>
      </c>
      <c r="BG50" s="117">
        <v>0.86546063086611402</v>
      </c>
      <c r="BH50" s="117">
        <v>9.3567894798039994E-3</v>
      </c>
      <c r="BI50" s="117">
        <v>8.1787258060639998E-3</v>
      </c>
      <c r="BJ50" s="117">
        <v>1.4528433990306001E-2</v>
      </c>
      <c r="BK50" s="117">
        <v>7.1629718810437004E-2</v>
      </c>
      <c r="BL50" s="117">
        <v>5.9759229288620002E-3</v>
      </c>
    </row>
    <row r="51" spans="1:64" x14ac:dyDescent="0.3">
      <c r="A51" s="126">
        <v>45</v>
      </c>
      <c r="B51" s="117">
        <v>645.03580059423905</v>
      </c>
      <c r="C51" s="123">
        <v>278794.882190909</v>
      </c>
      <c r="D51" s="117">
        <v>337.37337095347601</v>
      </c>
      <c r="E51" s="117">
        <v>129.48292002533699</v>
      </c>
      <c r="F51" s="123">
        <v>396104.76627475</v>
      </c>
      <c r="G51" s="117">
        <v>4545.3501464139599</v>
      </c>
      <c r="H51" s="117">
        <v>8614.6388691416905</v>
      </c>
      <c r="I51" s="123">
        <v>2094.6404407824898</v>
      </c>
      <c r="J51" s="117">
        <v>139.29032326451201</v>
      </c>
      <c r="K51" s="117">
        <v>15.773173020631701</v>
      </c>
      <c r="M51" s="124">
        <v>0.13798605846311962</v>
      </c>
      <c r="N51" s="124">
        <v>46.505774298265528</v>
      </c>
      <c r="O51" s="124">
        <v>6.3746698441659297E-2</v>
      </c>
      <c r="P51" s="124">
        <v>1.8923928761703002E-2</v>
      </c>
      <c r="Q51" s="124">
        <v>50.95887818124659</v>
      </c>
      <c r="R51" s="124">
        <v>0.58689561090497044</v>
      </c>
      <c r="S51" s="124">
        <v>1.4284794172810751</v>
      </c>
      <c r="T51" s="124">
        <v>0.37393521148849007</v>
      </c>
      <c r="U51" s="125">
        <v>1.7724693635409152E-2</v>
      </c>
      <c r="V51" s="125">
        <v>1.9634445776082338E-3</v>
      </c>
      <c r="W51" s="125">
        <v>100.09430754306618</v>
      </c>
      <c r="Y51" s="11">
        <v>81.066977502703295</v>
      </c>
      <c r="Z51" s="117">
        <v>189.78881326930801</v>
      </c>
      <c r="AA51" s="117">
        <v>1.0785909504964399</v>
      </c>
      <c r="AB51" s="117">
        <v>1.71343309410883</v>
      </c>
      <c r="AC51" s="117" t="s">
        <v>32</v>
      </c>
      <c r="AD51" s="117" t="s">
        <v>32</v>
      </c>
      <c r="AE51" s="117" t="s">
        <v>32</v>
      </c>
      <c r="AF51" s="117">
        <v>8.6306339451649006E-2</v>
      </c>
      <c r="AG51" s="117" t="s">
        <v>32</v>
      </c>
      <c r="AH51" s="117">
        <v>0.11321559418015099</v>
      </c>
      <c r="AI51" s="117">
        <v>6.4854561980190002E-3</v>
      </c>
      <c r="AJ51" s="117">
        <v>10.4756139684164</v>
      </c>
      <c r="AK51" s="117">
        <v>53.899302138462097</v>
      </c>
      <c r="AL51" s="117">
        <v>1.8034425488800701</v>
      </c>
      <c r="AM51" s="117">
        <v>4.5922096146590103</v>
      </c>
      <c r="AN51" s="117" t="s">
        <v>32</v>
      </c>
      <c r="AO51" s="117" t="s">
        <v>32</v>
      </c>
      <c r="AP51" s="117" t="s">
        <v>32</v>
      </c>
      <c r="AQ51" s="117">
        <v>4.5947537053879998E-3</v>
      </c>
      <c r="AR51" s="117">
        <v>1.197703032235E-2</v>
      </c>
      <c r="AS51" s="117">
        <v>9.6790090599400004E-4</v>
      </c>
      <c r="AT51" s="117" t="s">
        <v>32</v>
      </c>
      <c r="AU51" s="117" t="s">
        <v>32</v>
      </c>
      <c r="AV51" s="117" t="s">
        <v>32</v>
      </c>
      <c r="AW51" s="117" t="s">
        <v>32</v>
      </c>
      <c r="AX51" s="117" t="s">
        <v>32</v>
      </c>
      <c r="AY51" s="117" t="s">
        <v>32</v>
      </c>
      <c r="AZ51" s="117">
        <v>9.4877512535699996E-4</v>
      </c>
      <c r="BA51" s="117">
        <v>2.9810269563530002E-3</v>
      </c>
      <c r="BB51" s="117">
        <v>2.736361960762E-3</v>
      </c>
      <c r="BC51" s="117">
        <v>1.7308197470788999E-2</v>
      </c>
      <c r="BD51" s="117">
        <v>3.2996345994969999E-2</v>
      </c>
      <c r="BE51" s="117">
        <v>0.87115474790595604</v>
      </c>
      <c r="BF51" s="117">
        <v>2.79693835440571</v>
      </c>
      <c r="BG51" s="117">
        <v>0.63474970434460298</v>
      </c>
      <c r="BH51" s="117">
        <v>6.3098916319399997E-4</v>
      </c>
      <c r="BI51" s="117">
        <v>7.2009738210899999E-4</v>
      </c>
      <c r="BJ51" s="117">
        <v>3.1202502510010001E-3</v>
      </c>
      <c r="BK51" s="117">
        <v>7.556006287168E-3</v>
      </c>
      <c r="BL51" s="117">
        <v>2.799123972354E-3</v>
      </c>
    </row>
    <row r="52" spans="1:64" x14ac:dyDescent="0.3">
      <c r="A52" s="126">
        <v>46</v>
      </c>
      <c r="B52" s="117">
        <v>1013.20766261085</v>
      </c>
      <c r="C52" s="123">
        <v>284725.70305981301</v>
      </c>
      <c r="D52" s="117">
        <v>472.174852599323</v>
      </c>
      <c r="E52" s="117">
        <v>150.77611453584299</v>
      </c>
      <c r="F52" s="123">
        <v>386517.14456417802</v>
      </c>
      <c r="G52" s="117">
        <v>4650.1341065064098</v>
      </c>
      <c r="H52" s="117">
        <v>8598.0317598287602</v>
      </c>
      <c r="I52" s="123">
        <v>2233.15335620219</v>
      </c>
      <c r="J52" s="117">
        <v>118.195488221828</v>
      </c>
      <c r="K52" s="117">
        <v>95.496638145784402</v>
      </c>
      <c r="M52" s="124">
        <v>0.21674538318571304</v>
      </c>
      <c r="N52" s="124">
        <v>47.495094527407403</v>
      </c>
      <c r="O52" s="124">
        <v>8.9217438398642088E-2</v>
      </c>
      <c r="P52" s="124">
        <v>2.2035929139413456E-2</v>
      </c>
      <c r="Q52" s="124">
        <v>49.725430648181501</v>
      </c>
      <c r="R52" s="124">
        <v>0.60042531583210756</v>
      </c>
      <c r="S52" s="124">
        <v>1.425725626414805</v>
      </c>
      <c r="T52" s="124">
        <v>0.3986625371492149</v>
      </c>
      <c r="U52" s="125">
        <v>1.5040375876227613E-2</v>
      </c>
      <c r="V52" s="125">
        <v>1.1887421516387242E-2</v>
      </c>
      <c r="W52" s="125">
        <v>100.00026520310142</v>
      </c>
      <c r="Y52" s="11">
        <v>84.402963767203303</v>
      </c>
      <c r="Z52" s="117">
        <v>168.024897229418</v>
      </c>
      <c r="AA52" s="117">
        <v>1.1967563588094401</v>
      </c>
      <c r="AB52" s="117">
        <v>1.37759474653947</v>
      </c>
      <c r="AC52" s="117" t="s">
        <v>32</v>
      </c>
      <c r="AD52" s="117" t="s">
        <v>32</v>
      </c>
      <c r="AE52" s="117" t="s">
        <v>32</v>
      </c>
      <c r="AF52" s="117" t="s">
        <v>32</v>
      </c>
      <c r="AG52" s="117">
        <v>4.9482258690640997E-2</v>
      </c>
      <c r="AH52" s="117">
        <v>0.377805832342406</v>
      </c>
      <c r="AI52" s="117">
        <v>0.228847359054907</v>
      </c>
      <c r="AJ52" s="117">
        <v>5.2937195371821204</v>
      </c>
      <c r="AK52" s="117">
        <v>53.366264632057302</v>
      </c>
      <c r="AL52" s="117">
        <v>1.45980747601775</v>
      </c>
      <c r="AM52" s="117">
        <v>4.6464968699179199</v>
      </c>
      <c r="AN52" s="117" t="s">
        <v>32</v>
      </c>
      <c r="AO52" s="117" t="s">
        <v>32</v>
      </c>
      <c r="AP52" s="117">
        <v>0.47521259468982602</v>
      </c>
      <c r="AQ52" s="117">
        <v>0.541212196625797</v>
      </c>
      <c r="AR52" s="117">
        <v>0.74699784849088202</v>
      </c>
      <c r="AS52" s="117">
        <v>5.3057003755293999E-2</v>
      </c>
      <c r="AT52" s="117">
        <v>0.19567798767359501</v>
      </c>
      <c r="AU52" s="117">
        <v>4.4199943706452999E-2</v>
      </c>
      <c r="AV52" s="117">
        <v>2.0629461681687999E-2</v>
      </c>
      <c r="AW52" s="117">
        <v>3.2789072327207999E-2</v>
      </c>
      <c r="AX52" s="117">
        <v>4.6730692593109999E-3</v>
      </c>
      <c r="AY52" s="117">
        <v>5.1269507908580002E-2</v>
      </c>
      <c r="AZ52" s="117">
        <v>1.7797077397022999E-2</v>
      </c>
      <c r="BA52" s="117">
        <v>4.0405520637682997E-2</v>
      </c>
      <c r="BB52" s="117">
        <v>1.068038326731E-2</v>
      </c>
      <c r="BC52" s="117">
        <v>7.9508144280160994E-2</v>
      </c>
      <c r="BD52" s="117">
        <v>2.4254567504431002E-2</v>
      </c>
      <c r="BE52" s="117">
        <v>0.28917764652631001</v>
      </c>
      <c r="BF52" s="117">
        <v>3.0454086840104702</v>
      </c>
      <c r="BG52" s="117">
        <v>0.50803566012566903</v>
      </c>
      <c r="BH52" s="117">
        <v>3.5611644738159998E-3</v>
      </c>
      <c r="BI52" s="117">
        <v>7.619190794167E-3</v>
      </c>
      <c r="BJ52" s="117">
        <v>3.5422058451678E-2</v>
      </c>
      <c r="BK52" s="117">
        <v>1.5177817549029001E-2</v>
      </c>
      <c r="BL52" s="117">
        <v>3.8642585638026999E-2</v>
      </c>
    </row>
    <row r="53" spans="1:64" x14ac:dyDescent="0.3">
      <c r="A53" s="126">
        <v>47</v>
      </c>
      <c r="B53" s="117">
        <v>1685.3293308100001</v>
      </c>
      <c r="C53" s="123">
        <v>285435.23618004197</v>
      </c>
      <c r="D53" s="117">
        <v>609.62590436717403</v>
      </c>
      <c r="E53" s="117">
        <v>146.93416046556001</v>
      </c>
      <c r="F53" s="123">
        <v>380132.005656283</v>
      </c>
      <c r="G53" s="117">
        <v>4776.2763674082198</v>
      </c>
      <c r="H53" s="117">
        <v>8587.0107949371795</v>
      </c>
      <c r="I53" s="123">
        <v>2090.54096882882</v>
      </c>
      <c r="J53" s="117">
        <v>126.862441542973</v>
      </c>
      <c r="K53" s="117">
        <v>115.36593767596</v>
      </c>
      <c r="M53" s="124">
        <v>0.36052565044687523</v>
      </c>
      <c r="N53" s="124">
        <v>47.613451747192798</v>
      </c>
      <c r="O53" s="124">
        <v>0.11518881463017754</v>
      </c>
      <c r="P53" s="124">
        <v>2.1474427552041597E-2</v>
      </c>
      <c r="Q53" s="124">
        <v>48.90398252768081</v>
      </c>
      <c r="R53" s="124">
        <v>0.61671280455974931</v>
      </c>
      <c r="S53" s="124">
        <v>1.423898130016483</v>
      </c>
      <c r="T53" s="124">
        <v>0.37320337375532092</v>
      </c>
      <c r="U53" s="125">
        <v>1.6143245686343313E-2</v>
      </c>
      <c r="V53" s="125">
        <v>1.4360751921903499E-2</v>
      </c>
      <c r="W53" s="125">
        <v>99.458941473442493</v>
      </c>
      <c r="Y53" s="11">
        <v>77.685145506778198</v>
      </c>
      <c r="Z53" s="117">
        <v>173.79415671969201</v>
      </c>
      <c r="AA53" s="117">
        <v>1.5999274800810199</v>
      </c>
      <c r="AB53" s="117">
        <v>1.7592232109792201</v>
      </c>
      <c r="AC53" s="117" t="s">
        <v>32</v>
      </c>
      <c r="AD53" s="117" t="s">
        <v>32</v>
      </c>
      <c r="AE53" s="117" t="s">
        <v>32</v>
      </c>
      <c r="AF53" s="117" t="s">
        <v>32</v>
      </c>
      <c r="AG53" s="117">
        <v>0.13015418906013099</v>
      </c>
      <c r="AH53" s="117">
        <v>0.823897796579107</v>
      </c>
      <c r="AI53" s="117">
        <v>0.73581466019784003</v>
      </c>
      <c r="AJ53" s="117">
        <v>4.4189452415374104</v>
      </c>
      <c r="AK53" s="117">
        <v>51.205263127948598</v>
      </c>
      <c r="AL53" s="117">
        <v>1.07477891840224</v>
      </c>
      <c r="AM53" s="117">
        <v>5.41162731847648</v>
      </c>
      <c r="AN53" s="117" t="s">
        <v>32</v>
      </c>
      <c r="AO53" s="117">
        <v>1.582183118628E-2</v>
      </c>
      <c r="AP53" s="117">
        <v>1.0458034531936</v>
      </c>
      <c r="AQ53" s="117">
        <v>0.91590026660329404</v>
      </c>
      <c r="AR53" s="117">
        <v>1.3935442218182801</v>
      </c>
      <c r="AS53" s="117">
        <v>9.6810706132209004E-2</v>
      </c>
      <c r="AT53" s="117">
        <v>0.27036601843614799</v>
      </c>
      <c r="AU53" s="117">
        <v>6.7858123792231995E-2</v>
      </c>
      <c r="AV53" s="117">
        <v>3.9898829193617001E-2</v>
      </c>
      <c r="AW53" s="117">
        <v>0.101622481038997</v>
      </c>
      <c r="AX53" s="117">
        <v>1.8247648853080001E-2</v>
      </c>
      <c r="AY53" s="117">
        <v>0.15764793005476899</v>
      </c>
      <c r="AZ53" s="117">
        <v>5.3725084235602003E-2</v>
      </c>
      <c r="BA53" s="117">
        <v>0.12114418858211801</v>
      </c>
      <c r="BB53" s="117">
        <v>1.6878564732874999E-2</v>
      </c>
      <c r="BC53" s="117">
        <v>0.137725547100535</v>
      </c>
      <c r="BD53" s="117">
        <v>3.3796229601814998E-2</v>
      </c>
      <c r="BE53" s="117">
        <v>0.33504958169596999</v>
      </c>
      <c r="BF53" s="117">
        <v>2.88732016594059</v>
      </c>
      <c r="BG53" s="117">
        <v>0.62994263701273101</v>
      </c>
      <c r="BH53" s="117">
        <v>2.4540062236203E-2</v>
      </c>
      <c r="BI53" s="117">
        <v>1.740548645241E-2</v>
      </c>
      <c r="BJ53" s="117">
        <v>3.4385437785280998E-2</v>
      </c>
      <c r="BK53" s="117">
        <v>1.4207689486738E-2</v>
      </c>
      <c r="BL53" s="117">
        <v>2.3005472993870998E-2</v>
      </c>
    </row>
    <row r="54" spans="1:64" x14ac:dyDescent="0.3">
      <c r="A54" s="126">
        <v>48</v>
      </c>
      <c r="B54" s="117">
        <v>1659.6416630060901</v>
      </c>
      <c r="C54" s="123">
        <v>294533.67267324898</v>
      </c>
      <c r="D54" s="117">
        <v>652.84990400563402</v>
      </c>
      <c r="E54" s="117">
        <v>78.431961805002501</v>
      </c>
      <c r="F54" s="123">
        <v>372859.77075768699</v>
      </c>
      <c r="G54" s="117">
        <v>8546.2655133314802</v>
      </c>
      <c r="H54" s="117">
        <v>7694.19012467021</v>
      </c>
      <c r="I54" s="123">
        <v>1380.80221632148</v>
      </c>
      <c r="J54" s="117">
        <v>117.16562913124901</v>
      </c>
      <c r="K54" s="117">
        <v>128.14028028518001</v>
      </c>
      <c r="M54" s="124">
        <v>0.35503054455026284</v>
      </c>
      <c r="N54" s="124">
        <v>49.131161938624658</v>
      </c>
      <c r="O54" s="124">
        <v>0.12335598936186455</v>
      </c>
      <c r="P54" s="124">
        <v>1.1462831217801115E-2</v>
      </c>
      <c r="Q54" s="124">
        <v>47.968409507976432</v>
      </c>
      <c r="R54" s="124">
        <v>1.1034938030813606</v>
      </c>
      <c r="S54" s="124">
        <v>1.2758506064728141</v>
      </c>
      <c r="T54" s="124">
        <v>0.24650081165771059</v>
      </c>
      <c r="U54" s="125">
        <v>1.4909326306951435E-2</v>
      </c>
      <c r="V54" s="125">
        <v>1.5950902089899206E-2</v>
      </c>
      <c r="W54" s="125">
        <v>100.24612626133974</v>
      </c>
      <c r="Y54" s="11">
        <v>80.011610315716197</v>
      </c>
      <c r="Z54" s="117">
        <v>192.572441362224</v>
      </c>
      <c r="AA54" s="117">
        <v>2.04252190013906</v>
      </c>
      <c r="AB54" s="117">
        <v>1.6435667966026399</v>
      </c>
      <c r="AC54" s="117" t="s">
        <v>32</v>
      </c>
      <c r="AD54" s="117" t="s">
        <v>32</v>
      </c>
      <c r="AE54" s="117">
        <v>0.20457170811863401</v>
      </c>
      <c r="AF54" s="117" t="s">
        <v>32</v>
      </c>
      <c r="AG54" s="117">
        <v>7.2726281451828995E-2</v>
      </c>
      <c r="AH54" s="117">
        <v>1.13729451072817</v>
      </c>
      <c r="AI54" s="117">
        <v>0.79927900011508002</v>
      </c>
      <c r="AJ54" s="117">
        <v>3.14485413694673</v>
      </c>
      <c r="AK54" s="117">
        <v>7.91813315711188</v>
      </c>
      <c r="AL54" s="117">
        <v>0.85369904696437604</v>
      </c>
      <c r="AM54" s="117">
        <v>3.9311856722849501</v>
      </c>
      <c r="AN54" s="117" t="s">
        <v>32</v>
      </c>
      <c r="AO54" s="117" t="s">
        <v>32</v>
      </c>
      <c r="AP54" s="117">
        <v>1.4068333708298699</v>
      </c>
      <c r="AQ54" s="117">
        <v>1.01308535049714</v>
      </c>
      <c r="AR54" s="117">
        <v>1.61770500514383</v>
      </c>
      <c r="AS54" s="117">
        <v>0.13988746156113799</v>
      </c>
      <c r="AT54" s="117">
        <v>0.38593508198603199</v>
      </c>
      <c r="AU54" s="117">
        <v>5.9060449442485001E-2</v>
      </c>
      <c r="AV54" s="117">
        <v>7.7122239745545995E-2</v>
      </c>
      <c r="AW54" s="117">
        <v>0.13297140135176</v>
      </c>
      <c r="AX54" s="117">
        <v>8.6917708543156003E-2</v>
      </c>
      <c r="AY54" s="117">
        <v>0.13308867342007999</v>
      </c>
      <c r="AZ54" s="117">
        <v>4.8756489424772002E-2</v>
      </c>
      <c r="BA54" s="117">
        <v>0.111688178875229</v>
      </c>
      <c r="BB54" s="117">
        <v>2.0425720711585001E-2</v>
      </c>
      <c r="BC54" s="117">
        <v>0.111218575106343</v>
      </c>
      <c r="BD54" s="117">
        <v>2.1631161118614999E-2</v>
      </c>
      <c r="BE54" s="117">
        <v>0.29785983459332199</v>
      </c>
      <c r="BF54" s="117">
        <v>0.452643068980915</v>
      </c>
      <c r="BG54" s="117">
        <v>0.32900169065429002</v>
      </c>
      <c r="BH54" s="117">
        <v>1.7615941626158999E-2</v>
      </c>
      <c r="BI54" s="117">
        <v>1.7013480801130999E-2</v>
      </c>
      <c r="BJ54" s="117">
        <v>2.6342961253944999E-2</v>
      </c>
      <c r="BK54" s="117">
        <v>3.0939774060192E-2</v>
      </c>
      <c r="BL54" s="117">
        <v>7.8950573703347002E-2</v>
      </c>
    </row>
    <row r="55" spans="1:64" x14ac:dyDescent="0.3">
      <c r="A55" s="126">
        <v>49</v>
      </c>
      <c r="B55" s="117">
        <v>587.65217145310703</v>
      </c>
      <c r="C55" s="123">
        <v>287965.961746204</v>
      </c>
      <c r="D55" s="117">
        <v>247.999126004614</v>
      </c>
      <c r="E55" s="117">
        <v>142.87568032468801</v>
      </c>
      <c r="F55" s="123">
        <v>383772.52011203999</v>
      </c>
      <c r="G55" s="117">
        <v>7007.4254615778</v>
      </c>
      <c r="H55" s="117">
        <v>7808.5631297899899</v>
      </c>
      <c r="I55" s="123">
        <v>1626.77795459915</v>
      </c>
      <c r="J55" s="117">
        <v>82.834334213344803</v>
      </c>
      <c r="K55" s="117">
        <v>31.467643215402202</v>
      </c>
      <c r="M55" s="124">
        <v>0.12571055251724866</v>
      </c>
      <c r="N55" s="124">
        <v>48.035602078884288</v>
      </c>
      <c r="O55" s="124">
        <v>4.6859434858571816E-2</v>
      </c>
      <c r="P55" s="124">
        <v>2.0881280679453152E-2</v>
      </c>
      <c r="Q55" s="124">
        <v>49.372334712413945</v>
      </c>
      <c r="R55" s="124">
        <v>0.90479877559892541</v>
      </c>
      <c r="S55" s="124">
        <v>1.2948159381817761</v>
      </c>
      <c r="T55" s="124">
        <v>0.29041240045504024</v>
      </c>
      <c r="U55" s="125">
        <v>1.0540669028648126E-2</v>
      </c>
      <c r="V55" s="125">
        <v>3.9170922274532659E-3</v>
      </c>
      <c r="W55" s="125">
        <v>100.10587293484534</v>
      </c>
      <c r="Y55" s="11">
        <v>70.610087969194097</v>
      </c>
      <c r="Z55" s="117">
        <v>146.94350213013701</v>
      </c>
      <c r="AA55" s="117">
        <v>1.0787797928723699</v>
      </c>
      <c r="AB55" s="117">
        <v>1.2042979943802901</v>
      </c>
      <c r="AC55" s="117" t="s">
        <v>32</v>
      </c>
      <c r="AD55" s="117">
        <v>0.20722740591381</v>
      </c>
      <c r="AE55" s="117" t="s">
        <v>32</v>
      </c>
      <c r="AF55" s="117">
        <v>6.8374703953286001E-2</v>
      </c>
      <c r="AG55" s="117" t="s">
        <v>32</v>
      </c>
      <c r="AH55" s="117">
        <v>0.13492104401202301</v>
      </c>
      <c r="AI55" s="117">
        <v>1.6353698272571E-2</v>
      </c>
      <c r="AJ55" s="117">
        <v>2.8972555705421601</v>
      </c>
      <c r="AK55" s="117">
        <v>33.686576708712302</v>
      </c>
      <c r="AL55" s="117">
        <v>0.63280984175261001</v>
      </c>
      <c r="AM55" s="117">
        <v>3.1983496340476698</v>
      </c>
      <c r="AN55" s="117" t="s">
        <v>32</v>
      </c>
      <c r="AO55" s="117" t="s">
        <v>32</v>
      </c>
      <c r="AP55" s="117" t="s">
        <v>32</v>
      </c>
      <c r="AQ55" s="117" t="s">
        <v>32</v>
      </c>
      <c r="AR55" s="117">
        <v>7.3658715385520003E-3</v>
      </c>
      <c r="AS55" s="117" t="s">
        <v>32</v>
      </c>
      <c r="AT55" s="117" t="s">
        <v>32</v>
      </c>
      <c r="AU55" s="117" t="s">
        <v>32</v>
      </c>
      <c r="AV55" s="117" t="s">
        <v>32</v>
      </c>
      <c r="AW55" s="117" t="s">
        <v>32</v>
      </c>
      <c r="AX55" s="117" t="s">
        <v>32</v>
      </c>
      <c r="AY55" s="117" t="s">
        <v>32</v>
      </c>
      <c r="AZ55" s="117">
        <v>1.9761118671930001E-3</v>
      </c>
      <c r="BA55" s="117" t="s">
        <v>32</v>
      </c>
      <c r="BB55" s="117" t="s">
        <v>32</v>
      </c>
      <c r="BC55" s="117" t="s">
        <v>32</v>
      </c>
      <c r="BD55" s="117">
        <v>1.1928325251968E-2</v>
      </c>
      <c r="BE55" s="117">
        <v>0.171274580056368</v>
      </c>
      <c r="BF55" s="117">
        <v>1.7096380021933599</v>
      </c>
      <c r="BG55" s="117">
        <v>0.47176437137975102</v>
      </c>
      <c r="BH55" s="117" t="s">
        <v>32</v>
      </c>
      <c r="BI55" s="117" t="s">
        <v>32</v>
      </c>
      <c r="BJ55" s="117">
        <v>1.6992621560719999E-3</v>
      </c>
      <c r="BK55" s="117">
        <v>1.0765064180107999E-2</v>
      </c>
      <c r="BL55" s="117">
        <v>1.1905025018E-3</v>
      </c>
    </row>
    <row r="56" spans="1:64" x14ac:dyDescent="0.3">
      <c r="A56" s="126">
        <v>50</v>
      </c>
      <c r="B56" s="123">
        <v>1021.70799013788</v>
      </c>
      <c r="C56" s="123">
        <v>277833.93687941699</v>
      </c>
      <c r="D56" s="123">
        <v>292.339106536955</v>
      </c>
      <c r="E56" s="123">
        <v>74.774561739454498</v>
      </c>
      <c r="F56" s="123">
        <v>380714.25712189497</v>
      </c>
      <c r="G56" s="123">
        <v>3997.4803112599602</v>
      </c>
      <c r="H56" s="123">
        <v>9287.1826321763801</v>
      </c>
      <c r="I56" s="123">
        <v>2270.9128444793901</v>
      </c>
      <c r="J56" s="123">
        <v>143.94792058009401</v>
      </c>
      <c r="K56" s="123">
        <v>37.8013641183923</v>
      </c>
      <c r="M56" s="124">
        <v>0.2185637732502953</v>
      </c>
      <c r="N56" s="124">
        <v>46.345479010855549</v>
      </c>
      <c r="O56" s="124">
        <v>5.523747418015764E-2</v>
      </c>
      <c r="P56" s="124">
        <v>1.0928302198221275E-2</v>
      </c>
      <c r="Q56" s="124">
        <v>48.978889178731784</v>
      </c>
      <c r="R56" s="124">
        <v>0.51615465778988601</v>
      </c>
      <c r="S56" s="124">
        <v>1.5400006240674873</v>
      </c>
      <c r="T56" s="124">
        <v>0.40540336099646068</v>
      </c>
      <c r="U56" s="125">
        <v>1.8317372893816963E-2</v>
      </c>
      <c r="V56" s="125">
        <v>4.705513805457473E-3</v>
      </c>
      <c r="W56" s="125">
        <v>98.093679268769122</v>
      </c>
      <c r="Y56" s="11">
        <v>75.514325389169798</v>
      </c>
      <c r="Z56" s="123">
        <v>176.500827966354</v>
      </c>
      <c r="AA56" s="123">
        <v>1.1679844211199399</v>
      </c>
      <c r="AB56" s="123">
        <v>1.3689238692899699</v>
      </c>
      <c r="AC56" s="123" t="s">
        <v>32</v>
      </c>
      <c r="AD56" s="123" t="s">
        <v>32</v>
      </c>
      <c r="AE56" s="123" t="s">
        <v>32</v>
      </c>
      <c r="AF56" s="123">
        <v>0.13992080757410399</v>
      </c>
      <c r="AG56" s="123" t="s">
        <v>32</v>
      </c>
      <c r="AH56" s="123">
        <v>3.21912729665776</v>
      </c>
      <c r="AI56" s="123">
        <v>4.8589284408270001E-3</v>
      </c>
      <c r="AJ56" s="123">
        <v>4.0877224909307497</v>
      </c>
      <c r="AK56" s="123">
        <v>67.954509908108193</v>
      </c>
      <c r="AL56" s="123">
        <v>1.81652923109211</v>
      </c>
      <c r="AM56" s="123">
        <v>5.01611411744494</v>
      </c>
      <c r="AN56" s="123">
        <v>2.9603992417637E-2</v>
      </c>
      <c r="AO56" s="123" t="s">
        <v>32</v>
      </c>
      <c r="AP56" s="123" t="s">
        <v>32</v>
      </c>
      <c r="AQ56" s="123">
        <v>5.4713734744810004E-3</v>
      </c>
      <c r="AR56" s="123">
        <v>1.0211515510679E-2</v>
      </c>
      <c r="AS56" s="123">
        <v>9.2271738838500003E-4</v>
      </c>
      <c r="AT56" s="123" t="s">
        <v>32</v>
      </c>
      <c r="AU56" s="123" t="s">
        <v>32</v>
      </c>
      <c r="AV56" s="123" t="s">
        <v>32</v>
      </c>
      <c r="AW56" s="123">
        <v>5.8847148160069999E-3</v>
      </c>
      <c r="AX56" s="123">
        <v>8.7789538970100005E-4</v>
      </c>
      <c r="AY56" s="123" t="s">
        <v>32</v>
      </c>
      <c r="AZ56" s="123" t="s">
        <v>32</v>
      </c>
      <c r="BA56" s="123">
        <v>8.7486055342530008E-3</v>
      </c>
      <c r="BB56" s="123">
        <v>8.6658714869000003E-4</v>
      </c>
      <c r="BC56" s="123">
        <v>4.5613963643479E-2</v>
      </c>
      <c r="BD56" s="123">
        <v>1.8661155231058001E-2</v>
      </c>
      <c r="BE56" s="123">
        <v>0.204325503597626</v>
      </c>
      <c r="BF56" s="123">
        <v>3.8833035002438701</v>
      </c>
      <c r="BG56" s="123">
        <v>0.68693915866659405</v>
      </c>
      <c r="BH56" s="123">
        <v>1.6813991297629999E-3</v>
      </c>
      <c r="BI56" s="123" t="s">
        <v>32</v>
      </c>
      <c r="BJ56" s="123" t="s">
        <v>32</v>
      </c>
      <c r="BK56" s="123">
        <v>1.6400446107906998E-2</v>
      </c>
      <c r="BL56" s="123">
        <v>8.7412062985809998E-3</v>
      </c>
    </row>
    <row r="57" spans="1:64" x14ac:dyDescent="0.3">
      <c r="A57" s="126">
        <v>51</v>
      </c>
      <c r="B57" s="123">
        <v>895.06441502835901</v>
      </c>
      <c r="C57" s="123">
        <v>278375.59399280098</v>
      </c>
      <c r="D57" s="123">
        <v>323.69578960749698</v>
      </c>
      <c r="E57" s="123">
        <v>131.20989641441199</v>
      </c>
      <c r="F57" s="123">
        <v>380852.30992255802</v>
      </c>
      <c r="G57" s="123">
        <v>4027.80559563824</v>
      </c>
      <c r="H57" s="123">
        <v>8456.61638296407</v>
      </c>
      <c r="I57" s="123">
        <v>2156.0273713359102</v>
      </c>
      <c r="J57" s="123">
        <v>149.050772215064</v>
      </c>
      <c r="K57" s="123">
        <v>62.492558300446902</v>
      </c>
      <c r="M57" s="124">
        <v>0.19147217966286659</v>
      </c>
      <c r="N57" s="124">
        <v>46.435832833939124</v>
      </c>
      <c r="O57" s="124">
        <v>6.1162319446336551E-2</v>
      </c>
      <c r="P57" s="124">
        <v>1.9176326360966313E-2</v>
      </c>
      <c r="Q57" s="124">
        <v>48.996649671537085</v>
      </c>
      <c r="R57" s="124">
        <v>0.5200702585088095</v>
      </c>
      <c r="S57" s="124">
        <v>1.4022761286231018</v>
      </c>
      <c r="T57" s="124">
        <v>0.38489400633088666</v>
      </c>
      <c r="U57" s="125">
        <v>1.8966710764366894E-2</v>
      </c>
      <c r="V57" s="125">
        <v>7.77907365723963E-3</v>
      </c>
      <c r="W57" s="125">
        <v>98.038279508830769</v>
      </c>
      <c r="Y57" s="11">
        <v>74.4648302854376</v>
      </c>
      <c r="Z57" s="123">
        <v>175.53061259707499</v>
      </c>
      <c r="AA57" s="123">
        <v>0.93838324286503305</v>
      </c>
      <c r="AB57" s="123">
        <v>1.42467118034561</v>
      </c>
      <c r="AC57" s="123" t="s">
        <v>32</v>
      </c>
      <c r="AD57" s="123">
        <v>0.18712304473969199</v>
      </c>
      <c r="AE57" s="123" t="s">
        <v>32</v>
      </c>
      <c r="AF57" s="123">
        <v>6.8159098718038005E-2</v>
      </c>
      <c r="AG57" s="123" t="s">
        <v>32</v>
      </c>
      <c r="AH57" s="123">
        <v>0.22069181579052199</v>
      </c>
      <c r="AI57" s="123">
        <v>0.121480263137293</v>
      </c>
      <c r="AJ57" s="123">
        <v>4.1484797660817296</v>
      </c>
      <c r="AK57" s="123">
        <v>63.0596215385753</v>
      </c>
      <c r="AL57" s="123">
        <v>1.02813842295178</v>
      </c>
      <c r="AM57" s="123">
        <v>4.2072102022605096</v>
      </c>
      <c r="AN57" s="123" t="s">
        <v>32</v>
      </c>
      <c r="AO57" s="123" t="s">
        <v>32</v>
      </c>
      <c r="AP57" s="123">
        <v>0.58593437212030597</v>
      </c>
      <c r="AQ57" s="123">
        <v>0.20647332869871601</v>
      </c>
      <c r="AR57" s="123">
        <v>0.25908781033457901</v>
      </c>
      <c r="AS57" s="123">
        <v>1.7334141440189001E-2</v>
      </c>
      <c r="AT57" s="123">
        <v>0.11329076739574299</v>
      </c>
      <c r="AU57" s="123">
        <v>1.9258738253344999E-2</v>
      </c>
      <c r="AV57" s="123">
        <v>8.5326308186320001E-3</v>
      </c>
      <c r="AW57" s="123">
        <v>1.8988493093084001E-2</v>
      </c>
      <c r="AX57" s="123">
        <v>6.3961345669149997E-3</v>
      </c>
      <c r="AY57" s="123">
        <v>1.8823886065489001E-2</v>
      </c>
      <c r="AZ57" s="123">
        <v>1.879974969882E-3</v>
      </c>
      <c r="BA57" s="123">
        <v>1.4927161392931E-2</v>
      </c>
      <c r="BB57" s="123">
        <v>1.7848057196339999E-3</v>
      </c>
      <c r="BC57" s="123">
        <v>3.3865951726993998E-2</v>
      </c>
      <c r="BD57" s="123">
        <v>2.0965120819551E-2</v>
      </c>
      <c r="BE57" s="123">
        <v>0.29992294591493601</v>
      </c>
      <c r="BF57" s="123">
        <v>3.9900687156197101</v>
      </c>
      <c r="BG57" s="123">
        <v>0.74524406243605101</v>
      </c>
      <c r="BH57" s="123">
        <v>6.2694746219680002E-3</v>
      </c>
      <c r="BI57" s="123">
        <v>5.2243566914260001E-3</v>
      </c>
      <c r="BJ57" s="123">
        <v>2.2487067030723999E-2</v>
      </c>
      <c r="BK57" s="123">
        <v>4.0972296177855999E-2</v>
      </c>
      <c r="BL57" s="123">
        <v>1.4520453321288001E-2</v>
      </c>
    </row>
    <row r="58" spans="1:64" x14ac:dyDescent="0.3">
      <c r="I58" s="123"/>
      <c r="L58" s="14" t="s">
        <v>71</v>
      </c>
      <c r="M58" s="15">
        <f>MIN(M7:M57)</f>
        <v>0</v>
      </c>
      <c r="N58" s="15">
        <f t="shared" ref="N58:V58" si="0">MIN(N7:N57)</f>
        <v>44.882976741346347</v>
      </c>
      <c r="O58" s="15">
        <f t="shared" si="0"/>
        <v>4.6859434858571816E-2</v>
      </c>
      <c r="P58" s="15">
        <f t="shared" si="0"/>
        <v>9.0723705588781536E-3</v>
      </c>
      <c r="Q58" s="15">
        <f t="shared" si="0"/>
        <v>47.851563763013417</v>
      </c>
      <c r="R58" s="15">
        <f t="shared" si="0"/>
        <v>0.3728162020768131</v>
      </c>
      <c r="S58" s="15">
        <f t="shared" si="0"/>
        <v>1.2684632180589395</v>
      </c>
      <c r="T58" s="15">
        <f t="shared" si="0"/>
        <v>0.24650081165771059</v>
      </c>
      <c r="U58" s="15">
        <f t="shared" si="0"/>
        <v>8.5388103082792727E-3</v>
      </c>
      <c r="V58" s="15">
        <f t="shared" si="0"/>
        <v>8.2128205028692458E-4</v>
      </c>
      <c r="W58" s="125"/>
      <c r="Y58" s="11"/>
      <c r="Z58" s="117"/>
      <c r="AA58" s="117"/>
      <c r="AB58" s="117"/>
      <c r="AC58" s="117"/>
      <c r="AD58" s="117"/>
      <c r="AE58" s="117"/>
      <c r="AF58" s="117"/>
      <c r="AG58" s="117"/>
      <c r="AH58" s="117"/>
      <c r="AI58" s="117"/>
      <c r="AJ58" s="117"/>
      <c r="AK58" s="117"/>
      <c r="AL58" s="117"/>
      <c r="AM58" s="117"/>
      <c r="AN58" s="117"/>
      <c r="AO58" s="117"/>
      <c r="AP58" s="117"/>
      <c r="AQ58" s="117"/>
      <c r="AR58" s="117"/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17"/>
      <c r="BD58" s="117"/>
      <c r="BE58" s="117"/>
      <c r="BF58" s="117"/>
      <c r="BG58" s="117"/>
      <c r="BH58" s="117"/>
      <c r="BI58" s="117"/>
      <c r="BJ58" s="117"/>
      <c r="BK58" s="117"/>
      <c r="BL58" s="117"/>
    </row>
    <row r="59" spans="1:64" x14ac:dyDescent="0.3">
      <c r="I59" s="123"/>
      <c r="L59" s="14" t="s">
        <v>72</v>
      </c>
      <c r="M59" s="15">
        <f>MAX(M7:M57)</f>
        <v>0.44313038846177721</v>
      </c>
      <c r="N59" s="15">
        <f t="shared" ref="N59:V59" si="1">MAX(N7:N57)</f>
        <v>49.131161938624658</v>
      </c>
      <c r="O59" s="15">
        <f t="shared" si="1"/>
        <v>0.12922303385325606</v>
      </c>
      <c r="P59" s="15">
        <f t="shared" si="1"/>
        <v>3.2126524999036184E-2</v>
      </c>
      <c r="Q59" s="15">
        <f t="shared" si="1"/>
        <v>52.583870402507451</v>
      </c>
      <c r="R59" s="15">
        <f t="shared" si="1"/>
        <v>1.1034938030813606</v>
      </c>
      <c r="S59" s="15">
        <f t="shared" si="1"/>
        <v>1.5551003047368286</v>
      </c>
      <c r="T59" s="15">
        <f t="shared" si="1"/>
        <v>0.53775311075448062</v>
      </c>
      <c r="U59" s="15">
        <f t="shared" si="1"/>
        <v>2.1280869519549293E-2</v>
      </c>
      <c r="V59" s="15">
        <f t="shared" si="1"/>
        <v>2.0963434290427751E-2</v>
      </c>
      <c r="W59" s="125"/>
      <c r="Y59" s="11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/>
      <c r="BG59" s="117"/>
      <c r="BH59" s="117"/>
      <c r="BI59" s="117"/>
      <c r="BJ59" s="117"/>
      <c r="BK59" s="117"/>
      <c r="BL59" s="117"/>
    </row>
    <row r="60" spans="1:64" x14ac:dyDescent="0.3">
      <c r="I60" s="123"/>
      <c r="L60" s="14" t="s">
        <v>73</v>
      </c>
      <c r="M60" s="15">
        <f>AVERAGE(M7:M57)</f>
        <v>0.18685982796684161</v>
      </c>
      <c r="N60" s="15">
        <f t="shared" ref="N60:V60" si="2">AVERAGE(N7:N57)</f>
        <v>46.691209572759654</v>
      </c>
      <c r="O60" s="15">
        <f t="shared" si="2"/>
        <v>7.0888928738420953E-2</v>
      </c>
      <c r="P60" s="15">
        <f t="shared" si="2"/>
        <v>1.8820053770749828E-2</v>
      </c>
      <c r="Q60" s="15">
        <f t="shared" si="2"/>
        <v>50.741171176790374</v>
      </c>
      <c r="R60" s="15">
        <f t="shared" si="2"/>
        <v>0.58527844719314093</v>
      </c>
      <c r="S60" s="15">
        <f t="shared" si="2"/>
        <v>1.4270870765276022</v>
      </c>
      <c r="T60" s="15">
        <f t="shared" si="2"/>
        <v>0.38641199658406489</v>
      </c>
      <c r="U60" s="15">
        <f t="shared" si="2"/>
        <v>1.6802227270514981E-2</v>
      </c>
      <c r="V60" s="15">
        <f t="shared" si="2"/>
        <v>5.9437976519043697E-3</v>
      </c>
      <c r="W60" s="125"/>
      <c r="Y60" s="11"/>
      <c r="Z60" s="117"/>
      <c r="AA60" s="117"/>
      <c r="AB60" s="117"/>
      <c r="AC60" s="117"/>
      <c r="AD60" s="117"/>
      <c r="AE60" s="117"/>
      <c r="AF60" s="117"/>
      <c r="AG60" s="117"/>
      <c r="AH60" s="117"/>
      <c r="AI60" s="117"/>
      <c r="AJ60" s="117"/>
      <c r="AK60" s="117"/>
      <c r="AL60" s="117"/>
      <c r="AM60" s="117"/>
      <c r="AN60" s="117"/>
      <c r="AO60" s="117"/>
      <c r="AP60" s="117"/>
      <c r="AQ60" s="117"/>
      <c r="AR60" s="117"/>
      <c r="AS60" s="117"/>
      <c r="AT60" s="117"/>
      <c r="AU60" s="117"/>
      <c r="AV60" s="117"/>
      <c r="AW60" s="117"/>
      <c r="AX60" s="117"/>
      <c r="AY60" s="117"/>
      <c r="AZ60" s="117"/>
      <c r="BA60" s="117"/>
      <c r="BB60" s="117"/>
      <c r="BC60" s="117"/>
      <c r="BD60" s="117"/>
      <c r="BE60" s="117"/>
      <c r="BF60" s="117"/>
      <c r="BG60" s="117"/>
      <c r="BH60" s="117"/>
      <c r="BI60" s="117"/>
      <c r="BJ60" s="117"/>
      <c r="BK60" s="117"/>
      <c r="BL60" s="117"/>
    </row>
    <row r="61" spans="1:64" x14ac:dyDescent="0.3">
      <c r="I61" s="123"/>
      <c r="L61" s="14" t="s">
        <v>76</v>
      </c>
      <c r="M61" s="15">
        <f>STDEV(M7:M57)*2</f>
        <v>0.19415013587109659</v>
      </c>
      <c r="N61" s="15">
        <f t="shared" ref="N61:V61" si="3">STDEV(N7:N57)*2</f>
        <v>1.7634601016674416</v>
      </c>
      <c r="O61" s="15">
        <f t="shared" si="3"/>
        <v>4.0121882506331287E-2</v>
      </c>
      <c r="P61" s="15">
        <f t="shared" si="3"/>
        <v>8.8558333807536964E-3</v>
      </c>
      <c r="Q61" s="15">
        <f t="shared" si="3"/>
        <v>2.1690854148196932</v>
      </c>
      <c r="R61" s="15">
        <f t="shared" si="3"/>
        <v>0.24321299947938407</v>
      </c>
      <c r="S61" s="15">
        <f t="shared" si="3"/>
        <v>0.12466244412921877</v>
      </c>
      <c r="T61" s="15">
        <f t="shared" si="3"/>
        <v>0.11517302010302981</v>
      </c>
      <c r="U61" s="15">
        <f t="shared" si="3"/>
        <v>4.7702076070829727E-3</v>
      </c>
      <c r="V61" s="15">
        <f t="shared" si="3"/>
        <v>9.1628867122772219E-3</v>
      </c>
      <c r="W61" s="125"/>
      <c r="Y61" s="11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7"/>
      <c r="AN61" s="117"/>
      <c r="AO61" s="117"/>
      <c r="AP61" s="117"/>
      <c r="AQ61" s="117"/>
      <c r="AR61" s="117"/>
      <c r="AS61" s="117"/>
      <c r="AT61" s="117"/>
      <c r="AU61" s="117"/>
      <c r="AV61" s="117"/>
      <c r="AW61" s="117"/>
      <c r="AX61" s="117"/>
      <c r="AY61" s="117"/>
      <c r="AZ61" s="117"/>
      <c r="BA61" s="117"/>
      <c r="BB61" s="117"/>
      <c r="BC61" s="117"/>
      <c r="BD61" s="117"/>
      <c r="BE61" s="117"/>
      <c r="BF61" s="117"/>
      <c r="BG61" s="117"/>
      <c r="BH61" s="117"/>
      <c r="BI61" s="117"/>
      <c r="BJ61" s="117"/>
      <c r="BK61" s="117"/>
      <c r="BL61" s="117"/>
    </row>
    <row r="62" spans="1:64" x14ac:dyDescent="0.3">
      <c r="A62" s="23" t="s">
        <v>2</v>
      </c>
      <c r="B62" s="146" t="s">
        <v>291</v>
      </c>
      <c r="I62" s="123"/>
      <c r="M62" s="124"/>
      <c r="N62" s="124"/>
      <c r="O62" s="124"/>
      <c r="P62" s="124"/>
      <c r="Q62" s="124"/>
      <c r="R62" s="124"/>
      <c r="S62" s="124"/>
      <c r="T62" s="124"/>
      <c r="U62" s="125"/>
      <c r="V62" s="125"/>
      <c r="W62" s="125"/>
      <c r="Y62" s="11"/>
      <c r="Z62" s="117"/>
      <c r="AA62" s="117"/>
      <c r="AB62" s="117"/>
      <c r="AC62" s="117"/>
      <c r="AD62" s="117"/>
      <c r="AE62" s="117"/>
      <c r="AF62" s="117"/>
      <c r="AG62" s="117"/>
      <c r="AH62" s="117"/>
      <c r="AI62" s="117"/>
      <c r="AJ62" s="117"/>
      <c r="AK62" s="117"/>
      <c r="AL62" s="117"/>
      <c r="AM62" s="117"/>
      <c r="AN62" s="117"/>
      <c r="AO62" s="117"/>
      <c r="AP62" s="117"/>
      <c r="AQ62" s="117"/>
      <c r="AR62" s="117"/>
      <c r="AS62" s="117"/>
      <c r="AT62" s="117"/>
      <c r="AU62" s="117"/>
      <c r="AV62" s="117"/>
      <c r="AW62" s="117"/>
      <c r="AX62" s="117"/>
      <c r="AY62" s="117"/>
      <c r="AZ62" s="117"/>
      <c r="BA62" s="117"/>
      <c r="BB62" s="117"/>
      <c r="BC62" s="117"/>
      <c r="BD62" s="117"/>
      <c r="BE62" s="117"/>
      <c r="BF62" s="117"/>
      <c r="BG62" s="117"/>
      <c r="BH62" s="117"/>
      <c r="BI62" s="117"/>
      <c r="BJ62" s="117"/>
      <c r="BK62" s="117"/>
      <c r="BL62" s="117"/>
    </row>
    <row r="63" spans="1:64" x14ac:dyDescent="0.3">
      <c r="A63" s="126">
        <v>1</v>
      </c>
      <c r="B63" s="117" t="s">
        <v>32</v>
      </c>
      <c r="C63" s="123">
        <v>288656.97706806503</v>
      </c>
      <c r="D63" s="117">
        <v>16700.375711998</v>
      </c>
      <c r="E63" s="117">
        <v>3.2038992610322801</v>
      </c>
      <c r="F63" s="123">
        <v>349976.593147823</v>
      </c>
      <c r="G63" s="117">
        <v>7635.03633677981</v>
      </c>
      <c r="H63" s="117">
        <v>13571.221213053201</v>
      </c>
      <c r="I63" s="123">
        <v>574.23743555263695</v>
      </c>
      <c r="J63" s="117">
        <v>58.225850194085901</v>
      </c>
      <c r="K63" s="117">
        <v>537.41943916557398</v>
      </c>
      <c r="M63" s="124">
        <v>0</v>
      </c>
      <c r="N63" s="124">
        <v>48.150870344723927</v>
      </c>
      <c r="O63" s="124">
        <v>3.1555359907820217</v>
      </c>
      <c r="P63" s="124">
        <v>4.682498769998677E-4</v>
      </c>
      <c r="Q63" s="124">
        <v>45.02448870846743</v>
      </c>
      <c r="R63" s="124">
        <v>0.98583589180500897</v>
      </c>
      <c r="S63" s="124">
        <v>2.2503799015484818</v>
      </c>
      <c r="T63" s="124">
        <v>0.10251286699485675</v>
      </c>
      <c r="U63" s="125">
        <v>7.4092394371974308E-3</v>
      </c>
      <c r="V63" s="125">
        <v>6.6897971787330646E-2</v>
      </c>
      <c r="W63" s="125">
        <v>99.74439916542326</v>
      </c>
      <c r="Y63" s="11">
        <v>76.501584762017998</v>
      </c>
      <c r="Z63" s="117">
        <v>213.219777287233</v>
      </c>
      <c r="AA63" s="117">
        <v>13.3322321167038</v>
      </c>
      <c r="AB63" s="117">
        <v>16.984890082012701</v>
      </c>
      <c r="AC63" s="117" t="s">
        <v>32</v>
      </c>
      <c r="AD63" s="117" t="s">
        <v>32</v>
      </c>
      <c r="AE63" s="117" t="s">
        <v>32</v>
      </c>
      <c r="AF63" s="117" t="s">
        <v>32</v>
      </c>
      <c r="AG63" s="117" t="s">
        <v>32</v>
      </c>
      <c r="AH63" s="117">
        <v>0.194336495993925</v>
      </c>
      <c r="AI63" s="117">
        <v>6.7873110844799994E-2</v>
      </c>
      <c r="AJ63" s="117">
        <v>21.4452432076727</v>
      </c>
      <c r="AK63" s="117">
        <v>13.2348768632302</v>
      </c>
      <c r="AL63" s="117">
        <v>0.15812582588530699</v>
      </c>
      <c r="AM63" s="117">
        <v>2.3893892195295701</v>
      </c>
      <c r="AN63" s="117" t="s">
        <v>32</v>
      </c>
      <c r="AO63" s="117" t="s">
        <v>32</v>
      </c>
      <c r="AP63" s="117">
        <v>2.1181056143362E-2</v>
      </c>
      <c r="AQ63" s="117">
        <v>0.18173668152935801</v>
      </c>
      <c r="AR63" s="117">
        <v>0.276992856933583</v>
      </c>
      <c r="AS63" s="117">
        <v>2.2193161924713E-2</v>
      </c>
      <c r="AT63" s="117">
        <v>5.4807056107398E-2</v>
      </c>
      <c r="AU63" s="117">
        <v>1.5388240546199E-2</v>
      </c>
      <c r="AV63" s="117">
        <v>4.0603330270580001E-3</v>
      </c>
      <c r="AW63" s="117">
        <v>3.0661699995741001E-2</v>
      </c>
      <c r="AX63" s="117">
        <v>1.0654350373229999E-3</v>
      </c>
      <c r="AY63" s="117">
        <v>8.9939928899300005E-3</v>
      </c>
      <c r="AZ63" s="117">
        <v>1.1140362176460001E-3</v>
      </c>
      <c r="BA63" s="117">
        <v>1.4235310731476001E-2</v>
      </c>
      <c r="BB63" s="117">
        <v>2.1352185226659998E-3</v>
      </c>
      <c r="BC63" s="117">
        <v>3.5497456813625997E-2</v>
      </c>
      <c r="BD63" s="117">
        <v>9.0748727774759997E-3</v>
      </c>
      <c r="BE63" s="117">
        <v>1.45027156257773</v>
      </c>
      <c r="BF63" s="117">
        <v>0.810856488920638</v>
      </c>
      <c r="BG63" s="117">
        <v>5.2757030828776003E-2</v>
      </c>
      <c r="BH63" s="117">
        <v>4.5918358480781997E-2</v>
      </c>
      <c r="BI63" s="117">
        <v>2.8872508903693E-2</v>
      </c>
      <c r="BJ63" s="117">
        <v>9.7834959656123002E-2</v>
      </c>
      <c r="BK63" s="117">
        <v>0.43969546395567299</v>
      </c>
      <c r="BL63" s="117">
        <v>9.8403686637689003E-2</v>
      </c>
    </row>
    <row r="64" spans="1:64" x14ac:dyDescent="0.3">
      <c r="A64" s="126">
        <v>2</v>
      </c>
      <c r="B64" s="117">
        <v>405.49162500358398</v>
      </c>
      <c r="C64" s="123">
        <v>283138.322627149</v>
      </c>
      <c r="D64" s="117">
        <v>24663.8454960872</v>
      </c>
      <c r="E64" s="117">
        <v>4.3292794682379299</v>
      </c>
      <c r="F64" s="123">
        <v>344366.42880309699</v>
      </c>
      <c r="G64" s="117">
        <v>7251.2349254972696</v>
      </c>
      <c r="H64" s="117">
        <v>15005.3782012721</v>
      </c>
      <c r="I64" s="123">
        <v>582.89391415675698</v>
      </c>
      <c r="J64" s="117">
        <v>63.3645884677547</v>
      </c>
      <c r="K64" s="117">
        <v>657.840257827389</v>
      </c>
      <c r="M64" s="124">
        <v>8.6742768420766697E-2</v>
      </c>
      <c r="N64" s="124">
        <v>47.23030359743472</v>
      </c>
      <c r="O64" s="124">
        <v>4.6602336064856766</v>
      </c>
      <c r="P64" s="124">
        <v>6.3272419428297348E-4</v>
      </c>
      <c r="Q64" s="124">
        <v>44.302741065518426</v>
      </c>
      <c r="R64" s="124">
        <v>0.93627945358020737</v>
      </c>
      <c r="S64" s="124">
        <v>2.4881918133349394</v>
      </c>
      <c r="T64" s="124">
        <v>0.10405822155526424</v>
      </c>
      <c r="U64" s="125">
        <v>8.0631438825217849E-3</v>
      </c>
      <c r="V64" s="125">
        <v>8.1887955294353373E-2</v>
      </c>
      <c r="W64" s="125">
        <v>99.899134349701157</v>
      </c>
      <c r="Y64" s="11">
        <v>76.766036288818597</v>
      </c>
      <c r="Z64" s="117">
        <v>242.31645271596599</v>
      </c>
      <c r="AA64" s="117">
        <v>5.4059834144437202</v>
      </c>
      <c r="AB64" s="117">
        <v>22.781837166838098</v>
      </c>
      <c r="AC64" s="117" t="s">
        <v>32</v>
      </c>
      <c r="AD64" s="117" t="s">
        <v>32</v>
      </c>
      <c r="AE64" s="117" t="s">
        <v>32</v>
      </c>
      <c r="AF64" s="117">
        <v>8.4132407408097007E-2</v>
      </c>
      <c r="AG64" s="117" t="s">
        <v>32</v>
      </c>
      <c r="AH64" s="117">
        <v>0.16755453071368601</v>
      </c>
      <c r="AI64" s="117">
        <v>3.3077260454488E-2</v>
      </c>
      <c r="AJ64" s="117">
        <v>19.7326212255965</v>
      </c>
      <c r="AK64" s="117">
        <v>13.0306831848968</v>
      </c>
      <c r="AL64" s="117">
        <v>0.13641512649770701</v>
      </c>
      <c r="AM64" s="117">
        <v>2.6158333008133599</v>
      </c>
      <c r="AN64" s="117" t="s">
        <v>32</v>
      </c>
      <c r="AO64" s="117" t="s">
        <v>32</v>
      </c>
      <c r="AP64" s="117">
        <v>4.6109010444262001E-2</v>
      </c>
      <c r="AQ64" s="117">
        <v>0.14289922061186699</v>
      </c>
      <c r="AR64" s="117">
        <v>0.16774972628896501</v>
      </c>
      <c r="AS64" s="117">
        <v>3.7382734936830002E-3</v>
      </c>
      <c r="AT64" s="117">
        <v>6.6285261986787997E-2</v>
      </c>
      <c r="AU64" s="117" t="s">
        <v>32</v>
      </c>
      <c r="AV64" s="117">
        <v>2.1234162380059998E-3</v>
      </c>
      <c r="AW64" s="117" t="s">
        <v>32</v>
      </c>
      <c r="AX64" s="117" t="s">
        <v>32</v>
      </c>
      <c r="AY64" s="117" t="s">
        <v>32</v>
      </c>
      <c r="AZ64" s="117">
        <v>1.1973072317270001E-3</v>
      </c>
      <c r="BA64" s="117">
        <v>3.7745571714529998E-3</v>
      </c>
      <c r="BB64" s="117">
        <v>1.138693085905E-3</v>
      </c>
      <c r="BC64" s="117">
        <v>4.3592038864204E-2</v>
      </c>
      <c r="BD64" s="117">
        <v>1.0974474050399001E-2</v>
      </c>
      <c r="BE64" s="117">
        <v>1.29715164693832</v>
      </c>
      <c r="BF64" s="117">
        <v>0.78454138020514497</v>
      </c>
      <c r="BG64" s="117">
        <v>6.2978006613563994E-2</v>
      </c>
      <c r="BH64" s="117">
        <v>3.4609565317668997E-2</v>
      </c>
      <c r="BI64" s="117">
        <v>2.2202160414912998E-2</v>
      </c>
      <c r="BJ64" s="117">
        <v>6.9627710286177993E-2</v>
      </c>
      <c r="BK64" s="117">
        <v>0.26332580642610698</v>
      </c>
      <c r="BL64" s="117">
        <v>4.4657705395535E-2</v>
      </c>
    </row>
    <row r="65" spans="1:64" x14ac:dyDescent="0.3">
      <c r="A65" s="126">
        <v>3</v>
      </c>
      <c r="B65" s="117" t="s">
        <v>32</v>
      </c>
      <c r="C65" s="123">
        <v>292756.22934586101</v>
      </c>
      <c r="D65" s="117">
        <v>11886.0209017905</v>
      </c>
      <c r="E65" s="117">
        <v>2.4353376982602</v>
      </c>
      <c r="F65" s="123">
        <v>349968.89379849599</v>
      </c>
      <c r="G65" s="117">
        <v>7879.9095319852204</v>
      </c>
      <c r="H65" s="117">
        <v>12655.654975433499</v>
      </c>
      <c r="I65" s="123">
        <v>558.86057705153496</v>
      </c>
      <c r="J65" s="117">
        <v>43.9369816281731</v>
      </c>
      <c r="K65" s="117">
        <v>350.14232237426802</v>
      </c>
      <c r="M65" s="124">
        <v>0</v>
      </c>
      <c r="N65" s="124">
        <v>48.834666617183068</v>
      </c>
      <c r="O65" s="124">
        <v>2.2458636493933146</v>
      </c>
      <c r="P65" s="124">
        <v>3.5592460460072824E-4</v>
      </c>
      <c r="Q65" s="124">
        <v>45.023498187176507</v>
      </c>
      <c r="R65" s="124">
        <v>1.0174539187699316</v>
      </c>
      <c r="S65" s="124">
        <v>2.0985607080263828</v>
      </c>
      <c r="T65" s="124">
        <v>9.9767790215240015E-2</v>
      </c>
      <c r="U65" s="125">
        <v>5.590980912185026E-3</v>
      </c>
      <c r="V65" s="125">
        <v>4.3585716289148875E-2</v>
      </c>
      <c r="W65" s="125">
        <v>99.369343492570366</v>
      </c>
      <c r="Y65" s="11">
        <v>79.642797436618594</v>
      </c>
      <c r="Z65" s="117">
        <v>185.31156931830901</v>
      </c>
      <c r="AA65" s="117">
        <v>7.40318934169645</v>
      </c>
      <c r="AB65" s="117">
        <v>12.299576837317099</v>
      </c>
      <c r="AC65" s="117" t="s">
        <v>32</v>
      </c>
      <c r="AD65" s="117" t="s">
        <v>32</v>
      </c>
      <c r="AE65" s="117" t="s">
        <v>32</v>
      </c>
      <c r="AF65" s="117">
        <v>6.3438200345962995E-2</v>
      </c>
      <c r="AG65" s="117" t="s">
        <v>32</v>
      </c>
      <c r="AH65" s="117">
        <v>0.15542634950373499</v>
      </c>
      <c r="AI65" s="117">
        <v>4.9032851833086998E-2</v>
      </c>
      <c r="AJ65" s="117">
        <v>18.262441812788701</v>
      </c>
      <c r="AK65" s="117">
        <v>13.740634541934201</v>
      </c>
      <c r="AL65" s="117">
        <v>0.16650246091198201</v>
      </c>
      <c r="AM65" s="117">
        <v>2.2051168231510401</v>
      </c>
      <c r="AN65" s="117" t="s">
        <v>32</v>
      </c>
      <c r="AO65" s="117" t="s">
        <v>32</v>
      </c>
      <c r="AP65" s="117">
        <v>9.0380376948995006E-2</v>
      </c>
      <c r="AQ65" s="117">
        <v>0.10251312321897101</v>
      </c>
      <c r="AR65" s="117">
        <v>0.178038250775398</v>
      </c>
      <c r="AS65" s="117">
        <v>9.9321462702180001E-3</v>
      </c>
      <c r="AT65" s="117">
        <v>4.3705531934253999E-2</v>
      </c>
      <c r="AU65" s="117" t="s">
        <v>32</v>
      </c>
      <c r="AV65" s="117">
        <v>2.1155606983190001E-3</v>
      </c>
      <c r="AW65" s="117" t="s">
        <v>32</v>
      </c>
      <c r="AX65" s="117">
        <v>1.1371437192160001E-3</v>
      </c>
      <c r="AY65" s="117">
        <v>1.9209393962806E-2</v>
      </c>
      <c r="AZ65" s="117" t="s">
        <v>32</v>
      </c>
      <c r="BA65" s="117">
        <v>1.5152258789994001E-2</v>
      </c>
      <c r="BB65" s="117">
        <v>4.5588759002560004E-3</v>
      </c>
      <c r="BC65" s="117">
        <v>6.4703873926903993E-2</v>
      </c>
      <c r="BD65" s="117">
        <v>1.4491349630871999E-2</v>
      </c>
      <c r="BE65" s="117">
        <v>1.2912653496205799</v>
      </c>
      <c r="BF65" s="117">
        <v>0.81624870989474496</v>
      </c>
      <c r="BG65" s="117">
        <v>4.9814297034641998E-2</v>
      </c>
      <c r="BH65" s="117">
        <v>2.9914099807147002E-2</v>
      </c>
      <c r="BI65" s="117">
        <v>2.1274071430733E-2</v>
      </c>
      <c r="BJ65" s="117">
        <v>6.2351811517333003E-2</v>
      </c>
      <c r="BK65" s="117">
        <v>0.17697452305632</v>
      </c>
      <c r="BL65" s="117">
        <v>5.0402355078367003E-2</v>
      </c>
    </row>
    <row r="66" spans="1:64" x14ac:dyDescent="0.3">
      <c r="A66" s="126">
        <v>4</v>
      </c>
      <c r="B66" s="117">
        <v>431.72919999355997</v>
      </c>
      <c r="C66" s="123">
        <v>296690.67662001599</v>
      </c>
      <c r="D66" s="117">
        <v>4917.9449784521203</v>
      </c>
      <c r="E66" s="117">
        <v>2.1830553815963101</v>
      </c>
      <c r="F66" s="123">
        <v>355722.15122560703</v>
      </c>
      <c r="G66" s="117">
        <v>7918.9847225713202</v>
      </c>
      <c r="H66" s="117">
        <v>11078.7331312608</v>
      </c>
      <c r="I66" s="123">
        <v>611.34366392830202</v>
      </c>
      <c r="J66" s="117">
        <v>36.577596834246499</v>
      </c>
      <c r="K66" s="117">
        <v>161.02669065486799</v>
      </c>
      <c r="M66" s="124">
        <v>9.2355510462622359E-2</v>
      </c>
      <c r="N66" s="124">
        <v>49.490971766984863</v>
      </c>
      <c r="O66" s="124">
        <v>0.9292457036785281</v>
      </c>
      <c r="P66" s="124">
        <v>3.1905354402030073E-4</v>
      </c>
      <c r="Q66" s="124">
        <v>45.763654755174336</v>
      </c>
      <c r="R66" s="124">
        <v>1.0224993073784088</v>
      </c>
      <c r="S66" s="124">
        <v>1.8370755278256659</v>
      </c>
      <c r="T66" s="124">
        <v>0.10913707088448046</v>
      </c>
      <c r="U66" s="125">
        <v>4.6544991971578667E-3</v>
      </c>
      <c r="V66" s="125">
        <v>2.0044602452717965E-2</v>
      </c>
      <c r="W66" s="125">
        <v>99.269957797582791</v>
      </c>
      <c r="Y66" s="11">
        <v>91.806787985949995</v>
      </c>
      <c r="Z66" s="117">
        <v>154.09582722697499</v>
      </c>
      <c r="AA66" s="117">
        <v>6.2016834362433002</v>
      </c>
      <c r="AB66" s="117">
        <v>6.1360767291762697</v>
      </c>
      <c r="AC66" s="117" t="s">
        <v>32</v>
      </c>
      <c r="AD66" s="117" t="s">
        <v>32</v>
      </c>
      <c r="AE66" s="117" t="s">
        <v>32</v>
      </c>
      <c r="AF66" s="117">
        <v>5.9288339202184001E-2</v>
      </c>
      <c r="AG66" s="117" t="s">
        <v>32</v>
      </c>
      <c r="AH66" s="117">
        <v>0.18035745118395899</v>
      </c>
      <c r="AI66" s="117">
        <v>4.4649264140390998E-2</v>
      </c>
      <c r="AJ66" s="117">
        <v>21.424908257448902</v>
      </c>
      <c r="AK66" s="117">
        <v>13.3980856593249</v>
      </c>
      <c r="AL66" s="117">
        <v>0.15294250902495199</v>
      </c>
      <c r="AM66" s="117">
        <v>3.0544920028567999</v>
      </c>
      <c r="AN66" s="117" t="s">
        <v>32</v>
      </c>
      <c r="AO66" s="117" t="s">
        <v>32</v>
      </c>
      <c r="AP66" s="117">
        <v>1.9223699595571998E-2</v>
      </c>
      <c r="AQ66" s="117">
        <v>0.102059214737055</v>
      </c>
      <c r="AR66" s="117">
        <v>0.16815362423473099</v>
      </c>
      <c r="AS66" s="117">
        <v>1.2698162119689001E-2</v>
      </c>
      <c r="AT66" s="117">
        <v>6.8294763913093998E-2</v>
      </c>
      <c r="AU66" s="117" t="s">
        <v>32</v>
      </c>
      <c r="AV66" s="117" t="s">
        <v>32</v>
      </c>
      <c r="AW66" s="117" t="s">
        <v>32</v>
      </c>
      <c r="AX66" s="117">
        <v>2.9573848263589999E-3</v>
      </c>
      <c r="AY66" s="117">
        <v>1.2252128967944E-2</v>
      </c>
      <c r="AZ66" s="117" t="s">
        <v>32</v>
      </c>
      <c r="BA66" s="117">
        <v>9.6609561520929997E-3</v>
      </c>
      <c r="BB66" s="117">
        <v>1.933127904003E-3</v>
      </c>
      <c r="BC66" s="117">
        <v>6.4274349717596005E-2</v>
      </c>
      <c r="BD66" s="117">
        <v>1.5428902074482999E-2</v>
      </c>
      <c r="BE66" s="117">
        <v>1.3763626750882501</v>
      </c>
      <c r="BF66" s="117">
        <v>0.829141729466224</v>
      </c>
      <c r="BG66" s="117">
        <v>2.6497796289684999E-2</v>
      </c>
      <c r="BH66" s="117">
        <v>3.2828356838787001E-2</v>
      </c>
      <c r="BI66" s="117">
        <v>3.1031038967269001E-2</v>
      </c>
      <c r="BJ66" s="117">
        <v>8.1525468182297001E-2</v>
      </c>
      <c r="BK66" s="117">
        <v>0.121344813603931</v>
      </c>
      <c r="BL66" s="117">
        <v>5.6045776704609002E-2</v>
      </c>
    </row>
    <row r="67" spans="1:64" x14ac:dyDescent="0.3">
      <c r="A67" s="126">
        <v>5</v>
      </c>
      <c r="B67" s="117" t="s">
        <v>32</v>
      </c>
      <c r="C67" s="123">
        <v>241979.37075375</v>
      </c>
      <c r="D67" s="117">
        <v>69216.905512771496</v>
      </c>
      <c r="E67" s="117">
        <v>9.7999769329164597</v>
      </c>
      <c r="F67" s="123">
        <v>323850.50047897798</v>
      </c>
      <c r="G67" s="117">
        <v>6466.0767485632596</v>
      </c>
      <c r="H67" s="117">
        <v>23448.948330381401</v>
      </c>
      <c r="I67" s="123">
        <v>541.80074197357703</v>
      </c>
      <c r="J67" s="117">
        <v>112.933204116537</v>
      </c>
      <c r="K67" s="117">
        <v>1615.40230126089</v>
      </c>
      <c r="M67" s="124">
        <v>0</v>
      </c>
      <c r="N67" s="124">
        <v>40.364578835433036</v>
      </c>
      <c r="O67" s="124">
        <v>13.078534296638175</v>
      </c>
      <c r="P67" s="124">
        <v>1.4322666287457405E-3</v>
      </c>
      <c r="Q67" s="124">
        <v>41.663366886620516</v>
      </c>
      <c r="R67" s="124">
        <v>0.83489982977448807</v>
      </c>
      <c r="S67" s="124">
        <v>3.8883046121438438</v>
      </c>
      <c r="T67" s="124">
        <v>9.6722268457122965E-2</v>
      </c>
      <c r="U67" s="125">
        <v>1.4370750223829333E-2</v>
      </c>
      <c r="V67" s="125">
        <v>0.20108527846095559</v>
      </c>
      <c r="W67" s="125">
        <v>100.14329502438072</v>
      </c>
      <c r="Y67" s="11">
        <v>65.845314269902602</v>
      </c>
      <c r="Z67" s="117">
        <v>402.14923494833999</v>
      </c>
      <c r="AA67" s="117">
        <v>2.2485310031131598</v>
      </c>
      <c r="AB67" s="117">
        <v>54.919231310275698</v>
      </c>
      <c r="AC67" s="117" t="s">
        <v>32</v>
      </c>
      <c r="AD67" s="117" t="s">
        <v>32</v>
      </c>
      <c r="AE67" s="117" t="s">
        <v>32</v>
      </c>
      <c r="AF67" s="117" t="s">
        <v>32</v>
      </c>
      <c r="AG67" s="117" t="s">
        <v>32</v>
      </c>
      <c r="AH67" s="117">
        <v>0.17393576967506699</v>
      </c>
      <c r="AI67" s="117">
        <v>9.5574924141129999E-3</v>
      </c>
      <c r="AJ67" s="117">
        <v>5.2594272332616896</v>
      </c>
      <c r="AK67" s="117">
        <v>11.807629324177899</v>
      </c>
      <c r="AL67" s="117">
        <v>0.18281282927061701</v>
      </c>
      <c r="AM67" s="117">
        <v>2.3488952580681799</v>
      </c>
      <c r="AN67" s="117" t="s">
        <v>32</v>
      </c>
      <c r="AO67" s="117" t="s">
        <v>32</v>
      </c>
      <c r="AP67" s="117">
        <v>6.6705066642774993E-2</v>
      </c>
      <c r="AQ67" s="117">
        <v>1.3992066072621E-2</v>
      </c>
      <c r="AR67" s="117">
        <v>2.6112646627425001E-2</v>
      </c>
      <c r="AS67" s="117" t="s">
        <v>32</v>
      </c>
      <c r="AT67" s="117" t="s">
        <v>32</v>
      </c>
      <c r="AU67" s="117">
        <v>1.5860084832026E-2</v>
      </c>
      <c r="AV67" s="117">
        <v>4.1707366136390003E-3</v>
      </c>
      <c r="AW67" s="117" t="s">
        <v>32</v>
      </c>
      <c r="AX67" s="117" t="s">
        <v>32</v>
      </c>
      <c r="AY67" s="117">
        <v>9.2901425730010003E-3</v>
      </c>
      <c r="AZ67" s="117" t="s">
        <v>32</v>
      </c>
      <c r="BA67" s="117" t="s">
        <v>32</v>
      </c>
      <c r="BB67" s="117" t="s">
        <v>32</v>
      </c>
      <c r="BC67" s="117">
        <v>2.0917178285052001E-2</v>
      </c>
      <c r="BD67" s="117">
        <v>2.3749077315050001E-3</v>
      </c>
      <c r="BE67" s="117">
        <v>0.86024882155473803</v>
      </c>
      <c r="BF67" s="117">
        <v>0.77426773568806095</v>
      </c>
      <c r="BG67" s="117">
        <v>1.2449164327412001E-2</v>
      </c>
      <c r="BH67" s="117">
        <v>7.9492092117490008E-3</v>
      </c>
      <c r="BI67" s="117">
        <v>0.152312863806746</v>
      </c>
      <c r="BJ67" s="117">
        <v>3.0774245889742001E-2</v>
      </c>
      <c r="BK67" s="117">
        <v>4.5616326521066002E-2</v>
      </c>
      <c r="BL67" s="117">
        <v>4.2039836865769998E-3</v>
      </c>
    </row>
    <row r="68" spans="1:64" x14ac:dyDescent="0.3">
      <c r="A68" s="126">
        <v>6</v>
      </c>
      <c r="B68" s="117">
        <v>763.18389117563697</v>
      </c>
      <c r="C68" s="123">
        <v>262198.08629815897</v>
      </c>
      <c r="D68" s="117">
        <v>43292.0839460157</v>
      </c>
      <c r="E68" s="117">
        <v>7.2272859699181398</v>
      </c>
      <c r="F68" s="123">
        <v>345411.65747760201</v>
      </c>
      <c r="G68" s="117">
        <v>6817.5518517300097</v>
      </c>
      <c r="H68" s="117">
        <v>18527.5953182263</v>
      </c>
      <c r="I68" s="123">
        <v>695.95421066391805</v>
      </c>
      <c r="J68" s="117">
        <v>92.0282583525034</v>
      </c>
      <c r="K68" s="117">
        <v>1189.29195726835</v>
      </c>
      <c r="M68" s="124">
        <v>0.16326029800029226</v>
      </c>
      <c r="N68" s="124">
        <v>43.737262775395898</v>
      </c>
      <c r="O68" s="124">
        <v>8.1800392615996671</v>
      </c>
      <c r="P68" s="124">
        <v>1.0562678445035362E-3</v>
      </c>
      <c r="Q68" s="124">
        <v>44.4372097344935</v>
      </c>
      <c r="R68" s="124">
        <v>0.8802822950953787</v>
      </c>
      <c r="S68" s="124">
        <v>3.0722458556682848</v>
      </c>
      <c r="T68" s="124">
        <v>0.12424174568772263</v>
      </c>
      <c r="U68" s="125">
        <v>1.1710595875356057E-2</v>
      </c>
      <c r="V68" s="125">
        <v>0.14804306284076418</v>
      </c>
      <c r="W68" s="125">
        <v>100.75535189250139</v>
      </c>
      <c r="Y68" s="11">
        <v>67.151854218383704</v>
      </c>
      <c r="Z68" s="117">
        <v>326.18843898513097</v>
      </c>
      <c r="AA68" s="117">
        <v>2.9007594044514602</v>
      </c>
      <c r="AB68" s="117">
        <v>46.442032077297704</v>
      </c>
      <c r="AC68" s="117" t="s">
        <v>32</v>
      </c>
      <c r="AD68" s="117" t="s">
        <v>32</v>
      </c>
      <c r="AE68" s="117" t="s">
        <v>32</v>
      </c>
      <c r="AF68" s="117">
        <v>9.6276094560803993E-2</v>
      </c>
      <c r="AG68" s="117" t="s">
        <v>32</v>
      </c>
      <c r="AH68" s="117">
        <v>0.16375846078727299</v>
      </c>
      <c r="AI68" s="117">
        <v>3.5684435407064001E-2</v>
      </c>
      <c r="AJ68" s="117">
        <v>13.741885824795601</v>
      </c>
      <c r="AK68" s="117">
        <v>12.3616627683849</v>
      </c>
      <c r="AL68" s="117">
        <v>0.180906770694156</v>
      </c>
      <c r="AM68" s="117">
        <v>2.3034189848779398</v>
      </c>
      <c r="AN68" s="117" t="s">
        <v>32</v>
      </c>
      <c r="AO68" s="117" t="s">
        <v>32</v>
      </c>
      <c r="AP68" s="117">
        <v>1.2674270806771E-2</v>
      </c>
      <c r="AQ68" s="117">
        <v>7.6371153565171004E-2</v>
      </c>
      <c r="AR68" s="117">
        <v>0.10488671312447299</v>
      </c>
      <c r="AS68" s="117">
        <v>1.1422869258746001E-2</v>
      </c>
      <c r="AT68" s="117">
        <v>1.6634125841553001E-2</v>
      </c>
      <c r="AU68" s="117">
        <v>9.3309699305149998E-3</v>
      </c>
      <c r="AV68" s="117">
        <v>2.4185388944680001E-3</v>
      </c>
      <c r="AW68" s="117">
        <v>2.7977742282134E-2</v>
      </c>
      <c r="AX68" s="117" t="s">
        <v>32</v>
      </c>
      <c r="AY68" s="117" t="s">
        <v>32</v>
      </c>
      <c r="AZ68" s="117">
        <v>4.1571623037119998E-3</v>
      </c>
      <c r="BA68" s="117">
        <v>4.3033559150250002E-3</v>
      </c>
      <c r="BB68" s="117">
        <v>2.613180110209E-3</v>
      </c>
      <c r="BC68" s="117">
        <v>3.7182930523486001E-2</v>
      </c>
      <c r="BD68" s="117">
        <v>1.6675860718447E-2</v>
      </c>
      <c r="BE68" s="117">
        <v>1.0504301555378801</v>
      </c>
      <c r="BF68" s="117">
        <v>0.81448940900221301</v>
      </c>
      <c r="BG68" s="117">
        <v>5.7356698980533999E-2</v>
      </c>
      <c r="BH68" s="117">
        <v>4.4436276568692E-2</v>
      </c>
      <c r="BI68" s="117">
        <v>4.3693920208534E-2</v>
      </c>
      <c r="BJ68" s="117">
        <v>8.4343849563368004E-2</v>
      </c>
      <c r="BK68" s="117">
        <v>0.18774157535154201</v>
      </c>
      <c r="BL68" s="117">
        <v>3.8763572402756998E-2</v>
      </c>
    </row>
    <row r="69" spans="1:64" x14ac:dyDescent="0.3">
      <c r="A69" s="126">
        <v>7</v>
      </c>
      <c r="B69" s="117">
        <v>725.93931220341995</v>
      </c>
      <c r="C69" s="123">
        <v>300532.14626422198</v>
      </c>
      <c r="D69" s="117">
        <v>1885.7113934438501</v>
      </c>
      <c r="E69" s="117">
        <v>1.0464548175617401</v>
      </c>
      <c r="F69" s="123">
        <v>361592.872384271</v>
      </c>
      <c r="G69" s="117">
        <v>7681.0408884177295</v>
      </c>
      <c r="H69" s="117">
        <v>10988.924204356899</v>
      </c>
      <c r="I69" s="123">
        <v>699.72015231678495</v>
      </c>
      <c r="J69" s="117">
        <v>37.518497385678998</v>
      </c>
      <c r="K69" s="117">
        <v>92.550100290730597</v>
      </c>
      <c r="M69" s="124">
        <v>0.15529293766655561</v>
      </c>
      <c r="N69" s="124">
        <v>50.131767318334866</v>
      </c>
      <c r="O69" s="124">
        <v>0.35630516779121546</v>
      </c>
      <c r="P69" s="124">
        <v>1.5293937158664833E-4</v>
      </c>
      <c r="Q69" s="124">
        <v>46.518923032236458</v>
      </c>
      <c r="R69" s="124">
        <v>0.99177599951249718</v>
      </c>
      <c r="S69" s="124">
        <v>1.822183411566461</v>
      </c>
      <c r="T69" s="124">
        <v>0.12491404159159245</v>
      </c>
      <c r="U69" s="125">
        <v>4.7742287923276524E-3</v>
      </c>
      <c r="V69" s="125">
        <v>1.1520636484190144E-2</v>
      </c>
      <c r="W69" s="125">
        <v>100.11760971334776</v>
      </c>
      <c r="Y69" s="11">
        <v>91.985103943251104</v>
      </c>
      <c r="Z69" s="117">
        <v>150.12650704075199</v>
      </c>
      <c r="AA69" s="117">
        <v>2.81408850245576</v>
      </c>
      <c r="AB69" s="117">
        <v>3.17219027823975</v>
      </c>
      <c r="AC69" s="117" t="s">
        <v>32</v>
      </c>
      <c r="AD69" s="117" t="s">
        <v>32</v>
      </c>
      <c r="AE69" s="117" t="s">
        <v>32</v>
      </c>
      <c r="AF69" s="117">
        <v>7.0392934932278994E-2</v>
      </c>
      <c r="AG69" s="117" t="s">
        <v>32</v>
      </c>
      <c r="AH69" s="117">
        <v>0.109084037702318</v>
      </c>
      <c r="AI69" s="117">
        <v>4.9420201893481001E-2</v>
      </c>
      <c r="AJ69" s="117">
        <v>23.992250941387301</v>
      </c>
      <c r="AK69" s="117">
        <v>14.091931716233301</v>
      </c>
      <c r="AL69" s="117">
        <v>0.205992985611365</v>
      </c>
      <c r="AM69" s="117">
        <v>2.9786772852108601</v>
      </c>
      <c r="AN69" s="117" t="s">
        <v>32</v>
      </c>
      <c r="AO69" s="117" t="s">
        <v>32</v>
      </c>
      <c r="AP69" s="117">
        <v>3.8255267064700997E-2</v>
      </c>
      <c r="AQ69" s="117">
        <v>3.3807924661058003E-2</v>
      </c>
      <c r="AR69" s="117">
        <v>7.3780385217057001E-2</v>
      </c>
      <c r="AS69" s="117">
        <v>6.2249998199149998E-3</v>
      </c>
      <c r="AT69" s="117">
        <v>1.8201981099380999E-2</v>
      </c>
      <c r="AU69" s="117" t="s">
        <v>32</v>
      </c>
      <c r="AV69" s="117">
        <v>3.615965690625E-3</v>
      </c>
      <c r="AW69" s="117">
        <v>1.3380337393993001E-2</v>
      </c>
      <c r="AX69" s="117" t="s">
        <v>32</v>
      </c>
      <c r="AY69" s="117">
        <v>1.2045955727319001E-2</v>
      </c>
      <c r="AZ69" s="117">
        <v>3.0229593181389999E-3</v>
      </c>
      <c r="BA69" s="117">
        <v>1.268949334435E-2</v>
      </c>
      <c r="BB69" s="117">
        <v>5.7283253657400002E-3</v>
      </c>
      <c r="BC69" s="117">
        <v>7.6671609069152005E-2</v>
      </c>
      <c r="BD69" s="117">
        <v>1.7188713313097001E-2</v>
      </c>
      <c r="BE69" s="117">
        <v>1.4436762776871199</v>
      </c>
      <c r="BF69" s="117">
        <v>0.84908107593123905</v>
      </c>
      <c r="BG69" s="117">
        <v>4.1690862671932997E-2</v>
      </c>
      <c r="BH69" s="117">
        <v>2.8637525330261E-2</v>
      </c>
      <c r="BI69" s="117">
        <v>1.8385244747515999E-2</v>
      </c>
      <c r="BJ69" s="117">
        <v>4.5403202422996003E-2</v>
      </c>
      <c r="BK69" s="117">
        <v>6.9478082133190996E-2</v>
      </c>
      <c r="BL69" s="117">
        <v>2.8158051231103001E-2</v>
      </c>
    </row>
    <row r="70" spans="1:64" x14ac:dyDescent="0.3">
      <c r="A70" s="126">
        <v>8</v>
      </c>
      <c r="B70" s="117">
        <v>500.38843862743602</v>
      </c>
      <c r="C70" s="123">
        <v>298465.97943834198</v>
      </c>
      <c r="D70" s="117">
        <v>3728.3708806964701</v>
      </c>
      <c r="E70" s="117">
        <v>1.3013318066006101</v>
      </c>
      <c r="F70" s="123">
        <v>360729.83059694897</v>
      </c>
      <c r="G70" s="117">
        <v>7364.7489661580103</v>
      </c>
      <c r="H70" s="117">
        <v>10775.2050342805</v>
      </c>
      <c r="I70" s="123">
        <v>692.44336500872396</v>
      </c>
      <c r="J70" s="117">
        <v>37.280880298347903</v>
      </c>
      <c r="K70" s="117">
        <v>97.037074934093397</v>
      </c>
      <c r="M70" s="124">
        <v>0.10704309479118111</v>
      </c>
      <c r="N70" s="124">
        <v>49.787110030109822</v>
      </c>
      <c r="O70" s="124">
        <v>0.70447567790759802</v>
      </c>
      <c r="P70" s="124">
        <v>1.9018964353467919E-4</v>
      </c>
      <c r="Q70" s="124">
        <v>46.407892706297488</v>
      </c>
      <c r="R70" s="124">
        <v>0.9509363865103222</v>
      </c>
      <c r="S70" s="124">
        <v>1.7867444987843923</v>
      </c>
      <c r="T70" s="124">
        <v>0.12361498952135741</v>
      </c>
      <c r="U70" s="125">
        <v>4.7439920179647701E-3</v>
      </c>
      <c r="V70" s="125">
        <v>1.2079175087795945E-2</v>
      </c>
      <c r="W70" s="125">
        <v>99.884830740671447</v>
      </c>
      <c r="Y70" s="11">
        <v>85.638276709731798</v>
      </c>
      <c r="Z70" s="117">
        <v>155.62156206147799</v>
      </c>
      <c r="AA70" s="117">
        <v>14.5522926311791</v>
      </c>
      <c r="AB70" s="117">
        <v>4.7926517223438498</v>
      </c>
      <c r="AC70" s="117" t="s">
        <v>32</v>
      </c>
      <c r="AD70" s="117">
        <v>0.187968033054803</v>
      </c>
      <c r="AE70" s="117" t="s">
        <v>32</v>
      </c>
      <c r="AF70" s="117">
        <v>6.0647772495115999E-2</v>
      </c>
      <c r="AG70" s="117" t="s">
        <v>32</v>
      </c>
      <c r="AH70" s="117">
        <v>0.13538295661563601</v>
      </c>
      <c r="AI70" s="117">
        <v>4.5280225272652998E-2</v>
      </c>
      <c r="AJ70" s="117">
        <v>29.8410808222065</v>
      </c>
      <c r="AK70" s="117">
        <v>13.2365887310027</v>
      </c>
      <c r="AL70" s="117">
        <v>0.126005431124941</v>
      </c>
      <c r="AM70" s="117">
        <v>2.9501441986381498</v>
      </c>
      <c r="AN70" s="117" t="s">
        <v>32</v>
      </c>
      <c r="AO70" s="117" t="s">
        <v>32</v>
      </c>
      <c r="AP70" s="117">
        <v>2.9443320847634E-2</v>
      </c>
      <c r="AQ70" s="117">
        <v>5.7227597616288997E-2</v>
      </c>
      <c r="AR70" s="117">
        <v>0.11592658820563401</v>
      </c>
      <c r="AS70" s="117">
        <v>1.0708005979845E-2</v>
      </c>
      <c r="AT70" s="117">
        <v>3.1322806169200003E-2</v>
      </c>
      <c r="AU70" s="117">
        <v>3.5355961768518997E-2</v>
      </c>
      <c r="AV70" s="117">
        <v>5.6381244381400004E-3</v>
      </c>
      <c r="AW70" s="117">
        <v>6.6047563643340003E-3</v>
      </c>
      <c r="AX70" s="117" t="s">
        <v>32</v>
      </c>
      <c r="AY70" s="117">
        <v>8.2555670600589996E-3</v>
      </c>
      <c r="AZ70" s="117">
        <v>1.021610421772E-3</v>
      </c>
      <c r="BA70" s="117">
        <v>1.636054332432E-2</v>
      </c>
      <c r="BB70" s="117">
        <v>2.9436098965850001E-3</v>
      </c>
      <c r="BC70" s="117">
        <v>5.1085359875512E-2</v>
      </c>
      <c r="BD70" s="117">
        <v>1.5621031766787001E-2</v>
      </c>
      <c r="BE70" s="117">
        <v>1.6851280159516899</v>
      </c>
      <c r="BF70" s="117">
        <v>0.861488009774667</v>
      </c>
      <c r="BG70" s="117">
        <v>6.4450064369919999E-2</v>
      </c>
      <c r="BH70" s="117">
        <v>3.3273617733153002E-2</v>
      </c>
      <c r="BI70" s="117">
        <v>1.5194569158837001E-2</v>
      </c>
      <c r="BJ70" s="117">
        <v>4.1135726825437001E-2</v>
      </c>
      <c r="BK70" s="117">
        <v>0.24185248749239699</v>
      </c>
      <c r="BL70" s="117">
        <v>7.0775296857995995E-2</v>
      </c>
    </row>
    <row r="71" spans="1:64" x14ac:dyDescent="0.3">
      <c r="A71" s="126">
        <v>9</v>
      </c>
      <c r="B71" s="117">
        <v>846.79238647878401</v>
      </c>
      <c r="C71" s="123">
        <v>276717.74495868298</v>
      </c>
      <c r="D71" s="117">
        <v>29948.666609685999</v>
      </c>
      <c r="E71" s="117">
        <v>5.1413173568807098</v>
      </c>
      <c r="F71" s="123">
        <v>346065.763686152</v>
      </c>
      <c r="G71" s="117">
        <v>7273.5430845948604</v>
      </c>
      <c r="H71" s="117">
        <v>15944.406947621699</v>
      </c>
      <c r="I71" s="123">
        <v>550.68806067895298</v>
      </c>
      <c r="J71" s="117">
        <v>75.270492839468602</v>
      </c>
      <c r="K71" s="117">
        <v>880.67930338577605</v>
      </c>
      <c r="M71" s="124">
        <v>0.18114582731554152</v>
      </c>
      <c r="N71" s="124">
        <v>46.159287036557906</v>
      </c>
      <c r="O71" s="124">
        <v>5.6588005559001697</v>
      </c>
      <c r="P71" s="124">
        <v>7.5140353170811568E-4</v>
      </c>
      <c r="Q71" s="124">
        <v>44.521360498223459</v>
      </c>
      <c r="R71" s="124">
        <v>0.93915988308288822</v>
      </c>
      <c r="S71" s="124">
        <v>2.6439015600546298</v>
      </c>
      <c r="T71" s="124">
        <v>9.8308832592406678E-2</v>
      </c>
      <c r="U71" s="125">
        <v>9.5781702138223786E-3</v>
      </c>
      <c r="V71" s="125">
        <v>0.10962695968546139</v>
      </c>
      <c r="W71" s="125">
        <v>100.321920727158</v>
      </c>
      <c r="Y71" s="11">
        <v>68.282183071187305</v>
      </c>
      <c r="Z71" s="117">
        <v>279.74448760741399</v>
      </c>
      <c r="AA71" s="117">
        <v>15.4308278300718</v>
      </c>
      <c r="AB71" s="117">
        <v>30.304519471905799</v>
      </c>
      <c r="AC71" s="117">
        <v>0.655345110452622</v>
      </c>
      <c r="AD71" s="117">
        <v>0.30129591786800097</v>
      </c>
      <c r="AE71" s="117" t="s">
        <v>32</v>
      </c>
      <c r="AF71" s="117" t="s">
        <v>32</v>
      </c>
      <c r="AG71" s="117" t="s">
        <v>32</v>
      </c>
      <c r="AH71" s="117">
        <v>0.188268363681274</v>
      </c>
      <c r="AI71" s="117">
        <v>4.5866402159855997E-2</v>
      </c>
      <c r="AJ71" s="117">
        <v>9.9550808665056607</v>
      </c>
      <c r="AK71" s="117">
        <v>12.202818828685899</v>
      </c>
      <c r="AL71" s="117">
        <v>0.128426005197563</v>
      </c>
      <c r="AM71" s="117">
        <v>2.5584223624317701</v>
      </c>
      <c r="AN71" s="117" t="s">
        <v>32</v>
      </c>
      <c r="AO71" s="117" t="s">
        <v>32</v>
      </c>
      <c r="AP71" s="117">
        <v>0.10733676361017699</v>
      </c>
      <c r="AQ71" s="117">
        <v>0.107699679269046</v>
      </c>
      <c r="AR71" s="117">
        <v>0.14708676008236099</v>
      </c>
      <c r="AS71" s="117">
        <v>1.029300397152E-2</v>
      </c>
      <c r="AT71" s="117">
        <v>3.0093027743846999E-2</v>
      </c>
      <c r="AU71" s="117" t="s">
        <v>32</v>
      </c>
      <c r="AV71" s="117">
        <v>4.4796723856090001E-3</v>
      </c>
      <c r="AW71" s="117">
        <v>7.9434997071049993E-3</v>
      </c>
      <c r="AX71" s="117">
        <v>1.1728714947780001E-3</v>
      </c>
      <c r="AY71" s="117">
        <v>1.4929759775183E-2</v>
      </c>
      <c r="AZ71" s="117" t="s">
        <v>32</v>
      </c>
      <c r="BA71" s="117" t="s">
        <v>32</v>
      </c>
      <c r="BB71" s="117">
        <v>4.8621991575784999E-2</v>
      </c>
      <c r="BC71" s="117">
        <v>1.1119288235673E-2</v>
      </c>
      <c r="BD71" s="117">
        <v>3.722792729731E-3</v>
      </c>
      <c r="BE71" s="117">
        <v>1.02450368913295</v>
      </c>
      <c r="BF71" s="117">
        <v>0.859825313062066</v>
      </c>
      <c r="BG71" s="117">
        <v>5.1684684391333002E-2</v>
      </c>
      <c r="BH71" s="117">
        <v>2.3463150152718E-2</v>
      </c>
      <c r="BI71" s="117">
        <v>2.3576876628605001E-2</v>
      </c>
      <c r="BJ71" s="117">
        <v>5.7870797964309002E-2</v>
      </c>
      <c r="BK71" s="117">
        <v>0.24566766034509799</v>
      </c>
      <c r="BL71" s="117">
        <v>5.8290460054350998E-2</v>
      </c>
    </row>
    <row r="72" spans="1:64" x14ac:dyDescent="0.3">
      <c r="A72" s="126">
        <v>10</v>
      </c>
      <c r="B72" s="117">
        <v>612.38357566889601</v>
      </c>
      <c r="C72" s="123">
        <v>304306.79174632701</v>
      </c>
      <c r="D72" s="117">
        <v>5650.5531040781498</v>
      </c>
      <c r="E72" s="117">
        <v>1.4227040974365499</v>
      </c>
      <c r="F72" s="123">
        <v>360900.52297701797</v>
      </c>
      <c r="G72" s="117">
        <v>8011.0813032415899</v>
      </c>
      <c r="H72" s="117">
        <v>11310.3071191502</v>
      </c>
      <c r="I72" s="123">
        <v>604.53270917089299</v>
      </c>
      <c r="J72" s="117">
        <v>44.554083964893003</v>
      </c>
      <c r="K72" s="117">
        <v>163.52842169390399</v>
      </c>
      <c r="M72" s="124">
        <v>0.13100109450709024</v>
      </c>
      <c r="N72" s="124">
        <v>50.761415931204809</v>
      </c>
      <c r="O72" s="124">
        <v>1.0676720090155665</v>
      </c>
      <c r="P72" s="124">
        <v>2.0792820384035179E-4</v>
      </c>
      <c r="Q72" s="124">
        <v>46.429852280993359</v>
      </c>
      <c r="R72" s="124">
        <v>1.034390817874554</v>
      </c>
      <c r="S72" s="124">
        <v>1.875475126497486</v>
      </c>
      <c r="T72" s="124">
        <v>0.10792117924118781</v>
      </c>
      <c r="U72" s="125">
        <v>5.6695071845326347E-3</v>
      </c>
      <c r="V72" s="125">
        <v>2.0356017932457168E-2</v>
      </c>
      <c r="W72" s="125">
        <v>101.43396189265489</v>
      </c>
      <c r="Y72" s="11">
        <v>83.550437286407202</v>
      </c>
      <c r="Z72" s="117">
        <v>171.80513704275299</v>
      </c>
      <c r="AA72" s="117">
        <v>12.9124531430434</v>
      </c>
      <c r="AB72" s="117">
        <v>6.7528048894937402</v>
      </c>
      <c r="AC72" s="117" t="s">
        <v>32</v>
      </c>
      <c r="AD72" s="117">
        <v>0.29030428523634</v>
      </c>
      <c r="AE72" s="117" t="s">
        <v>32</v>
      </c>
      <c r="AF72" s="117">
        <v>9.6145494153881003E-2</v>
      </c>
      <c r="AG72" s="117">
        <v>3.0131487223610001E-2</v>
      </c>
      <c r="AH72" s="117">
        <v>0.274941283043519</v>
      </c>
      <c r="AI72" s="117">
        <v>6.4530067668054997E-2</v>
      </c>
      <c r="AJ72" s="117">
        <v>16.427508847541802</v>
      </c>
      <c r="AK72" s="117">
        <v>14.076571490701999</v>
      </c>
      <c r="AL72" s="117">
        <v>0.24847810532613199</v>
      </c>
      <c r="AM72" s="117">
        <v>2.68910498187069</v>
      </c>
      <c r="AN72" s="117" t="s">
        <v>32</v>
      </c>
      <c r="AO72" s="117" t="s">
        <v>32</v>
      </c>
      <c r="AP72" s="117">
        <v>2.22630064683606</v>
      </c>
      <c r="AQ72" s="117">
        <v>0.193806224040387</v>
      </c>
      <c r="AR72" s="117">
        <v>0.33978370398062102</v>
      </c>
      <c r="AS72" s="117">
        <v>3.0862134067528E-2</v>
      </c>
      <c r="AT72" s="117">
        <v>0.118326614171454</v>
      </c>
      <c r="AU72" s="117">
        <v>6.9236399851120003E-3</v>
      </c>
      <c r="AV72" s="117">
        <v>1.797297788893E-3</v>
      </c>
      <c r="AW72" s="117">
        <v>6.5513207432670003E-3</v>
      </c>
      <c r="AX72" s="117">
        <v>9.6690725296700003E-4</v>
      </c>
      <c r="AY72" s="117">
        <v>8.1889350360730001E-3</v>
      </c>
      <c r="AZ72" s="117">
        <v>3.0884109249529998E-3</v>
      </c>
      <c r="BA72" s="117">
        <v>9.715894287175E-3</v>
      </c>
      <c r="BB72" s="117">
        <v>6.82958537815E-3</v>
      </c>
      <c r="BC72" s="117">
        <v>5.9844367977824997E-2</v>
      </c>
      <c r="BD72" s="117">
        <v>1.4450858472906E-2</v>
      </c>
      <c r="BE72" s="117">
        <v>1.3715074075399101</v>
      </c>
      <c r="BF72" s="117">
        <v>0.87429436076325895</v>
      </c>
      <c r="BG72" s="117">
        <v>0.13313443224896601</v>
      </c>
      <c r="BH72" s="117">
        <v>5.4089130369977999E-2</v>
      </c>
      <c r="BI72" s="117">
        <v>2.9958704419192999E-2</v>
      </c>
      <c r="BJ72" s="117">
        <v>8.1283049156816001E-2</v>
      </c>
      <c r="BK72" s="117">
        <v>0.59892516635508597</v>
      </c>
      <c r="BL72" s="117">
        <v>0.119909351829806</v>
      </c>
    </row>
    <row r="73" spans="1:64" x14ac:dyDescent="0.3">
      <c r="A73" s="126">
        <v>11</v>
      </c>
      <c r="B73" s="117">
        <v>861.35178415376799</v>
      </c>
      <c r="C73" s="123">
        <v>298333.79288272402</v>
      </c>
      <c r="D73" s="117">
        <v>8374.9290118530207</v>
      </c>
      <c r="E73" s="117">
        <v>2.3048318625240798</v>
      </c>
      <c r="F73" s="123">
        <v>354596.52947810298</v>
      </c>
      <c r="G73" s="117">
        <v>8170.4703671562702</v>
      </c>
      <c r="H73" s="117">
        <v>11768.0018065232</v>
      </c>
      <c r="I73" s="123">
        <v>603.10251926991202</v>
      </c>
      <c r="J73" s="117">
        <v>38.377258797599197</v>
      </c>
      <c r="K73" s="117">
        <v>251.805038546388</v>
      </c>
      <c r="M73" s="124">
        <v>0.18426037366617407</v>
      </c>
      <c r="N73" s="124">
        <v>49.765059990767192</v>
      </c>
      <c r="O73" s="124">
        <v>1.5824428367896282</v>
      </c>
      <c r="P73" s="124">
        <v>3.3685117670789424E-4</v>
      </c>
      <c r="Q73" s="124">
        <v>45.618843517357945</v>
      </c>
      <c r="R73" s="124">
        <v>1.0549711338072176</v>
      </c>
      <c r="S73" s="124">
        <v>1.9513700595576771</v>
      </c>
      <c r="T73" s="124">
        <v>0.10766586174006469</v>
      </c>
      <c r="U73" s="125">
        <v>4.8835061819944977E-3</v>
      </c>
      <c r="V73" s="125">
        <v>3.1344691198254379E-2</v>
      </c>
      <c r="W73" s="125">
        <v>100.30117882224286</v>
      </c>
      <c r="Y73" s="11">
        <v>79.126637179616495</v>
      </c>
      <c r="Z73" s="117">
        <v>158.94953882823199</v>
      </c>
      <c r="AA73" s="117">
        <v>93.672340522983205</v>
      </c>
      <c r="AB73" s="117">
        <v>9.6809114684713506</v>
      </c>
      <c r="AC73" s="117" t="s">
        <v>32</v>
      </c>
      <c r="AD73" s="117">
        <v>0.19600417373255299</v>
      </c>
      <c r="AE73" s="117" t="s">
        <v>32</v>
      </c>
      <c r="AF73" s="117" t="s">
        <v>32</v>
      </c>
      <c r="AG73" s="117" t="s">
        <v>32</v>
      </c>
      <c r="AH73" s="117">
        <v>0.23598789509145399</v>
      </c>
      <c r="AI73" s="117">
        <v>3.9693773234051002E-2</v>
      </c>
      <c r="AJ73" s="117">
        <v>13.5134182558095</v>
      </c>
      <c r="AK73" s="117">
        <v>12.645267043295799</v>
      </c>
      <c r="AL73" s="117">
        <v>0.161040930581408</v>
      </c>
      <c r="AM73" s="117">
        <v>2.38184153432484</v>
      </c>
      <c r="AN73" s="117" t="s">
        <v>32</v>
      </c>
      <c r="AO73" s="117" t="s">
        <v>32</v>
      </c>
      <c r="AP73" s="117">
        <v>0.124105478929928</v>
      </c>
      <c r="AQ73" s="117">
        <v>0.22269498658613601</v>
      </c>
      <c r="AR73" s="117">
        <v>0.38307599519357699</v>
      </c>
      <c r="AS73" s="117">
        <v>3.3486386088402001E-2</v>
      </c>
      <c r="AT73" s="117">
        <v>3.2553897383336999E-2</v>
      </c>
      <c r="AU73" s="117">
        <v>2.9361054400662001E-2</v>
      </c>
      <c r="AV73" s="117">
        <v>3.874287511162E-3</v>
      </c>
      <c r="AW73" s="117">
        <v>2.9280672907953002E-2</v>
      </c>
      <c r="AX73" s="117">
        <v>3.1091660282380001E-3</v>
      </c>
      <c r="AY73" s="117" t="s">
        <v>32</v>
      </c>
      <c r="AZ73" s="117" t="s">
        <v>32</v>
      </c>
      <c r="BA73" s="117">
        <v>2.3853234492648999E-2</v>
      </c>
      <c r="BB73" s="117">
        <v>4.0844420472080003E-3</v>
      </c>
      <c r="BC73" s="117">
        <v>4.3400299018396003E-2</v>
      </c>
      <c r="BD73" s="117">
        <v>1.4060812809583999E-2</v>
      </c>
      <c r="BE73" s="117">
        <v>1.29932947673563</v>
      </c>
      <c r="BF73" s="117">
        <v>0.87092297460954105</v>
      </c>
      <c r="BG73" s="117">
        <v>6.6949112371083003E-2</v>
      </c>
      <c r="BH73" s="117">
        <v>6.3159224912162998E-2</v>
      </c>
      <c r="BI73" s="117">
        <v>6.3890671856731002E-2</v>
      </c>
      <c r="BJ73" s="117">
        <v>0.136047225330027</v>
      </c>
      <c r="BK73" s="117">
        <v>0.49953763949303298</v>
      </c>
      <c r="BL73" s="117">
        <v>0.151314270776645</v>
      </c>
    </row>
    <row r="74" spans="1:64" x14ac:dyDescent="0.3">
      <c r="A74" s="126">
        <v>12</v>
      </c>
      <c r="B74" s="117">
        <v>724.34518834675202</v>
      </c>
      <c r="C74" s="123">
        <v>294098.31280870602</v>
      </c>
      <c r="D74" s="117">
        <v>7684.1904354224898</v>
      </c>
      <c r="E74" s="117">
        <v>1.8482109305829399</v>
      </c>
      <c r="F74" s="123">
        <v>353929.66791682399</v>
      </c>
      <c r="G74" s="117">
        <v>7567.7473934667896</v>
      </c>
      <c r="H74" s="117">
        <v>11250.2940676035</v>
      </c>
      <c r="I74" s="123">
        <v>698.13778893378196</v>
      </c>
      <c r="J74" s="117">
        <v>38.0981092316892</v>
      </c>
      <c r="K74" s="117">
        <v>196.522112427883</v>
      </c>
      <c r="M74" s="124">
        <v>0.15495192269113722</v>
      </c>
      <c r="N74" s="124">
        <v>49.05853955962025</v>
      </c>
      <c r="O74" s="124">
        <v>1.4519277827730794</v>
      </c>
      <c r="P74" s="124">
        <v>2.7011602750469669E-4</v>
      </c>
      <c r="Q74" s="124">
        <v>45.533051777499402</v>
      </c>
      <c r="R74" s="124">
        <v>0.97714754344443178</v>
      </c>
      <c r="S74" s="124">
        <v>1.865523762290012</v>
      </c>
      <c r="T74" s="124">
        <v>0.12463155808045875</v>
      </c>
      <c r="U74" s="125">
        <v>4.8479843997324508E-3</v>
      </c>
      <c r="V74" s="125">
        <v>2.4463072555022874E-2</v>
      </c>
      <c r="W74" s="125">
        <v>99.195355079381017</v>
      </c>
      <c r="Y74" s="11">
        <v>96.653876716416406</v>
      </c>
      <c r="Z74" s="117">
        <v>155.979496493006</v>
      </c>
      <c r="AA74" s="117">
        <v>1.1897612244357301</v>
      </c>
      <c r="AB74" s="117">
        <v>7.30796852140144</v>
      </c>
      <c r="AC74" s="117">
        <v>0.43537899435751598</v>
      </c>
      <c r="AD74" s="117">
        <v>0.18982424571318701</v>
      </c>
      <c r="AE74" s="117" t="s">
        <v>32</v>
      </c>
      <c r="AF74" s="117" t="s">
        <v>32</v>
      </c>
      <c r="AG74" s="117" t="s">
        <v>32</v>
      </c>
      <c r="AH74" s="117">
        <v>1.7312114990604499</v>
      </c>
      <c r="AI74" s="117">
        <v>1.7020467994293E-2</v>
      </c>
      <c r="AJ74" s="117">
        <v>36.119477851842497</v>
      </c>
      <c r="AK74" s="117">
        <v>13.774246277</v>
      </c>
      <c r="AL74" s="117">
        <v>0.27158519220893301</v>
      </c>
      <c r="AM74" s="117">
        <v>2.9309572425292001</v>
      </c>
      <c r="AN74" s="117" t="s">
        <v>32</v>
      </c>
      <c r="AO74" s="117" t="s">
        <v>32</v>
      </c>
      <c r="AP74" s="117" t="s">
        <v>32</v>
      </c>
      <c r="AQ74" s="117">
        <v>4.6360179542150999E-2</v>
      </c>
      <c r="AR74" s="117">
        <v>0.11278575197893601</v>
      </c>
      <c r="AS74" s="117">
        <v>7.5431132771570002E-3</v>
      </c>
      <c r="AT74" s="117">
        <v>3.1517291953062E-2</v>
      </c>
      <c r="AU74" s="117" t="s">
        <v>32</v>
      </c>
      <c r="AV74" s="117" t="s">
        <v>32</v>
      </c>
      <c r="AW74" s="117" t="s">
        <v>32</v>
      </c>
      <c r="AX74" s="117" t="s">
        <v>32</v>
      </c>
      <c r="AY74" s="117">
        <v>8.3191870554369992E-3</v>
      </c>
      <c r="AZ74" s="117">
        <v>1.028964174347E-3</v>
      </c>
      <c r="BA74" s="117" t="s">
        <v>32</v>
      </c>
      <c r="BB74" s="117">
        <v>9.7843192437699995E-4</v>
      </c>
      <c r="BC74" s="117">
        <v>4.6723837662457003E-2</v>
      </c>
      <c r="BD74" s="117">
        <v>1.4675882372257001E-2</v>
      </c>
      <c r="BE74" s="117">
        <v>2.2073748207875701</v>
      </c>
      <c r="BF74" s="117">
        <v>0.80914702284106199</v>
      </c>
      <c r="BG74" s="117">
        <v>6.4888739580391E-2</v>
      </c>
      <c r="BH74" s="117">
        <v>1.5837081147910999E-2</v>
      </c>
      <c r="BI74" s="117">
        <v>7.7402498078420002E-3</v>
      </c>
      <c r="BJ74" s="117">
        <v>1.9254866353689001E-2</v>
      </c>
      <c r="BK74" s="117">
        <v>0.14204949261899999</v>
      </c>
      <c r="BL74" s="117">
        <v>5.0568840368355003E-2</v>
      </c>
    </row>
    <row r="75" spans="1:64" x14ac:dyDescent="0.3">
      <c r="A75" s="126">
        <v>13</v>
      </c>
      <c r="B75" s="117">
        <v>711.426486304062</v>
      </c>
      <c r="C75" s="123">
        <v>279113.90078015602</v>
      </c>
      <c r="D75" s="117">
        <v>18436.7893509266</v>
      </c>
      <c r="E75" s="117">
        <v>4.0833771586457601</v>
      </c>
      <c r="F75" s="123">
        <v>352259.48326000699</v>
      </c>
      <c r="G75" s="117">
        <v>7827.9088590541396</v>
      </c>
      <c r="H75" s="117">
        <v>13261.2642947764</v>
      </c>
      <c r="I75" s="123">
        <v>536.86657452327097</v>
      </c>
      <c r="J75" s="117">
        <v>62.622682158569901</v>
      </c>
      <c r="K75" s="117">
        <v>595.99278469045601</v>
      </c>
      <c r="M75" s="124">
        <v>0.15218835395016497</v>
      </c>
      <c r="N75" s="124">
        <v>46.558989789137826</v>
      </c>
      <c r="O75" s="124">
        <v>3.4836313478575809</v>
      </c>
      <c r="P75" s="124">
        <v>5.9678557173607782E-4</v>
      </c>
      <c r="Q75" s="124">
        <v>45.318182521399898</v>
      </c>
      <c r="R75" s="124">
        <v>1.0107395918810704</v>
      </c>
      <c r="S75" s="124">
        <v>2.1989828453598226</v>
      </c>
      <c r="T75" s="124">
        <v>9.5841420883894329E-2</v>
      </c>
      <c r="U75" s="125">
        <v>7.9687363046780195E-3</v>
      </c>
      <c r="V75" s="125">
        <v>7.4189181838267962E-2</v>
      </c>
      <c r="W75" s="125">
        <v>98.901310574184947</v>
      </c>
      <c r="Y75" s="11">
        <v>74.961181146944895</v>
      </c>
      <c r="Z75" s="117">
        <v>226.112146705648</v>
      </c>
      <c r="AA75" s="117">
        <v>1.9434668219758</v>
      </c>
      <c r="AB75" s="117">
        <v>19.676837597876698</v>
      </c>
      <c r="AC75" s="117">
        <v>0.589172058433859</v>
      </c>
      <c r="AD75" s="117">
        <v>0.225684212960929</v>
      </c>
      <c r="AE75" s="117" t="s">
        <v>32</v>
      </c>
      <c r="AF75" s="117" t="s">
        <v>32</v>
      </c>
      <c r="AG75" s="117" t="s">
        <v>32</v>
      </c>
      <c r="AH75" s="117">
        <v>0.208055339735081</v>
      </c>
      <c r="AI75" s="117">
        <v>1.5152820152675E-2</v>
      </c>
      <c r="AJ75" s="117">
        <v>7.6129723477502402</v>
      </c>
      <c r="AK75" s="117">
        <v>13.1670528157292</v>
      </c>
      <c r="AL75" s="117">
        <v>0.24852300226704799</v>
      </c>
      <c r="AM75" s="117">
        <v>2.10535686642717</v>
      </c>
      <c r="AN75" s="117" t="s">
        <v>32</v>
      </c>
      <c r="AO75" s="117" t="s">
        <v>32</v>
      </c>
      <c r="AP75" s="117">
        <v>2.0952675710954001E-2</v>
      </c>
      <c r="AQ75" s="117">
        <v>0.104298913277378</v>
      </c>
      <c r="AR75" s="117">
        <v>0.182572013995288</v>
      </c>
      <c r="AS75" s="117">
        <v>9.2036834009320001E-3</v>
      </c>
      <c r="AT75" s="117">
        <v>4.7122942420432003E-2</v>
      </c>
      <c r="AU75" s="117" t="s">
        <v>32</v>
      </c>
      <c r="AV75" s="117" t="s">
        <v>32</v>
      </c>
      <c r="AW75" s="117" t="s">
        <v>32</v>
      </c>
      <c r="AX75" s="117" t="s">
        <v>32</v>
      </c>
      <c r="AY75" s="117" t="s">
        <v>32</v>
      </c>
      <c r="AZ75" s="117">
        <v>1.0983764571839999E-3</v>
      </c>
      <c r="BA75" s="117">
        <v>7.0076480927509996E-3</v>
      </c>
      <c r="BB75" s="117" t="s">
        <v>32</v>
      </c>
      <c r="BC75" s="117">
        <v>1.9914901067091002E-2</v>
      </c>
      <c r="BD75" s="117">
        <v>5.570197813936E-3</v>
      </c>
      <c r="BE75" s="117">
        <v>1.1513898293327101</v>
      </c>
      <c r="BF75" s="117">
        <v>0.75669416530806199</v>
      </c>
      <c r="BG75" s="117">
        <v>6.9289613284080995E-2</v>
      </c>
      <c r="BH75" s="117">
        <v>0.46651261894493401</v>
      </c>
      <c r="BI75" s="117">
        <v>1.6362725253058E-2</v>
      </c>
      <c r="BJ75" s="117">
        <v>6.1193358339520998E-2</v>
      </c>
      <c r="BK75" s="117">
        <v>0.20773569671262601</v>
      </c>
      <c r="BL75" s="117">
        <v>4.7547638370956997E-2</v>
      </c>
    </row>
    <row r="76" spans="1:64" x14ac:dyDescent="0.3">
      <c r="A76" s="126">
        <v>14</v>
      </c>
      <c r="B76" s="117">
        <v>595.133659843126</v>
      </c>
      <c r="C76" s="123">
        <v>290548.06163939403</v>
      </c>
      <c r="D76" s="117">
        <v>16601.464928711299</v>
      </c>
      <c r="E76" s="117">
        <v>3.6466604086338799</v>
      </c>
      <c r="F76" s="123">
        <v>352251.68337132398</v>
      </c>
      <c r="G76" s="117">
        <v>8050.9288238673598</v>
      </c>
      <c r="H76" s="117">
        <v>12751.748017076799</v>
      </c>
      <c r="I76" s="123">
        <v>553.27046348281397</v>
      </c>
      <c r="J76" s="117">
        <v>54.416966246069997</v>
      </c>
      <c r="K76" s="117">
        <v>527.58060421590903</v>
      </c>
      <c r="M76" s="124">
        <v>0.12731099251364153</v>
      </c>
      <c r="N76" s="124">
        <v>48.466322162067314</v>
      </c>
      <c r="O76" s="124">
        <v>3.1368467982799997</v>
      </c>
      <c r="P76" s="124">
        <v>5.3295941872184155E-4</v>
      </c>
      <c r="Q76" s="124">
        <v>45.317179065720822</v>
      </c>
      <c r="R76" s="124">
        <v>1.0395359297377533</v>
      </c>
      <c r="S76" s="124">
        <v>2.114494856191675</v>
      </c>
      <c r="T76" s="124">
        <v>9.8769843140951941E-2</v>
      </c>
      <c r="U76" s="125">
        <v>6.924558954812407E-3</v>
      </c>
      <c r="V76" s="125">
        <v>6.5673233612796353E-2</v>
      </c>
      <c r="W76" s="125">
        <v>100.37359039963847</v>
      </c>
      <c r="Y76" s="11">
        <v>84.654641064736794</v>
      </c>
      <c r="Z76" s="117">
        <v>206.97689494459999</v>
      </c>
      <c r="AA76" s="117">
        <v>1.6104109508962701</v>
      </c>
      <c r="AB76" s="117">
        <v>18.829424372733101</v>
      </c>
      <c r="AC76" s="117" t="s">
        <v>32</v>
      </c>
      <c r="AD76" s="117">
        <v>0.190380919874586</v>
      </c>
      <c r="AE76" s="117">
        <v>0.21098080903776301</v>
      </c>
      <c r="AF76" s="117" t="s">
        <v>32</v>
      </c>
      <c r="AG76" s="117" t="s">
        <v>32</v>
      </c>
      <c r="AH76" s="117">
        <v>0.109923367603475</v>
      </c>
      <c r="AI76" s="117">
        <v>1.1128661811058E-2</v>
      </c>
      <c r="AJ76" s="117">
        <v>9.9056167606497905</v>
      </c>
      <c r="AK76" s="117">
        <v>13.816726982876901</v>
      </c>
      <c r="AL76" s="117">
        <v>0.14291847071550501</v>
      </c>
      <c r="AM76" s="117">
        <v>2.63438238493237</v>
      </c>
      <c r="AN76" s="117" t="s">
        <v>32</v>
      </c>
      <c r="AO76" s="117" t="s">
        <v>32</v>
      </c>
      <c r="AP76" s="117" t="s">
        <v>32</v>
      </c>
      <c r="AQ76" s="117">
        <v>2.3964690376658E-2</v>
      </c>
      <c r="AR76" s="117">
        <v>3.2068867661883001E-2</v>
      </c>
      <c r="AS76" s="117">
        <v>3.6202074658049999E-3</v>
      </c>
      <c r="AT76" s="117">
        <v>1.4103666223863E-2</v>
      </c>
      <c r="AU76" s="117" t="s">
        <v>32</v>
      </c>
      <c r="AV76" s="117" t="s">
        <v>32</v>
      </c>
      <c r="AW76" s="117" t="s">
        <v>32</v>
      </c>
      <c r="AX76" s="117" t="s">
        <v>32</v>
      </c>
      <c r="AY76" s="117" t="s">
        <v>32</v>
      </c>
      <c r="AZ76" s="117" t="s">
        <v>32</v>
      </c>
      <c r="BA76" s="117">
        <v>3.6622123018539999E-3</v>
      </c>
      <c r="BB76" s="117" t="s">
        <v>32</v>
      </c>
      <c r="BC76" s="117">
        <v>5.2022697669469996E-3</v>
      </c>
      <c r="BD76" s="117">
        <v>3.50585288022E-3</v>
      </c>
      <c r="BE76" s="117">
        <v>1.2991067711609801</v>
      </c>
      <c r="BF76" s="117">
        <v>0.82810388938637203</v>
      </c>
      <c r="BG76" s="117">
        <v>5.475214659127E-2</v>
      </c>
      <c r="BH76" s="117">
        <v>3.6225122168240002E-3</v>
      </c>
      <c r="BI76" s="117">
        <v>4.4528551911430002E-3</v>
      </c>
      <c r="BJ76" s="117">
        <v>8.8394366698429996E-3</v>
      </c>
      <c r="BK76" s="117">
        <v>0.118464486670559</v>
      </c>
      <c r="BL76" s="117">
        <v>1.1640745742078001E-2</v>
      </c>
    </row>
    <row r="77" spans="1:64" x14ac:dyDescent="0.3">
      <c r="A77" s="126">
        <v>15</v>
      </c>
      <c r="B77" s="117">
        <v>659.81790408117797</v>
      </c>
      <c r="C77" s="123">
        <v>302428.79154424701</v>
      </c>
      <c r="D77" s="117">
        <v>3044.14861433037</v>
      </c>
      <c r="E77" s="117">
        <v>1.47770470371101</v>
      </c>
      <c r="F77" s="123">
        <v>356142.65967191901</v>
      </c>
      <c r="G77" s="117">
        <v>7819.6848964842102</v>
      </c>
      <c r="H77" s="117">
        <v>10937.012038887</v>
      </c>
      <c r="I77" s="123">
        <v>655.57942714620003</v>
      </c>
      <c r="J77" s="117">
        <v>38.5748823951049</v>
      </c>
      <c r="K77" s="117">
        <v>139.584025510342</v>
      </c>
      <c r="M77" s="124">
        <v>0.14114824604104562</v>
      </c>
      <c r="N77" s="124">
        <v>50.448146717495845</v>
      </c>
      <c r="O77" s="124">
        <v>0.57519188067772331</v>
      </c>
      <c r="P77" s="124">
        <v>2.1596654244736413E-4</v>
      </c>
      <c r="Q77" s="124">
        <v>45.817753166792379</v>
      </c>
      <c r="R77" s="124">
        <v>1.0096777138340411</v>
      </c>
      <c r="S77" s="124">
        <v>1.8135753362882421</v>
      </c>
      <c r="T77" s="124">
        <v>0.11703403933413964</v>
      </c>
      <c r="U77" s="125">
        <v>4.9086537847770981E-3</v>
      </c>
      <c r="V77" s="125">
        <v>1.7375419495527372E-2</v>
      </c>
      <c r="W77" s="125">
        <v>99.945027140286172</v>
      </c>
      <c r="Y77" s="11">
        <v>95.466823050115295</v>
      </c>
      <c r="Z77" s="117">
        <v>153.25279178729201</v>
      </c>
      <c r="AA77" s="117">
        <v>2.7860203188950501</v>
      </c>
      <c r="AB77" s="117">
        <v>4.4625259296027604</v>
      </c>
      <c r="AC77" s="117" t="s">
        <v>32</v>
      </c>
      <c r="AD77" s="117" t="s">
        <v>32</v>
      </c>
      <c r="AE77" s="117">
        <v>0.194643980656029</v>
      </c>
      <c r="AF77" s="117" t="s">
        <v>32</v>
      </c>
      <c r="AG77" s="117">
        <v>0.10951132195444301</v>
      </c>
      <c r="AH77" s="117">
        <v>0.14202650447913201</v>
      </c>
      <c r="AI77" s="117">
        <v>9.3666996173199998E-3</v>
      </c>
      <c r="AJ77" s="117">
        <v>8.7544178054855504</v>
      </c>
      <c r="AK77" s="117">
        <v>14.025251674853401</v>
      </c>
      <c r="AL77" s="117">
        <v>0.175663741243614</v>
      </c>
      <c r="AM77" s="117">
        <v>2.75307623840588</v>
      </c>
      <c r="AN77" s="117" t="s">
        <v>32</v>
      </c>
      <c r="AO77" s="117">
        <v>1.3804292288978001E-2</v>
      </c>
      <c r="AP77" s="117">
        <v>8.5605475272962001E-2</v>
      </c>
      <c r="AQ77" s="117">
        <v>5.8340214324276003E-2</v>
      </c>
      <c r="AR77" s="117">
        <v>6.8916015964621005E-2</v>
      </c>
      <c r="AS77" s="117">
        <v>6.1389917598320002E-3</v>
      </c>
      <c r="AT77" s="117">
        <v>2.991252793877E-2</v>
      </c>
      <c r="AU77" s="117" t="s">
        <v>32</v>
      </c>
      <c r="AV77" s="117" t="s">
        <v>32</v>
      </c>
      <c r="AW77" s="117" t="s">
        <v>32</v>
      </c>
      <c r="AX77" s="117" t="s">
        <v>32</v>
      </c>
      <c r="AY77" s="117" t="s">
        <v>32</v>
      </c>
      <c r="AZ77" s="117">
        <v>1.9772458016870001E-3</v>
      </c>
      <c r="BA77" s="117" t="s">
        <v>32</v>
      </c>
      <c r="BB77" s="117" t="s">
        <v>32</v>
      </c>
      <c r="BC77" s="117" t="s">
        <v>32</v>
      </c>
      <c r="BD77" s="117">
        <v>2.9554917981290002E-3</v>
      </c>
      <c r="BE77" s="117">
        <v>1.2840285854614499</v>
      </c>
      <c r="BF77" s="117">
        <v>0.87295826913673602</v>
      </c>
      <c r="BG77" s="117">
        <v>5.6409444397673002E-2</v>
      </c>
      <c r="BH77" s="117">
        <v>2.2181258190206998E-2</v>
      </c>
      <c r="BI77" s="117">
        <v>1.4512724423942001E-2</v>
      </c>
      <c r="BJ77" s="117">
        <v>4.1041970824353999E-2</v>
      </c>
      <c r="BK77" s="117">
        <v>0.108724296985844</v>
      </c>
      <c r="BL77" s="117">
        <v>1.3263903547154E-2</v>
      </c>
    </row>
    <row r="78" spans="1:64" x14ac:dyDescent="0.3">
      <c r="A78" s="126">
        <v>16</v>
      </c>
      <c r="B78" s="117">
        <v>796.59744575839898</v>
      </c>
      <c r="C78" s="123">
        <v>295034.67394635797</v>
      </c>
      <c r="D78" s="117">
        <v>5633.7082542285398</v>
      </c>
      <c r="E78" s="117">
        <v>1.9389413078100499</v>
      </c>
      <c r="F78" s="123">
        <v>362435.52166987001</v>
      </c>
      <c r="G78" s="117">
        <v>7821.8840768720902</v>
      </c>
      <c r="H78" s="117">
        <v>11096.294188887699</v>
      </c>
      <c r="I78" s="123">
        <v>574.62626025381803</v>
      </c>
      <c r="J78" s="117">
        <v>51.8924368050059</v>
      </c>
      <c r="K78" s="117">
        <v>168.70275228838199</v>
      </c>
      <c r="M78" s="124">
        <v>0.17040812559663671</v>
      </c>
      <c r="N78" s="124">
        <v>49.214733960991971</v>
      </c>
      <c r="O78" s="124">
        <v>1.0644891746364826</v>
      </c>
      <c r="P78" s="124">
        <v>2.8337627213643877E-4</v>
      </c>
      <c r="Q78" s="124">
        <v>46.627329862828773</v>
      </c>
      <c r="R78" s="124">
        <v>1.0099616720057241</v>
      </c>
      <c r="S78" s="124">
        <v>1.8399875024013581</v>
      </c>
      <c r="T78" s="124">
        <v>0.10258227998051159</v>
      </c>
      <c r="U78" s="125">
        <v>6.603312583437001E-3</v>
      </c>
      <c r="V78" s="125">
        <v>2.1000118604857787E-2</v>
      </c>
      <c r="W78" s="125">
        <v>100.0573793859019</v>
      </c>
      <c r="Y78" s="11">
        <v>70.297934516513195</v>
      </c>
      <c r="Z78" s="117">
        <v>182.18981951182801</v>
      </c>
      <c r="AA78" s="117">
        <v>34.740767573208998</v>
      </c>
      <c r="AB78" s="117">
        <v>6.2716965849839896</v>
      </c>
      <c r="AC78" s="117" t="s">
        <v>32</v>
      </c>
      <c r="AD78" s="117">
        <v>0.14502391536499001</v>
      </c>
      <c r="AE78" s="117" t="s">
        <v>32</v>
      </c>
      <c r="AF78" s="117" t="s">
        <v>32</v>
      </c>
      <c r="AG78" s="117" t="s">
        <v>32</v>
      </c>
      <c r="AH78" s="117">
        <v>0.253102618148835</v>
      </c>
      <c r="AI78" s="117">
        <v>5.4281514156650001E-2</v>
      </c>
      <c r="AJ78" s="117">
        <v>11.306079238448699</v>
      </c>
      <c r="AK78" s="117">
        <v>13.394939941560899</v>
      </c>
      <c r="AL78" s="117">
        <v>0.19942440190657101</v>
      </c>
      <c r="AM78" s="117">
        <v>2.4252501256634398</v>
      </c>
      <c r="AN78" s="117" t="s">
        <v>32</v>
      </c>
      <c r="AO78" s="117" t="s">
        <v>32</v>
      </c>
      <c r="AP78" s="117">
        <v>0.67817359882065997</v>
      </c>
      <c r="AQ78" s="117">
        <v>0.225369215062448</v>
      </c>
      <c r="AR78" s="117">
        <v>0.43296116934115297</v>
      </c>
      <c r="AS78" s="117">
        <v>3.9096565227224003E-2</v>
      </c>
      <c r="AT78" s="117">
        <v>5.5466987680143E-2</v>
      </c>
      <c r="AU78" s="117">
        <v>6.8545666753270004E-3</v>
      </c>
      <c r="AV78" s="117">
        <v>3.6667101656689999E-3</v>
      </c>
      <c r="AW78" s="117" t="s">
        <v>32</v>
      </c>
      <c r="AX78" s="117">
        <v>1.9489470804500001E-3</v>
      </c>
      <c r="AY78" s="117">
        <v>3.6790343704533997E-2</v>
      </c>
      <c r="AZ78" s="117">
        <v>1.0053107613560001E-3</v>
      </c>
      <c r="BA78" s="117">
        <v>6.4183232912869998E-3</v>
      </c>
      <c r="BB78" s="117">
        <v>9.5587976256399998E-4</v>
      </c>
      <c r="BC78" s="117">
        <v>3.1907130499978002E-2</v>
      </c>
      <c r="BD78" s="117">
        <v>8.1743191279720004E-3</v>
      </c>
      <c r="BE78" s="117">
        <v>1.2549331208969301</v>
      </c>
      <c r="BF78" s="117">
        <v>0.82830325218632195</v>
      </c>
      <c r="BG78" s="117">
        <v>8.9790281702899002E-2</v>
      </c>
      <c r="BH78" s="117">
        <v>4.9973268951712002E-2</v>
      </c>
      <c r="BI78" s="117">
        <v>4.0234039418844E-2</v>
      </c>
      <c r="BJ78" s="117">
        <v>9.5511560256323999E-2</v>
      </c>
      <c r="BK78" s="117">
        <v>0.87366474285274698</v>
      </c>
      <c r="BL78" s="117">
        <v>0.12205410909056</v>
      </c>
    </row>
    <row r="79" spans="1:64" x14ac:dyDescent="0.3">
      <c r="A79" s="126">
        <v>17</v>
      </c>
      <c r="B79" s="117">
        <v>672.80937208294404</v>
      </c>
      <c r="C79" s="123">
        <v>307289.00258692802</v>
      </c>
      <c r="D79" s="117">
        <v>584.45259185599105</v>
      </c>
      <c r="E79" s="117">
        <v>0.90614900066292603</v>
      </c>
      <c r="F79" s="123">
        <v>360179.71374309697</v>
      </c>
      <c r="G79" s="117">
        <v>7374.3141818534004</v>
      </c>
      <c r="H79" s="117">
        <v>10342.667476906199</v>
      </c>
      <c r="I79" s="123">
        <v>723.33985598623599</v>
      </c>
      <c r="J79" s="117">
        <v>31.238271597449</v>
      </c>
      <c r="K79" s="117">
        <v>47.774972545148202</v>
      </c>
      <c r="M79" s="124">
        <v>0.14392738087598342</v>
      </c>
      <c r="N79" s="124">
        <v>51.25887852152546</v>
      </c>
      <c r="O79" s="124">
        <v>0.1104323172311895</v>
      </c>
      <c r="P79" s="124">
        <v>1.3243367644688665E-4</v>
      </c>
      <c r="Q79" s="124">
        <v>46.337120173049421</v>
      </c>
      <c r="R79" s="124">
        <v>0.95217144716091107</v>
      </c>
      <c r="S79" s="124">
        <v>1.7150211210205859</v>
      </c>
      <c r="T79" s="124">
        <v>0.12913063109066283</v>
      </c>
      <c r="U79" s="125">
        <v>3.9750700607753854E-3</v>
      </c>
      <c r="V79" s="125">
        <v>5.947028582420048E-3</v>
      </c>
      <c r="W79" s="125">
        <v>100.65673612427386</v>
      </c>
      <c r="Y79" s="11">
        <v>101.02918546460501</v>
      </c>
      <c r="Z79" s="117">
        <v>139.80145458525899</v>
      </c>
      <c r="AA79" s="117">
        <v>11.51974246412</v>
      </c>
      <c r="AB79" s="117">
        <v>1.2672635968405099</v>
      </c>
      <c r="AC79" s="117" t="s">
        <v>32</v>
      </c>
      <c r="AD79" s="117" t="s">
        <v>32</v>
      </c>
      <c r="AE79" s="117" t="s">
        <v>32</v>
      </c>
      <c r="AF79" s="117" t="s">
        <v>32</v>
      </c>
      <c r="AG79" s="117" t="s">
        <v>32</v>
      </c>
      <c r="AH79" s="117">
        <v>0.21994416831945399</v>
      </c>
      <c r="AI79" s="117">
        <v>3.9249962357060998E-2</v>
      </c>
      <c r="AJ79" s="117">
        <v>14.276762979355</v>
      </c>
      <c r="AK79" s="117">
        <v>14.1879990254851</v>
      </c>
      <c r="AL79" s="117">
        <v>8.4038494946148998E-2</v>
      </c>
      <c r="AM79" s="117">
        <v>3.4415074200553</v>
      </c>
      <c r="AN79" s="117" t="s">
        <v>32</v>
      </c>
      <c r="AO79" s="117" t="s">
        <v>32</v>
      </c>
      <c r="AP79" s="117">
        <v>6.6570869783740994E-2</v>
      </c>
      <c r="AQ79" s="117">
        <v>0.127536274705214</v>
      </c>
      <c r="AR79" s="117">
        <v>0.25250434399842397</v>
      </c>
      <c r="AS79" s="117">
        <v>3.0846619740714998E-2</v>
      </c>
      <c r="AT79" s="117">
        <v>7.7999171975942E-2</v>
      </c>
      <c r="AU79" s="117">
        <v>2.6975827516583999E-2</v>
      </c>
      <c r="AV79" s="117">
        <v>3.5682189661849998E-3</v>
      </c>
      <c r="AW79" s="117">
        <v>6.3295430374129998E-3</v>
      </c>
      <c r="AX79" s="117">
        <v>9.32009907701E-4</v>
      </c>
      <c r="AY79" s="117">
        <v>1.5882242380883999E-2</v>
      </c>
      <c r="AZ79" s="117" t="s">
        <v>32</v>
      </c>
      <c r="BA79" s="117">
        <v>3.0953528086699999E-3</v>
      </c>
      <c r="BB79" s="117">
        <v>3.7615801865999998E-3</v>
      </c>
      <c r="BC79" s="117">
        <v>2.2154449068235001E-2</v>
      </c>
      <c r="BD79" s="117">
        <v>1.0947646832972001E-2</v>
      </c>
      <c r="BE79" s="117">
        <v>1.6164489235913</v>
      </c>
      <c r="BF79" s="117">
        <v>0.880054639654265</v>
      </c>
      <c r="BG79" s="117">
        <v>3.5947585381452998E-2</v>
      </c>
      <c r="BH79" s="117">
        <v>7.0176198115364005E-2</v>
      </c>
      <c r="BI79" s="117">
        <v>2.7144639581281001E-2</v>
      </c>
      <c r="BJ79" s="117">
        <v>0.108528383889925</v>
      </c>
      <c r="BK79" s="117">
        <v>0.36633651443980197</v>
      </c>
      <c r="BL79" s="117">
        <v>0.14591893694512501</v>
      </c>
    </row>
    <row r="80" spans="1:64" x14ac:dyDescent="0.3">
      <c r="A80" s="126">
        <v>18</v>
      </c>
      <c r="B80" s="117">
        <v>917.46502875488295</v>
      </c>
      <c r="C80" s="123">
        <v>296811.18499523902</v>
      </c>
      <c r="D80" s="117">
        <v>8113.8346981557397</v>
      </c>
      <c r="E80" s="117">
        <v>2.2400883620272798</v>
      </c>
      <c r="F80" s="123">
        <v>353395.729013187</v>
      </c>
      <c r="G80" s="117">
        <v>7680.5256760219199</v>
      </c>
      <c r="H80" s="117">
        <v>11707.449601128301</v>
      </c>
      <c r="I80" s="123">
        <v>603.98573352382004</v>
      </c>
      <c r="J80" s="117">
        <v>43.276127425284201</v>
      </c>
      <c r="K80" s="117">
        <v>351.22617581950499</v>
      </c>
      <c r="M80" s="124">
        <v>0.1962641189512446</v>
      </c>
      <c r="N80" s="124">
        <v>49.51107376905582</v>
      </c>
      <c r="O80" s="124">
        <v>1.533109066216527</v>
      </c>
      <c r="P80" s="124">
        <v>3.2738891411028694E-4</v>
      </c>
      <c r="Q80" s="124">
        <v>45.464360537546504</v>
      </c>
      <c r="R80" s="124">
        <v>0.99170947528795017</v>
      </c>
      <c r="S80" s="124">
        <v>1.9413292928590948</v>
      </c>
      <c r="T80" s="124">
        <v>0.10782353314867235</v>
      </c>
      <c r="U80" s="125">
        <v>5.5068872148674149E-3</v>
      </c>
      <c r="V80" s="125">
        <v>4.3720634366011972E-2</v>
      </c>
      <c r="W80" s="125">
        <v>99.795224703560791</v>
      </c>
      <c r="Y80" s="11">
        <v>76.770939606503106</v>
      </c>
      <c r="Z80" s="117">
        <v>174.14342593666601</v>
      </c>
      <c r="AA80" s="117">
        <v>14.861698461796299</v>
      </c>
      <c r="AB80" s="117">
        <v>9.9867543647318797</v>
      </c>
      <c r="AC80" s="117" t="s">
        <v>32</v>
      </c>
      <c r="AD80" s="117">
        <v>0.21069833887396799</v>
      </c>
      <c r="AE80" s="117" t="s">
        <v>32</v>
      </c>
      <c r="AF80" s="117" t="s">
        <v>32</v>
      </c>
      <c r="AG80" s="117" t="s">
        <v>32</v>
      </c>
      <c r="AH80" s="117">
        <v>0.188693746179493</v>
      </c>
      <c r="AI80" s="117">
        <v>6.2324035526043001E-2</v>
      </c>
      <c r="AJ80" s="117">
        <v>14.768249679679201</v>
      </c>
      <c r="AK80" s="117">
        <v>13.538536507854401</v>
      </c>
      <c r="AL80" s="117">
        <v>0.14501464180892501</v>
      </c>
      <c r="AM80" s="117">
        <v>2.64136314510379</v>
      </c>
      <c r="AN80" s="117" t="s">
        <v>32</v>
      </c>
      <c r="AO80" s="117" t="s">
        <v>32</v>
      </c>
      <c r="AP80" s="117">
        <v>4.9470064649510002E-2</v>
      </c>
      <c r="AQ80" s="117">
        <v>0.13301677524733899</v>
      </c>
      <c r="AR80" s="117">
        <v>0.34297277888815703</v>
      </c>
      <c r="AS80" s="117">
        <v>2.3589046200270001E-2</v>
      </c>
      <c r="AT80" s="117">
        <v>5.0011256513765E-2</v>
      </c>
      <c r="AU80" s="117" t="s">
        <v>32</v>
      </c>
      <c r="AV80" s="117">
        <v>3.722610760995E-3</v>
      </c>
      <c r="AW80" s="117">
        <v>6.6041336542490003E-3</v>
      </c>
      <c r="AX80" s="117">
        <v>2.9835664087159998E-3</v>
      </c>
      <c r="AY80" s="117">
        <v>8.2583547260319991E-3</v>
      </c>
      <c r="AZ80" s="117">
        <v>1.0207001202560001E-3</v>
      </c>
      <c r="BA80" s="117">
        <v>1.6387706053862E-2</v>
      </c>
      <c r="BB80" s="117">
        <v>4.9103180804319999E-3</v>
      </c>
      <c r="BC80" s="117">
        <v>5.0917119349662997E-2</v>
      </c>
      <c r="BD80" s="117">
        <v>1.3508628236142999E-2</v>
      </c>
      <c r="BE80" s="117">
        <v>1.38199255345157</v>
      </c>
      <c r="BF80" s="117">
        <v>0.93436619886512196</v>
      </c>
      <c r="BG80" s="117">
        <v>4.8249892259340003E-2</v>
      </c>
      <c r="BH80" s="117">
        <v>6.5778035418688999E-2</v>
      </c>
      <c r="BI80" s="117">
        <v>5.2778599039409999E-2</v>
      </c>
      <c r="BJ80" s="117">
        <v>0.13158138850543899</v>
      </c>
      <c r="BK80" s="117">
        <v>0.28156986016966701</v>
      </c>
      <c r="BL80" s="117">
        <v>0.11676382703631499</v>
      </c>
    </row>
    <row r="81" spans="1:64" x14ac:dyDescent="0.3">
      <c r="A81" s="126">
        <v>19</v>
      </c>
      <c r="B81" s="117">
        <v>833.323805467792</v>
      </c>
      <c r="C81" s="123">
        <v>298044.44927169703</v>
      </c>
      <c r="D81" s="117">
        <v>6120.3738577382601</v>
      </c>
      <c r="E81" s="117">
        <v>1.75002381229642</v>
      </c>
      <c r="F81" s="123">
        <v>358759.623264266</v>
      </c>
      <c r="G81" s="117">
        <v>7442.0681603584699</v>
      </c>
      <c r="H81" s="117">
        <v>11295.4511986669</v>
      </c>
      <c r="I81" s="123">
        <v>636.321315397494</v>
      </c>
      <c r="J81" s="117">
        <v>40.604623707079199</v>
      </c>
      <c r="K81" s="117">
        <v>241.00484033670401</v>
      </c>
      <c r="M81" s="124">
        <v>0.17826462846567009</v>
      </c>
      <c r="N81" s="124">
        <v>49.716794583011776</v>
      </c>
      <c r="O81" s="124">
        <v>1.1564446404196442</v>
      </c>
      <c r="P81" s="124">
        <v>2.5576598016712181E-4</v>
      </c>
      <c r="Q81" s="124">
        <v>46.154425532947826</v>
      </c>
      <c r="R81" s="124">
        <v>0.96091984086548565</v>
      </c>
      <c r="S81" s="124">
        <v>1.8730117177629451</v>
      </c>
      <c r="T81" s="124">
        <v>0.11359608122476063</v>
      </c>
      <c r="U81" s="125">
        <v>5.1669383667258279E-3</v>
      </c>
      <c r="V81" s="125">
        <v>3.0000282525112915E-2</v>
      </c>
      <c r="W81" s="125">
        <v>100.18888001157011</v>
      </c>
      <c r="Y81" s="11">
        <v>84.737737028037898</v>
      </c>
      <c r="Z81" s="117">
        <v>168.43231420682201</v>
      </c>
      <c r="AA81" s="117">
        <v>13.672155574832599</v>
      </c>
      <c r="AB81" s="117">
        <v>7.5148169070876598</v>
      </c>
      <c r="AC81" s="117" t="s">
        <v>32</v>
      </c>
      <c r="AD81" s="117" t="s">
        <v>32</v>
      </c>
      <c r="AE81" s="117" t="s">
        <v>32</v>
      </c>
      <c r="AF81" s="117">
        <v>8.4963729353370002E-2</v>
      </c>
      <c r="AG81" s="117" t="s">
        <v>32</v>
      </c>
      <c r="AH81" s="117">
        <v>0.22684036509323999</v>
      </c>
      <c r="AI81" s="117">
        <v>7.5484545405115996E-2</v>
      </c>
      <c r="AJ81" s="117">
        <v>12.6815669617179</v>
      </c>
      <c r="AK81" s="117">
        <v>13.968856278774201</v>
      </c>
      <c r="AL81" s="117">
        <v>8.6660130082058001E-2</v>
      </c>
      <c r="AM81" s="117">
        <v>2.7736928871081301</v>
      </c>
      <c r="AN81" s="117" t="s">
        <v>32</v>
      </c>
      <c r="AO81" s="117" t="s">
        <v>32</v>
      </c>
      <c r="AP81" s="117">
        <v>0.118072349805226</v>
      </c>
      <c r="AQ81" s="117">
        <v>9.0936714964355E-2</v>
      </c>
      <c r="AR81" s="117">
        <v>0.178984834460725</v>
      </c>
      <c r="AS81" s="117">
        <v>1.9073613003340002E-2</v>
      </c>
      <c r="AT81" s="117">
        <v>7.4184558816741006E-2</v>
      </c>
      <c r="AU81" s="117">
        <v>4.1738055583317002E-2</v>
      </c>
      <c r="AV81" s="117">
        <v>1.1236868952302E-2</v>
      </c>
      <c r="AW81" s="117">
        <v>1.3626626665172999E-2</v>
      </c>
      <c r="AX81" s="117">
        <v>9.6036563420199997E-4</v>
      </c>
      <c r="AY81" s="117">
        <v>8.1607320315610007E-3</v>
      </c>
      <c r="AZ81" s="117">
        <v>1.0084287411240001E-3</v>
      </c>
      <c r="BA81" s="117">
        <v>6.44298828032E-3</v>
      </c>
      <c r="BB81" s="117">
        <v>4.8504765004149996E-3</v>
      </c>
      <c r="BC81" s="117">
        <v>4.1129565242372997E-2</v>
      </c>
      <c r="BD81" s="117">
        <v>1.6428179748316001E-2</v>
      </c>
      <c r="BE81" s="117">
        <v>1.3684136290965301</v>
      </c>
      <c r="BF81" s="117">
        <v>0.84082927988117595</v>
      </c>
      <c r="BG81" s="117">
        <v>5.2939065669585998E-2</v>
      </c>
      <c r="BH81" s="117">
        <v>3.2794076317026001E-2</v>
      </c>
      <c r="BI81" s="117">
        <v>5.0228008265040001E-2</v>
      </c>
      <c r="BJ81" s="117">
        <v>8.6416493660810001E-2</v>
      </c>
      <c r="BK81" s="117">
        <v>0.24977402587205499</v>
      </c>
      <c r="BL81" s="117">
        <v>9.2490715895399006E-2</v>
      </c>
    </row>
    <row r="82" spans="1:64" x14ac:dyDescent="0.3">
      <c r="A82" s="126">
        <v>20</v>
      </c>
      <c r="B82" s="117">
        <v>696.71068210602402</v>
      </c>
      <c r="C82" s="123">
        <v>274955.17267161398</v>
      </c>
      <c r="D82" s="117">
        <v>30723.757630026899</v>
      </c>
      <c r="E82" s="117">
        <v>4.9150957952371703</v>
      </c>
      <c r="F82" s="123">
        <v>342905.15171663102</v>
      </c>
      <c r="G82" s="117">
        <v>7036.2854267290704</v>
      </c>
      <c r="H82" s="117">
        <v>16405.294679493301</v>
      </c>
      <c r="I82" s="123">
        <v>592.05381128925706</v>
      </c>
      <c r="J82" s="117">
        <v>69.743295471070297</v>
      </c>
      <c r="K82" s="117">
        <v>807.85164324858397</v>
      </c>
      <c r="M82" s="124">
        <v>0.14904034911612066</v>
      </c>
      <c r="N82" s="124">
        <v>45.865272353351926</v>
      </c>
      <c r="O82" s="124">
        <v>5.805254004193583</v>
      </c>
      <c r="P82" s="124">
        <v>7.1834125047391239E-4</v>
      </c>
      <c r="Q82" s="124">
        <v>44.114747768344579</v>
      </c>
      <c r="R82" s="124">
        <v>0.90852517429925761</v>
      </c>
      <c r="S82" s="124">
        <v>2.720325963753579</v>
      </c>
      <c r="T82" s="124">
        <v>0.10569344639135816</v>
      </c>
      <c r="U82" s="125">
        <v>8.8748343486936953E-3</v>
      </c>
      <c r="V82" s="125">
        <v>0.10056137255158372</v>
      </c>
      <c r="W82" s="125">
        <v>99.779013607601158</v>
      </c>
      <c r="Y82" s="11">
        <v>70.784118918960701</v>
      </c>
      <c r="Z82" s="117">
        <v>279.564205717785</v>
      </c>
      <c r="AA82" s="117">
        <v>30.3734277102885</v>
      </c>
      <c r="AB82" s="117">
        <v>29.792514150076201</v>
      </c>
      <c r="AC82" s="117" t="s">
        <v>32</v>
      </c>
      <c r="AD82" s="117">
        <v>0.34195307051562202</v>
      </c>
      <c r="AE82" s="117" t="s">
        <v>32</v>
      </c>
      <c r="AF82" s="117">
        <v>0.10763231964162601</v>
      </c>
      <c r="AG82" s="117" t="s">
        <v>32</v>
      </c>
      <c r="AH82" s="117">
        <v>0.17068577965328599</v>
      </c>
      <c r="AI82" s="117">
        <v>5.3014599045247003E-2</v>
      </c>
      <c r="AJ82" s="117">
        <v>10.1368016442069</v>
      </c>
      <c r="AK82" s="117">
        <v>12.3233712443451</v>
      </c>
      <c r="AL82" s="117">
        <v>0.22956132479185101</v>
      </c>
      <c r="AM82" s="117">
        <v>2.4023564696864499</v>
      </c>
      <c r="AN82" s="117" t="s">
        <v>32</v>
      </c>
      <c r="AO82" s="117" t="s">
        <v>32</v>
      </c>
      <c r="AP82" s="117">
        <v>3.6957862600563003E-2</v>
      </c>
      <c r="AQ82" s="117">
        <v>0.105857684859684</v>
      </c>
      <c r="AR82" s="117">
        <v>0.229928201591514</v>
      </c>
      <c r="AS82" s="117">
        <v>2.0132775172590999E-2</v>
      </c>
      <c r="AT82" s="117">
        <v>5.4753714013874001E-2</v>
      </c>
      <c r="AU82" s="117" t="s">
        <v>32</v>
      </c>
      <c r="AV82" s="117">
        <v>4.6618638108759996E-3</v>
      </c>
      <c r="AW82" s="117" t="s">
        <v>32</v>
      </c>
      <c r="AX82" s="117">
        <v>2.4756548990649998E-3</v>
      </c>
      <c r="AY82" s="117">
        <v>1.0343338424831001E-2</v>
      </c>
      <c r="AZ82" s="117" t="s">
        <v>32</v>
      </c>
      <c r="BA82" s="117">
        <v>2.0529512121810999E-2</v>
      </c>
      <c r="BB82" s="117">
        <v>1.2151637132790001E-3</v>
      </c>
      <c r="BC82" s="117">
        <v>6.951773063477E-2</v>
      </c>
      <c r="BD82" s="117">
        <v>1.0388081936132E-2</v>
      </c>
      <c r="BE82" s="117">
        <v>1.1549248275702599</v>
      </c>
      <c r="BF82" s="117">
        <v>0.77385635116011997</v>
      </c>
      <c r="BG82" s="117">
        <v>7.3825243540576999E-2</v>
      </c>
      <c r="BH82" s="117">
        <v>6.0390557952265E-2</v>
      </c>
      <c r="BI82" s="117">
        <v>4.4903405725625997E-2</v>
      </c>
      <c r="BJ82" s="117">
        <v>9.0752767621052999E-2</v>
      </c>
      <c r="BK82" s="117">
        <v>0.21570359724817201</v>
      </c>
      <c r="BL82" s="117">
        <v>7.9497085364019004E-2</v>
      </c>
    </row>
    <row r="83" spans="1:64" x14ac:dyDescent="0.3">
      <c r="A83" s="126">
        <v>21</v>
      </c>
      <c r="B83" s="117">
        <v>2361.6709146711801</v>
      </c>
      <c r="C83" s="123">
        <v>283818.50070027501</v>
      </c>
      <c r="D83" s="117">
        <v>21811.263660024601</v>
      </c>
      <c r="E83" s="117">
        <v>3.2400863992266999</v>
      </c>
      <c r="F83" s="123">
        <v>348875.53479636501</v>
      </c>
      <c r="G83" s="117">
        <v>7420.6491821896598</v>
      </c>
      <c r="H83" s="117">
        <v>14003.292534780099</v>
      </c>
      <c r="I83" s="123">
        <v>529.610427766302</v>
      </c>
      <c r="J83" s="117">
        <v>62.100500834480499</v>
      </c>
      <c r="K83" s="117">
        <v>593.62586279282505</v>
      </c>
      <c r="M83" s="124">
        <v>0.50520864206645888</v>
      </c>
      <c r="N83" s="124">
        <v>47.343764101812873</v>
      </c>
      <c r="O83" s="124">
        <v>4.1212382685616484</v>
      </c>
      <c r="P83" s="124">
        <v>4.7353862724698224E-4</v>
      </c>
      <c r="Q83" s="124">
        <v>44.882837551552356</v>
      </c>
      <c r="R83" s="124">
        <v>0.9581542224043289</v>
      </c>
      <c r="S83" s="124">
        <v>2.3220259681172357</v>
      </c>
      <c r="T83" s="124">
        <v>9.4546053564840221E-2</v>
      </c>
      <c r="U83" s="125">
        <v>7.9022887311876438E-3</v>
      </c>
      <c r="V83" s="125">
        <v>7.3894547400450858E-2</v>
      </c>
      <c r="W83" s="125">
        <v>100.31004518283864</v>
      </c>
      <c r="Y83" s="11">
        <v>71.707800019591105</v>
      </c>
      <c r="Z83" s="117">
        <v>214.293580482713</v>
      </c>
      <c r="AA83" s="117">
        <v>88.630695684505298</v>
      </c>
      <c r="AB83" s="117">
        <v>21.828480899532401</v>
      </c>
      <c r="AC83" s="117" t="s">
        <v>32</v>
      </c>
      <c r="AD83" s="117" t="s">
        <v>32</v>
      </c>
      <c r="AE83" s="117" t="s">
        <v>32</v>
      </c>
      <c r="AF83" s="117" t="s">
        <v>32</v>
      </c>
      <c r="AG83" s="117">
        <v>9.4552771017163001E-2</v>
      </c>
      <c r="AH83" s="117">
        <v>0.49012903669602798</v>
      </c>
      <c r="AI83" s="117">
        <v>0.192104836079346</v>
      </c>
      <c r="AJ83" s="117">
        <v>10.719235761889299</v>
      </c>
      <c r="AK83" s="117">
        <v>12.8279485959475</v>
      </c>
      <c r="AL83" s="117">
        <v>0.210898218557864</v>
      </c>
      <c r="AM83" s="117">
        <v>2.3992489929290399</v>
      </c>
      <c r="AN83" s="117" t="s">
        <v>32</v>
      </c>
      <c r="AO83" s="117">
        <v>1.7928720558993999E-2</v>
      </c>
      <c r="AP83" s="117">
        <v>0.56304673224386703</v>
      </c>
      <c r="AQ83" s="117">
        <v>0.27463187990094001</v>
      </c>
      <c r="AR83" s="117">
        <v>0.37956367302876998</v>
      </c>
      <c r="AS83" s="117">
        <v>5.6793871322064003E-2</v>
      </c>
      <c r="AT83" s="117">
        <v>0.16553449875561699</v>
      </c>
      <c r="AU83" s="117">
        <v>4.8545226398022001E-2</v>
      </c>
      <c r="AV83" s="117">
        <v>6.4819718161909998E-3</v>
      </c>
      <c r="AW83" s="117">
        <v>9.8531590760708998E-2</v>
      </c>
      <c r="AX83" s="117">
        <v>2.2736414043989998E-3</v>
      </c>
      <c r="AY83" s="117">
        <v>3.8206590787889003E-2</v>
      </c>
      <c r="AZ83" s="117">
        <v>5.9836783039629998E-3</v>
      </c>
      <c r="BA83" s="117">
        <v>1.5076467698258E-2</v>
      </c>
      <c r="BB83" s="117">
        <v>5.6469108905030001E-3</v>
      </c>
      <c r="BC83" s="117">
        <v>3.7214181126315998E-2</v>
      </c>
      <c r="BD83" s="117">
        <v>8.3429249134409997E-3</v>
      </c>
      <c r="BE83" s="117">
        <v>1.0277907026059401</v>
      </c>
      <c r="BF83" s="117">
        <v>0.78311188159471201</v>
      </c>
      <c r="BG83" s="117">
        <v>6.1636011173472997E-2</v>
      </c>
      <c r="BH83" s="117">
        <v>5.5461160221502E-2</v>
      </c>
      <c r="BI83" s="117">
        <v>2.9003199683743E-2</v>
      </c>
      <c r="BJ83" s="117">
        <v>9.4174973821126995E-2</v>
      </c>
      <c r="BK83" s="117">
        <v>0.444865608642177</v>
      </c>
      <c r="BL83" s="117">
        <v>9.3181490701758005E-2</v>
      </c>
    </row>
    <row r="84" spans="1:64" x14ac:dyDescent="0.3">
      <c r="A84" s="126">
        <v>22</v>
      </c>
      <c r="B84" s="117">
        <v>780.66989090641698</v>
      </c>
      <c r="C84" s="123">
        <v>306384.808467147</v>
      </c>
      <c r="D84" s="117">
        <v>3015.0060589540599</v>
      </c>
      <c r="E84" s="117">
        <v>1.0454870886892</v>
      </c>
      <c r="F84" s="123">
        <v>358623.51779435202</v>
      </c>
      <c r="G84" s="117">
        <v>7599.8484588204801</v>
      </c>
      <c r="H84" s="117">
        <v>10651.2068685657</v>
      </c>
      <c r="I84" s="123">
        <v>623.98712413106</v>
      </c>
      <c r="J84" s="117">
        <v>39.872212992080101</v>
      </c>
      <c r="K84" s="117">
        <v>156.333997681856</v>
      </c>
      <c r="M84" s="124">
        <v>0.16700090306270071</v>
      </c>
      <c r="N84" s="124">
        <v>51.108049900404787</v>
      </c>
      <c r="O84" s="124">
        <v>0.56968539483936964</v>
      </c>
      <c r="P84" s="124">
        <v>1.5279793801192658E-4</v>
      </c>
      <c r="Q84" s="124">
        <v>46.136915564243388</v>
      </c>
      <c r="R84" s="124">
        <v>0.98129243300290037</v>
      </c>
      <c r="S84" s="124">
        <v>1.766183122945564</v>
      </c>
      <c r="T84" s="124">
        <v>0.11139418139987683</v>
      </c>
      <c r="U84" s="125">
        <v>5.0737391032421924E-3</v>
      </c>
      <c r="V84" s="125">
        <v>1.9460456031437433E-2</v>
      </c>
      <c r="W84" s="125">
        <v>100.86520849297128</v>
      </c>
      <c r="Y84" s="11">
        <v>91.168096600876495</v>
      </c>
      <c r="Z84" s="117">
        <v>154.01207192886</v>
      </c>
      <c r="AA84" s="117">
        <v>2.7820545475882899</v>
      </c>
      <c r="AB84" s="117">
        <v>5.0917720055195304</v>
      </c>
      <c r="AC84" s="117" t="s">
        <v>32</v>
      </c>
      <c r="AD84" s="117" t="s">
        <v>32</v>
      </c>
      <c r="AE84" s="117" t="s">
        <v>32</v>
      </c>
      <c r="AF84" s="117" t="s">
        <v>32</v>
      </c>
      <c r="AG84" s="117" t="s">
        <v>32</v>
      </c>
      <c r="AH84" s="117">
        <v>0.16157254622633099</v>
      </c>
      <c r="AI84" s="117">
        <v>4.1029514658992003E-2</v>
      </c>
      <c r="AJ84" s="117">
        <v>15.496179317149901</v>
      </c>
      <c r="AK84" s="117">
        <v>14.320854050231601</v>
      </c>
      <c r="AL84" s="117">
        <v>0.223874569826534</v>
      </c>
      <c r="AM84" s="117">
        <v>2.9193038805411899</v>
      </c>
      <c r="AN84" s="117">
        <v>2.8409018230351999E-2</v>
      </c>
      <c r="AO84" s="117" t="s">
        <v>32</v>
      </c>
      <c r="AP84" s="117">
        <v>4.7963784157109002E-2</v>
      </c>
      <c r="AQ84" s="117">
        <v>0.14206271621223601</v>
      </c>
      <c r="AR84" s="117">
        <v>0.27591864342987599</v>
      </c>
      <c r="AS84" s="117">
        <v>2.5968703902129998E-2</v>
      </c>
      <c r="AT84" s="117">
        <v>9.6863502917545002E-2</v>
      </c>
      <c r="AU84" s="117">
        <v>6.7221594450249996E-3</v>
      </c>
      <c r="AV84" s="117" t="s">
        <v>32</v>
      </c>
      <c r="AW84" s="117">
        <v>6.3956234377030002E-3</v>
      </c>
      <c r="AX84" s="117" t="s">
        <v>32</v>
      </c>
      <c r="AY84" s="117">
        <v>7.9980229063119999E-3</v>
      </c>
      <c r="AZ84" s="117">
        <v>9.8797640422699996E-4</v>
      </c>
      <c r="BA84" s="117">
        <v>9.5039460890720007E-3</v>
      </c>
      <c r="BB84" s="117">
        <v>9.3928193033699996E-4</v>
      </c>
      <c r="BC84" s="117">
        <v>6.7148114620327007E-2</v>
      </c>
      <c r="BD84" s="117">
        <v>1.5083347367718001E-2</v>
      </c>
      <c r="BE84" s="117">
        <v>1.52133735632344</v>
      </c>
      <c r="BF84" s="117">
        <v>0.82077655528556204</v>
      </c>
      <c r="BG84" s="117">
        <v>6.7424689331977997E-2</v>
      </c>
      <c r="BH84" s="117">
        <v>2.3661874412863999E-2</v>
      </c>
      <c r="BI84" s="117">
        <v>1.8948389405218001E-2</v>
      </c>
      <c r="BJ84" s="117">
        <v>6.0385348051594998E-2</v>
      </c>
      <c r="BK84" s="117">
        <v>0.47950498189780799</v>
      </c>
      <c r="BL84" s="117">
        <v>0.110554747451657</v>
      </c>
    </row>
    <row r="85" spans="1:64" x14ac:dyDescent="0.3">
      <c r="A85" s="126">
        <v>23</v>
      </c>
      <c r="B85" s="117">
        <v>1021.0521522991399</v>
      </c>
      <c r="C85" s="123">
        <v>294688.03232099197</v>
      </c>
      <c r="D85" s="117">
        <v>11743.697893382599</v>
      </c>
      <c r="E85" s="117">
        <v>2.58246488793253</v>
      </c>
      <c r="F85" s="123">
        <v>354330.05015663803</v>
      </c>
      <c r="G85" s="117">
        <v>7868.30417581867</v>
      </c>
      <c r="H85" s="117">
        <v>12106.4073531709</v>
      </c>
      <c r="I85" s="123">
        <v>596.35260047279405</v>
      </c>
      <c r="J85" s="117">
        <v>52.261917778704998</v>
      </c>
      <c r="K85" s="117">
        <v>277.08177357966099</v>
      </c>
      <c r="M85" s="124">
        <v>0.21842347641983204</v>
      </c>
      <c r="N85" s="124">
        <v>49.156910671464672</v>
      </c>
      <c r="O85" s="124">
        <v>2.2189717169546421</v>
      </c>
      <c r="P85" s="124">
        <v>3.7742724337133925E-4</v>
      </c>
      <c r="Q85" s="124">
        <v>45.584560952651479</v>
      </c>
      <c r="R85" s="124">
        <v>1.0159554351817066</v>
      </c>
      <c r="S85" s="124">
        <v>2.0074844673027985</v>
      </c>
      <c r="T85" s="124">
        <v>0.10646086623640319</v>
      </c>
      <c r="U85" s="125">
        <v>6.6503290373402107E-3</v>
      </c>
      <c r="V85" s="125">
        <v>3.4491139175196195E-2</v>
      </c>
      <c r="W85" s="125">
        <v>100.35028648166745</v>
      </c>
      <c r="Y85" s="11">
        <v>84.145849337449704</v>
      </c>
      <c r="Z85" s="117">
        <v>196.340738094355</v>
      </c>
      <c r="AA85" s="117">
        <v>6.5786591249730604</v>
      </c>
      <c r="AB85" s="117">
        <v>12.2393545077603</v>
      </c>
      <c r="AC85" s="117" t="s">
        <v>32</v>
      </c>
      <c r="AD85" s="117" t="s">
        <v>32</v>
      </c>
      <c r="AE85" s="117" t="s">
        <v>32</v>
      </c>
      <c r="AF85" s="117">
        <v>8.4159884572780994E-2</v>
      </c>
      <c r="AG85" s="117" t="s">
        <v>32</v>
      </c>
      <c r="AH85" s="117">
        <v>1.3042712643949499</v>
      </c>
      <c r="AI85" s="117">
        <v>6.4024693077262995E-2</v>
      </c>
      <c r="AJ85" s="117">
        <v>23.3794878964795</v>
      </c>
      <c r="AK85" s="117">
        <v>13.7604340295001</v>
      </c>
      <c r="AL85" s="117">
        <v>0.229297499040648</v>
      </c>
      <c r="AM85" s="117">
        <v>2.71064973725897</v>
      </c>
      <c r="AN85" s="117" t="s">
        <v>32</v>
      </c>
      <c r="AO85" s="117" t="s">
        <v>32</v>
      </c>
      <c r="AP85" s="117">
        <v>10.8272795476796</v>
      </c>
      <c r="AQ85" s="117">
        <v>0.11548453438065601</v>
      </c>
      <c r="AR85" s="117">
        <v>0.20497728015630201</v>
      </c>
      <c r="AS85" s="117">
        <v>1.5785148496838999E-2</v>
      </c>
      <c r="AT85" s="117">
        <v>2.8228443484497E-2</v>
      </c>
      <c r="AU85" s="117" t="s">
        <v>32</v>
      </c>
      <c r="AV85" s="117">
        <v>4.2186822166639997E-3</v>
      </c>
      <c r="AW85" s="117">
        <v>7.4865754543810004E-3</v>
      </c>
      <c r="AX85" s="117" t="s">
        <v>32</v>
      </c>
      <c r="AY85" s="117">
        <v>9.3642773233190008E-3</v>
      </c>
      <c r="AZ85" s="117">
        <v>3.5261132035319998E-3</v>
      </c>
      <c r="BA85" s="117">
        <v>7.3985104569550004E-3</v>
      </c>
      <c r="BB85" s="117">
        <v>1.0998455984330001E-3</v>
      </c>
      <c r="BC85" s="117">
        <v>4.7143844587568998E-2</v>
      </c>
      <c r="BD85" s="117">
        <v>1.1761336270385E-2</v>
      </c>
      <c r="BE85" s="117">
        <v>1.5662328051469201</v>
      </c>
      <c r="BF85" s="117">
        <v>0.85592902812989502</v>
      </c>
      <c r="BG85" s="117">
        <v>0.103289075721617</v>
      </c>
      <c r="BH85" s="117">
        <v>4.3345261300450001E-2</v>
      </c>
      <c r="BI85" s="117">
        <v>3.1455611997558003E-2</v>
      </c>
      <c r="BJ85" s="117">
        <v>8.2922955259058004E-2</v>
      </c>
      <c r="BK85" s="117">
        <v>0.46539503349357297</v>
      </c>
      <c r="BL85" s="117">
        <v>0.115290484942392</v>
      </c>
    </row>
    <row r="86" spans="1:64" x14ac:dyDescent="0.3">
      <c r="A86" s="126">
        <v>24</v>
      </c>
      <c r="B86" s="117">
        <v>672.42692619072102</v>
      </c>
      <c r="C86" s="123">
        <v>293027.67841864098</v>
      </c>
      <c r="D86" s="117">
        <v>7735.2190596635501</v>
      </c>
      <c r="E86" s="117">
        <v>2.0907293520227799</v>
      </c>
      <c r="F86" s="123">
        <v>361740.84747631202</v>
      </c>
      <c r="G86" s="117">
        <v>7469.8614046547</v>
      </c>
      <c r="H86" s="117">
        <v>11528.326149483401</v>
      </c>
      <c r="I86" s="123">
        <v>564.25217192405</v>
      </c>
      <c r="J86" s="117">
        <v>43.798132680530799</v>
      </c>
      <c r="K86" s="117">
        <v>215.97688704396199</v>
      </c>
      <c r="M86" s="124">
        <v>0.14384556805071907</v>
      </c>
      <c r="N86" s="124">
        <v>48.879947037013501</v>
      </c>
      <c r="O86" s="124">
        <v>1.4615696413234278</v>
      </c>
      <c r="P86" s="124">
        <v>3.0556009479812928E-4</v>
      </c>
      <c r="Q86" s="124">
        <v>46.537960027827538</v>
      </c>
      <c r="R86" s="124">
        <v>0.96450850456901471</v>
      </c>
      <c r="S86" s="124">
        <v>1.9116270421073374</v>
      </c>
      <c r="T86" s="124">
        <v>0.1007302977318814</v>
      </c>
      <c r="U86" s="125">
        <v>5.5733123835975439E-3</v>
      </c>
      <c r="V86" s="125">
        <v>2.6884802899232386E-2</v>
      </c>
      <c r="W86" s="125">
        <v>100.03295179400106</v>
      </c>
      <c r="Y86" s="11">
        <v>72.070891354266493</v>
      </c>
      <c r="Z86" s="117">
        <v>171.23860155701499</v>
      </c>
      <c r="AA86" s="117">
        <v>3.0106961303194102</v>
      </c>
      <c r="AB86" s="117">
        <v>8.0113056743096003</v>
      </c>
      <c r="AC86" s="117" t="s">
        <v>32</v>
      </c>
      <c r="AD86" s="117">
        <v>0.17384806274443901</v>
      </c>
      <c r="AE86" s="117" t="s">
        <v>32</v>
      </c>
      <c r="AF86" s="117">
        <v>7.6326314271196002E-2</v>
      </c>
      <c r="AG86" s="117" t="s">
        <v>32</v>
      </c>
      <c r="AH86" s="117">
        <v>0.122645713788817</v>
      </c>
      <c r="AI86" s="117">
        <v>7.2497397855839002E-2</v>
      </c>
      <c r="AJ86" s="117">
        <v>32.607194477488903</v>
      </c>
      <c r="AK86" s="117">
        <v>13.658502526958801</v>
      </c>
      <c r="AL86" s="117">
        <v>0.27617009311399598</v>
      </c>
      <c r="AM86" s="117">
        <v>2.2042020753363301</v>
      </c>
      <c r="AN86" s="117" t="s">
        <v>32</v>
      </c>
      <c r="AO86" s="117" t="s">
        <v>32</v>
      </c>
      <c r="AP86" s="117" t="s">
        <v>32</v>
      </c>
      <c r="AQ86" s="117">
        <v>9.9363262650151996E-2</v>
      </c>
      <c r="AR86" s="117">
        <v>0.17483766269881201</v>
      </c>
      <c r="AS86" s="117">
        <v>1.6477553132213E-2</v>
      </c>
      <c r="AT86" s="117">
        <v>7.0391063370700002E-2</v>
      </c>
      <c r="AU86" s="117" t="s">
        <v>32</v>
      </c>
      <c r="AV86" s="117">
        <v>5.7729025700640002E-3</v>
      </c>
      <c r="AW86" s="117">
        <v>6.768071300876E-3</v>
      </c>
      <c r="AX86" s="117">
        <v>2.0233273865380001E-3</v>
      </c>
      <c r="AY86" s="117" t="s">
        <v>32</v>
      </c>
      <c r="AZ86" s="117">
        <v>6.3981790234319998E-3</v>
      </c>
      <c r="BA86" s="117">
        <v>2.0179538742291E-2</v>
      </c>
      <c r="BB86" s="117">
        <v>2.0019884363180001E-3</v>
      </c>
      <c r="BC86" s="117">
        <v>7.5738542809748996E-2</v>
      </c>
      <c r="BD86" s="117">
        <v>2.1283547170547E-2</v>
      </c>
      <c r="BE86" s="117">
        <v>1.8738600484249499</v>
      </c>
      <c r="BF86" s="117">
        <v>0.83965205795894904</v>
      </c>
      <c r="BG86" s="117">
        <v>7.679754451852E-2</v>
      </c>
      <c r="BH86" s="117">
        <v>2.7580162546683998E-2</v>
      </c>
      <c r="BI86" s="117">
        <v>2.1964507464785E-2</v>
      </c>
      <c r="BJ86" s="117">
        <v>6.7061233304406997E-2</v>
      </c>
      <c r="BK86" s="117">
        <v>0.36169529178651999</v>
      </c>
      <c r="BL86" s="117">
        <v>7.2985151736463999E-2</v>
      </c>
    </row>
    <row r="87" spans="1:64" x14ac:dyDescent="0.3">
      <c r="A87" s="126">
        <v>25</v>
      </c>
      <c r="B87" s="117">
        <v>919.26850897123097</v>
      </c>
      <c r="C87" s="123">
        <v>251944.62577896001</v>
      </c>
      <c r="D87" s="117">
        <v>62294.171151341499</v>
      </c>
      <c r="E87" s="117">
        <v>9.7916839908840494</v>
      </c>
      <c r="F87" s="123">
        <v>321660.76107083203</v>
      </c>
      <c r="G87" s="117">
        <v>6415.2719693424497</v>
      </c>
      <c r="H87" s="117">
        <v>21957.511261813401</v>
      </c>
      <c r="I87" s="123">
        <v>514.89563593685398</v>
      </c>
      <c r="J87" s="117">
        <v>114.311374254733</v>
      </c>
      <c r="K87" s="117">
        <v>1893.7512350694999</v>
      </c>
      <c r="M87" s="124">
        <v>0.19664991943912577</v>
      </c>
      <c r="N87" s="124">
        <v>42.026883026188315</v>
      </c>
      <c r="O87" s="124">
        <v>11.770483639045976</v>
      </c>
      <c r="P87" s="124">
        <v>1.4310546152677039E-3</v>
      </c>
      <c r="Q87" s="124">
        <v>41.381656911762533</v>
      </c>
      <c r="R87" s="124">
        <v>0.82833991668149709</v>
      </c>
      <c r="S87" s="124">
        <v>3.640994517433898</v>
      </c>
      <c r="T87" s="124">
        <v>9.1919168927447156E-2</v>
      </c>
      <c r="U87" s="125">
        <v>1.4546122373914774E-2</v>
      </c>
      <c r="V87" s="125">
        <v>0.23573415374145132</v>
      </c>
      <c r="W87" s="125">
        <v>100.18863843020942</v>
      </c>
      <c r="Y87" s="11">
        <v>67.215407980925093</v>
      </c>
      <c r="Z87" s="117">
        <v>400.41647157290299</v>
      </c>
      <c r="AA87" s="117">
        <v>14.593315860001001</v>
      </c>
      <c r="AB87" s="117">
        <v>58.030352566241703</v>
      </c>
      <c r="AC87" s="117" t="s">
        <v>32</v>
      </c>
      <c r="AD87" s="117">
        <v>0.209643264540047</v>
      </c>
      <c r="AE87" s="117" t="s">
        <v>32</v>
      </c>
      <c r="AF87" s="117" t="s">
        <v>32</v>
      </c>
      <c r="AG87" s="117" t="s">
        <v>32</v>
      </c>
      <c r="AH87" s="117">
        <v>0.14933058166604701</v>
      </c>
      <c r="AI87" s="117">
        <v>7.5773438525507997E-2</v>
      </c>
      <c r="AJ87" s="117">
        <v>16.3920770088118</v>
      </c>
      <c r="AK87" s="117">
        <v>10.941293745671199</v>
      </c>
      <c r="AL87" s="117">
        <v>0.136836732041378</v>
      </c>
      <c r="AM87" s="117">
        <v>1.9608953929361299</v>
      </c>
      <c r="AN87" s="117" t="s">
        <v>32</v>
      </c>
      <c r="AO87" s="117" t="s">
        <v>32</v>
      </c>
      <c r="AP87" s="117">
        <v>6.9830620139699998E-2</v>
      </c>
      <c r="AQ87" s="117">
        <v>0.129616435195999</v>
      </c>
      <c r="AR87" s="117">
        <v>0.23318548543439099</v>
      </c>
      <c r="AS87" s="117">
        <v>1.3584805160466999E-2</v>
      </c>
      <c r="AT87" s="117">
        <v>2.6289545315173E-2</v>
      </c>
      <c r="AU87" s="117">
        <v>2.9635234496035001E-2</v>
      </c>
      <c r="AV87" s="117">
        <v>5.2513679100159999E-3</v>
      </c>
      <c r="AW87" s="117">
        <v>9.3217009890379995E-3</v>
      </c>
      <c r="AX87" s="117">
        <v>2.7866800444379999E-3</v>
      </c>
      <c r="AY87" s="117">
        <v>1.7536916014324999E-2</v>
      </c>
      <c r="AZ87" s="117">
        <v>4.3918056977850003E-3</v>
      </c>
      <c r="BA87" s="117">
        <v>9.2209275370829999E-3</v>
      </c>
      <c r="BB87" s="117">
        <v>6.9322488933420004E-3</v>
      </c>
      <c r="BC87" s="117">
        <v>6.5251944368443004E-2</v>
      </c>
      <c r="BD87" s="117">
        <v>2.2009499049764999E-2</v>
      </c>
      <c r="BE87" s="117">
        <v>0.97862608970202103</v>
      </c>
      <c r="BF87" s="117">
        <v>0.75640334134962595</v>
      </c>
      <c r="BG87" s="117">
        <v>9.0883169549432E-2</v>
      </c>
      <c r="BH87" s="117">
        <v>7.5387619907286998E-2</v>
      </c>
      <c r="BI87" s="117">
        <v>5.6165016093979003E-2</v>
      </c>
      <c r="BJ87" s="117">
        <v>0.11073187264930701</v>
      </c>
      <c r="BK87" s="117">
        <v>0.35649941128452101</v>
      </c>
      <c r="BL87" s="117">
        <v>0.14245465252693301</v>
      </c>
    </row>
    <row r="88" spans="1:64" x14ac:dyDescent="0.3">
      <c r="A88" s="126">
        <v>26</v>
      </c>
      <c r="B88" s="117">
        <v>998.55493015993795</v>
      </c>
      <c r="C88" s="123">
        <v>298001.627061632</v>
      </c>
      <c r="D88" s="117">
        <v>8889.1546193387603</v>
      </c>
      <c r="E88" s="117">
        <v>2.0565941435268198</v>
      </c>
      <c r="F88" s="123">
        <v>351396.663184323</v>
      </c>
      <c r="G88" s="117">
        <v>7481.1322984670596</v>
      </c>
      <c r="H88" s="117">
        <v>12173.2144205271</v>
      </c>
      <c r="I88" s="123">
        <v>622.26347849316505</v>
      </c>
      <c r="J88" s="117">
        <v>44.754374338059698</v>
      </c>
      <c r="K88" s="117">
        <v>280.84006117414401</v>
      </c>
      <c r="M88" s="124">
        <v>0.21361087065981393</v>
      </c>
      <c r="N88" s="124">
        <v>49.709651410150833</v>
      </c>
      <c r="O88" s="124">
        <v>1.6796057653240588</v>
      </c>
      <c r="P88" s="124">
        <v>3.0057123407644472E-4</v>
      </c>
      <c r="Q88" s="124">
        <v>45.207180718663153</v>
      </c>
      <c r="R88" s="124">
        <v>0.96596380237806656</v>
      </c>
      <c r="S88" s="124">
        <v>2.0185624152118034</v>
      </c>
      <c r="T88" s="124">
        <v>0.11108647618059982</v>
      </c>
      <c r="U88" s="125">
        <v>5.6949941345180964E-3</v>
      </c>
      <c r="V88" s="125">
        <v>3.4958970814957448E-2</v>
      </c>
      <c r="W88" s="125">
        <v>99.94661599475188</v>
      </c>
      <c r="Y88" s="11">
        <v>78.796860192935995</v>
      </c>
      <c r="Z88" s="117">
        <v>174.99275468535501</v>
      </c>
      <c r="AA88" s="117">
        <v>14.984156970388799</v>
      </c>
      <c r="AB88" s="117">
        <v>10.2219081451361</v>
      </c>
      <c r="AC88" s="117" t="s">
        <v>32</v>
      </c>
      <c r="AD88" s="117" t="s">
        <v>32</v>
      </c>
      <c r="AE88" s="117" t="s">
        <v>32</v>
      </c>
      <c r="AF88" s="117" t="s">
        <v>32</v>
      </c>
      <c r="AG88" s="117" t="s">
        <v>32</v>
      </c>
      <c r="AH88" s="117">
        <v>0.168238672715979</v>
      </c>
      <c r="AI88" s="117">
        <v>3.4177926477676E-2</v>
      </c>
      <c r="AJ88" s="117">
        <v>11.158530721160099</v>
      </c>
      <c r="AK88" s="117">
        <v>13.8070202403874</v>
      </c>
      <c r="AL88" s="117">
        <v>0.13657422025152199</v>
      </c>
      <c r="AM88" s="117">
        <v>2.86474588848739</v>
      </c>
      <c r="AN88" s="117" t="s">
        <v>32</v>
      </c>
      <c r="AO88" s="117" t="s">
        <v>32</v>
      </c>
      <c r="AP88" s="117">
        <v>4.9971842131337998E-2</v>
      </c>
      <c r="AQ88" s="117">
        <v>0.13280696030620101</v>
      </c>
      <c r="AR88" s="117">
        <v>0.209362290592742</v>
      </c>
      <c r="AS88" s="117">
        <v>1.6207495893043E-2</v>
      </c>
      <c r="AT88" s="117">
        <v>5.0289579387581003E-2</v>
      </c>
      <c r="AU88" s="117">
        <v>6.9848030413020004E-3</v>
      </c>
      <c r="AV88" s="117">
        <v>5.6779177367759998E-3</v>
      </c>
      <c r="AW88" s="117">
        <v>6.6574990009769996E-3</v>
      </c>
      <c r="AX88" s="117">
        <v>9.7736663763399998E-4</v>
      </c>
      <c r="AY88" s="117">
        <v>1.2518831860368999E-2</v>
      </c>
      <c r="AZ88" s="117">
        <v>1.0280349251779999E-3</v>
      </c>
      <c r="BA88" s="117">
        <v>1.6537979298247001E-2</v>
      </c>
      <c r="BB88" s="117">
        <v>9.7728973883999992E-4</v>
      </c>
      <c r="BC88" s="117">
        <v>4.6514817342629002E-2</v>
      </c>
      <c r="BD88" s="117">
        <v>1.4639385907287E-2</v>
      </c>
      <c r="BE88" s="117">
        <v>1.28647407449091</v>
      </c>
      <c r="BF88" s="117">
        <v>0.88813932547521901</v>
      </c>
      <c r="BG88" s="117">
        <v>5.3936209202864002E-2</v>
      </c>
      <c r="BH88" s="117">
        <v>6.3622493128567006E-2</v>
      </c>
      <c r="BI88" s="117">
        <v>3.8629658237507997E-2</v>
      </c>
      <c r="BJ88" s="117">
        <v>0.13102214437628101</v>
      </c>
      <c r="BK88" s="117">
        <v>0.405676327514914</v>
      </c>
      <c r="BL88" s="117">
        <v>8.5805271348574005E-2</v>
      </c>
    </row>
    <row r="89" spans="1:64" x14ac:dyDescent="0.3">
      <c r="A89" s="126">
        <v>27</v>
      </c>
      <c r="B89" s="117">
        <v>1047.38521338346</v>
      </c>
      <c r="C89" s="123">
        <v>293448.83313627099</v>
      </c>
      <c r="D89" s="117">
        <v>8652.3217723941507</v>
      </c>
      <c r="E89" s="117">
        <v>2.6212237652708898</v>
      </c>
      <c r="F89" s="123">
        <v>355579.19918745803</v>
      </c>
      <c r="G89" s="117">
        <v>7284.6481604154596</v>
      </c>
      <c r="H89" s="117">
        <v>11719.536608500801</v>
      </c>
      <c r="I89" s="123">
        <v>581.35671213788601</v>
      </c>
      <c r="J89" s="117">
        <v>47.854169867908801</v>
      </c>
      <c r="K89" s="117">
        <v>374.81528679512002</v>
      </c>
      <c r="M89" s="124">
        <v>0.22405664484698978</v>
      </c>
      <c r="N89" s="124">
        <v>48.950199855461356</v>
      </c>
      <c r="O89" s="124">
        <v>1.6348561988938746</v>
      </c>
      <c r="P89" s="124">
        <v>3.8309185329434052E-4</v>
      </c>
      <c r="Q89" s="124">
        <v>45.745263975466472</v>
      </c>
      <c r="R89" s="124">
        <v>0.94059377047284409</v>
      </c>
      <c r="S89" s="124">
        <v>1.9433335604216027</v>
      </c>
      <c r="T89" s="124">
        <v>0.1037838002508554</v>
      </c>
      <c r="U89" s="125">
        <v>6.0894431156913939E-3</v>
      </c>
      <c r="V89" s="125">
        <v>4.6657006900256537E-2</v>
      </c>
      <c r="W89" s="125">
        <v>99.595217347683246</v>
      </c>
      <c r="Y89" s="11">
        <v>87.685899605798994</v>
      </c>
      <c r="Z89" s="117">
        <v>182.989179798469</v>
      </c>
      <c r="AA89" s="117">
        <v>3.41019915745715</v>
      </c>
      <c r="AB89" s="117">
        <v>11.529246926673499</v>
      </c>
      <c r="AC89" s="117" t="s">
        <v>32</v>
      </c>
      <c r="AD89" s="117" t="s">
        <v>32</v>
      </c>
      <c r="AE89" s="117" t="s">
        <v>32</v>
      </c>
      <c r="AF89" s="117" t="s">
        <v>32</v>
      </c>
      <c r="AG89" s="117" t="s">
        <v>32</v>
      </c>
      <c r="AH89" s="117">
        <v>0.14005955084036301</v>
      </c>
      <c r="AI89" s="117">
        <v>3.7730222878174999E-2</v>
      </c>
      <c r="AJ89" s="117">
        <v>13.2582839505656</v>
      </c>
      <c r="AK89" s="117">
        <v>13.8748365045571</v>
      </c>
      <c r="AL89" s="117">
        <v>9.9988181869393997E-2</v>
      </c>
      <c r="AM89" s="117">
        <v>2.5220510593418299</v>
      </c>
      <c r="AN89" s="117" t="s">
        <v>32</v>
      </c>
      <c r="AO89" s="117" t="s">
        <v>32</v>
      </c>
      <c r="AP89" s="117">
        <v>4.0708612035444999E-2</v>
      </c>
      <c r="AQ89" s="117">
        <v>0.116342342721738</v>
      </c>
      <c r="AR89" s="117">
        <v>0.15426281049861101</v>
      </c>
      <c r="AS89" s="117">
        <v>1.2122041105688E-2</v>
      </c>
      <c r="AT89" s="117">
        <v>5.7737539688378997E-2</v>
      </c>
      <c r="AU89" s="117">
        <v>2.159355541714E-2</v>
      </c>
      <c r="AV89" s="117" t="s">
        <v>32</v>
      </c>
      <c r="AW89" s="117" t="s">
        <v>32</v>
      </c>
      <c r="AX89" s="117" t="s">
        <v>32</v>
      </c>
      <c r="AY89" s="117">
        <v>4.2205511489929997E-3</v>
      </c>
      <c r="AZ89" s="117">
        <v>2.1241445601639999E-3</v>
      </c>
      <c r="BA89" s="117">
        <v>1.3496972124292E-2</v>
      </c>
      <c r="BB89" s="117">
        <v>9.9761495295699995E-4</v>
      </c>
      <c r="BC89" s="117">
        <v>2.3708464012836002E-2</v>
      </c>
      <c r="BD89" s="117">
        <v>5.3123848654499997E-3</v>
      </c>
      <c r="BE89" s="117">
        <v>1.25432175459984</v>
      </c>
      <c r="BF89" s="117">
        <v>0.91488787353145096</v>
      </c>
      <c r="BG89" s="117">
        <v>7.1590717734549003E-2</v>
      </c>
      <c r="BH89" s="117">
        <v>3.1558456815204999E-2</v>
      </c>
      <c r="BI89" s="117">
        <v>3.1088067257136E-2</v>
      </c>
      <c r="BJ89" s="117">
        <v>7.3178126157767004E-2</v>
      </c>
      <c r="BK89" s="117">
        <v>0.26512874572742301</v>
      </c>
      <c r="BL89" s="117">
        <v>4.6618800479210999E-2</v>
      </c>
    </row>
    <row r="90" spans="1:64" x14ac:dyDescent="0.3">
      <c r="A90" s="126">
        <v>28</v>
      </c>
      <c r="B90" s="117">
        <v>631.81663034205496</v>
      </c>
      <c r="C90" s="123">
        <v>306377.74795558001</v>
      </c>
      <c r="D90" s="117">
        <v>1700.46492553027</v>
      </c>
      <c r="E90" s="117">
        <v>0.97523075042631402</v>
      </c>
      <c r="F90" s="123">
        <v>359548.37429449399</v>
      </c>
      <c r="G90" s="117">
        <v>7337.5746086538502</v>
      </c>
      <c r="H90" s="117">
        <v>10743.077286309001</v>
      </c>
      <c r="I90" s="123">
        <v>613.33437230061702</v>
      </c>
      <c r="J90" s="117">
        <v>36.036684068686803</v>
      </c>
      <c r="K90" s="117">
        <v>53.271961452629398</v>
      </c>
      <c r="M90" s="124">
        <v>0.13515821356277241</v>
      </c>
      <c r="N90" s="124">
        <v>51.106872136470301</v>
      </c>
      <c r="O90" s="124">
        <v>0.32130284767894451</v>
      </c>
      <c r="P90" s="124">
        <v>1.4252997417480581E-4</v>
      </c>
      <c r="Q90" s="124">
        <v>46.255898352986648</v>
      </c>
      <c r="R90" s="124">
        <v>0.94742763346938508</v>
      </c>
      <c r="S90" s="124">
        <v>1.7814170756157581</v>
      </c>
      <c r="T90" s="124">
        <v>0.10949245214310614</v>
      </c>
      <c r="U90" s="125">
        <v>4.5856680477403952E-3</v>
      </c>
      <c r="V90" s="125">
        <v>6.6312937616233069E-3</v>
      </c>
      <c r="W90" s="125">
        <v>100.66892820371046</v>
      </c>
      <c r="Y90" s="11">
        <v>89.135929352891594</v>
      </c>
      <c r="Z90" s="117">
        <v>148.61655312091</v>
      </c>
      <c r="AA90" s="117">
        <v>5.4509461364946796</v>
      </c>
      <c r="AB90" s="117">
        <v>2.1170827387947799</v>
      </c>
      <c r="AC90" s="117" t="s">
        <v>32</v>
      </c>
      <c r="AD90" s="117" t="s">
        <v>32</v>
      </c>
      <c r="AE90" s="117" t="s">
        <v>32</v>
      </c>
      <c r="AF90" s="117" t="s">
        <v>32</v>
      </c>
      <c r="AG90" s="117" t="s">
        <v>32</v>
      </c>
      <c r="AH90" s="117">
        <v>0.13104857382472401</v>
      </c>
      <c r="AI90" s="117">
        <v>2.3055363981428999E-2</v>
      </c>
      <c r="AJ90" s="117">
        <v>12.692476535486501</v>
      </c>
      <c r="AK90" s="117">
        <v>13.889417996599899</v>
      </c>
      <c r="AL90" s="117">
        <v>0.24092461827148401</v>
      </c>
      <c r="AM90" s="117">
        <v>2.8189924472087502</v>
      </c>
      <c r="AN90" s="117" t="s">
        <v>32</v>
      </c>
      <c r="AO90" s="117" t="s">
        <v>32</v>
      </c>
      <c r="AP90" s="117" t="s">
        <v>32</v>
      </c>
      <c r="AQ90" s="117">
        <v>3.3472166257327997E-2</v>
      </c>
      <c r="AR90" s="117">
        <v>4.4360762025659001E-2</v>
      </c>
      <c r="AS90" s="117">
        <v>6.3006466846145998E-2</v>
      </c>
      <c r="AT90" s="117">
        <v>5.8978663889229996E-3</v>
      </c>
      <c r="AU90" s="117">
        <v>6.6631796797299997E-3</v>
      </c>
      <c r="AV90" s="117" t="s">
        <v>32</v>
      </c>
      <c r="AW90" s="117" t="s">
        <v>32</v>
      </c>
      <c r="AX90" s="117">
        <v>1.897649893578E-3</v>
      </c>
      <c r="AY90" s="117" t="s">
        <v>32</v>
      </c>
      <c r="AZ90" s="117" t="s">
        <v>32</v>
      </c>
      <c r="BA90" s="117">
        <v>3.1125069809610001E-3</v>
      </c>
      <c r="BB90" s="117">
        <v>9.3255889345100003E-4</v>
      </c>
      <c r="BC90" s="117">
        <v>4.3913371397390003E-3</v>
      </c>
      <c r="BD90" s="117">
        <v>6.9648884744349998E-3</v>
      </c>
      <c r="BE90" s="117">
        <v>1.25469319346012</v>
      </c>
      <c r="BF90" s="117">
        <v>0.883122336525624</v>
      </c>
      <c r="BG90" s="117">
        <v>5.6589604783079998E-2</v>
      </c>
      <c r="BH90" s="117">
        <v>1.5073840906982E-2</v>
      </c>
      <c r="BI90" s="117">
        <v>2.7239923992758E-2</v>
      </c>
      <c r="BJ90" s="117">
        <v>3.0398790419376001E-2</v>
      </c>
      <c r="BK90" s="117">
        <v>5.4138718632664E-2</v>
      </c>
      <c r="BL90" s="117">
        <v>2.3211548848992999E-2</v>
      </c>
    </row>
    <row r="91" spans="1:64" x14ac:dyDescent="0.3">
      <c r="A91" s="126">
        <v>29</v>
      </c>
      <c r="B91" s="117" t="s">
        <v>32</v>
      </c>
      <c r="C91" s="123">
        <v>299262.149801035</v>
      </c>
      <c r="D91" s="117">
        <v>1163.4918176045801</v>
      </c>
      <c r="E91" s="117">
        <v>0.83103798287174402</v>
      </c>
      <c r="F91" s="123">
        <v>364207.97824045201</v>
      </c>
      <c r="G91" s="117">
        <v>7193.4174071672196</v>
      </c>
      <c r="H91" s="117">
        <v>10431.549721457999</v>
      </c>
      <c r="I91" s="123">
        <v>739.69816162306495</v>
      </c>
      <c r="J91" s="117">
        <v>34.044665769660902</v>
      </c>
      <c r="K91" s="117">
        <v>51.991660662089203</v>
      </c>
      <c r="M91" s="124">
        <v>0</v>
      </c>
      <c r="N91" s="124">
        <v>49.919919208310645</v>
      </c>
      <c r="O91" s="124">
        <v>0.2198417789363854</v>
      </c>
      <c r="P91" s="124">
        <v>1.214562011967054E-4</v>
      </c>
      <c r="Q91" s="124">
        <v>46.85535640063415</v>
      </c>
      <c r="R91" s="124">
        <v>0.92881405561343133</v>
      </c>
      <c r="S91" s="124">
        <v>1.7297595748121655</v>
      </c>
      <c r="T91" s="124">
        <v>0.13205091581294956</v>
      </c>
      <c r="U91" s="125">
        <v>4.3321837191893503E-3</v>
      </c>
      <c r="V91" s="125">
        <v>6.4719219192168635E-3</v>
      </c>
      <c r="W91" s="125">
        <v>99.796667495959326</v>
      </c>
      <c r="Y91" s="11">
        <v>98.626602398549196</v>
      </c>
      <c r="Z91" s="117">
        <v>145.50361608986699</v>
      </c>
      <c r="AA91" s="117">
        <v>4.1897265262003103</v>
      </c>
      <c r="AB91" s="117">
        <v>1.6896762072971001</v>
      </c>
      <c r="AC91" s="117" t="s">
        <v>32</v>
      </c>
      <c r="AD91" s="117" t="s">
        <v>32</v>
      </c>
      <c r="AE91" s="117" t="s">
        <v>32</v>
      </c>
      <c r="AF91" s="117">
        <v>7.2635551139816998E-2</v>
      </c>
      <c r="AG91" s="117" t="s">
        <v>32</v>
      </c>
      <c r="AH91" s="117">
        <v>0.133327612103249</v>
      </c>
      <c r="AI91" s="117">
        <v>3.4158042784707E-2</v>
      </c>
      <c r="AJ91" s="117">
        <v>12.056789052611901</v>
      </c>
      <c r="AK91" s="117">
        <v>14.094288201324</v>
      </c>
      <c r="AL91" s="117">
        <v>0.15956771063015401</v>
      </c>
      <c r="AM91" s="117">
        <v>3.2619661323931499</v>
      </c>
      <c r="AN91" s="117" t="s">
        <v>32</v>
      </c>
      <c r="AO91" s="117" t="s">
        <v>32</v>
      </c>
      <c r="AP91" s="117">
        <v>2.8691461396223999E-2</v>
      </c>
      <c r="AQ91" s="117">
        <v>6.3959855327732004E-2</v>
      </c>
      <c r="AR91" s="117">
        <v>0.10945751009582901</v>
      </c>
      <c r="AS91" s="117">
        <v>1.3518079482546999E-2</v>
      </c>
      <c r="AT91" s="117">
        <v>1.2016152983244001E-2</v>
      </c>
      <c r="AU91" s="117">
        <v>6.7239297746919998E-3</v>
      </c>
      <c r="AV91" s="117" t="s">
        <v>32</v>
      </c>
      <c r="AW91" s="117">
        <v>6.4048807445259998E-3</v>
      </c>
      <c r="AX91" s="117">
        <v>2.8878558991000001E-3</v>
      </c>
      <c r="AY91" s="117">
        <v>8.0086721500360007E-3</v>
      </c>
      <c r="AZ91" s="117">
        <v>2.0024897614E-3</v>
      </c>
      <c r="BA91" s="117" t="s">
        <v>32</v>
      </c>
      <c r="BB91" s="117">
        <v>5.7104017168680002E-3</v>
      </c>
      <c r="BC91" s="117">
        <v>4.4747790347175E-2</v>
      </c>
      <c r="BD91" s="117">
        <v>1.7103542027198E-2</v>
      </c>
      <c r="BE91" s="117">
        <v>1.47278319850907</v>
      </c>
      <c r="BF91" s="117">
        <v>0.95966184379937702</v>
      </c>
      <c r="BG91" s="117">
        <v>7.2586014709560998E-2</v>
      </c>
      <c r="BH91" s="117">
        <v>1.3973027135119E-2</v>
      </c>
      <c r="BI91" s="117">
        <v>8.0498573783129995E-3</v>
      </c>
      <c r="BJ91" s="117">
        <v>2.6974632051466999E-2</v>
      </c>
      <c r="BK91" s="117">
        <v>0.17265112010347899</v>
      </c>
      <c r="BL91" s="117">
        <v>5.1423873089415997E-2</v>
      </c>
    </row>
    <row r="92" spans="1:64" x14ac:dyDescent="0.3">
      <c r="A92" s="126">
        <v>30</v>
      </c>
      <c r="B92" s="117">
        <v>1201.4403294301701</v>
      </c>
      <c r="C92" s="123">
        <v>295713.39230908098</v>
      </c>
      <c r="D92" s="117">
        <v>5983.9197668712204</v>
      </c>
      <c r="E92" s="117">
        <v>1.7401172676782</v>
      </c>
      <c r="F92" s="123">
        <v>358599.26298448897</v>
      </c>
      <c r="G92" s="117">
        <v>6998.3249495560403</v>
      </c>
      <c r="H92" s="117">
        <v>11236.3952063628</v>
      </c>
      <c r="I92" s="123">
        <v>779.45287675118004</v>
      </c>
      <c r="J92" s="117">
        <v>42.575205888193402</v>
      </c>
      <c r="K92" s="117">
        <v>146.61057702404901</v>
      </c>
      <c r="M92" s="124">
        <v>0.25701211527170204</v>
      </c>
      <c r="N92" s="124">
        <v>49.327950971077797</v>
      </c>
      <c r="O92" s="124">
        <v>1.1306616399503171</v>
      </c>
      <c r="P92" s="124">
        <v>2.5431813867116896E-4</v>
      </c>
      <c r="Q92" s="124">
        <v>46.133795182954508</v>
      </c>
      <c r="R92" s="124">
        <v>0.90362371748667591</v>
      </c>
      <c r="S92" s="124">
        <v>1.8632190531190793</v>
      </c>
      <c r="T92" s="124">
        <v>0.13914792755762065</v>
      </c>
      <c r="U92" s="125">
        <v>5.4176949492726108E-3</v>
      </c>
      <c r="V92" s="125">
        <v>1.8250084627953619E-2</v>
      </c>
      <c r="W92" s="125">
        <v>99.779332705133598</v>
      </c>
      <c r="Y92" s="11">
        <v>86.323094119889106</v>
      </c>
      <c r="Z92" s="117">
        <v>163.53256668860999</v>
      </c>
      <c r="AA92" s="117">
        <v>25.903310045244801</v>
      </c>
      <c r="AB92" s="117">
        <v>7.6385068548395996</v>
      </c>
      <c r="AC92" s="117" t="s">
        <v>32</v>
      </c>
      <c r="AD92" s="117" t="s">
        <v>32</v>
      </c>
      <c r="AE92" s="117" t="s">
        <v>32</v>
      </c>
      <c r="AF92" s="117">
        <v>0.16114583600662799</v>
      </c>
      <c r="AG92" s="117" t="s">
        <v>32</v>
      </c>
      <c r="AH92" s="117">
        <v>0.23796340882709499</v>
      </c>
      <c r="AI92" s="117">
        <v>9.3403649749260007E-2</v>
      </c>
      <c r="AJ92" s="117">
        <v>10.781620936599399</v>
      </c>
      <c r="AK92" s="117">
        <v>13.171356580199101</v>
      </c>
      <c r="AL92" s="117">
        <v>0.18522624406569899</v>
      </c>
      <c r="AM92" s="117">
        <v>2.84724541954099</v>
      </c>
      <c r="AN92" s="117" t="s">
        <v>32</v>
      </c>
      <c r="AO92" s="117" t="s">
        <v>32</v>
      </c>
      <c r="AP92" s="117">
        <v>1.3998856092623599</v>
      </c>
      <c r="AQ92" s="117">
        <v>0.10363576603826501</v>
      </c>
      <c r="AR92" s="117">
        <v>0.26627717511524901</v>
      </c>
      <c r="AS92" s="117">
        <v>2.3310403725475999E-2</v>
      </c>
      <c r="AT92" s="117">
        <v>6.7824813405182996E-2</v>
      </c>
      <c r="AU92" s="117">
        <v>1.6892341157185999E-2</v>
      </c>
      <c r="AV92" s="117" t="s">
        <v>32</v>
      </c>
      <c r="AW92" s="117">
        <v>8.1079026669740005E-3</v>
      </c>
      <c r="AX92" s="117">
        <v>2.3907241406500002E-3</v>
      </c>
      <c r="AY92" s="117">
        <v>2.5032016447026999E-2</v>
      </c>
      <c r="AZ92" s="117">
        <v>3.759540753986E-3</v>
      </c>
      <c r="BA92" s="117">
        <v>1.5850135426171998E-2</v>
      </c>
      <c r="BB92" s="117">
        <v>1.1738540275350001E-3</v>
      </c>
      <c r="BC92" s="117">
        <v>1.6681846881870001E-2</v>
      </c>
      <c r="BD92" s="117">
        <v>4.9846610520990001E-3</v>
      </c>
      <c r="BE92" s="117">
        <v>1.3618648224949601</v>
      </c>
      <c r="BF92" s="117">
        <v>0.88490417176115699</v>
      </c>
      <c r="BG92" s="117">
        <v>4.5169515719030003E-2</v>
      </c>
      <c r="BH92" s="117">
        <v>2.5065170370591999E-2</v>
      </c>
      <c r="BI92" s="117">
        <v>1.9186318907309999E-2</v>
      </c>
      <c r="BJ92" s="117">
        <v>5.6524380601131997E-2</v>
      </c>
      <c r="BK92" s="117">
        <v>0.161747770073773</v>
      </c>
      <c r="BL92" s="117">
        <v>3.4944725337867001E-2</v>
      </c>
    </row>
    <row r="93" spans="1:64" x14ac:dyDescent="0.3">
      <c r="C93" s="123"/>
      <c r="F93" s="123"/>
      <c r="I93" s="123"/>
      <c r="L93" s="14" t="s">
        <v>71</v>
      </c>
      <c r="M93" s="15">
        <f>MIN(M63:M92)</f>
        <v>0</v>
      </c>
      <c r="N93" s="15">
        <f t="shared" ref="N93:V93" si="4">MIN(N63:N92)</f>
        <v>40.364578835433036</v>
      </c>
      <c r="O93" s="15">
        <f t="shared" si="4"/>
        <v>0.1104323172311895</v>
      </c>
      <c r="P93" s="15">
        <f t="shared" si="4"/>
        <v>1.214562011967054E-4</v>
      </c>
      <c r="Q93" s="15">
        <f t="shared" si="4"/>
        <v>41.381656911762533</v>
      </c>
      <c r="R93" s="15">
        <f t="shared" si="4"/>
        <v>0.82833991668149709</v>
      </c>
      <c r="S93" s="15">
        <f t="shared" si="4"/>
        <v>1.7150211210205859</v>
      </c>
      <c r="T93" s="15">
        <f t="shared" si="4"/>
        <v>9.1919168927447156E-2</v>
      </c>
      <c r="U93" s="15">
        <f t="shared" si="4"/>
        <v>3.9750700607753854E-3</v>
      </c>
      <c r="V93" s="15">
        <f t="shared" si="4"/>
        <v>5.947028582420048E-3</v>
      </c>
      <c r="W93" s="125"/>
      <c r="Y93" s="11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  <c r="AK93" s="117"/>
      <c r="AL93" s="117"/>
      <c r="AM93" s="117"/>
      <c r="AN93" s="117"/>
      <c r="AO93" s="117"/>
      <c r="AP93" s="117"/>
      <c r="AQ93" s="117"/>
      <c r="AR93" s="117"/>
      <c r="AS93" s="117"/>
      <c r="AT93" s="117"/>
      <c r="AU93" s="117"/>
      <c r="AV93" s="117"/>
      <c r="AW93" s="117"/>
      <c r="AX93" s="117"/>
      <c r="AY93" s="117"/>
      <c r="AZ93" s="117"/>
      <c r="BA93" s="117"/>
      <c r="BB93" s="117"/>
      <c r="BC93" s="117"/>
      <c r="BD93" s="117"/>
      <c r="BE93" s="117"/>
      <c r="BF93" s="117"/>
      <c r="BG93" s="117"/>
      <c r="BH93" s="117"/>
      <c r="BI93" s="117"/>
      <c r="BJ93" s="117"/>
      <c r="BK93" s="117"/>
      <c r="BL93" s="117"/>
    </row>
    <row r="94" spans="1:64" x14ac:dyDescent="0.3">
      <c r="C94" s="123"/>
      <c r="F94" s="123"/>
      <c r="I94" s="123"/>
      <c r="L94" s="14" t="s">
        <v>72</v>
      </c>
      <c r="M94" s="15">
        <f>MAX(M63:M92)</f>
        <v>0.50520864206645888</v>
      </c>
      <c r="N94" s="15">
        <f t="shared" ref="N94:V94" si="5">MAX(N63:N92)</f>
        <v>51.25887852152546</v>
      </c>
      <c r="O94" s="15">
        <f t="shared" si="5"/>
        <v>13.078534296638175</v>
      </c>
      <c r="P94" s="15">
        <f t="shared" si="5"/>
        <v>1.4322666287457405E-3</v>
      </c>
      <c r="Q94" s="15">
        <f t="shared" si="5"/>
        <v>46.85535640063415</v>
      </c>
      <c r="R94" s="15">
        <f t="shared" si="5"/>
        <v>1.0549711338072176</v>
      </c>
      <c r="S94" s="15">
        <f t="shared" si="5"/>
        <v>3.8883046121438438</v>
      </c>
      <c r="T94" s="15">
        <f t="shared" si="5"/>
        <v>0.13914792755762065</v>
      </c>
      <c r="U94" s="15">
        <f t="shared" si="5"/>
        <v>1.4546122373914774E-2</v>
      </c>
      <c r="V94" s="15">
        <f t="shared" si="5"/>
        <v>0.23573415374145132</v>
      </c>
      <c r="W94" s="125"/>
      <c r="Y94" s="11"/>
      <c r="Z94" s="117"/>
      <c r="AA94" s="117"/>
      <c r="AB94" s="117"/>
      <c r="AC94" s="117"/>
      <c r="AD94" s="117"/>
      <c r="AE94" s="117"/>
      <c r="AF94" s="117"/>
      <c r="AG94" s="117"/>
      <c r="AH94" s="117"/>
      <c r="AI94" s="117"/>
      <c r="AJ94" s="117"/>
      <c r="AK94" s="117"/>
      <c r="AL94" s="117"/>
      <c r="AM94" s="117"/>
      <c r="AN94" s="117"/>
      <c r="AO94" s="117"/>
      <c r="AP94" s="117"/>
      <c r="AQ94" s="117"/>
      <c r="AR94" s="117"/>
      <c r="AS94" s="117"/>
      <c r="AT94" s="117"/>
      <c r="AU94" s="117"/>
      <c r="AV94" s="117"/>
      <c r="AW94" s="117"/>
      <c r="AX94" s="117"/>
      <c r="AY94" s="117"/>
      <c r="AZ94" s="117"/>
      <c r="BA94" s="117"/>
      <c r="BB94" s="117"/>
      <c r="BC94" s="117"/>
      <c r="BD94" s="117"/>
      <c r="BE94" s="117"/>
      <c r="BF94" s="117"/>
      <c r="BG94" s="117"/>
      <c r="BH94" s="117"/>
      <c r="BI94" s="117"/>
      <c r="BJ94" s="117"/>
      <c r="BK94" s="117"/>
      <c r="BL94" s="117"/>
    </row>
    <row r="95" spans="1:64" x14ac:dyDescent="0.3">
      <c r="C95" s="123"/>
      <c r="F95" s="123"/>
      <c r="I95" s="123"/>
      <c r="L95" s="14" t="s">
        <v>73</v>
      </c>
      <c r="M95" s="15">
        <f>AVERAGE(M63:M92)</f>
        <v>0.15251907921373278</v>
      </c>
      <c r="N95" s="15">
        <f t="shared" ref="N95:V95" si="6">AVERAGE(N63:N92)</f>
        <v>48.401406465958104</v>
      </c>
      <c r="O95" s="15">
        <f t="shared" si="6"/>
        <v>2.8354897553258667</v>
      </c>
      <c r="P95" s="15">
        <f t="shared" si="6"/>
        <v>4.3930927314616701E-4</v>
      </c>
      <c r="Q95" s="15">
        <f t="shared" si="6"/>
        <v>45.370580247247716</v>
      </c>
      <c r="R95" s="15">
        <f t="shared" si="6"/>
        <v>0.96478489323224581</v>
      </c>
      <c r="S95" s="15">
        <f t="shared" si="6"/>
        <v>2.1593764090007599</v>
      </c>
      <c r="T95" s="15">
        <f t="shared" si="6"/>
        <v>0.1098193280520762</v>
      </c>
      <c r="U95" s="15">
        <f t="shared" si="6"/>
        <v>6.7363788511027633E-3</v>
      </c>
      <c r="V95" s="15">
        <f t="shared" si="6"/>
        <v>5.442789296389354E-2</v>
      </c>
      <c r="W95" s="125"/>
      <c r="Y95" s="11"/>
      <c r="Z95" s="117"/>
      <c r="AA95" s="117"/>
      <c r="AB95" s="117"/>
      <c r="AC95" s="117"/>
      <c r="AD95" s="117"/>
      <c r="AE95" s="117"/>
      <c r="AF95" s="117"/>
      <c r="AG95" s="117"/>
      <c r="AH95" s="117"/>
      <c r="AI95" s="117"/>
      <c r="AJ95" s="117"/>
      <c r="AK95" s="117"/>
      <c r="AL95" s="117"/>
      <c r="AM95" s="117"/>
      <c r="AN95" s="117"/>
      <c r="AO95" s="117"/>
      <c r="AP95" s="117"/>
      <c r="AQ95" s="117"/>
      <c r="AR95" s="117"/>
      <c r="AS95" s="117"/>
      <c r="AT95" s="117"/>
      <c r="AU95" s="117"/>
      <c r="AV95" s="117"/>
      <c r="AW95" s="117"/>
      <c r="AX95" s="117"/>
      <c r="AY95" s="117"/>
      <c r="AZ95" s="117"/>
      <c r="BA95" s="117"/>
      <c r="BB95" s="117"/>
      <c r="BC95" s="117"/>
      <c r="BD95" s="117"/>
      <c r="BE95" s="117"/>
      <c r="BF95" s="117"/>
      <c r="BG95" s="117"/>
      <c r="BH95" s="117"/>
      <c r="BI95" s="117"/>
      <c r="BJ95" s="117"/>
      <c r="BK95" s="117"/>
      <c r="BL95" s="117"/>
    </row>
    <row r="96" spans="1:64" x14ac:dyDescent="0.3">
      <c r="C96" s="123"/>
      <c r="F96" s="123"/>
      <c r="I96" s="123"/>
      <c r="L96" s="14" t="s">
        <v>76</v>
      </c>
      <c r="M96" s="15">
        <f>STDEV(M63:M92)*2</f>
        <v>0.18946917124311219</v>
      </c>
      <c r="N96" s="15">
        <f t="shared" ref="N96:V96" si="7">STDEV(N63:N92)*2</f>
        <v>5.1880490884391213</v>
      </c>
      <c r="O96" s="15">
        <f t="shared" si="7"/>
        <v>6.4692237859896968</v>
      </c>
      <c r="P96" s="15">
        <f t="shared" si="7"/>
        <v>6.8689046490329707E-4</v>
      </c>
      <c r="Q96" s="15">
        <f t="shared" si="7"/>
        <v>2.5536528956123479</v>
      </c>
      <c r="R96" s="15">
        <f t="shared" si="7"/>
        <v>0.11102933491788618</v>
      </c>
      <c r="S96" s="15">
        <f t="shared" si="7"/>
        <v>1.0861641660629562</v>
      </c>
      <c r="T96" s="15">
        <f t="shared" si="7"/>
        <v>2.4122167770619783E-2</v>
      </c>
      <c r="U96" s="15">
        <f t="shared" si="7"/>
        <v>5.4599111815625424E-3</v>
      </c>
      <c r="V96" s="15">
        <f t="shared" si="7"/>
        <v>0.11259576930795184</v>
      </c>
      <c r="W96" s="125"/>
      <c r="Y96" s="11"/>
      <c r="Z96" s="117"/>
      <c r="AA96" s="117"/>
      <c r="AB96" s="117"/>
      <c r="AC96" s="117"/>
      <c r="AD96" s="117"/>
      <c r="AE96" s="117"/>
      <c r="AF96" s="117"/>
      <c r="AG96" s="117"/>
      <c r="AH96" s="117"/>
      <c r="AI96" s="117"/>
      <c r="AJ96" s="117"/>
      <c r="AK96" s="117"/>
      <c r="AL96" s="117"/>
      <c r="AM96" s="117"/>
      <c r="AN96" s="117"/>
      <c r="AO96" s="117"/>
      <c r="AP96" s="117"/>
      <c r="AQ96" s="117"/>
      <c r="AR96" s="117"/>
      <c r="AS96" s="117"/>
      <c r="AT96" s="117"/>
      <c r="AU96" s="117"/>
      <c r="AV96" s="117"/>
      <c r="AW96" s="117"/>
      <c r="AX96" s="117"/>
      <c r="AY96" s="117"/>
      <c r="AZ96" s="117"/>
      <c r="BA96" s="117"/>
      <c r="BB96" s="117"/>
      <c r="BC96" s="117"/>
      <c r="BD96" s="117"/>
      <c r="BE96" s="117"/>
      <c r="BF96" s="117"/>
      <c r="BG96" s="117"/>
      <c r="BH96" s="117"/>
      <c r="BI96" s="117"/>
      <c r="BJ96" s="117"/>
      <c r="BK96" s="117"/>
      <c r="BL96" s="117"/>
    </row>
    <row r="97" spans="1:64" x14ac:dyDescent="0.3">
      <c r="A97" s="23" t="s">
        <v>3</v>
      </c>
      <c r="B97" s="146" t="s">
        <v>291</v>
      </c>
      <c r="C97" s="123"/>
      <c r="F97" s="123"/>
      <c r="I97" s="123"/>
      <c r="M97" s="124"/>
      <c r="N97" s="124"/>
      <c r="O97" s="124"/>
      <c r="P97" s="124"/>
      <c r="Q97" s="124"/>
      <c r="R97" s="124"/>
      <c r="S97" s="124"/>
      <c r="T97" s="124"/>
      <c r="U97" s="125"/>
      <c r="V97" s="125"/>
      <c r="W97" s="125"/>
      <c r="Y97" s="11"/>
      <c r="Z97" s="117"/>
      <c r="AA97" s="117"/>
      <c r="AB97" s="117"/>
      <c r="AC97" s="117"/>
      <c r="AD97" s="117"/>
      <c r="AE97" s="117"/>
      <c r="AF97" s="117"/>
      <c r="AG97" s="117"/>
      <c r="AH97" s="117"/>
      <c r="AI97" s="117"/>
      <c r="AJ97" s="117"/>
      <c r="AK97" s="117"/>
      <c r="AL97" s="117"/>
      <c r="AM97" s="117"/>
      <c r="AN97" s="117"/>
      <c r="AO97" s="117"/>
      <c r="AP97" s="117"/>
      <c r="AQ97" s="117"/>
      <c r="AR97" s="117"/>
      <c r="AS97" s="117"/>
      <c r="AT97" s="117"/>
      <c r="AU97" s="117"/>
      <c r="AV97" s="117"/>
      <c r="AW97" s="117"/>
      <c r="AX97" s="117"/>
      <c r="AY97" s="117"/>
      <c r="AZ97" s="117"/>
      <c r="BA97" s="117"/>
      <c r="BB97" s="117"/>
      <c r="BC97" s="117"/>
      <c r="BD97" s="117"/>
      <c r="BE97" s="117"/>
      <c r="BF97" s="117"/>
      <c r="BG97" s="117"/>
      <c r="BH97" s="117"/>
      <c r="BI97" s="117"/>
      <c r="BJ97" s="117"/>
      <c r="BK97" s="117"/>
      <c r="BL97" s="117"/>
    </row>
    <row r="98" spans="1:64" x14ac:dyDescent="0.3">
      <c r="A98" s="126">
        <v>1</v>
      </c>
      <c r="B98" s="117">
        <v>752.22351726494401</v>
      </c>
      <c r="C98" s="123">
        <v>304427.15140323399</v>
      </c>
      <c r="D98" s="117">
        <v>174.97788255412701</v>
      </c>
      <c r="E98" s="117" t="s">
        <v>32</v>
      </c>
      <c r="F98" s="123">
        <v>358791.59877944598</v>
      </c>
      <c r="G98" s="117">
        <v>5654.3443632194603</v>
      </c>
      <c r="H98" s="117">
        <v>12019.2102679173</v>
      </c>
      <c r="I98" s="123">
        <v>116.018030433032</v>
      </c>
      <c r="J98" s="117">
        <v>0.58610037661115999</v>
      </c>
      <c r="K98" s="117">
        <v>16.218824769775001</v>
      </c>
      <c r="M98" s="124">
        <v>0.16091565481331682</v>
      </c>
      <c r="N98" s="124">
        <v>50.781493125573462</v>
      </c>
      <c r="O98" s="124">
        <v>3.3062070908602297E-2</v>
      </c>
      <c r="P98" s="124">
        <v>0</v>
      </c>
      <c r="Q98" s="124">
        <v>46.158539182975723</v>
      </c>
      <c r="R98" s="124">
        <v>0.73008894417889658</v>
      </c>
      <c r="S98" s="124">
        <v>1.9930254466260464</v>
      </c>
      <c r="T98" s="124">
        <v>2.0711538792904872E-2</v>
      </c>
      <c r="U98" s="125">
        <v>7.4581272923770101E-5</v>
      </c>
      <c r="V98" s="125">
        <v>2.0189193073415919E-3</v>
      </c>
      <c r="W98" s="125">
        <v>99.879929464449233</v>
      </c>
      <c r="Y98" s="11">
        <v>68.9178103896176</v>
      </c>
      <c r="Z98" s="117">
        <v>140.47897060017499</v>
      </c>
      <c r="AA98" s="117">
        <v>1.24525371711689</v>
      </c>
      <c r="AB98" s="117">
        <v>0.32689457744279499</v>
      </c>
      <c r="AC98" s="117" t="s">
        <v>32</v>
      </c>
      <c r="AD98" s="117">
        <v>0.29993693007950101</v>
      </c>
      <c r="AE98" s="117" t="s">
        <v>32</v>
      </c>
      <c r="AF98" s="117" t="s">
        <v>32</v>
      </c>
      <c r="AG98" s="117" t="s">
        <v>32</v>
      </c>
      <c r="AH98" s="117">
        <v>8.7846377346644994E-2</v>
      </c>
      <c r="AI98" s="117">
        <v>3.1856147077565997E-2</v>
      </c>
      <c r="AJ98" s="117">
        <v>60.091581572970497</v>
      </c>
      <c r="AK98" s="117">
        <v>23.313439851662</v>
      </c>
      <c r="AL98" s="117">
        <v>0.21076944832796601</v>
      </c>
      <c r="AM98" s="117">
        <v>0.69027868469994702</v>
      </c>
      <c r="AN98" s="117" t="s">
        <v>32</v>
      </c>
      <c r="AO98" s="117" t="s">
        <v>32</v>
      </c>
      <c r="AP98" s="117" t="s">
        <v>32</v>
      </c>
      <c r="AQ98" s="117">
        <v>2.1124923101225001E-2</v>
      </c>
      <c r="AR98" s="117">
        <v>5.4339624791745998E-2</v>
      </c>
      <c r="AS98" s="117">
        <v>1.9795817984799998E-3</v>
      </c>
      <c r="AT98" s="117">
        <v>2.3523749589369002E-2</v>
      </c>
      <c r="AU98" s="117" t="s">
        <v>32</v>
      </c>
      <c r="AV98" s="117" t="s">
        <v>32</v>
      </c>
      <c r="AW98" s="117" t="s">
        <v>32</v>
      </c>
      <c r="AX98" s="117" t="s">
        <v>32</v>
      </c>
      <c r="AY98" s="117" t="s">
        <v>32</v>
      </c>
      <c r="AZ98" s="117">
        <v>1.937927613913E-3</v>
      </c>
      <c r="BA98" s="117">
        <v>1.8469703475639001E-2</v>
      </c>
      <c r="BB98" s="117">
        <v>5.5297626235610003E-3</v>
      </c>
      <c r="BC98" s="117">
        <v>0.226845624831364</v>
      </c>
      <c r="BD98" s="117">
        <v>4.6837107001124E-2</v>
      </c>
      <c r="BE98" s="117">
        <v>2.3802408465849001</v>
      </c>
      <c r="BF98" s="117">
        <v>1.83436771795602</v>
      </c>
      <c r="BG98" s="117">
        <v>4.9609516951420003E-3</v>
      </c>
      <c r="BH98" s="117">
        <v>6.5020785935889997E-3</v>
      </c>
      <c r="BI98" s="117">
        <v>1.359052937457E-3</v>
      </c>
      <c r="BJ98" s="117">
        <v>9.1452315400840003E-3</v>
      </c>
      <c r="BK98" s="117">
        <v>4.3428555701189003E-2</v>
      </c>
      <c r="BL98" s="117">
        <v>2.4273884382716E-2</v>
      </c>
    </row>
    <row r="99" spans="1:64" x14ac:dyDescent="0.3">
      <c r="A99" s="126">
        <v>2</v>
      </c>
      <c r="B99" s="117">
        <v>705.59364799601497</v>
      </c>
      <c r="C99" s="123">
        <v>303964.02343429701</v>
      </c>
      <c r="D99" s="117">
        <v>189.43904396820301</v>
      </c>
      <c r="E99" s="117" t="s">
        <v>32</v>
      </c>
      <c r="F99" s="123">
        <v>362410.00106975902</v>
      </c>
      <c r="G99" s="117">
        <v>5578.0497556987602</v>
      </c>
      <c r="H99" s="117">
        <v>12508.9864083631</v>
      </c>
      <c r="I99" s="123">
        <v>114.77166505955999</v>
      </c>
      <c r="J99" s="117">
        <v>0.767106113928402</v>
      </c>
      <c r="K99" s="117">
        <v>14.5160017052951</v>
      </c>
      <c r="M99" s="124">
        <v>0.15094059317930753</v>
      </c>
      <c r="N99" s="124">
        <v>50.704238749075081</v>
      </c>
      <c r="O99" s="124">
        <v>3.5794507357791959E-2</v>
      </c>
      <c r="P99" s="124">
        <v>0</v>
      </c>
      <c r="Q99" s="124">
        <v>46.624046637624495</v>
      </c>
      <c r="R99" s="124">
        <v>0.72023778445582398</v>
      </c>
      <c r="S99" s="124">
        <v>2.0742401262347694</v>
      </c>
      <c r="T99" s="124">
        <v>2.0489037646432649E-2</v>
      </c>
      <c r="U99" s="125">
        <v>9.7614252997389143E-5</v>
      </c>
      <c r="V99" s="125">
        <v>1.8069518922751338E-3</v>
      </c>
      <c r="W99" s="125">
        <v>100.33189200171897</v>
      </c>
      <c r="Y99" s="11">
        <v>72.118321723331306</v>
      </c>
      <c r="Z99" s="117">
        <v>142.90248364236501</v>
      </c>
      <c r="AA99" s="117">
        <v>1.6237389017730699</v>
      </c>
      <c r="AB99" s="117">
        <v>0.288923799874297</v>
      </c>
      <c r="AC99" s="117" t="s">
        <v>32</v>
      </c>
      <c r="AD99" s="117" t="s">
        <v>32</v>
      </c>
      <c r="AE99" s="117" t="s">
        <v>32</v>
      </c>
      <c r="AF99" s="117" t="s">
        <v>32</v>
      </c>
      <c r="AG99" s="117" t="s">
        <v>32</v>
      </c>
      <c r="AH99" s="117">
        <v>9.7962232659999995E-2</v>
      </c>
      <c r="AI99" s="117">
        <v>4.3248349980354997E-2</v>
      </c>
      <c r="AJ99" s="117">
        <v>69.103334613145606</v>
      </c>
      <c r="AK99" s="117">
        <v>23.569653258953199</v>
      </c>
      <c r="AL99" s="117">
        <v>0.225558676151322</v>
      </c>
      <c r="AM99" s="117">
        <v>0.61919731220624297</v>
      </c>
      <c r="AN99" s="117" t="s">
        <v>32</v>
      </c>
      <c r="AO99" s="117" t="s">
        <v>32</v>
      </c>
      <c r="AP99" s="117" t="s">
        <v>32</v>
      </c>
      <c r="AQ99" s="117">
        <v>4.6067094871840002E-3</v>
      </c>
      <c r="AR99" s="117">
        <v>1.306359934618E-2</v>
      </c>
      <c r="AS99" s="117">
        <v>5.9083288935369996E-3</v>
      </c>
      <c r="AT99" s="117">
        <v>5.7123664300530001E-3</v>
      </c>
      <c r="AU99" s="117" t="s">
        <v>32</v>
      </c>
      <c r="AV99" s="117" t="s">
        <v>32</v>
      </c>
      <c r="AW99" s="117">
        <v>6.0561409036439997E-3</v>
      </c>
      <c r="AX99" s="117" t="s">
        <v>32</v>
      </c>
      <c r="AY99" s="117">
        <v>1.1366429758028001E-2</v>
      </c>
      <c r="AZ99" s="117">
        <v>1.9089282921389999E-3</v>
      </c>
      <c r="BA99" s="117">
        <v>3.9480905528064998E-2</v>
      </c>
      <c r="BB99" s="117">
        <v>1.2727337263882E-2</v>
      </c>
      <c r="BC99" s="117">
        <v>0.12032699435826499</v>
      </c>
      <c r="BD99" s="117">
        <v>4.1331161021189999E-2</v>
      </c>
      <c r="BE99" s="117">
        <v>2.6851690375131798</v>
      </c>
      <c r="BF99" s="117">
        <v>1.9136074637945799</v>
      </c>
      <c r="BG99" s="117">
        <v>9.8016552591250004E-3</v>
      </c>
      <c r="BH99" s="117">
        <v>1.5610689147257001E-2</v>
      </c>
      <c r="BI99" s="117">
        <v>5.371399163567E-3</v>
      </c>
      <c r="BJ99" s="117">
        <v>1.1336163588137001E-2</v>
      </c>
      <c r="BK99" s="117">
        <v>8.0575012607779998E-3</v>
      </c>
      <c r="BL99" s="117">
        <v>7.779351453805E-3</v>
      </c>
    </row>
    <row r="100" spans="1:64" x14ac:dyDescent="0.3">
      <c r="A100" s="126">
        <v>3</v>
      </c>
      <c r="B100" s="117">
        <v>901.83149607325402</v>
      </c>
      <c r="C100" s="123">
        <v>301053.075288244</v>
      </c>
      <c r="D100" s="117">
        <v>302.93402190157298</v>
      </c>
      <c r="E100" s="117" t="s">
        <v>32</v>
      </c>
      <c r="F100" s="123">
        <v>361724.52322269999</v>
      </c>
      <c r="G100" s="117">
        <v>5750.1632820242303</v>
      </c>
      <c r="H100" s="117">
        <v>12258.5115131408</v>
      </c>
      <c r="I100" s="123">
        <v>102.272171352642</v>
      </c>
      <c r="J100" s="117">
        <v>0.71042101389157997</v>
      </c>
      <c r="K100" s="117">
        <v>8.1276194804600106</v>
      </c>
      <c r="M100" s="124">
        <v>0.19291979363999051</v>
      </c>
      <c r="N100" s="124">
        <v>50.218663488831979</v>
      </c>
      <c r="O100" s="124">
        <v>5.7239383438302212E-2</v>
      </c>
      <c r="P100" s="124">
        <v>0</v>
      </c>
      <c r="Q100" s="124">
        <v>46.535859912600351</v>
      </c>
      <c r="R100" s="124">
        <v>0.74246108297496849</v>
      </c>
      <c r="S100" s="124">
        <v>2.0327063791090074</v>
      </c>
      <c r="T100" s="124">
        <v>1.825762802987365E-2</v>
      </c>
      <c r="U100" s="125">
        <v>9.0401074017703551E-5</v>
      </c>
      <c r="V100" s="125">
        <v>1.0117260729276621E-3</v>
      </c>
      <c r="W100" s="125">
        <v>99.799209795771418</v>
      </c>
      <c r="Y100" s="11">
        <v>68.430091687141797</v>
      </c>
      <c r="Z100" s="117">
        <v>138.57284581708799</v>
      </c>
      <c r="AA100" s="117">
        <v>1.8028036363281601</v>
      </c>
      <c r="AB100" s="117">
        <v>0.30483583275779103</v>
      </c>
      <c r="AC100" s="117" t="s">
        <v>32</v>
      </c>
      <c r="AD100" s="117" t="s">
        <v>32</v>
      </c>
      <c r="AE100" s="117" t="s">
        <v>32</v>
      </c>
      <c r="AF100" s="117" t="s">
        <v>32</v>
      </c>
      <c r="AG100" s="117" t="s">
        <v>32</v>
      </c>
      <c r="AH100" s="117">
        <v>1.5712599045422799</v>
      </c>
      <c r="AI100" s="117">
        <v>6.6248911588039E-2</v>
      </c>
      <c r="AJ100" s="117">
        <v>64.313353395427796</v>
      </c>
      <c r="AK100" s="117">
        <v>22.887418038736001</v>
      </c>
      <c r="AL100" s="117">
        <v>0.278892323377886</v>
      </c>
      <c r="AM100" s="117">
        <v>0.77020562862213504</v>
      </c>
      <c r="AN100" s="117" t="s">
        <v>32</v>
      </c>
      <c r="AO100" s="117" t="s">
        <v>32</v>
      </c>
      <c r="AP100" s="117">
        <v>4.6920078317461998E-2</v>
      </c>
      <c r="AQ100" s="117">
        <v>7.9949789006729999E-2</v>
      </c>
      <c r="AR100" s="117">
        <v>0.103067104463187</v>
      </c>
      <c r="AS100" s="117">
        <v>1.1194979295231E-2</v>
      </c>
      <c r="AT100" s="117">
        <v>1.7900104049860002E-2</v>
      </c>
      <c r="AU100" s="117">
        <v>2.0300146885826001E-2</v>
      </c>
      <c r="AV100" s="117">
        <v>3.5405444042470001E-3</v>
      </c>
      <c r="AW100" s="117">
        <v>6.2446683894250002E-3</v>
      </c>
      <c r="AX100" s="117">
        <v>9.2730623429700002E-4</v>
      </c>
      <c r="AY100" s="117" t="s">
        <v>32</v>
      </c>
      <c r="AZ100" s="117">
        <v>3.9614478434550002E-3</v>
      </c>
      <c r="BA100" s="117">
        <v>2.5038549347917001E-2</v>
      </c>
      <c r="BB100" s="117">
        <v>7.4965467331119997E-3</v>
      </c>
      <c r="BC100" s="117">
        <v>0.11971176318895201</v>
      </c>
      <c r="BD100" s="117">
        <v>4.0652352447356002E-2</v>
      </c>
      <c r="BE100" s="117">
        <v>2.7928547548234302</v>
      </c>
      <c r="BF100" s="117">
        <v>1.7968614278776101</v>
      </c>
      <c r="BG100" s="117">
        <v>3.0389003449562999E-2</v>
      </c>
      <c r="BH100" s="117">
        <v>3.0502447862259998E-3</v>
      </c>
      <c r="BI100" s="117">
        <v>3.760343510791E-3</v>
      </c>
      <c r="BJ100" s="117">
        <v>2.1886994326640999E-2</v>
      </c>
      <c r="BK100" s="117">
        <v>6.2110633976499997E-2</v>
      </c>
      <c r="BL100" s="117">
        <v>2.583780293817E-2</v>
      </c>
    </row>
    <row r="101" spans="1:64" x14ac:dyDescent="0.3">
      <c r="A101" s="126">
        <v>4</v>
      </c>
      <c r="B101" s="117">
        <v>795.72486663979498</v>
      </c>
      <c r="C101" s="123">
        <v>299645.89334294299</v>
      </c>
      <c r="D101" s="117">
        <v>207.418015809965</v>
      </c>
      <c r="E101" s="117" t="s">
        <v>32</v>
      </c>
      <c r="F101" s="123">
        <v>357882.44741081202</v>
      </c>
      <c r="G101" s="117">
        <v>5844.8686254532704</v>
      </c>
      <c r="H101" s="117">
        <v>12392.832076753</v>
      </c>
      <c r="I101" s="123">
        <v>104.301641965982</v>
      </c>
      <c r="J101" s="117">
        <v>0.77847517006589595</v>
      </c>
      <c r="K101" s="117">
        <v>7.1693131310997602</v>
      </c>
      <c r="M101" s="124">
        <v>0.17022146347158496</v>
      </c>
      <c r="N101" s="124">
        <v>49.983931468536319</v>
      </c>
      <c r="O101" s="124">
        <v>3.9191634087292891E-2</v>
      </c>
      <c r="P101" s="124">
        <v>0</v>
      </c>
      <c r="Q101" s="124">
        <v>46.041576859400962</v>
      </c>
      <c r="R101" s="124">
        <v>0.75468943691852619</v>
      </c>
      <c r="S101" s="124">
        <v>2.0549794149671823</v>
      </c>
      <c r="T101" s="124">
        <v>1.8619929123767105E-2</v>
      </c>
      <c r="U101" s="125">
        <v>9.9060965390885265E-5</v>
      </c>
      <c r="V101" s="125">
        <v>8.9243609855929812E-4</v>
      </c>
      <c r="W101" s="125">
        <v>99.064201703569594</v>
      </c>
      <c r="Y101" s="11">
        <v>69.331495626021706</v>
      </c>
      <c r="Z101" s="117">
        <v>137.23060747604299</v>
      </c>
      <c r="AA101" s="117">
        <v>1.2367829574829201</v>
      </c>
      <c r="AB101" s="117">
        <v>0.30248547721907099</v>
      </c>
      <c r="AC101" s="117" t="s">
        <v>32</v>
      </c>
      <c r="AD101" s="117" t="s">
        <v>32</v>
      </c>
      <c r="AE101" s="117" t="s">
        <v>32</v>
      </c>
      <c r="AF101" s="117" t="s">
        <v>32</v>
      </c>
      <c r="AG101" s="117" t="s">
        <v>32</v>
      </c>
      <c r="AH101" s="117">
        <v>0.10084084232410399</v>
      </c>
      <c r="AI101" s="117">
        <v>3.7226973040703999E-2</v>
      </c>
      <c r="AJ101" s="117">
        <v>66.609429263346996</v>
      </c>
      <c r="AK101" s="117">
        <v>22.992604856841201</v>
      </c>
      <c r="AL101" s="117">
        <v>0.22010753793202001</v>
      </c>
      <c r="AM101" s="117">
        <v>0.639381449704859</v>
      </c>
      <c r="AN101" s="117" t="s">
        <v>32</v>
      </c>
      <c r="AO101" s="117" t="s">
        <v>32</v>
      </c>
      <c r="AP101" s="117">
        <v>8.8756528129549997E-3</v>
      </c>
      <c r="AQ101" s="117">
        <v>5.8556273194170002E-3</v>
      </c>
      <c r="AR101" s="117">
        <v>7.2258663788849998E-3</v>
      </c>
      <c r="AS101" s="117">
        <v>1.9792734482079999E-3</v>
      </c>
      <c r="AT101" s="117">
        <v>1.7630050051614998E-2</v>
      </c>
      <c r="AU101" s="117" t="s">
        <v>32</v>
      </c>
      <c r="AV101" s="117" t="s">
        <v>32</v>
      </c>
      <c r="AW101" s="117" t="s">
        <v>32</v>
      </c>
      <c r="AX101" s="117" t="s">
        <v>32</v>
      </c>
      <c r="AY101" s="117" t="s">
        <v>32</v>
      </c>
      <c r="AZ101" s="117">
        <v>9.5776889195700002E-4</v>
      </c>
      <c r="BA101" s="117">
        <v>2.7739130562846E-2</v>
      </c>
      <c r="BB101" s="117">
        <v>1.292585549804E-2</v>
      </c>
      <c r="BC101" s="117">
        <v>0.14408394389433099</v>
      </c>
      <c r="BD101" s="117">
        <v>5.5654759468805999E-2</v>
      </c>
      <c r="BE101" s="117">
        <v>2.77201641159178</v>
      </c>
      <c r="BF101" s="117">
        <v>1.89275677085016</v>
      </c>
      <c r="BG101" s="117">
        <v>1.4940701258001E-2</v>
      </c>
      <c r="BH101" s="117" t="s">
        <v>32</v>
      </c>
      <c r="BI101" s="117">
        <v>1.946368614463E-3</v>
      </c>
      <c r="BJ101" s="117">
        <v>1.4943098600790001E-3</v>
      </c>
      <c r="BK101" s="117">
        <v>4.4029670490949996E-3</v>
      </c>
      <c r="BL101" s="117">
        <v>7.8998134061230001E-3</v>
      </c>
    </row>
    <row r="102" spans="1:64" x14ac:dyDescent="0.3">
      <c r="A102" s="126">
        <v>5</v>
      </c>
      <c r="B102" s="117">
        <v>1100.5707855010301</v>
      </c>
      <c r="C102" s="123">
        <v>306433.15768192202</v>
      </c>
      <c r="D102" s="117">
        <v>364.03821784428999</v>
      </c>
      <c r="E102" s="117" t="s">
        <v>32</v>
      </c>
      <c r="F102" s="123">
        <v>360041.41767172999</v>
      </c>
      <c r="G102" s="117">
        <v>6123.0745595560302</v>
      </c>
      <c r="H102" s="117">
        <v>12049.8123265131</v>
      </c>
      <c r="I102" s="123">
        <v>99.575358007153895</v>
      </c>
      <c r="J102" s="117">
        <v>0.74899599098610403</v>
      </c>
      <c r="K102" s="117">
        <v>7.0430126072199997</v>
      </c>
      <c r="M102" s="124">
        <v>0.23543410243438037</v>
      </c>
      <c r="N102" s="124">
        <v>51.116115032921414</v>
      </c>
      <c r="O102" s="124">
        <v>6.8785021261678583E-2</v>
      </c>
      <c r="P102" s="124">
        <v>0</v>
      </c>
      <c r="Q102" s="124">
        <v>46.319328383468061</v>
      </c>
      <c r="R102" s="124">
        <v>0.79061138712987455</v>
      </c>
      <c r="S102" s="124">
        <v>1.9980998799824023</v>
      </c>
      <c r="T102" s="124">
        <v>1.7776192911437113E-2</v>
      </c>
      <c r="U102" s="125">
        <v>9.5309739852981741E-5</v>
      </c>
      <c r="V102" s="125">
        <v>8.7671420934674546E-4</v>
      </c>
      <c r="W102" s="125">
        <v>100.54712202405844</v>
      </c>
      <c r="Y102" s="11">
        <v>71.265417949390894</v>
      </c>
      <c r="Z102" s="117">
        <v>132.821623321207</v>
      </c>
      <c r="AA102" s="117">
        <v>1.34185862931565</v>
      </c>
      <c r="AB102" s="117">
        <v>0.46456782742201402</v>
      </c>
      <c r="AC102" s="117" t="s">
        <v>32</v>
      </c>
      <c r="AD102" s="117" t="s">
        <v>32</v>
      </c>
      <c r="AE102" s="117" t="s">
        <v>32</v>
      </c>
      <c r="AF102" s="117" t="s">
        <v>32</v>
      </c>
      <c r="AG102" s="117" t="s">
        <v>32</v>
      </c>
      <c r="AH102" s="117">
        <v>0.190812128799871</v>
      </c>
      <c r="AI102" s="117">
        <v>3.1603838657968002E-2</v>
      </c>
      <c r="AJ102" s="117">
        <v>65.0766965983033</v>
      </c>
      <c r="AK102" s="117">
        <v>23.2361372494628</v>
      </c>
      <c r="AL102" s="117">
        <v>0.28125193179045499</v>
      </c>
      <c r="AM102" s="117">
        <v>0.90461520690787101</v>
      </c>
      <c r="AN102" s="117" t="s">
        <v>32</v>
      </c>
      <c r="AO102" s="117" t="s">
        <v>32</v>
      </c>
      <c r="AP102" s="117">
        <v>6.4223581547076997E-2</v>
      </c>
      <c r="AQ102" s="117">
        <v>2.3066248517120001E-3</v>
      </c>
      <c r="AR102" s="117">
        <v>1.0748712347235E-2</v>
      </c>
      <c r="AS102" s="117" t="s">
        <v>32</v>
      </c>
      <c r="AT102" s="117">
        <v>1.1606216343309999E-2</v>
      </c>
      <c r="AU102" s="117" t="s">
        <v>32</v>
      </c>
      <c r="AV102" s="117" t="s">
        <v>32</v>
      </c>
      <c r="AW102" s="117" t="s">
        <v>32</v>
      </c>
      <c r="AX102" s="117" t="s">
        <v>32</v>
      </c>
      <c r="AY102" s="117" t="s">
        <v>32</v>
      </c>
      <c r="AZ102" s="117">
        <v>3.8627262199349998E-3</v>
      </c>
      <c r="BA102" s="117">
        <v>4.2761561777954003E-2</v>
      </c>
      <c r="BB102" s="117">
        <v>9.1401294781980006E-3</v>
      </c>
      <c r="BC102" s="117">
        <v>0.13839260085545499</v>
      </c>
      <c r="BD102" s="117">
        <v>5.2215448315959E-2</v>
      </c>
      <c r="BE102" s="117">
        <v>2.7378629437142599</v>
      </c>
      <c r="BF102" s="117">
        <v>1.7401628219671701</v>
      </c>
      <c r="BG102" s="117">
        <v>2.9615951215015E-2</v>
      </c>
      <c r="BH102" s="117">
        <v>1.816329872994E-3</v>
      </c>
      <c r="BI102" s="117" t="s">
        <v>32</v>
      </c>
      <c r="BJ102" s="117">
        <v>2.649140067234E-3</v>
      </c>
      <c r="BK102" s="117">
        <v>2.488261955204E-3</v>
      </c>
      <c r="BL102" s="117">
        <v>5.0240681806320003E-3</v>
      </c>
    </row>
    <row r="103" spans="1:64" x14ac:dyDescent="0.3">
      <c r="A103" s="126">
        <v>6</v>
      </c>
      <c r="B103" s="117">
        <v>883.90381609970905</v>
      </c>
      <c r="C103" s="123">
        <v>304534.53807310201</v>
      </c>
      <c r="D103" s="117">
        <v>193.08589162215901</v>
      </c>
      <c r="E103" s="117" t="s">
        <v>32</v>
      </c>
      <c r="F103" s="123">
        <v>366538.33777419501</v>
      </c>
      <c r="G103" s="117">
        <v>5858.14159690011</v>
      </c>
      <c r="H103" s="117">
        <v>12777.0345415907</v>
      </c>
      <c r="I103" s="123">
        <v>104.619881896161</v>
      </c>
      <c r="J103" s="117">
        <v>0.73894063420840295</v>
      </c>
      <c r="K103" s="117">
        <v>8.9424299468110995</v>
      </c>
      <c r="M103" s="124">
        <v>0.18908470434004979</v>
      </c>
      <c r="N103" s="124">
        <v>50.799406295974144</v>
      </c>
      <c r="O103" s="124">
        <v>3.6483579222006943E-2</v>
      </c>
      <c r="P103" s="124">
        <v>0</v>
      </c>
      <c r="Q103" s="124">
        <v>47.155157154650183</v>
      </c>
      <c r="R103" s="124">
        <v>0.75640324299174222</v>
      </c>
      <c r="S103" s="124">
        <v>2.1186878676865697</v>
      </c>
      <c r="T103" s="124">
        <v>1.8676741316102662E-2</v>
      </c>
      <c r="U103" s="125">
        <v>9.403019570301928E-5</v>
      </c>
      <c r="V103" s="125">
        <v>1.1131536797790457E-3</v>
      </c>
      <c r="W103" s="125">
        <v>101.07510677005627</v>
      </c>
      <c r="Y103" s="11">
        <v>69.845460952512198</v>
      </c>
      <c r="Z103" s="117">
        <v>137.73230402177899</v>
      </c>
      <c r="AA103" s="117">
        <v>1.4160357708300699</v>
      </c>
      <c r="AB103" s="117">
        <v>0.30043801390397401</v>
      </c>
      <c r="AC103" s="117">
        <v>0.38921745789461198</v>
      </c>
      <c r="AD103" s="117" t="s">
        <v>32</v>
      </c>
      <c r="AE103" s="117" t="s">
        <v>32</v>
      </c>
      <c r="AF103" s="117" t="s">
        <v>32</v>
      </c>
      <c r="AG103" s="117" t="s">
        <v>32</v>
      </c>
      <c r="AH103" s="117">
        <v>0.122291722704753</v>
      </c>
      <c r="AI103" s="117">
        <v>6.8123619313228995E-2</v>
      </c>
      <c r="AJ103" s="117">
        <v>63.892164750398202</v>
      </c>
      <c r="AK103" s="117">
        <v>23.193039242429801</v>
      </c>
      <c r="AL103" s="117">
        <v>0.150596624323311</v>
      </c>
      <c r="AM103" s="117">
        <v>0.55015417729065796</v>
      </c>
      <c r="AN103" s="117" t="s">
        <v>32</v>
      </c>
      <c r="AO103" s="117">
        <v>1.1125876342941999E-2</v>
      </c>
      <c r="AP103" s="117">
        <v>4.7212963761343998E-2</v>
      </c>
      <c r="AQ103" s="117">
        <v>7.0919811064561994E-2</v>
      </c>
      <c r="AR103" s="117">
        <v>8.2793655801865998E-2</v>
      </c>
      <c r="AS103" s="117">
        <v>1.0241365289844E-2</v>
      </c>
      <c r="AT103" s="117">
        <v>2.408244560427E-2</v>
      </c>
      <c r="AU103" s="117">
        <v>1.3607656036676E-2</v>
      </c>
      <c r="AV103" s="117" t="s">
        <v>32</v>
      </c>
      <c r="AW103" s="117" t="s">
        <v>32</v>
      </c>
      <c r="AX103" s="117" t="s">
        <v>32</v>
      </c>
      <c r="AY103" s="117">
        <v>7.8422035550530008E-3</v>
      </c>
      <c r="AZ103" s="117">
        <v>2.98566445464E-3</v>
      </c>
      <c r="BA103" s="117">
        <v>3.1524161009264001E-2</v>
      </c>
      <c r="BB103" s="117">
        <v>1.4165145529916E-2</v>
      </c>
      <c r="BC103" s="117">
        <v>0.16529208808847301</v>
      </c>
      <c r="BD103" s="117">
        <v>4.1934852206865998E-2</v>
      </c>
      <c r="BE103" s="117">
        <v>2.7553631380097698</v>
      </c>
      <c r="BF103" s="117">
        <v>1.64030178813598</v>
      </c>
      <c r="BG103" s="117">
        <v>1.5276873273150001E-2</v>
      </c>
      <c r="BH103" s="117">
        <v>9.0473849550239994E-3</v>
      </c>
      <c r="BI103" s="117">
        <v>1.992334748081E-3</v>
      </c>
      <c r="BJ103" s="117">
        <v>1.7823232143821002E-2</v>
      </c>
      <c r="BK103" s="117">
        <v>8.1896120295205002E-2</v>
      </c>
      <c r="BL103" s="117">
        <v>5.8401522172652001E-2</v>
      </c>
    </row>
    <row r="104" spans="1:64" x14ac:dyDescent="0.3">
      <c r="A104" s="126">
        <v>7</v>
      </c>
      <c r="B104" s="117">
        <v>8327.0615604217201</v>
      </c>
      <c r="C104" s="123">
        <v>288275.44464831601</v>
      </c>
      <c r="D104" s="117">
        <v>516.28936011548603</v>
      </c>
      <c r="E104" s="117" t="s">
        <v>32</v>
      </c>
      <c r="F104" s="123">
        <v>359378.62539587601</v>
      </c>
      <c r="G104" s="117">
        <v>5710.4049234673703</v>
      </c>
      <c r="H104" s="117">
        <v>22014.633593800001</v>
      </c>
      <c r="I104" s="123">
        <v>94.149166798774701</v>
      </c>
      <c r="J104" s="117">
        <v>0.95845142347631596</v>
      </c>
      <c r="K104" s="117">
        <v>11.8464763795671</v>
      </c>
      <c r="M104" s="124">
        <v>1.7813250090054145</v>
      </c>
      <c r="N104" s="124">
        <v>48.087226921785593</v>
      </c>
      <c r="O104" s="124">
        <v>9.7552874593821087E-2</v>
      </c>
      <c r="P104" s="124">
        <v>0</v>
      </c>
      <c r="Q104" s="124">
        <v>46.234060157179442</v>
      </c>
      <c r="R104" s="124">
        <v>0.73732748371810686</v>
      </c>
      <c r="S104" s="124">
        <v>3.6504665425239158</v>
      </c>
      <c r="T104" s="124">
        <v>1.680750925691726E-2</v>
      </c>
      <c r="U104" s="125">
        <v>1.219629436373612E-4</v>
      </c>
      <c r="V104" s="125">
        <v>1.4746493797285125E-3</v>
      </c>
      <c r="W104" s="125">
        <v>100.60636311038658</v>
      </c>
      <c r="Y104" s="11">
        <v>62.943940063038603</v>
      </c>
      <c r="Z104" s="117">
        <v>150.24481951220801</v>
      </c>
      <c r="AA104" s="117">
        <v>1.6072974049947499</v>
      </c>
      <c r="AB104" s="117">
        <v>0.62207804943148604</v>
      </c>
      <c r="AC104" s="117" t="s">
        <v>32</v>
      </c>
      <c r="AD104" s="117">
        <v>0.223325438963832</v>
      </c>
      <c r="AE104" s="117" t="s">
        <v>32</v>
      </c>
      <c r="AF104" s="117">
        <v>8.2572491038376994E-2</v>
      </c>
      <c r="AG104" s="117" t="s">
        <v>32</v>
      </c>
      <c r="AH104" s="117">
        <v>0.35867884943856998</v>
      </c>
      <c r="AI104" s="117">
        <v>0.177817002814498</v>
      </c>
      <c r="AJ104" s="117">
        <v>65.806427316507396</v>
      </c>
      <c r="AK104" s="117">
        <v>21.8096249588585</v>
      </c>
      <c r="AL104" s="117">
        <v>0.31501479704532698</v>
      </c>
      <c r="AM104" s="117">
        <v>0.64966128814238699</v>
      </c>
      <c r="AN104" s="117" t="s">
        <v>32</v>
      </c>
      <c r="AO104" s="117" t="s">
        <v>32</v>
      </c>
      <c r="AP104" s="117">
        <v>8.4391447055147006E-2</v>
      </c>
      <c r="AQ104" s="117">
        <v>0.27465633232497699</v>
      </c>
      <c r="AR104" s="117">
        <v>0.409489552478633</v>
      </c>
      <c r="AS104" s="117">
        <v>4.4641762042323001E-2</v>
      </c>
      <c r="AT104" s="117">
        <v>0.11353471482298701</v>
      </c>
      <c r="AU104" s="117" t="s">
        <v>32</v>
      </c>
      <c r="AV104" s="117" t="s">
        <v>32</v>
      </c>
      <c r="AW104" s="117">
        <v>6.209386771563E-3</v>
      </c>
      <c r="AX104" s="117">
        <v>4.7601073399770001E-3</v>
      </c>
      <c r="AY104" s="117">
        <v>3.8960529192803003E-2</v>
      </c>
      <c r="AZ104" s="117">
        <v>8.8999894751170001E-3</v>
      </c>
      <c r="BA104" s="117">
        <v>5.6115203851238998E-2</v>
      </c>
      <c r="BB104" s="117">
        <v>1.2130320278475E-2</v>
      </c>
      <c r="BC104" s="117">
        <v>0.21195215221580199</v>
      </c>
      <c r="BD104" s="117">
        <v>4.0444251543822002E-2</v>
      </c>
      <c r="BE104" s="117">
        <v>2.6569061216967702</v>
      </c>
      <c r="BF104" s="117">
        <v>1.6545220275691099</v>
      </c>
      <c r="BG104" s="117">
        <v>3.0214843452375999E-2</v>
      </c>
      <c r="BH104" s="117">
        <v>3.3721020032902997E-2</v>
      </c>
      <c r="BI104" s="117">
        <v>1.4374145247585001E-2</v>
      </c>
      <c r="BJ104" s="117">
        <v>4.8591314630147001E-2</v>
      </c>
      <c r="BK104" s="117">
        <v>0.40684344032777098</v>
      </c>
      <c r="BL104" s="117">
        <v>0.13526460315078401</v>
      </c>
    </row>
    <row r="105" spans="1:64" x14ac:dyDescent="0.3">
      <c r="A105" s="126">
        <v>8</v>
      </c>
      <c r="B105" s="117">
        <v>571.12064810433606</v>
      </c>
      <c r="C105" s="123">
        <v>298606.489538986</v>
      </c>
      <c r="D105" s="117">
        <v>205.53222909946399</v>
      </c>
      <c r="E105" s="117" t="s">
        <v>32</v>
      </c>
      <c r="F105" s="123">
        <v>363553.226346043</v>
      </c>
      <c r="G105" s="117">
        <v>5485.4855375676998</v>
      </c>
      <c r="H105" s="117">
        <v>12397.3925465591</v>
      </c>
      <c r="I105" s="123">
        <v>118.865970793722</v>
      </c>
      <c r="J105" s="117">
        <v>0.70993376381576501</v>
      </c>
      <c r="K105" s="117">
        <v>13.2813208531404</v>
      </c>
      <c r="M105" s="124">
        <v>0.12217412904247958</v>
      </c>
      <c r="N105" s="124">
        <v>49.81054851999825</v>
      </c>
      <c r="O105" s="124">
        <v>3.8835314688343718E-2</v>
      </c>
      <c r="P105" s="124">
        <v>0</v>
      </c>
      <c r="Q105" s="124">
        <v>46.771122569418431</v>
      </c>
      <c r="R105" s="124">
        <v>0.70828589261074137</v>
      </c>
      <c r="S105" s="124">
        <v>2.0557356320704301</v>
      </c>
      <c r="T105" s="124">
        <v>2.121995310609525E-2</v>
      </c>
      <c r="U105" s="125">
        <v>9.0339071445556099E-5</v>
      </c>
      <c r="V105" s="125">
        <v>1.6532588197989168E-3</v>
      </c>
      <c r="W105" s="125">
        <v>99.529665608826022</v>
      </c>
      <c r="Y105" s="11">
        <v>74.342399711001093</v>
      </c>
      <c r="Z105" s="117">
        <v>140.08951590560801</v>
      </c>
      <c r="AA105" s="117">
        <v>1.12633500817349</v>
      </c>
      <c r="AB105" s="117">
        <v>0.32351105172231998</v>
      </c>
      <c r="AC105" s="117" t="s">
        <v>32</v>
      </c>
      <c r="AD105" s="117">
        <v>0.26401223444725902</v>
      </c>
      <c r="AE105" s="117" t="s">
        <v>32</v>
      </c>
      <c r="AF105" s="117">
        <v>0.12889993571550201</v>
      </c>
      <c r="AG105" s="117" t="s">
        <v>32</v>
      </c>
      <c r="AH105" s="117">
        <v>9.3632268542853003E-2</v>
      </c>
      <c r="AI105" s="117">
        <v>2.4259596266618999E-2</v>
      </c>
      <c r="AJ105" s="117">
        <v>76.598457423539003</v>
      </c>
      <c r="AK105" s="117">
        <v>23.430664069308001</v>
      </c>
      <c r="AL105" s="117">
        <v>0.34358952476152499</v>
      </c>
      <c r="AM105" s="117">
        <v>0.65875044981267705</v>
      </c>
      <c r="AN105" s="117">
        <v>4.9147724170273001E-2</v>
      </c>
      <c r="AO105" s="117" t="s">
        <v>32</v>
      </c>
      <c r="AP105" s="117" t="s">
        <v>32</v>
      </c>
      <c r="AQ105" s="117" t="s">
        <v>32</v>
      </c>
      <c r="AR105" s="117" t="s">
        <v>32</v>
      </c>
      <c r="AS105" s="117" t="s">
        <v>32</v>
      </c>
      <c r="AT105" s="117">
        <v>5.8861386594560002E-3</v>
      </c>
      <c r="AU105" s="117" t="s">
        <v>32</v>
      </c>
      <c r="AV105" s="117" t="s">
        <v>32</v>
      </c>
      <c r="AW105" s="117" t="s">
        <v>32</v>
      </c>
      <c r="AX105" s="117" t="s">
        <v>32</v>
      </c>
      <c r="AY105" s="117" t="s">
        <v>32</v>
      </c>
      <c r="AZ105" s="117">
        <v>9.7086559866900002E-4</v>
      </c>
      <c r="BA105" s="117">
        <v>3.4368864450808001E-2</v>
      </c>
      <c r="BB105" s="117">
        <v>7.481011176276E-3</v>
      </c>
      <c r="BC105" s="117">
        <v>0.168255876594258</v>
      </c>
      <c r="BD105" s="117">
        <v>6.2338870865945001E-2</v>
      </c>
      <c r="BE105" s="117">
        <v>3.0078754782312398</v>
      </c>
      <c r="BF105" s="117">
        <v>1.86480825367989</v>
      </c>
      <c r="BG105" s="117">
        <v>5.0270094623110001E-3</v>
      </c>
      <c r="BH105" s="117">
        <v>6.7703788023099998E-4</v>
      </c>
      <c r="BI105" s="117" t="s">
        <v>32</v>
      </c>
      <c r="BJ105" s="117">
        <v>9.2590705826500004E-4</v>
      </c>
      <c r="BK105" s="117" t="s">
        <v>32</v>
      </c>
      <c r="BL105" s="117">
        <v>2.276582100055E-3</v>
      </c>
    </row>
    <row r="106" spans="1:64" x14ac:dyDescent="0.3">
      <c r="A106" s="126">
        <v>9</v>
      </c>
      <c r="B106" s="117">
        <v>447.32260308410298</v>
      </c>
      <c r="C106" s="123">
        <v>302730.88023076602</v>
      </c>
      <c r="D106" s="117">
        <v>166.56556061657699</v>
      </c>
      <c r="E106" s="117" t="s">
        <v>32</v>
      </c>
      <c r="F106" s="123">
        <v>360652.09031945898</v>
      </c>
      <c r="G106" s="117">
        <v>5874.3545385716297</v>
      </c>
      <c r="H106" s="117">
        <v>13258.0354215843</v>
      </c>
      <c r="I106" s="123">
        <v>100.224397827529</v>
      </c>
      <c r="J106" s="117">
        <v>0.70406973406705997</v>
      </c>
      <c r="K106" s="117">
        <v>8.9501223019452407</v>
      </c>
      <c r="M106" s="124">
        <v>9.5691251251751319E-2</v>
      </c>
      <c r="N106" s="124">
        <v>50.498538131294076</v>
      </c>
      <c r="O106" s="124">
        <v>3.1472562678502222E-2</v>
      </c>
      <c r="P106" s="124">
        <v>0</v>
      </c>
      <c r="Q106" s="124">
        <v>46.397891419598395</v>
      </c>
      <c r="R106" s="124">
        <v>0.75849665802036881</v>
      </c>
      <c r="S106" s="124">
        <v>2.1984474336071083</v>
      </c>
      <c r="T106" s="124">
        <v>1.7892059500170476E-2</v>
      </c>
      <c r="U106" s="125">
        <v>8.9592873660033375E-5</v>
      </c>
      <c r="V106" s="125">
        <v>1.1141112241461436E-3</v>
      </c>
      <c r="W106" s="125">
        <v>99.999633220048167</v>
      </c>
      <c r="Y106" s="11">
        <v>66.057580049485793</v>
      </c>
      <c r="Z106" s="117">
        <v>137.73936907679399</v>
      </c>
      <c r="AA106" s="117">
        <v>1.39867403244526</v>
      </c>
      <c r="AB106" s="117">
        <v>0.303054223184544</v>
      </c>
      <c r="AC106" s="117" t="s">
        <v>32</v>
      </c>
      <c r="AD106" s="117">
        <v>0.168004434435336</v>
      </c>
      <c r="AE106" s="117" t="s">
        <v>32</v>
      </c>
      <c r="AF106" s="117" t="s">
        <v>32</v>
      </c>
      <c r="AG106" s="117" t="s">
        <v>32</v>
      </c>
      <c r="AH106" s="117">
        <v>8.9982144792734003E-2</v>
      </c>
      <c r="AI106" s="117">
        <v>4.4261011767407002E-2</v>
      </c>
      <c r="AJ106" s="117">
        <v>63.546036807747001</v>
      </c>
      <c r="AK106" s="117">
        <v>23.037742936278899</v>
      </c>
      <c r="AL106" s="117">
        <v>0.14363601657286501</v>
      </c>
      <c r="AM106" s="117">
        <v>0.60773508293913503</v>
      </c>
      <c r="AN106" s="117" t="s">
        <v>32</v>
      </c>
      <c r="AO106" s="117" t="s">
        <v>32</v>
      </c>
      <c r="AP106" s="117">
        <v>1.8905735304850999E-2</v>
      </c>
      <c r="AQ106" s="117">
        <v>5.7382099370790002E-2</v>
      </c>
      <c r="AR106" s="117">
        <v>6.5282776082354999E-2</v>
      </c>
      <c r="AS106" s="117">
        <v>5.1829238339329998E-3</v>
      </c>
      <c r="AT106" s="117">
        <v>1.2174221853437001E-2</v>
      </c>
      <c r="AU106" s="117">
        <v>6.8520422386099998E-3</v>
      </c>
      <c r="AV106" s="117" t="s">
        <v>32</v>
      </c>
      <c r="AW106" s="117" t="s">
        <v>32</v>
      </c>
      <c r="AX106" s="117" t="s">
        <v>32</v>
      </c>
      <c r="AY106" s="117">
        <v>3.9507030255510004E-3</v>
      </c>
      <c r="AZ106" s="117">
        <v>2.0131508434970001E-3</v>
      </c>
      <c r="BA106" s="117">
        <v>4.8033454223794E-2</v>
      </c>
      <c r="BB106" s="117">
        <v>7.6634197890900002E-3</v>
      </c>
      <c r="BC106" s="117">
        <v>0.136051174185989</v>
      </c>
      <c r="BD106" s="117">
        <v>3.7484010471979003E-2</v>
      </c>
      <c r="BE106" s="117">
        <v>2.6942627999715598</v>
      </c>
      <c r="BF106" s="117">
        <v>1.6789730157648199</v>
      </c>
      <c r="BG106" s="117">
        <v>1.0329346928505999E-2</v>
      </c>
      <c r="BH106" s="117">
        <v>9.1838098001080001E-3</v>
      </c>
      <c r="BI106" s="117">
        <v>9.3066525306979998E-3</v>
      </c>
      <c r="BJ106" s="117">
        <v>1.5642826041889001E-2</v>
      </c>
      <c r="BK106" s="117">
        <v>3.2040641317319998E-2</v>
      </c>
      <c r="BL106" s="117">
        <v>4.219467062342E-2</v>
      </c>
    </row>
    <row r="107" spans="1:64" x14ac:dyDescent="0.3">
      <c r="A107" s="126">
        <v>10</v>
      </c>
      <c r="B107" s="117">
        <v>462.049189945514</v>
      </c>
      <c r="C107" s="123">
        <v>302150.25144842197</v>
      </c>
      <c r="D107" s="117">
        <v>167.345730222349</v>
      </c>
      <c r="E107" s="117" t="s">
        <v>32</v>
      </c>
      <c r="F107" s="123">
        <v>358487.369632171</v>
      </c>
      <c r="G107" s="117">
        <v>5890.0584646621401</v>
      </c>
      <c r="H107" s="117">
        <v>12670.9053437695</v>
      </c>
      <c r="I107" s="123">
        <v>96.7235322168669</v>
      </c>
      <c r="J107" s="117">
        <v>0.64261763463967803</v>
      </c>
      <c r="K107" s="117">
        <v>8.4835595452900492</v>
      </c>
      <c r="M107" s="124">
        <v>9.8841562713144357E-2</v>
      </c>
      <c r="N107" s="124">
        <v>50.401683444111271</v>
      </c>
      <c r="O107" s="124">
        <v>3.1619975725512846E-2</v>
      </c>
      <c r="P107" s="124">
        <v>0</v>
      </c>
      <c r="Q107" s="124">
        <v>46.119400103178798</v>
      </c>
      <c r="R107" s="124">
        <v>0.76052434895717547</v>
      </c>
      <c r="S107" s="124">
        <v>2.1010895241038585</v>
      </c>
      <c r="T107" s="124">
        <v>1.7267084971355078E-2</v>
      </c>
      <c r="U107" s="125">
        <v>8.1773094007899018E-5</v>
      </c>
      <c r="V107" s="125">
        <v>1.0560334921977054E-3</v>
      </c>
      <c r="W107" s="125">
        <v>99.531563850347325</v>
      </c>
      <c r="Y107" s="11">
        <v>70.892463489361702</v>
      </c>
      <c r="Z107" s="117">
        <v>133.323719362898</v>
      </c>
      <c r="AA107" s="117">
        <v>1.2483150562774299</v>
      </c>
      <c r="AB107" s="117">
        <v>0.32414596059158901</v>
      </c>
      <c r="AC107" s="117">
        <v>0.40878450916901199</v>
      </c>
      <c r="AD107" s="117">
        <v>0.204206967979706</v>
      </c>
      <c r="AE107" s="117" t="s">
        <v>32</v>
      </c>
      <c r="AF107" s="117">
        <v>9.4303736582855999E-2</v>
      </c>
      <c r="AG107" s="117" t="s">
        <v>32</v>
      </c>
      <c r="AH107" s="117">
        <v>8.5054884834627004E-2</v>
      </c>
      <c r="AI107" s="117">
        <v>2.7007233806167E-2</v>
      </c>
      <c r="AJ107" s="117">
        <v>69.913383630938</v>
      </c>
      <c r="AK107" s="117">
        <v>23.3017888420124</v>
      </c>
      <c r="AL107" s="117">
        <v>0.20564703750545699</v>
      </c>
      <c r="AM107" s="117">
        <v>0.67959074460705704</v>
      </c>
      <c r="AN107" s="117" t="s">
        <v>32</v>
      </c>
      <c r="AO107" s="117" t="s">
        <v>32</v>
      </c>
      <c r="AP107" s="117" t="s">
        <v>32</v>
      </c>
      <c r="AQ107" s="117">
        <v>1.1729211586130001E-3</v>
      </c>
      <c r="AR107" s="117">
        <v>2.4327629026630001E-3</v>
      </c>
      <c r="AS107" s="117">
        <v>3.0319257866800002E-3</v>
      </c>
      <c r="AT107" s="117">
        <v>5.9033142578050002E-3</v>
      </c>
      <c r="AU107" s="117" t="s">
        <v>32</v>
      </c>
      <c r="AV107" s="117" t="s">
        <v>32</v>
      </c>
      <c r="AW107" s="117" t="s">
        <v>32</v>
      </c>
      <c r="AX107" s="117" t="s">
        <v>32</v>
      </c>
      <c r="AY107" s="117">
        <v>3.8669436894390001E-3</v>
      </c>
      <c r="AZ107" s="117">
        <v>9.7346241911700003E-4</v>
      </c>
      <c r="BA107" s="117">
        <v>1.5633389200279998E-2</v>
      </c>
      <c r="BB107" s="117">
        <v>5.6217186398950002E-3</v>
      </c>
      <c r="BC107" s="117">
        <v>0.19529502767793699</v>
      </c>
      <c r="BD107" s="117">
        <v>4.9578508244115999E-2</v>
      </c>
      <c r="BE107" s="117">
        <v>3.00753869344521</v>
      </c>
      <c r="BF107" s="117">
        <v>1.67704658905713</v>
      </c>
      <c r="BG107" s="117">
        <v>2.0245422430187999E-2</v>
      </c>
      <c r="BH107" s="117">
        <v>1.865575526844E-3</v>
      </c>
      <c r="BI107" s="117" t="s">
        <v>32</v>
      </c>
      <c r="BJ107" s="117">
        <v>2.7264142913460002E-3</v>
      </c>
      <c r="BK107" s="117">
        <v>6.3157036571999999E-4</v>
      </c>
      <c r="BL107" s="117">
        <v>3.4251218328650002E-3</v>
      </c>
    </row>
    <row r="108" spans="1:64" x14ac:dyDescent="0.3">
      <c r="A108" s="126">
        <v>11</v>
      </c>
      <c r="B108" s="117">
        <v>624.64297596677295</v>
      </c>
      <c r="C108" s="123">
        <v>298665.08230853197</v>
      </c>
      <c r="D108" s="117">
        <v>489.39706050052001</v>
      </c>
      <c r="E108" s="117">
        <v>0.399260815172234</v>
      </c>
      <c r="F108" s="123">
        <v>363549.15713639598</v>
      </c>
      <c r="G108" s="117">
        <v>5676.5680438037298</v>
      </c>
      <c r="H108" s="117">
        <v>12758.920339197901</v>
      </c>
      <c r="I108" s="123">
        <v>111.38627830768</v>
      </c>
      <c r="J108" s="117">
        <v>0.65778595874443802</v>
      </c>
      <c r="K108" s="117">
        <v>14.635470153435</v>
      </c>
      <c r="M108" s="124">
        <v>0.13362362541881209</v>
      </c>
      <c r="N108" s="124">
        <v>49.820322379886214</v>
      </c>
      <c r="O108" s="124">
        <v>9.2471574581573263E-2</v>
      </c>
      <c r="P108" s="124">
        <v>5.8351968137422001E-5</v>
      </c>
      <c r="Q108" s="124">
        <v>46.770599065597345</v>
      </c>
      <c r="R108" s="124">
        <v>0.7329584658159376</v>
      </c>
      <c r="S108" s="124">
        <v>2.1156841706457956</v>
      </c>
      <c r="T108" s="124">
        <v>1.9884678403487031E-2</v>
      </c>
      <c r="U108" s="125">
        <v>8.3703263250229729E-5</v>
      </c>
      <c r="V108" s="125">
        <v>1.8218233246995888E-3</v>
      </c>
      <c r="W108" s="125">
        <v>99.687507838905248</v>
      </c>
      <c r="Y108" s="11">
        <v>74.688569632831005</v>
      </c>
      <c r="Z108" s="117">
        <v>139.59533191212699</v>
      </c>
      <c r="AA108" s="117">
        <v>1.63720569622096</v>
      </c>
      <c r="AB108" s="117">
        <v>0.434888796083229</v>
      </c>
      <c r="AC108" s="117" t="s">
        <v>32</v>
      </c>
      <c r="AD108" s="117" t="s">
        <v>32</v>
      </c>
      <c r="AE108" s="117">
        <v>0.23255733525681199</v>
      </c>
      <c r="AF108" s="117" t="s">
        <v>32</v>
      </c>
      <c r="AG108" s="117" t="s">
        <v>32</v>
      </c>
      <c r="AH108" s="117">
        <v>0.14601997575563999</v>
      </c>
      <c r="AI108" s="117">
        <v>4.4087666872083001E-2</v>
      </c>
      <c r="AJ108" s="117">
        <v>77.0811751570442</v>
      </c>
      <c r="AK108" s="117">
        <v>22.5418916893112</v>
      </c>
      <c r="AL108" s="117">
        <v>0.249232681060085</v>
      </c>
      <c r="AM108" s="117">
        <v>0.63573838570324004</v>
      </c>
      <c r="AN108" s="117">
        <v>1.03274528014791</v>
      </c>
      <c r="AO108" s="117" t="s">
        <v>32</v>
      </c>
      <c r="AP108" s="117">
        <v>3.7076091167592001E-2</v>
      </c>
      <c r="AQ108" s="117">
        <v>2.3618648170867E-2</v>
      </c>
      <c r="AR108" s="117">
        <v>5.1034107651433E-2</v>
      </c>
      <c r="AS108" s="117">
        <v>9.0530925889870002E-3</v>
      </c>
      <c r="AT108" s="117">
        <v>1.7724880644852E-2</v>
      </c>
      <c r="AU108" s="117" t="s">
        <v>32</v>
      </c>
      <c r="AV108" s="117" t="s">
        <v>32</v>
      </c>
      <c r="AW108" s="117" t="s">
        <v>32</v>
      </c>
      <c r="AX108" s="117" t="s">
        <v>32</v>
      </c>
      <c r="AY108" s="117">
        <v>1.1577810655095999E-2</v>
      </c>
      <c r="AZ108" s="117">
        <v>3.9180380398210002E-3</v>
      </c>
      <c r="BA108" s="117">
        <v>3.0957506237494999E-2</v>
      </c>
      <c r="BB108" s="117">
        <v>6.4839986939669997E-3</v>
      </c>
      <c r="BC108" s="117">
        <v>0.16228198197119501</v>
      </c>
      <c r="BD108" s="117">
        <v>5.5854912968330998E-2</v>
      </c>
      <c r="BE108" s="117">
        <v>2.77829839728025</v>
      </c>
      <c r="BF108" s="117">
        <v>1.74055379672327</v>
      </c>
      <c r="BG108" s="117">
        <v>2.0008372323435001E-2</v>
      </c>
      <c r="BH108" s="117">
        <v>5.3605692117179998E-3</v>
      </c>
      <c r="BI108" s="117">
        <v>1.3705246047649999E-3</v>
      </c>
      <c r="BJ108" s="117">
        <v>2.6948111060419999E-3</v>
      </c>
      <c r="BK108" s="117">
        <v>9.4686877572310001E-3</v>
      </c>
      <c r="BL108" s="117">
        <v>4.0176978368113E-2</v>
      </c>
    </row>
    <row r="109" spans="1:64" x14ac:dyDescent="0.3">
      <c r="A109" s="126">
        <v>12</v>
      </c>
      <c r="B109" s="117">
        <v>1133.3556407973299</v>
      </c>
      <c r="C109" s="123">
        <v>294585.60422279401</v>
      </c>
      <c r="D109" s="117">
        <v>1078.4635801244301</v>
      </c>
      <c r="E109" s="117" t="s">
        <v>32</v>
      </c>
      <c r="F109" s="123">
        <v>369007.202706468</v>
      </c>
      <c r="G109" s="117">
        <v>5513.2558844679397</v>
      </c>
      <c r="H109" s="117">
        <v>12713.1612898894</v>
      </c>
      <c r="I109" s="123">
        <v>119.61155887980399</v>
      </c>
      <c r="J109" s="117">
        <v>0.70173701098038099</v>
      </c>
      <c r="K109" s="117">
        <v>14.298940426610701</v>
      </c>
      <c r="M109" s="124">
        <v>0.24244743867936483</v>
      </c>
      <c r="N109" s="124">
        <v>49.139824640404264</v>
      </c>
      <c r="O109" s="124">
        <v>0.20377569346451105</v>
      </c>
      <c r="P109" s="124">
        <v>0</v>
      </c>
      <c r="Q109" s="124">
        <v>47.472776628187106</v>
      </c>
      <c r="R109" s="124">
        <v>0.71187159980250037</v>
      </c>
      <c r="S109" s="124">
        <v>2.1080964050894604</v>
      </c>
      <c r="T109" s="124">
        <v>2.1353055491222607E-2</v>
      </c>
      <c r="U109" s="125">
        <v>8.9296034647253484E-5</v>
      </c>
      <c r="V109" s="125">
        <v>1.7799321043044998E-3</v>
      </c>
      <c r="W109" s="125">
        <v>99.902014689257371</v>
      </c>
      <c r="Y109" s="11">
        <v>70.882867436645199</v>
      </c>
      <c r="Z109" s="117">
        <v>141.14096800629699</v>
      </c>
      <c r="AA109" s="117">
        <v>1.53630666440205</v>
      </c>
      <c r="AB109" s="117">
        <v>0.65647868402867204</v>
      </c>
      <c r="AC109" s="117">
        <v>0.53608012834636498</v>
      </c>
      <c r="AD109" s="117" t="s">
        <v>32</v>
      </c>
      <c r="AE109" s="117">
        <v>0.21891111898378099</v>
      </c>
      <c r="AF109" s="117" t="s">
        <v>32</v>
      </c>
      <c r="AG109" s="117" t="s">
        <v>32</v>
      </c>
      <c r="AH109" s="117">
        <v>0.15510493760694299</v>
      </c>
      <c r="AI109" s="117">
        <v>4.6860381897802998E-2</v>
      </c>
      <c r="AJ109" s="117">
        <v>68.106206648378702</v>
      </c>
      <c r="AK109" s="117">
        <v>23.386952882955999</v>
      </c>
      <c r="AL109" s="117">
        <v>0.29456417077216801</v>
      </c>
      <c r="AM109" s="117">
        <v>0.63254939981295999</v>
      </c>
      <c r="AN109" s="117" t="s">
        <v>32</v>
      </c>
      <c r="AO109" s="117" t="s">
        <v>32</v>
      </c>
      <c r="AP109" s="117">
        <v>5.7541895565748E-2</v>
      </c>
      <c r="AQ109" s="117">
        <v>3.6298185928140001E-3</v>
      </c>
      <c r="AR109" s="117">
        <v>1.225453025647E-3</v>
      </c>
      <c r="AS109" s="117" t="s">
        <v>32</v>
      </c>
      <c r="AT109" s="117">
        <v>6.0115627696300002E-3</v>
      </c>
      <c r="AU109" s="117" t="s">
        <v>32</v>
      </c>
      <c r="AV109" s="117" t="s">
        <v>32</v>
      </c>
      <c r="AW109" s="117" t="s">
        <v>32</v>
      </c>
      <c r="AX109" s="117" t="s">
        <v>32</v>
      </c>
      <c r="AY109" s="117" t="s">
        <v>32</v>
      </c>
      <c r="AZ109" s="117">
        <v>9.9146731711299992E-4</v>
      </c>
      <c r="BA109" s="117">
        <v>2.5511385158423001E-2</v>
      </c>
      <c r="BB109" s="117">
        <v>1.0507942764527E-2</v>
      </c>
      <c r="BC109" s="117">
        <v>0.17628131104877201</v>
      </c>
      <c r="BD109" s="117">
        <v>5.1497477314145002E-2</v>
      </c>
      <c r="BE109" s="117">
        <v>2.6981506043392902</v>
      </c>
      <c r="BF109" s="117">
        <v>1.8798340230981201</v>
      </c>
      <c r="BG109" s="117">
        <v>1.5461796317074001E-2</v>
      </c>
      <c r="BH109" s="117">
        <v>4.3195501190199997E-3</v>
      </c>
      <c r="BI109" s="117" t="s">
        <v>32</v>
      </c>
      <c r="BJ109" s="117">
        <v>2.780406764815E-3</v>
      </c>
      <c r="BK109" s="117" t="s">
        <v>32</v>
      </c>
      <c r="BL109" s="117">
        <v>2.3207941869140001E-3</v>
      </c>
    </row>
    <row r="110" spans="1:64" x14ac:dyDescent="0.3">
      <c r="A110" s="126">
        <v>13</v>
      </c>
      <c r="B110" s="117">
        <v>661.20121861429698</v>
      </c>
      <c r="C110" s="123">
        <v>301544.27151799202</v>
      </c>
      <c r="D110" s="117">
        <v>176.60264573845799</v>
      </c>
      <c r="E110" s="117" t="s">
        <v>32</v>
      </c>
      <c r="F110" s="123">
        <v>359905.07503879198</v>
      </c>
      <c r="G110" s="117">
        <v>5635.7861324149899</v>
      </c>
      <c r="H110" s="117">
        <v>12752.0090453869</v>
      </c>
      <c r="I110" s="123">
        <v>96.3297154644236</v>
      </c>
      <c r="J110" s="117">
        <v>0.51181834049710895</v>
      </c>
      <c r="K110" s="117">
        <v>10.311977987688801</v>
      </c>
      <c r="M110" s="124">
        <v>0.14144416468597043</v>
      </c>
      <c r="N110" s="124">
        <v>50.300599931916246</v>
      </c>
      <c r="O110" s="124">
        <v>3.3369069912281633E-2</v>
      </c>
      <c r="P110" s="124">
        <v>0</v>
      </c>
      <c r="Q110" s="124">
        <v>46.301787903740589</v>
      </c>
      <c r="R110" s="124">
        <v>0.72769270541742337</v>
      </c>
      <c r="S110" s="124">
        <v>2.1145381399060557</v>
      </c>
      <c r="T110" s="124">
        <v>1.7196780804708902E-2</v>
      </c>
      <c r="U110" s="125">
        <v>6.5128883828257113E-5</v>
      </c>
      <c r="V110" s="125">
        <v>1.2836350199075016E-3</v>
      </c>
      <c r="W110" s="125">
        <v>99.637977460287019</v>
      </c>
      <c r="Y110" s="11">
        <v>62.969942914514299</v>
      </c>
      <c r="Z110" s="117">
        <v>139.051341784762</v>
      </c>
      <c r="AA110" s="117">
        <v>1.2573489080329401</v>
      </c>
      <c r="AB110" s="117">
        <v>0.26153884614102701</v>
      </c>
      <c r="AC110" s="117" t="s">
        <v>32</v>
      </c>
      <c r="AD110" s="117" t="s">
        <v>32</v>
      </c>
      <c r="AE110" s="117" t="s">
        <v>32</v>
      </c>
      <c r="AF110" s="117" t="s">
        <v>32</v>
      </c>
      <c r="AG110" s="117" t="s">
        <v>32</v>
      </c>
      <c r="AH110" s="117">
        <v>9.3013449730743006E-2</v>
      </c>
      <c r="AI110" s="117">
        <v>2.6770130713602999E-2</v>
      </c>
      <c r="AJ110" s="117">
        <v>57.375553278547898</v>
      </c>
      <c r="AK110" s="117">
        <v>22.891269583441499</v>
      </c>
      <c r="AL110" s="117">
        <v>0.25876816054692398</v>
      </c>
      <c r="AM110" s="117">
        <v>0.64398238018566401</v>
      </c>
      <c r="AN110" s="117" t="s">
        <v>32</v>
      </c>
      <c r="AO110" s="117" t="s">
        <v>32</v>
      </c>
      <c r="AP110" s="117" t="s">
        <v>32</v>
      </c>
      <c r="AQ110" s="117">
        <v>2.3443201715559999E-3</v>
      </c>
      <c r="AR110" s="117">
        <v>1.1911869746E-3</v>
      </c>
      <c r="AS110" s="117">
        <v>9.7953925698100004E-4</v>
      </c>
      <c r="AT110" s="117" t="s">
        <v>32</v>
      </c>
      <c r="AU110" s="117" t="s">
        <v>32</v>
      </c>
      <c r="AV110" s="117" t="s">
        <v>32</v>
      </c>
      <c r="AW110" s="117">
        <v>6.1813579825450004E-3</v>
      </c>
      <c r="AX110" s="117" t="s">
        <v>32</v>
      </c>
      <c r="AY110" s="117">
        <v>3.82785062909E-3</v>
      </c>
      <c r="AZ110" s="117">
        <v>9.6361109698100001E-4</v>
      </c>
      <c r="BA110" s="117">
        <v>2.4795100583811E-2</v>
      </c>
      <c r="BB110" s="117">
        <v>1.0212477674659E-2</v>
      </c>
      <c r="BC110" s="117">
        <v>0.11419263628519601</v>
      </c>
      <c r="BD110" s="117">
        <v>4.7098734485689998E-2</v>
      </c>
      <c r="BE110" s="117">
        <v>2.1710069785840602</v>
      </c>
      <c r="BF110" s="117">
        <v>1.7994992400568699</v>
      </c>
      <c r="BG110" s="117">
        <v>3.5105419073186997E-2</v>
      </c>
      <c r="BH110" s="117" t="s">
        <v>32</v>
      </c>
      <c r="BI110" s="117" t="s">
        <v>32</v>
      </c>
      <c r="BJ110" s="117" t="s">
        <v>32</v>
      </c>
      <c r="BK110" s="117">
        <v>1.8915658957770001E-3</v>
      </c>
      <c r="BL110" s="117">
        <v>1.120700047011E-3</v>
      </c>
    </row>
    <row r="111" spans="1:64" x14ac:dyDescent="0.3">
      <c r="A111" s="126">
        <v>14</v>
      </c>
      <c r="B111" s="117">
        <v>497.82259733301203</v>
      </c>
      <c r="C111" s="123">
        <v>303390.17041488597</v>
      </c>
      <c r="D111" s="117">
        <v>213.52574518208499</v>
      </c>
      <c r="E111" s="117" t="s">
        <v>32</v>
      </c>
      <c r="F111" s="123">
        <v>362641.70477866201</v>
      </c>
      <c r="G111" s="117">
        <v>5334.1608938168201</v>
      </c>
      <c r="H111" s="117">
        <v>12598.750493347499</v>
      </c>
      <c r="I111" s="123">
        <v>129.44058005570599</v>
      </c>
      <c r="J111" s="117">
        <v>0.69529124317727897</v>
      </c>
      <c r="K111" s="117">
        <v>20.841778962860101</v>
      </c>
      <c r="M111" s="124">
        <v>0.10649421002147794</v>
      </c>
      <c r="N111" s="124">
        <v>50.608514326907127</v>
      </c>
      <c r="O111" s="124">
        <v>4.0345689552154958E-2</v>
      </c>
      <c r="P111" s="124">
        <v>0</v>
      </c>
      <c r="Q111" s="124">
        <v>46.65385531977487</v>
      </c>
      <c r="R111" s="124">
        <v>0.68874685460962781</v>
      </c>
      <c r="S111" s="124">
        <v>2.0891248068068822</v>
      </c>
      <c r="T111" s="124">
        <v>2.3107732351544633E-2</v>
      </c>
      <c r="U111" s="125">
        <v>8.8475810694308744E-5</v>
      </c>
      <c r="V111" s="125">
        <v>2.5943846452968254E-3</v>
      </c>
      <c r="W111" s="125">
        <v>100.21287180047968</v>
      </c>
      <c r="Y111" s="11">
        <v>77.187602371120093</v>
      </c>
      <c r="Z111" s="117">
        <v>145.940479743596</v>
      </c>
      <c r="AA111" s="117">
        <v>1.1910201009900601</v>
      </c>
      <c r="AB111" s="117">
        <v>0.37565143576471899</v>
      </c>
      <c r="AC111" s="117" t="s">
        <v>32</v>
      </c>
      <c r="AD111" s="117">
        <v>0.14032172134363999</v>
      </c>
      <c r="AE111" s="117" t="s">
        <v>32</v>
      </c>
      <c r="AF111" s="117" t="s">
        <v>32</v>
      </c>
      <c r="AG111" s="117" t="s">
        <v>32</v>
      </c>
      <c r="AH111" s="117">
        <v>9.7395808334211006E-2</v>
      </c>
      <c r="AI111" s="117">
        <v>6.3451863466205002E-2</v>
      </c>
      <c r="AJ111" s="117">
        <v>79.494732474153906</v>
      </c>
      <c r="AK111" s="117">
        <v>23.375447556083799</v>
      </c>
      <c r="AL111" s="117">
        <v>0.300650984567227</v>
      </c>
      <c r="AM111" s="117">
        <v>0.70350059188893999</v>
      </c>
      <c r="AN111" s="117" t="s">
        <v>32</v>
      </c>
      <c r="AO111" s="117" t="s">
        <v>32</v>
      </c>
      <c r="AP111" s="117" t="s">
        <v>32</v>
      </c>
      <c r="AQ111" s="117" t="s">
        <v>32</v>
      </c>
      <c r="AR111" s="117">
        <v>2.3761192708290002E-3</v>
      </c>
      <c r="AS111" s="117" t="s">
        <v>32</v>
      </c>
      <c r="AT111" s="117">
        <v>5.7625068726989996E-3</v>
      </c>
      <c r="AU111" s="117" t="s">
        <v>32</v>
      </c>
      <c r="AV111" s="117" t="s">
        <v>32</v>
      </c>
      <c r="AW111" s="117" t="s">
        <v>32</v>
      </c>
      <c r="AX111" s="117" t="s">
        <v>32</v>
      </c>
      <c r="AY111" s="117">
        <v>3.775247532831E-3</v>
      </c>
      <c r="AZ111" s="117">
        <v>4.843276301781E-3</v>
      </c>
      <c r="BA111" s="117">
        <v>3.3644115370204002E-2</v>
      </c>
      <c r="BB111" s="117">
        <v>1.0071269412359999E-2</v>
      </c>
      <c r="BC111" s="117">
        <v>0.19926821757432001</v>
      </c>
      <c r="BD111" s="117">
        <v>5.0314914242274002E-2</v>
      </c>
      <c r="BE111" s="117">
        <v>3.1352729456594699</v>
      </c>
      <c r="BF111" s="117">
        <v>1.9400615396015899</v>
      </c>
      <c r="BG111" s="117">
        <v>1.4821003255986001E-2</v>
      </c>
      <c r="BH111" s="117" t="s">
        <v>32</v>
      </c>
      <c r="BI111" s="117" t="s">
        <v>32</v>
      </c>
      <c r="BJ111" s="117" t="s">
        <v>32</v>
      </c>
      <c r="BK111" s="117">
        <v>1.2404861000039999E-3</v>
      </c>
      <c r="BL111" s="117">
        <v>1.663514752311E-3</v>
      </c>
    </row>
    <row r="112" spans="1:64" x14ac:dyDescent="0.3">
      <c r="A112" s="126">
        <v>15</v>
      </c>
      <c r="B112" s="117">
        <v>613.82686028143996</v>
      </c>
      <c r="C112" s="123">
        <v>300753.15925134899</v>
      </c>
      <c r="D112" s="117">
        <v>171.10844338035</v>
      </c>
      <c r="E112" s="117" t="s">
        <v>32</v>
      </c>
      <c r="F112" s="123">
        <v>360769.46273683599</v>
      </c>
      <c r="G112" s="117">
        <v>5386.2116160284904</v>
      </c>
      <c r="H112" s="117">
        <v>12714.7104515591</v>
      </c>
      <c r="I112" s="123">
        <v>121.386120965903</v>
      </c>
      <c r="J112" s="117">
        <v>1.2605128303758399</v>
      </c>
      <c r="K112" s="117">
        <v>19.351080393610101</v>
      </c>
      <c r="M112" s="124">
        <v>0.13130984195140563</v>
      </c>
      <c r="N112" s="124">
        <v>50.168634494717523</v>
      </c>
      <c r="O112" s="124">
        <v>3.2330940376717132E-2</v>
      </c>
      <c r="P112" s="124">
        <v>0</v>
      </c>
      <c r="Q112" s="124">
        <v>46.412991381093946</v>
      </c>
      <c r="R112" s="124">
        <v>0.69546764386159854</v>
      </c>
      <c r="S112" s="124">
        <v>2.1083532870775299</v>
      </c>
      <c r="T112" s="124">
        <v>2.1669850314833001E-2</v>
      </c>
      <c r="U112" s="125">
        <v>1.6040025766532565E-4</v>
      </c>
      <c r="V112" s="125">
        <v>2.4088224873965855E-3</v>
      </c>
      <c r="W112" s="125">
        <v>99.573326662138641</v>
      </c>
      <c r="Y112" s="11">
        <v>73.7935354916373</v>
      </c>
      <c r="Z112" s="117">
        <v>143.35176674956799</v>
      </c>
      <c r="AA112" s="117">
        <v>1.2566827748142</v>
      </c>
      <c r="AB112" s="117">
        <v>0.33516156605666703</v>
      </c>
      <c r="AC112" s="117" t="s">
        <v>32</v>
      </c>
      <c r="AD112" s="117">
        <v>0.22317310377014801</v>
      </c>
      <c r="AE112" s="117" t="s">
        <v>32</v>
      </c>
      <c r="AF112" s="117">
        <v>0.12825220660450601</v>
      </c>
      <c r="AG112" s="117" t="s">
        <v>32</v>
      </c>
      <c r="AH112" s="117">
        <v>0.119892190305171</v>
      </c>
      <c r="AI112" s="117">
        <v>5.2643956436536E-2</v>
      </c>
      <c r="AJ112" s="117">
        <v>73.739866988083605</v>
      </c>
      <c r="AK112" s="117">
        <v>23.100035370640601</v>
      </c>
      <c r="AL112" s="117">
        <v>0.22413058786927301</v>
      </c>
      <c r="AM112" s="117">
        <v>0.74187597001163696</v>
      </c>
      <c r="AN112" s="117" t="s">
        <v>32</v>
      </c>
      <c r="AO112" s="117" t="s">
        <v>32</v>
      </c>
      <c r="AP112" s="117" t="s">
        <v>32</v>
      </c>
      <c r="AQ112" s="117">
        <v>1.6694940807376001E-2</v>
      </c>
      <c r="AR112" s="117">
        <v>1.8404087985283001E-2</v>
      </c>
      <c r="AS112" s="117">
        <v>6.0871378159940001E-3</v>
      </c>
      <c r="AT112" s="117" t="s">
        <v>32</v>
      </c>
      <c r="AU112" s="117">
        <v>6.6841757486839999E-3</v>
      </c>
      <c r="AV112" s="117" t="s">
        <v>32</v>
      </c>
      <c r="AW112" s="117">
        <v>6.2363331963310002E-3</v>
      </c>
      <c r="AX112" s="117" t="s">
        <v>32</v>
      </c>
      <c r="AY112" s="117" t="s">
        <v>32</v>
      </c>
      <c r="AZ112" s="117">
        <v>1.4908570467606E-2</v>
      </c>
      <c r="BA112" s="117">
        <v>6.2112671167489997E-3</v>
      </c>
      <c r="BB112" s="117">
        <v>6.5502512030659998E-3</v>
      </c>
      <c r="BC112" s="117">
        <v>0.20822473644588699</v>
      </c>
      <c r="BD112" s="117">
        <v>5.0463715930920999E-2</v>
      </c>
      <c r="BE112" s="117">
        <v>3.10170509500337</v>
      </c>
      <c r="BF112" s="117">
        <v>1.7636046842239199</v>
      </c>
      <c r="BG112" s="117">
        <v>2.0221390287272E-2</v>
      </c>
      <c r="BH112" s="117">
        <v>4.2343204176360002E-3</v>
      </c>
      <c r="BI112" s="117">
        <v>1.3867216702599999E-3</v>
      </c>
      <c r="BJ112" s="117">
        <v>3.325383227308E-3</v>
      </c>
      <c r="BK112" s="117">
        <v>3.8203148187459998E-3</v>
      </c>
      <c r="BL112" s="117">
        <v>1.5413907662915999E-2</v>
      </c>
    </row>
    <row r="113" spans="1:64" x14ac:dyDescent="0.3">
      <c r="A113" s="126">
        <v>16</v>
      </c>
      <c r="B113" s="117">
        <v>918.05483411578803</v>
      </c>
      <c r="C113" s="123">
        <v>302276.11610283598</v>
      </c>
      <c r="D113" s="117">
        <v>380.966397954949</v>
      </c>
      <c r="E113" s="117" t="s">
        <v>32</v>
      </c>
      <c r="F113" s="123">
        <v>360093.95715592703</v>
      </c>
      <c r="G113" s="117">
        <v>5918.3222274199397</v>
      </c>
      <c r="H113" s="117">
        <v>12380.650104210799</v>
      </c>
      <c r="I113" s="123">
        <v>106.012897721177</v>
      </c>
      <c r="J113" s="117">
        <v>0.68770497030702105</v>
      </c>
      <c r="K113" s="117">
        <v>9.9133696477001898</v>
      </c>
      <c r="M113" s="124">
        <v>0.1963902901140494</v>
      </c>
      <c r="N113" s="124">
        <v>50.42267892711407</v>
      </c>
      <c r="O113" s="124">
        <v>7.1983600893587615E-2</v>
      </c>
      <c r="P113" s="124">
        <v>0</v>
      </c>
      <c r="Q113" s="124">
        <v>46.326087588110013</v>
      </c>
      <c r="R113" s="124">
        <v>0.76417376600446263</v>
      </c>
      <c r="S113" s="124">
        <v>2.0529594002802347</v>
      </c>
      <c r="T113" s="124">
        <v>1.8925422501184515E-2</v>
      </c>
      <c r="U113" s="125">
        <v>8.751045747156842E-5</v>
      </c>
      <c r="V113" s="125">
        <v>1.2340162537457196E-3</v>
      </c>
      <c r="W113" s="125">
        <v>99.85452052172883</v>
      </c>
      <c r="Y113" s="11">
        <v>68.979532522810402</v>
      </c>
      <c r="Z113" s="117">
        <v>138.732978291341</v>
      </c>
      <c r="AA113" s="117">
        <v>1.34180986795073</v>
      </c>
      <c r="AB113" s="117">
        <v>0.44209546270050198</v>
      </c>
      <c r="AC113" s="117">
        <v>0.43346305312113298</v>
      </c>
      <c r="AD113" s="117" t="s">
        <v>32</v>
      </c>
      <c r="AE113" s="117" t="s">
        <v>32</v>
      </c>
      <c r="AF113" s="117">
        <v>6.5498285888580005E-2</v>
      </c>
      <c r="AG113" s="117" t="s">
        <v>32</v>
      </c>
      <c r="AH113" s="117">
        <v>0.47357009595977201</v>
      </c>
      <c r="AI113" s="117">
        <v>7.6588653664450002E-2</v>
      </c>
      <c r="AJ113" s="117">
        <v>68.388357211842006</v>
      </c>
      <c r="AK113" s="117">
        <v>22.603218782469899</v>
      </c>
      <c r="AL113" s="117">
        <v>0.29006746980058801</v>
      </c>
      <c r="AM113" s="117">
        <v>0.74643799384809695</v>
      </c>
      <c r="AN113" s="117" t="s">
        <v>32</v>
      </c>
      <c r="AO113" s="117" t="s">
        <v>32</v>
      </c>
      <c r="AP113" s="117">
        <v>3.1105018772298001E-2</v>
      </c>
      <c r="AQ113" s="117">
        <v>4.6382989891229E-2</v>
      </c>
      <c r="AR113" s="117">
        <v>0.12552455412670599</v>
      </c>
      <c r="AS113" s="117">
        <v>3.3624730809690001E-3</v>
      </c>
      <c r="AT113" s="117">
        <v>2.655291548561E-2</v>
      </c>
      <c r="AU113" s="117" t="s">
        <v>32</v>
      </c>
      <c r="AV113" s="117" t="s">
        <v>32</v>
      </c>
      <c r="AW113" s="117" t="s">
        <v>32</v>
      </c>
      <c r="AX113" s="117" t="s">
        <v>32</v>
      </c>
      <c r="AY113" s="117">
        <v>1.7347475353983999E-2</v>
      </c>
      <c r="AZ113" s="117">
        <v>2.1856962549419998E-3</v>
      </c>
      <c r="BA113" s="117">
        <v>2.7787822317959999E-2</v>
      </c>
      <c r="BB113" s="117">
        <v>4.1523665349419998E-3</v>
      </c>
      <c r="BC113" s="117">
        <v>0.15748622792311801</v>
      </c>
      <c r="BD113" s="117">
        <v>4.7264522442663E-2</v>
      </c>
      <c r="BE113" s="117">
        <v>2.9633592740041999</v>
      </c>
      <c r="BF113" s="117">
        <v>1.70526711980245</v>
      </c>
      <c r="BG113" s="117">
        <v>2.2473873344744998E-2</v>
      </c>
      <c r="BH113" s="117">
        <v>3.391389669507E-3</v>
      </c>
      <c r="BI113" s="117">
        <v>3.518135117849E-3</v>
      </c>
      <c r="BJ113" s="117">
        <v>9.6792874487169993E-3</v>
      </c>
      <c r="BK113" s="117">
        <v>3.5466189856248997E-2</v>
      </c>
      <c r="BL113" s="117">
        <v>2.8577372664136999E-2</v>
      </c>
    </row>
    <row r="114" spans="1:64" x14ac:dyDescent="0.3">
      <c r="A114" s="126">
        <v>17</v>
      </c>
      <c r="B114" s="117">
        <v>676.25580118156097</v>
      </c>
      <c r="C114" s="123">
        <v>300898.67185026401</v>
      </c>
      <c r="D114" s="117">
        <v>175.654961720171</v>
      </c>
      <c r="E114" s="117" t="s">
        <v>32</v>
      </c>
      <c r="F114" s="123">
        <v>361352.247833331</v>
      </c>
      <c r="G114" s="117">
        <v>6065.4434103331396</v>
      </c>
      <c r="H114" s="117">
        <v>12028.659285796801</v>
      </c>
      <c r="I114" s="123">
        <v>99.324367767314598</v>
      </c>
      <c r="J114" s="117">
        <v>0.60956421813002504</v>
      </c>
      <c r="K114" s="117">
        <v>7.2096232568158802</v>
      </c>
      <c r="M114" s="124">
        <v>0.14466464098875956</v>
      </c>
      <c r="N114" s="124">
        <v>50.192907451342542</v>
      </c>
      <c r="O114" s="124">
        <v>3.3190005017026313E-2</v>
      </c>
      <c r="P114" s="124">
        <v>0</v>
      </c>
      <c r="Q114" s="124">
        <v>46.487966683758032</v>
      </c>
      <c r="R114" s="124">
        <v>0.78317005314221499</v>
      </c>
      <c r="S114" s="124">
        <v>1.9945922827708253</v>
      </c>
      <c r="T114" s="124">
        <v>1.7731386133821001E-2</v>
      </c>
      <c r="U114" s="125">
        <v>7.7567046757045689E-5</v>
      </c>
      <c r="V114" s="125">
        <v>8.9745390300844069E-4</v>
      </c>
      <c r="W114" s="125">
        <v>99.655197524102974</v>
      </c>
      <c r="Y114" s="11">
        <v>72.521852129395697</v>
      </c>
      <c r="Z114" s="117">
        <v>131.594316604548</v>
      </c>
      <c r="AA114" s="117">
        <v>1.6303299793875701</v>
      </c>
      <c r="AB114" s="117">
        <v>0.275507033519513</v>
      </c>
      <c r="AC114" s="117" t="s">
        <v>32</v>
      </c>
      <c r="AD114" s="117">
        <v>0.14078598880556101</v>
      </c>
      <c r="AE114" s="117" t="s">
        <v>32</v>
      </c>
      <c r="AF114" s="117" t="s">
        <v>32</v>
      </c>
      <c r="AG114" s="117" t="s">
        <v>32</v>
      </c>
      <c r="AH114" s="117">
        <v>0.16268936870651901</v>
      </c>
      <c r="AI114" s="117">
        <v>3.322051761145E-2</v>
      </c>
      <c r="AJ114" s="117">
        <v>69.157083482454496</v>
      </c>
      <c r="AK114" s="117">
        <v>22.244594361009302</v>
      </c>
      <c r="AL114" s="117">
        <v>0.29345150151858002</v>
      </c>
      <c r="AM114" s="117">
        <v>0.58908160059350501</v>
      </c>
      <c r="AN114" s="117" t="s">
        <v>32</v>
      </c>
      <c r="AO114" s="117" t="s">
        <v>32</v>
      </c>
      <c r="AP114" s="117">
        <v>8.8777296640609998E-3</v>
      </c>
      <c r="AQ114" s="117">
        <v>2.8156696335493999E-2</v>
      </c>
      <c r="AR114" s="117">
        <v>4.2270045866408999E-2</v>
      </c>
      <c r="AS114" s="117">
        <v>2.9773252763419999E-3</v>
      </c>
      <c r="AT114" s="117">
        <v>5.7959015323859999E-3</v>
      </c>
      <c r="AU114" s="117" t="s">
        <v>32</v>
      </c>
      <c r="AV114" s="117" t="s">
        <v>32</v>
      </c>
      <c r="AW114" s="117">
        <v>6.1330903653000002E-3</v>
      </c>
      <c r="AX114" s="117" t="s">
        <v>32</v>
      </c>
      <c r="AY114" s="117">
        <v>7.6510372710700001E-3</v>
      </c>
      <c r="AZ114" s="117">
        <v>1.9349161565769999E-3</v>
      </c>
      <c r="BA114" s="117">
        <v>1.2272293286559001E-2</v>
      </c>
      <c r="BB114" s="117">
        <v>9.2079567136040003E-3</v>
      </c>
      <c r="BC114" s="117">
        <v>0.19168561588173599</v>
      </c>
      <c r="BD114" s="117">
        <v>2.6252758940629999E-2</v>
      </c>
      <c r="BE114" s="117">
        <v>2.94706124933909</v>
      </c>
      <c r="BF114" s="117">
        <v>1.7103940879094801</v>
      </c>
      <c r="BG114" s="117">
        <v>4.9519100405819999E-3</v>
      </c>
      <c r="BH114" s="117">
        <v>1.8356427841599999E-3</v>
      </c>
      <c r="BI114" s="117">
        <v>9.5219725901289996E-3</v>
      </c>
      <c r="BJ114" s="117">
        <v>1.510824049525E-3</v>
      </c>
      <c r="BK114" s="117">
        <v>8.0950993959565995E-2</v>
      </c>
      <c r="BL114" s="117">
        <v>8.9771130505899993E-3</v>
      </c>
    </row>
    <row r="115" spans="1:64" x14ac:dyDescent="0.3">
      <c r="A115" s="126">
        <v>18</v>
      </c>
      <c r="B115" s="117">
        <v>720.91685668348498</v>
      </c>
      <c r="C115" s="123">
        <v>305284.854908498</v>
      </c>
      <c r="D115" s="117">
        <v>175.71995189347001</v>
      </c>
      <c r="E115" s="117" t="s">
        <v>32</v>
      </c>
      <c r="F115" s="123">
        <v>362007.52576652798</v>
      </c>
      <c r="G115" s="117">
        <v>6219.7873618643298</v>
      </c>
      <c r="H115" s="117">
        <v>12075.298647891899</v>
      </c>
      <c r="I115" s="123">
        <v>97.042410174974904</v>
      </c>
      <c r="J115" s="117">
        <v>0.67671845280286602</v>
      </c>
      <c r="K115" s="117">
        <v>6.9951719589510901</v>
      </c>
      <c r="M115" s="124">
        <v>0.15421853398173113</v>
      </c>
      <c r="N115" s="124">
        <v>50.924566647286547</v>
      </c>
      <c r="O115" s="124">
        <v>3.3202284910271156E-2</v>
      </c>
      <c r="P115" s="124">
        <v>0</v>
      </c>
      <c r="Q115" s="124">
        <v>46.57226818986382</v>
      </c>
      <c r="R115" s="124">
        <v>0.80309894416392213</v>
      </c>
      <c r="S115" s="124">
        <v>2.0023260217934347</v>
      </c>
      <c r="T115" s="124">
        <v>1.7324011064436519E-2</v>
      </c>
      <c r="U115" s="125">
        <v>8.6112423119164697E-5</v>
      </c>
      <c r="V115" s="125">
        <v>8.7075900545023166E-4</v>
      </c>
      <c r="W115" s="125">
        <v>100.50796150449274</v>
      </c>
      <c r="Y115" s="11">
        <v>70.944573448342695</v>
      </c>
      <c r="Z115" s="117">
        <v>132.15049313964499</v>
      </c>
      <c r="AA115" s="117">
        <v>1.9453920644965299</v>
      </c>
      <c r="AB115" s="117">
        <v>0.25445008895028998</v>
      </c>
      <c r="AC115" s="117" t="s">
        <v>32</v>
      </c>
      <c r="AD115" s="117" t="s">
        <v>32</v>
      </c>
      <c r="AE115" s="117">
        <v>0.170116257102187</v>
      </c>
      <c r="AF115" s="117" t="s">
        <v>32</v>
      </c>
      <c r="AG115" s="117" t="s">
        <v>32</v>
      </c>
      <c r="AH115" s="117">
        <v>0.137604750366977</v>
      </c>
      <c r="AI115" s="117">
        <v>2.42809751304E-2</v>
      </c>
      <c r="AJ115" s="117">
        <v>66.483116611019099</v>
      </c>
      <c r="AK115" s="117">
        <v>22.501344603206199</v>
      </c>
      <c r="AL115" s="117">
        <v>0.19619234891374801</v>
      </c>
      <c r="AM115" s="117">
        <v>0.59866053005949504</v>
      </c>
      <c r="AN115" s="117" t="s">
        <v>32</v>
      </c>
      <c r="AO115" s="117" t="s">
        <v>32</v>
      </c>
      <c r="AP115" s="117">
        <v>1.8512978992911999E-2</v>
      </c>
      <c r="AQ115" s="117">
        <v>2.3634174573109999E-3</v>
      </c>
      <c r="AR115" s="117">
        <v>1.1026174833743E-2</v>
      </c>
      <c r="AS115" s="117">
        <v>3.0254287790070001E-3</v>
      </c>
      <c r="AT115" s="117">
        <v>1.1889478267356E-2</v>
      </c>
      <c r="AU115" s="117" t="s">
        <v>32</v>
      </c>
      <c r="AV115" s="117" t="s">
        <v>32</v>
      </c>
      <c r="AW115" s="117" t="s">
        <v>32</v>
      </c>
      <c r="AX115" s="117" t="s">
        <v>32</v>
      </c>
      <c r="AY115" s="117" t="s">
        <v>32</v>
      </c>
      <c r="AZ115" s="117">
        <v>1.966434574301E-3</v>
      </c>
      <c r="BA115" s="117">
        <v>1.2472647519250001E-2</v>
      </c>
      <c r="BB115" s="117">
        <v>1.3106469429116E-2</v>
      </c>
      <c r="BC115" s="117">
        <v>0.15051971454565999</v>
      </c>
      <c r="BD115" s="117">
        <v>5.1416505580115998E-2</v>
      </c>
      <c r="BE115" s="117">
        <v>3.0992672301450699</v>
      </c>
      <c r="BF115" s="117">
        <v>1.66493023583607</v>
      </c>
      <c r="BG115" s="117">
        <v>3.0345735618068002E-2</v>
      </c>
      <c r="BH115" s="117">
        <v>6.81521109111E-4</v>
      </c>
      <c r="BI115" s="117">
        <v>3.7574796729269999E-3</v>
      </c>
      <c r="BJ115" s="117">
        <v>2.134832188538E-3</v>
      </c>
      <c r="BK115" s="117">
        <v>1.268286347005E-3</v>
      </c>
      <c r="BL115" s="117">
        <v>6.8406926089860003E-3</v>
      </c>
    </row>
    <row r="116" spans="1:64" x14ac:dyDescent="0.3">
      <c r="A116" s="126">
        <v>19</v>
      </c>
      <c r="B116" s="117">
        <v>754.66882390086403</v>
      </c>
      <c r="C116" s="123">
        <v>303942.78416445298</v>
      </c>
      <c r="D116" s="117">
        <v>175.7676360481</v>
      </c>
      <c r="E116" s="117" t="s">
        <v>32</v>
      </c>
      <c r="F116" s="123">
        <v>359253.44849414</v>
      </c>
      <c r="G116" s="117">
        <v>5809.4445361500502</v>
      </c>
      <c r="H116" s="117">
        <v>12386.382017787701</v>
      </c>
      <c r="I116" s="123">
        <v>104.20453422188599</v>
      </c>
      <c r="J116" s="117">
        <v>0.76144515057696405</v>
      </c>
      <c r="K116" s="117">
        <v>10.207645344909601</v>
      </c>
      <c r="M116" s="124">
        <v>0.16143875480887285</v>
      </c>
      <c r="N116" s="124">
        <v>50.700695826472405</v>
      </c>
      <c r="O116" s="124">
        <v>3.3211294831288492E-2</v>
      </c>
      <c r="P116" s="124">
        <v>0</v>
      </c>
      <c r="Q116" s="124">
        <v>46.217956148771115</v>
      </c>
      <c r="R116" s="124">
        <v>0.75011547850769444</v>
      </c>
      <c r="S116" s="124">
        <v>2.0539098661895565</v>
      </c>
      <c r="T116" s="124">
        <v>1.8602593449291088E-2</v>
      </c>
      <c r="U116" s="125">
        <v>9.6893895410918665E-5</v>
      </c>
      <c r="V116" s="125">
        <v>1.2706476925343471E-3</v>
      </c>
      <c r="W116" s="125">
        <v>99.937297504618172</v>
      </c>
      <c r="Y116" s="11">
        <v>72.261934780384195</v>
      </c>
      <c r="Z116" s="117">
        <v>139.63305378090499</v>
      </c>
      <c r="AA116" s="117">
        <v>1.4617575173406001</v>
      </c>
      <c r="AB116" s="117">
        <v>0.43159551282310199</v>
      </c>
      <c r="AC116" s="117" t="s">
        <v>32</v>
      </c>
      <c r="AD116" s="117">
        <v>0.197894770714863</v>
      </c>
      <c r="AE116" s="117">
        <v>0.21486535061196399</v>
      </c>
      <c r="AF116" s="117" t="s">
        <v>32</v>
      </c>
      <c r="AG116" s="117" t="s">
        <v>32</v>
      </c>
      <c r="AH116" s="117">
        <v>0.10577854109559801</v>
      </c>
      <c r="AI116" s="117">
        <v>3.5570994649923998E-2</v>
      </c>
      <c r="AJ116" s="117">
        <v>71.864609025652399</v>
      </c>
      <c r="AK116" s="117">
        <v>22.5464620863807</v>
      </c>
      <c r="AL116" s="117">
        <v>0.36410594676993302</v>
      </c>
      <c r="AM116" s="117">
        <v>0.56740331892150198</v>
      </c>
      <c r="AN116" s="117" t="s">
        <v>32</v>
      </c>
      <c r="AO116" s="117" t="s">
        <v>32</v>
      </c>
      <c r="AP116" s="117" t="s">
        <v>32</v>
      </c>
      <c r="AQ116" s="117">
        <v>4.5444625979736003E-2</v>
      </c>
      <c r="AR116" s="117">
        <v>7.4380111692431E-2</v>
      </c>
      <c r="AS116" s="117">
        <v>2.9560078129879999E-3</v>
      </c>
      <c r="AT116" s="117">
        <v>1.7477059171979E-2</v>
      </c>
      <c r="AU116" s="117" t="s">
        <v>32</v>
      </c>
      <c r="AV116" s="117" t="s">
        <v>32</v>
      </c>
      <c r="AW116" s="117">
        <v>1.2732653428358E-2</v>
      </c>
      <c r="AX116" s="117">
        <v>1.8400090539499999E-3</v>
      </c>
      <c r="AY116" s="117">
        <v>3.769187157764E-3</v>
      </c>
      <c r="AZ116" s="117">
        <v>1.9202835505999999E-3</v>
      </c>
      <c r="BA116" s="117">
        <v>3.9704492184740002E-2</v>
      </c>
      <c r="BB116" s="117">
        <v>1.4626489902929E-2</v>
      </c>
      <c r="BC116" s="117">
        <v>0.15558987176991401</v>
      </c>
      <c r="BD116" s="117">
        <v>3.4735158925855998E-2</v>
      </c>
      <c r="BE116" s="117">
        <v>2.86726898212773</v>
      </c>
      <c r="BF116" s="117">
        <v>1.66038832305063</v>
      </c>
      <c r="BG116" s="117">
        <v>5.4326707549618998E-2</v>
      </c>
      <c r="BH116" s="117">
        <v>1.6846855845701E-2</v>
      </c>
      <c r="BI116" s="117">
        <v>7.7068154422949998E-3</v>
      </c>
      <c r="BJ116" s="117">
        <v>1.7230296522909E-2</v>
      </c>
      <c r="BK116" s="117">
        <v>6.2802153293630994E-2</v>
      </c>
      <c r="BL116" s="117">
        <v>4.5073597829921E-2</v>
      </c>
    </row>
    <row r="117" spans="1:64" x14ac:dyDescent="0.3">
      <c r="A117" s="126">
        <v>20</v>
      </c>
      <c r="B117" s="117">
        <v>698.04075316267597</v>
      </c>
      <c r="C117" s="123">
        <v>300250.99832320499</v>
      </c>
      <c r="D117" s="117">
        <v>180.83621853590199</v>
      </c>
      <c r="E117" s="117" t="s">
        <v>32</v>
      </c>
      <c r="F117" s="123">
        <v>365519.331789263</v>
      </c>
      <c r="G117" s="117">
        <v>5767.2718308396597</v>
      </c>
      <c r="H117" s="117">
        <v>12301.5493840955</v>
      </c>
      <c r="I117" s="123">
        <v>114.309572227709</v>
      </c>
      <c r="J117" s="117">
        <v>0.71940697605289805</v>
      </c>
      <c r="K117" s="117">
        <v>10.9525785603724</v>
      </c>
      <c r="M117" s="124">
        <v>0.14932487791655968</v>
      </c>
      <c r="N117" s="124">
        <v>50.084869030293824</v>
      </c>
      <c r="O117" s="124">
        <v>3.4169003492358678E-2</v>
      </c>
      <c r="P117" s="124">
        <v>0</v>
      </c>
      <c r="Q117" s="124">
        <v>47.024062034688683</v>
      </c>
      <c r="R117" s="124">
        <v>0.7446701387980168</v>
      </c>
      <c r="S117" s="124">
        <v>2.0398429188707157</v>
      </c>
      <c r="T117" s="124">
        <v>2.0406544834090608E-2</v>
      </c>
      <c r="U117" s="125">
        <v>9.1544537702731288E-5</v>
      </c>
      <c r="V117" s="125">
        <v>1.3633769791951563E-3</v>
      </c>
      <c r="W117" s="125">
        <v>100.09879947041115</v>
      </c>
      <c r="Y117" s="11">
        <v>72.022243132755904</v>
      </c>
      <c r="Z117" s="117">
        <v>141.15379444194201</v>
      </c>
      <c r="AA117" s="117">
        <v>1.82724712442767</v>
      </c>
      <c r="AB117" s="117">
        <v>0.30663197555330501</v>
      </c>
      <c r="AC117" s="117">
        <v>0.47428009800793303</v>
      </c>
      <c r="AD117" s="117">
        <v>0.16445899450231699</v>
      </c>
      <c r="AE117" s="117" t="s">
        <v>32</v>
      </c>
      <c r="AF117" s="117">
        <v>0.14104927019462901</v>
      </c>
      <c r="AG117" s="117" t="s">
        <v>32</v>
      </c>
      <c r="AH117" s="117">
        <v>0.114110570703449</v>
      </c>
      <c r="AI117" s="117">
        <v>7.5222671992099005E-2</v>
      </c>
      <c r="AJ117" s="117">
        <v>71.086725149925996</v>
      </c>
      <c r="AK117" s="117">
        <v>23.2847104122622</v>
      </c>
      <c r="AL117" s="117">
        <v>0.245426338650649</v>
      </c>
      <c r="AM117" s="117">
        <v>0.63546077251009703</v>
      </c>
      <c r="AN117" s="117" t="s">
        <v>32</v>
      </c>
      <c r="AO117" s="117" t="s">
        <v>32</v>
      </c>
      <c r="AP117" s="117" t="s">
        <v>32</v>
      </c>
      <c r="AQ117" s="117">
        <v>0.149591567767796</v>
      </c>
      <c r="AR117" s="117">
        <v>0.27948563718774899</v>
      </c>
      <c r="AS117" s="117">
        <v>2.0579683410291E-2</v>
      </c>
      <c r="AT117" s="117">
        <v>5.4495716239550997E-2</v>
      </c>
      <c r="AU117" s="117">
        <v>6.7428174473469996E-3</v>
      </c>
      <c r="AV117" s="117">
        <v>1.739099071332E-3</v>
      </c>
      <c r="AW117" s="117" t="s">
        <v>32</v>
      </c>
      <c r="AX117" s="117">
        <v>9.3337576112500001E-4</v>
      </c>
      <c r="AY117" s="117">
        <v>2.7665199480814001E-2</v>
      </c>
      <c r="AZ117" s="117">
        <v>4.0006453595869997E-3</v>
      </c>
      <c r="BA117" s="117">
        <v>1.5780103712905998E-2</v>
      </c>
      <c r="BB117" s="117">
        <v>7.567326900281E-3</v>
      </c>
      <c r="BC117" s="117">
        <v>0.170090097852378</v>
      </c>
      <c r="BD117" s="117">
        <v>4.9977422839899997E-2</v>
      </c>
      <c r="BE117" s="117">
        <v>2.6770179141354999</v>
      </c>
      <c r="BF117" s="117">
        <v>1.7489970931232801</v>
      </c>
      <c r="BG117" s="117">
        <v>3.5806964402141997E-2</v>
      </c>
      <c r="BH117" s="117">
        <v>2.9446831987107999E-2</v>
      </c>
      <c r="BI117" s="117">
        <v>1.7567537042782001E-2</v>
      </c>
      <c r="BJ117" s="117">
        <v>4.4441122808565998E-2</v>
      </c>
      <c r="BK117" s="117">
        <v>0.21663339778204799</v>
      </c>
      <c r="BL117" s="117">
        <v>0.124064889652737</v>
      </c>
    </row>
    <row r="118" spans="1:64" x14ac:dyDescent="0.3">
      <c r="A118" s="126">
        <v>21</v>
      </c>
      <c r="B118" s="117">
        <v>742.76273529827301</v>
      </c>
      <c r="C118" s="123">
        <v>297642.07093305199</v>
      </c>
      <c r="D118" s="117">
        <v>238.75341486737099</v>
      </c>
      <c r="E118" s="117" t="s">
        <v>32</v>
      </c>
      <c r="F118" s="123">
        <v>368784.101708845</v>
      </c>
      <c r="G118" s="117">
        <v>6002.3983699631799</v>
      </c>
      <c r="H118" s="117">
        <v>11844.0186595955</v>
      </c>
      <c r="I118" s="123">
        <v>106.33524355840601</v>
      </c>
      <c r="J118" s="117">
        <v>0.56871373788692203</v>
      </c>
      <c r="K118" s="117">
        <v>10.0346225454948</v>
      </c>
      <c r="M118" s="124">
        <v>0.15889180433500658</v>
      </c>
      <c r="N118" s="124">
        <v>49.649673852342403</v>
      </c>
      <c r="O118" s="124">
        <v>4.5112457739189746E-2</v>
      </c>
      <c r="P118" s="124">
        <v>0</v>
      </c>
      <c r="Q118" s="124">
        <v>47.44407468484291</v>
      </c>
      <c r="R118" s="124">
        <v>0.77502967752964569</v>
      </c>
      <c r="S118" s="124">
        <v>1.9639751741341258</v>
      </c>
      <c r="T118" s="124">
        <v>1.8982967680046637E-2</v>
      </c>
      <c r="U118" s="125">
        <v>7.2368823146110826E-5</v>
      </c>
      <c r="V118" s="125">
        <v>1.2491098144631928E-3</v>
      </c>
      <c r="W118" s="125">
        <v>100.05706209724093</v>
      </c>
      <c r="Y118" s="11">
        <v>70.462126472229798</v>
      </c>
      <c r="Z118" s="117">
        <v>135.47528809174801</v>
      </c>
      <c r="AA118" s="117">
        <v>1.2384757960892501</v>
      </c>
      <c r="AB118" s="117">
        <v>0.341959324450408</v>
      </c>
      <c r="AC118" s="117" t="s">
        <v>32</v>
      </c>
      <c r="AD118" s="117" t="s">
        <v>32</v>
      </c>
      <c r="AE118" s="117" t="s">
        <v>32</v>
      </c>
      <c r="AF118" s="117" t="s">
        <v>32</v>
      </c>
      <c r="AG118" s="117" t="s">
        <v>32</v>
      </c>
      <c r="AH118" s="117">
        <v>0.19000153577408899</v>
      </c>
      <c r="AI118" s="117">
        <v>7.1037369303858997E-2</v>
      </c>
      <c r="AJ118" s="117">
        <v>70.1509174681659</v>
      </c>
      <c r="AK118" s="117">
        <v>21.738145508186999</v>
      </c>
      <c r="AL118" s="117">
        <v>0.20401419049750599</v>
      </c>
      <c r="AM118" s="117">
        <v>0.65637828262278197</v>
      </c>
      <c r="AN118" s="117" t="s">
        <v>32</v>
      </c>
      <c r="AO118" s="117" t="s">
        <v>32</v>
      </c>
      <c r="AP118" s="117">
        <v>3.7232361207294E-2</v>
      </c>
      <c r="AQ118" s="117">
        <v>4.9689530084670003E-2</v>
      </c>
      <c r="AR118" s="117">
        <v>9.8693907776932002E-2</v>
      </c>
      <c r="AS118" s="117">
        <v>5.0233894063079999E-3</v>
      </c>
      <c r="AT118" s="117">
        <v>1.7745077439868001E-2</v>
      </c>
      <c r="AU118" s="117" t="s">
        <v>32</v>
      </c>
      <c r="AV118" s="117">
        <v>1.7058809224239999E-3</v>
      </c>
      <c r="AW118" s="117">
        <v>6.1827114569569996E-3</v>
      </c>
      <c r="AX118" s="117" t="s">
        <v>32</v>
      </c>
      <c r="AY118" s="117">
        <v>3.8278995298850001E-3</v>
      </c>
      <c r="AZ118" s="117">
        <v>1.9502121926880001E-3</v>
      </c>
      <c r="BA118" s="117">
        <v>4.6538546254603998E-2</v>
      </c>
      <c r="BB118" s="117">
        <v>1.0208627912269E-2</v>
      </c>
      <c r="BC118" s="117">
        <v>0.25459953083206499</v>
      </c>
      <c r="BD118" s="117">
        <v>5.7830235457417001E-2</v>
      </c>
      <c r="BE118" s="117">
        <v>2.6513590285959001</v>
      </c>
      <c r="BF118" s="117">
        <v>1.6421170327124199</v>
      </c>
      <c r="BG118" s="117" t="s">
        <v>32</v>
      </c>
      <c r="BH118" s="117">
        <v>1.5946720059577001E-2</v>
      </c>
      <c r="BI118" s="117">
        <v>1.1351742642357001E-2</v>
      </c>
      <c r="BJ118" s="117">
        <v>2.2246617418321998E-2</v>
      </c>
      <c r="BK118" s="117">
        <v>6.5703678756369996E-2</v>
      </c>
      <c r="BL118" s="117">
        <v>3.6739885718095E-2</v>
      </c>
    </row>
    <row r="119" spans="1:64" x14ac:dyDescent="0.3">
      <c r="A119" s="126">
        <v>22</v>
      </c>
      <c r="B119" s="117">
        <v>823.06956322135898</v>
      </c>
      <c r="C119" s="123">
        <v>302661.52685084101</v>
      </c>
      <c r="D119" s="117">
        <v>155.09977212169801</v>
      </c>
      <c r="E119" s="117" t="s">
        <v>32</v>
      </c>
      <c r="F119" s="123">
        <v>359683.437995538</v>
      </c>
      <c r="G119" s="117">
        <v>6605.7324173127899</v>
      </c>
      <c r="H119" s="117">
        <v>11449.277752342099</v>
      </c>
      <c r="I119" s="123">
        <v>92.142349489230298</v>
      </c>
      <c r="J119" s="117">
        <v>0.66498764077143302</v>
      </c>
      <c r="K119" s="117">
        <v>4.2697207672986703</v>
      </c>
      <c r="M119" s="124">
        <v>0.17607104096431314</v>
      </c>
      <c r="N119" s="124">
        <v>50.486969293988786</v>
      </c>
      <c r="O119" s="124">
        <v>2.9306101942394837E-2</v>
      </c>
      <c r="P119" s="124">
        <v>0</v>
      </c>
      <c r="Q119" s="124">
        <v>46.273274298125962</v>
      </c>
      <c r="R119" s="124">
        <v>0.85293216972342734</v>
      </c>
      <c r="S119" s="124">
        <v>1.8985192368933668</v>
      </c>
      <c r="T119" s="124">
        <v>1.6449252230817394E-2</v>
      </c>
      <c r="U119" s="125">
        <v>8.461967728816484E-5</v>
      </c>
      <c r="V119" s="125">
        <v>5.3149484111333846E-4</v>
      </c>
      <c r="W119" s="125">
        <v>99.734137508387448</v>
      </c>
      <c r="Y119" s="11">
        <v>72.232974284039301</v>
      </c>
      <c r="Z119" s="117">
        <v>128.33538673389199</v>
      </c>
      <c r="AA119" s="117">
        <v>1.2906055189785399</v>
      </c>
      <c r="AB119" s="117">
        <v>0.25881730986975698</v>
      </c>
      <c r="AC119" s="117" t="s">
        <v>32</v>
      </c>
      <c r="AD119" s="117" t="s">
        <v>32</v>
      </c>
      <c r="AE119" s="117" t="s">
        <v>32</v>
      </c>
      <c r="AF119" s="117" t="s">
        <v>32</v>
      </c>
      <c r="AG119" s="117" t="s">
        <v>32</v>
      </c>
      <c r="AH119" s="117">
        <v>0.107332688328113</v>
      </c>
      <c r="AI119" s="117">
        <v>4.6717613457416998E-2</v>
      </c>
      <c r="AJ119" s="117">
        <v>66.783900112215704</v>
      </c>
      <c r="AK119" s="117">
        <v>21.839762837857101</v>
      </c>
      <c r="AL119" s="117">
        <v>0.26572770871593998</v>
      </c>
      <c r="AM119" s="117">
        <v>0.67652479596604298</v>
      </c>
      <c r="AN119" s="117" t="s">
        <v>32</v>
      </c>
      <c r="AO119" s="117" t="s">
        <v>32</v>
      </c>
      <c r="AP119" s="117" t="s">
        <v>32</v>
      </c>
      <c r="AQ119" s="117">
        <v>7.6401813117273995E-2</v>
      </c>
      <c r="AR119" s="117">
        <v>8.8672193015936998E-2</v>
      </c>
      <c r="AS119" s="117">
        <v>7.221332409839E-3</v>
      </c>
      <c r="AT119" s="117">
        <v>3.0388485652451998E-2</v>
      </c>
      <c r="AU119" s="117" t="s">
        <v>32</v>
      </c>
      <c r="AV119" s="117" t="s">
        <v>32</v>
      </c>
      <c r="AW119" s="117" t="s">
        <v>32</v>
      </c>
      <c r="AX119" s="117">
        <v>9.3798397215000002E-4</v>
      </c>
      <c r="AY119" s="117">
        <v>1.1888519202024999E-2</v>
      </c>
      <c r="AZ119" s="117">
        <v>3.0108857753299999E-3</v>
      </c>
      <c r="BA119" s="117">
        <v>9.4974006451420002E-3</v>
      </c>
      <c r="BB119" s="117">
        <v>6.6555848186959999E-3</v>
      </c>
      <c r="BC119" s="117">
        <v>0.112476355774486</v>
      </c>
      <c r="BD119" s="117">
        <v>4.0183017883817999E-2</v>
      </c>
      <c r="BE119" s="117">
        <v>2.92334381433239</v>
      </c>
      <c r="BF119" s="117">
        <v>1.6566763824802599</v>
      </c>
      <c r="BG119" s="117">
        <v>1.0267121049151E-2</v>
      </c>
      <c r="BH119" s="117">
        <v>7.9238427794490005E-3</v>
      </c>
      <c r="BI119" s="117">
        <v>4.4222915865590002E-3</v>
      </c>
      <c r="BJ119" s="117">
        <v>1.9785011006232998E-2</v>
      </c>
      <c r="BK119" s="117">
        <v>8.1006793988345996E-2</v>
      </c>
      <c r="BL119" s="117">
        <v>2.7824783942313001E-2</v>
      </c>
    </row>
    <row r="120" spans="1:64" x14ac:dyDescent="0.3">
      <c r="A120" s="126">
        <v>23</v>
      </c>
      <c r="B120" s="117">
        <v>780.81217690895596</v>
      </c>
      <c r="C120" s="123">
        <v>300540.967156036</v>
      </c>
      <c r="D120" s="117">
        <v>180.64696525633201</v>
      </c>
      <c r="E120" s="117" t="s">
        <v>32</v>
      </c>
      <c r="F120" s="123">
        <v>364851.241933727</v>
      </c>
      <c r="G120" s="117">
        <v>6178.3093465516804</v>
      </c>
      <c r="H120" s="117">
        <v>11957.3186006779</v>
      </c>
      <c r="I120" s="123">
        <v>109.084556865382</v>
      </c>
      <c r="J120" s="117">
        <v>0.82199594771457396</v>
      </c>
      <c r="K120" s="117">
        <v>8.7631506387053104</v>
      </c>
      <c r="M120" s="124">
        <v>0.16703134088436389</v>
      </c>
      <c r="N120" s="124">
        <v>50.133238731298363</v>
      </c>
      <c r="O120" s="124">
        <v>3.4133244085183936E-2</v>
      </c>
      <c r="P120" s="124">
        <v>0</v>
      </c>
      <c r="Q120" s="124">
        <v>46.938112274773978</v>
      </c>
      <c r="R120" s="124">
        <v>0.79774330282675288</v>
      </c>
      <c r="S120" s="124">
        <v>1.9827625703644092</v>
      </c>
      <c r="T120" s="124">
        <v>1.9473775091607994E-2</v>
      </c>
      <c r="U120" s="125">
        <v>1.0459898434667953E-4</v>
      </c>
      <c r="V120" s="125">
        <v>1.090836991506037E-3</v>
      </c>
      <c r="W120" s="125">
        <v>100.07369067530054</v>
      </c>
      <c r="Y120" s="11">
        <v>77.051826169201902</v>
      </c>
      <c r="Z120" s="117">
        <v>131.45243379137</v>
      </c>
      <c r="AA120" s="117">
        <v>1.6324352092990599</v>
      </c>
      <c r="AB120" s="117">
        <v>0.29651876510035902</v>
      </c>
      <c r="AC120" s="117" t="s">
        <v>32</v>
      </c>
      <c r="AD120" s="117" t="s">
        <v>32</v>
      </c>
      <c r="AE120" s="117" t="s">
        <v>32</v>
      </c>
      <c r="AF120" s="117" t="s">
        <v>32</v>
      </c>
      <c r="AG120" s="117" t="s">
        <v>32</v>
      </c>
      <c r="AH120" s="117">
        <v>9.6132648886795E-2</v>
      </c>
      <c r="AI120" s="117">
        <v>4.3590466335841002E-2</v>
      </c>
      <c r="AJ120" s="117">
        <v>73.250529850040195</v>
      </c>
      <c r="AK120" s="117">
        <v>22.540180793458902</v>
      </c>
      <c r="AL120" s="117">
        <v>0.29269993499087998</v>
      </c>
      <c r="AM120" s="117">
        <v>0.639991108466194</v>
      </c>
      <c r="AN120" s="117" t="s">
        <v>32</v>
      </c>
      <c r="AO120" s="117" t="s">
        <v>32</v>
      </c>
      <c r="AP120" s="117" t="s">
        <v>32</v>
      </c>
      <c r="AQ120" s="117">
        <v>4.8047610972520001E-3</v>
      </c>
      <c r="AR120" s="117">
        <v>1.7374715917870001E-2</v>
      </c>
      <c r="AS120" s="117">
        <v>2.0294778852859999E-3</v>
      </c>
      <c r="AT120" s="117" t="s">
        <v>32</v>
      </c>
      <c r="AU120" s="117" t="s">
        <v>32</v>
      </c>
      <c r="AV120" s="117" t="s">
        <v>32</v>
      </c>
      <c r="AW120" s="117" t="s">
        <v>32</v>
      </c>
      <c r="AX120" s="117" t="s">
        <v>32</v>
      </c>
      <c r="AY120" s="117">
        <v>3.9019994297919999E-3</v>
      </c>
      <c r="AZ120" s="117">
        <v>5.0050463920390002E-3</v>
      </c>
      <c r="BA120" s="117">
        <v>2.8439167698069999E-2</v>
      </c>
      <c r="BB120" s="117">
        <v>1.1351259814492001E-2</v>
      </c>
      <c r="BC120" s="117">
        <v>0.13864189915615699</v>
      </c>
      <c r="BD120" s="117">
        <v>5.1927711981084E-2</v>
      </c>
      <c r="BE120" s="117">
        <v>3.23126771768995</v>
      </c>
      <c r="BF120" s="117">
        <v>1.60227827366759</v>
      </c>
      <c r="BG120" s="117">
        <v>5.0873862903569999E-3</v>
      </c>
      <c r="BH120" s="117">
        <v>1.886624961835E-3</v>
      </c>
      <c r="BI120" s="117">
        <v>3.7937066607179998E-3</v>
      </c>
      <c r="BJ120" s="117">
        <v>9.3944819130540001E-3</v>
      </c>
      <c r="BK120" s="117">
        <v>7.7115212290120002E-3</v>
      </c>
      <c r="BL120" s="117">
        <v>7.4673739224679998E-3</v>
      </c>
    </row>
    <row r="121" spans="1:64" x14ac:dyDescent="0.3">
      <c r="A121" s="126">
        <v>24</v>
      </c>
      <c r="B121" s="117">
        <v>871.195568866381</v>
      </c>
      <c r="C121" s="123">
        <v>299921.08618152997</v>
      </c>
      <c r="D121" s="117">
        <v>184.798814146967</v>
      </c>
      <c r="E121" s="117" t="s">
        <v>32</v>
      </c>
      <c r="F121" s="123">
        <v>362195.45490546001</v>
      </c>
      <c r="G121" s="117">
        <v>5681.8886819789604</v>
      </c>
      <c r="H121" s="117">
        <v>11974.9109250642</v>
      </c>
      <c r="I121" s="123">
        <v>117.180288985263</v>
      </c>
      <c r="J121" s="117">
        <v>0.84546700123722895</v>
      </c>
      <c r="K121" s="117">
        <v>13.689092329862</v>
      </c>
      <c r="M121" s="124">
        <v>0.18636615609189625</v>
      </c>
      <c r="N121" s="124">
        <v>50.02983638594101</v>
      </c>
      <c r="O121" s="124">
        <v>3.4917735933069412E-2</v>
      </c>
      <c r="P121" s="124">
        <v>0</v>
      </c>
      <c r="Q121" s="124">
        <v>46.596445273587435</v>
      </c>
      <c r="R121" s="124">
        <v>0.73364546661712327</v>
      </c>
      <c r="S121" s="124">
        <v>1.9856797295941455</v>
      </c>
      <c r="T121" s="124">
        <v>2.0919025189649151E-2</v>
      </c>
      <c r="U121" s="125">
        <v>1.0758567590743738E-4</v>
      </c>
      <c r="V121" s="125">
        <v>1.7040182132212216E-3</v>
      </c>
      <c r="W121" s="125">
        <v>99.589621376843439</v>
      </c>
      <c r="Y121" s="11">
        <v>74.523193081139198</v>
      </c>
      <c r="Z121" s="117">
        <v>136.565041278514</v>
      </c>
      <c r="AA121" s="117">
        <v>1.5204098543782401</v>
      </c>
      <c r="AB121" s="117">
        <v>0.35684783699232198</v>
      </c>
      <c r="AC121" s="117" t="s">
        <v>32</v>
      </c>
      <c r="AD121" s="117" t="s">
        <v>32</v>
      </c>
      <c r="AE121" s="117">
        <v>0.20214646074815701</v>
      </c>
      <c r="AF121" s="117" t="s">
        <v>32</v>
      </c>
      <c r="AG121" s="117" t="s">
        <v>32</v>
      </c>
      <c r="AH121" s="117">
        <v>0.13627691093500499</v>
      </c>
      <c r="AI121" s="117">
        <v>4.8452566720567997E-2</v>
      </c>
      <c r="AJ121" s="117">
        <v>71.493193351743102</v>
      </c>
      <c r="AK121" s="117">
        <v>22.562729586236699</v>
      </c>
      <c r="AL121" s="117">
        <v>0.26260607626827298</v>
      </c>
      <c r="AM121" s="117">
        <v>0.72757458541307596</v>
      </c>
      <c r="AN121" s="117" t="s">
        <v>32</v>
      </c>
      <c r="AO121" s="117" t="s">
        <v>32</v>
      </c>
      <c r="AP121" s="117">
        <v>2.7205759412095E-2</v>
      </c>
      <c r="AQ121" s="117">
        <v>9.7167275051657995E-2</v>
      </c>
      <c r="AR121" s="117">
        <v>0.171587600761861</v>
      </c>
      <c r="AS121" s="117">
        <v>1.0840377696936E-2</v>
      </c>
      <c r="AT121" s="117">
        <v>1.7344484972973001E-2</v>
      </c>
      <c r="AU121" s="117">
        <v>6.455997975487E-3</v>
      </c>
      <c r="AV121" s="117">
        <v>1.6676394818769999E-3</v>
      </c>
      <c r="AW121" s="117">
        <v>6.0438477390690002E-3</v>
      </c>
      <c r="AX121" s="117">
        <v>8.93907329037E-4</v>
      </c>
      <c r="AY121" s="117">
        <v>3.7416404114539998E-3</v>
      </c>
      <c r="AZ121" s="117">
        <v>4.7994309728769998E-3</v>
      </c>
      <c r="BA121" s="117">
        <v>3.9416963669540998E-2</v>
      </c>
      <c r="BB121" s="117">
        <v>1.2701549886809001E-2</v>
      </c>
      <c r="BC121" s="117">
        <v>0.12436714383264</v>
      </c>
      <c r="BD121" s="117">
        <v>4.7877512588965998E-2</v>
      </c>
      <c r="BE121" s="117">
        <v>2.85085065973623</v>
      </c>
      <c r="BF121" s="117">
        <v>1.7635793030998099</v>
      </c>
      <c r="BG121" s="117">
        <v>2.4509503135364999E-2</v>
      </c>
      <c r="BH121" s="117">
        <v>2.3622247958402998E-2</v>
      </c>
      <c r="BI121" s="117">
        <v>1.7396450417588999E-2</v>
      </c>
      <c r="BJ121" s="117">
        <v>3.6774710601782001E-2</v>
      </c>
      <c r="BK121" s="117">
        <v>6.6642902348687E-2</v>
      </c>
      <c r="BL121" s="117">
        <v>6.7339059545408003E-2</v>
      </c>
    </row>
    <row r="122" spans="1:64" x14ac:dyDescent="0.3">
      <c r="A122" s="126">
        <v>25</v>
      </c>
      <c r="B122" s="117">
        <v>713.54306778579098</v>
      </c>
      <c r="C122" s="123">
        <v>303406.269100709</v>
      </c>
      <c r="D122" s="117">
        <v>206.67647623956901</v>
      </c>
      <c r="E122" s="117" t="s">
        <v>32</v>
      </c>
      <c r="F122" s="123">
        <v>359468.930096703</v>
      </c>
      <c r="G122" s="117">
        <v>5756.4967013491996</v>
      </c>
      <c r="H122" s="117">
        <v>11941.500009167999</v>
      </c>
      <c r="I122" s="123">
        <v>117.038551054145</v>
      </c>
      <c r="J122" s="117">
        <v>0.80585360638201997</v>
      </c>
      <c r="K122" s="117">
        <v>13.418150427833501</v>
      </c>
      <c r="M122" s="124">
        <v>0.15264113306073643</v>
      </c>
      <c r="N122" s="124">
        <v>50.611199748689266</v>
      </c>
      <c r="O122" s="124">
        <v>3.9051520185466565E-2</v>
      </c>
      <c r="P122" s="124">
        <v>0</v>
      </c>
      <c r="Q122" s="124">
        <v>46.245677856940837</v>
      </c>
      <c r="R122" s="124">
        <v>0.7432788540782086</v>
      </c>
      <c r="S122" s="124">
        <v>1.9801395315202377</v>
      </c>
      <c r="T122" s="124">
        <v>2.0893722134185964E-2</v>
      </c>
      <c r="U122" s="125">
        <v>1.0254487141211205E-4</v>
      </c>
      <c r="V122" s="125">
        <v>1.6702913652567142E-3</v>
      </c>
      <c r="W122" s="125">
        <v>99.794655202845618</v>
      </c>
      <c r="Y122" s="11">
        <v>75.085617816638404</v>
      </c>
      <c r="Z122" s="117">
        <v>136.87283251676399</v>
      </c>
      <c r="AA122" s="117">
        <v>1.30512910505171</v>
      </c>
      <c r="AB122" s="117">
        <v>0.334330940709261</v>
      </c>
      <c r="AC122" s="117" t="s">
        <v>32</v>
      </c>
      <c r="AD122" s="117" t="s">
        <v>32</v>
      </c>
      <c r="AE122" s="117" t="s">
        <v>32</v>
      </c>
      <c r="AF122" s="117" t="s">
        <v>32</v>
      </c>
      <c r="AG122" s="117" t="s">
        <v>32</v>
      </c>
      <c r="AH122" s="117">
        <v>4.9857795559643403</v>
      </c>
      <c r="AI122" s="117">
        <v>5.7485760914939003E-2</v>
      </c>
      <c r="AJ122" s="117">
        <v>71.733256665314101</v>
      </c>
      <c r="AK122" s="117">
        <v>22.870359467594</v>
      </c>
      <c r="AL122" s="117">
        <v>0.21257921417558301</v>
      </c>
      <c r="AM122" s="117">
        <v>0.71260723753274802</v>
      </c>
      <c r="AN122" s="117" t="s">
        <v>32</v>
      </c>
      <c r="AO122" s="117" t="s">
        <v>32</v>
      </c>
      <c r="AP122" s="117">
        <v>0.15934785871656201</v>
      </c>
      <c r="AQ122" s="117">
        <v>3.6534556393358002E-2</v>
      </c>
      <c r="AR122" s="117">
        <v>7.4080525156775004E-2</v>
      </c>
      <c r="AS122" s="117">
        <v>8.0277255413859997E-3</v>
      </c>
      <c r="AT122" s="117">
        <v>1.7679610185287999E-2</v>
      </c>
      <c r="AU122" s="117" t="s">
        <v>32</v>
      </c>
      <c r="AV122" s="117">
        <v>1.7001056519519999E-3</v>
      </c>
      <c r="AW122" s="117" t="s">
        <v>32</v>
      </c>
      <c r="AX122" s="117" t="s">
        <v>32</v>
      </c>
      <c r="AY122" s="117" t="s">
        <v>32</v>
      </c>
      <c r="AZ122" s="117">
        <v>3.9100944200039997E-3</v>
      </c>
      <c r="BA122" s="117">
        <v>2.1615934517159999E-2</v>
      </c>
      <c r="BB122" s="117">
        <v>1.1098947926932E-2</v>
      </c>
      <c r="BC122" s="117">
        <v>0.131181325727006</v>
      </c>
      <c r="BD122" s="117">
        <v>5.6632123339250003E-2</v>
      </c>
      <c r="BE122" s="117">
        <v>2.6675329296158701</v>
      </c>
      <c r="BF122" s="117">
        <v>1.74058256103378</v>
      </c>
      <c r="BG122" s="117">
        <v>1.9992657804528E-2</v>
      </c>
      <c r="BH122" s="117">
        <v>8.8752456014109995E-3</v>
      </c>
      <c r="BI122" s="117">
        <v>4.298871409589E-3</v>
      </c>
      <c r="BJ122" s="117">
        <v>1.6869710055153E-2</v>
      </c>
      <c r="BK122" s="117">
        <v>5.0993919529112003E-2</v>
      </c>
      <c r="BL122" s="117">
        <v>4.786115798144E-2</v>
      </c>
    </row>
    <row r="123" spans="1:64" x14ac:dyDescent="0.3">
      <c r="A123" s="126">
        <v>26</v>
      </c>
      <c r="B123" s="117">
        <v>818.38045295469999</v>
      </c>
      <c r="C123" s="123">
        <v>305299.99476398103</v>
      </c>
      <c r="D123" s="117">
        <v>159.705874244093</v>
      </c>
      <c r="E123" s="117" t="s">
        <v>32</v>
      </c>
      <c r="F123" s="123">
        <v>359548.781520391</v>
      </c>
      <c r="G123" s="117">
        <v>6112.7990350637601</v>
      </c>
      <c r="H123" s="117">
        <v>12246.581116027601</v>
      </c>
      <c r="I123" s="123">
        <v>97.1525110483026</v>
      </c>
      <c r="J123" s="117">
        <v>0.72045254421792804</v>
      </c>
      <c r="K123" s="117">
        <v>9.7229682473440793</v>
      </c>
      <c r="M123" s="124">
        <v>0.17506794649606944</v>
      </c>
      <c r="N123" s="124">
        <v>50.927092126579673</v>
      </c>
      <c r="O123" s="124">
        <v>3.0176424938421372E-2</v>
      </c>
      <c r="P123" s="124">
        <v>0</v>
      </c>
      <c r="Q123" s="124">
        <v>46.255950742598301</v>
      </c>
      <c r="R123" s="124">
        <v>0.78928461140743267</v>
      </c>
      <c r="S123" s="124">
        <v>2.0307280806596966</v>
      </c>
      <c r="T123" s="124">
        <v>1.7343666272342979E-2</v>
      </c>
      <c r="U123" s="125">
        <v>9.1677586251731334E-5</v>
      </c>
      <c r="V123" s="125">
        <v>1.210315087429391E-3</v>
      </c>
      <c r="W123" s="125">
        <v>100.22694559162564</v>
      </c>
      <c r="Y123" s="11">
        <v>65.732350335273793</v>
      </c>
      <c r="Z123" s="117">
        <v>135.87890119122099</v>
      </c>
      <c r="AA123" s="117">
        <v>1.55861743684097</v>
      </c>
      <c r="AB123" s="117">
        <v>0.268575085265366</v>
      </c>
      <c r="AC123" s="117" t="s">
        <v>32</v>
      </c>
      <c r="AD123" s="117">
        <v>0.19165515151585</v>
      </c>
      <c r="AE123" s="117" t="s">
        <v>32</v>
      </c>
      <c r="AF123" s="117" t="s">
        <v>32</v>
      </c>
      <c r="AG123" s="117" t="s">
        <v>32</v>
      </c>
      <c r="AH123" s="117">
        <v>0.107326155523427</v>
      </c>
      <c r="AI123" s="117">
        <v>4.7527368456972002E-2</v>
      </c>
      <c r="AJ123" s="117">
        <v>64.479673386518002</v>
      </c>
      <c r="AK123" s="117">
        <v>21.992763035282099</v>
      </c>
      <c r="AL123" s="117">
        <v>0.26693416080990101</v>
      </c>
      <c r="AM123" s="117">
        <v>0.69757501758479701</v>
      </c>
      <c r="AN123" s="117" t="s">
        <v>32</v>
      </c>
      <c r="AO123" s="117" t="s">
        <v>32</v>
      </c>
      <c r="AP123" s="117">
        <v>8.6135578750659997E-3</v>
      </c>
      <c r="AQ123" s="117">
        <v>2.1570728551386E-2</v>
      </c>
      <c r="AR123" s="117">
        <v>3.8610940281936998E-2</v>
      </c>
      <c r="AS123" s="117">
        <v>5.7938574957720002E-3</v>
      </c>
      <c r="AT123" s="117">
        <v>1.7033673310592998E-2</v>
      </c>
      <c r="AU123" s="117" t="s">
        <v>32</v>
      </c>
      <c r="AV123" s="117">
        <v>1.637855967239E-3</v>
      </c>
      <c r="AW123" s="117">
        <v>1.2416021528372999E-2</v>
      </c>
      <c r="AX123" s="117" t="s">
        <v>32</v>
      </c>
      <c r="AY123" s="117" t="s">
        <v>32</v>
      </c>
      <c r="AZ123" s="117">
        <v>1.871738553797E-3</v>
      </c>
      <c r="BA123" s="117">
        <v>4.1686228680925003E-2</v>
      </c>
      <c r="BB123" s="117">
        <v>6.2292874679030002E-3</v>
      </c>
      <c r="BC123" s="117">
        <v>0.13893777620463199</v>
      </c>
      <c r="BD123" s="117">
        <v>4.2291926196730001E-2</v>
      </c>
      <c r="BE123" s="117">
        <v>2.5261962537576101</v>
      </c>
      <c r="BF123" s="117">
        <v>1.6816118219784499</v>
      </c>
      <c r="BG123" s="117">
        <v>9.6095243085960007E-3</v>
      </c>
      <c r="BH123" s="117">
        <v>1.7776314309569999E-3</v>
      </c>
      <c r="BI123" s="117">
        <v>1.322980160702E-3</v>
      </c>
      <c r="BJ123" s="117">
        <v>6.0098362049759999E-3</v>
      </c>
      <c r="BK123" s="117">
        <v>2.9050001603161998E-2</v>
      </c>
      <c r="BL123" s="117">
        <v>1.7310797685574E-2</v>
      </c>
    </row>
    <row r="124" spans="1:64" x14ac:dyDescent="0.3">
      <c r="A124" s="126">
        <v>27</v>
      </c>
      <c r="B124" s="117">
        <v>1551.2684355507799</v>
      </c>
      <c r="C124" s="123">
        <v>294380.96587763098</v>
      </c>
      <c r="D124" s="117">
        <v>369.95027062920599</v>
      </c>
      <c r="E124" s="117" t="s">
        <v>32</v>
      </c>
      <c r="F124" s="123">
        <v>362133.34201592102</v>
      </c>
      <c r="G124" s="117">
        <v>5858.84051056719</v>
      </c>
      <c r="H124" s="117">
        <v>11464.7246603574</v>
      </c>
      <c r="I124" s="123">
        <v>111.31783236271001</v>
      </c>
      <c r="J124" s="117">
        <v>0.70896366248077003</v>
      </c>
      <c r="K124" s="117">
        <v>30.3801918017354</v>
      </c>
      <c r="M124" s="124">
        <v>0.33184734373302288</v>
      </c>
      <c r="N124" s="124">
        <v>49.105688918047619</v>
      </c>
      <c r="O124" s="124">
        <v>6.9902103635388471E-2</v>
      </c>
      <c r="P124" s="124">
        <v>0</v>
      </c>
      <c r="Q124" s="124">
        <v>46.588454450348245</v>
      </c>
      <c r="R124" s="124">
        <v>0.75649348672443562</v>
      </c>
      <c r="S124" s="124">
        <v>1.9010806431804639</v>
      </c>
      <c r="T124" s="124">
        <v>1.9872459433390988E-2</v>
      </c>
      <c r="U124" s="125">
        <v>9.0215626050677976E-5</v>
      </c>
      <c r="V124" s="125">
        <v>3.7817262754800225E-3</v>
      </c>
      <c r="W124" s="125">
        <v>98.777211347004084</v>
      </c>
      <c r="Y124" s="11">
        <v>70.685164180662497</v>
      </c>
      <c r="Z124" s="117">
        <v>138.74221808993599</v>
      </c>
      <c r="AA124" s="117">
        <v>2.8509746310567601</v>
      </c>
      <c r="AB124" s="117">
        <v>0.78388094582943202</v>
      </c>
      <c r="AC124" s="117">
        <v>0.45772348193421702</v>
      </c>
      <c r="AD124" s="117">
        <v>0.244473506775996</v>
      </c>
      <c r="AE124" s="117" t="s">
        <v>32</v>
      </c>
      <c r="AF124" s="117">
        <v>7.0092087407437997E-2</v>
      </c>
      <c r="AG124" s="117">
        <v>6.6187070087140004E-2</v>
      </c>
      <c r="AH124" s="117">
        <v>0.31262761329281802</v>
      </c>
      <c r="AI124" s="117">
        <v>0.117799206838806</v>
      </c>
      <c r="AJ124" s="117">
        <v>67.651138281676197</v>
      </c>
      <c r="AK124" s="117">
        <v>22.144430382537099</v>
      </c>
      <c r="AL124" s="117">
        <v>0.29315533867896099</v>
      </c>
      <c r="AM124" s="117">
        <v>0.62251465194139599</v>
      </c>
      <c r="AN124" s="117" t="s">
        <v>32</v>
      </c>
      <c r="AO124" s="117" t="s">
        <v>32</v>
      </c>
      <c r="AP124" s="117">
        <v>0.28859639327724101</v>
      </c>
      <c r="AQ124" s="117">
        <v>0.22588807559004501</v>
      </c>
      <c r="AR124" s="117">
        <v>0.42819347258373303</v>
      </c>
      <c r="AS124" s="117">
        <v>2.6800252947916998E-2</v>
      </c>
      <c r="AT124" s="117">
        <v>0.16387798616917801</v>
      </c>
      <c r="AU124" s="117">
        <v>2.0404952416315E-2</v>
      </c>
      <c r="AV124" s="117">
        <v>1.741604799619E-3</v>
      </c>
      <c r="AW124" s="117" t="s">
        <v>32</v>
      </c>
      <c r="AX124" s="117">
        <v>3.8467852560220002E-3</v>
      </c>
      <c r="AY124" s="117">
        <v>1.5803571218237999E-2</v>
      </c>
      <c r="AZ124" s="117">
        <v>9.8348397145999996E-4</v>
      </c>
      <c r="BA124" s="117">
        <v>3.1653198871267003E-2</v>
      </c>
      <c r="BB124" s="117">
        <v>7.5737812509179998E-3</v>
      </c>
      <c r="BC124" s="117">
        <v>0.161212423644572</v>
      </c>
      <c r="BD124" s="117">
        <v>4.6982698088956998E-2</v>
      </c>
      <c r="BE124" s="117">
        <v>2.59508700558409</v>
      </c>
      <c r="BF124" s="117">
        <v>1.6208583706255399</v>
      </c>
      <c r="BG124" s="117">
        <v>1.0224247909064E-2</v>
      </c>
      <c r="BH124" s="117">
        <v>4.1471633796056999E-2</v>
      </c>
      <c r="BI124" s="117">
        <v>2.4754236946177999E-2</v>
      </c>
      <c r="BJ124" s="117">
        <v>6.6803152784942005E-2</v>
      </c>
      <c r="BK124" s="117">
        <v>0.27517392682633401</v>
      </c>
      <c r="BL124" s="117">
        <v>0.150403936815036</v>
      </c>
    </row>
    <row r="125" spans="1:64" x14ac:dyDescent="0.3">
      <c r="A125" s="126">
        <v>28</v>
      </c>
      <c r="B125" s="117">
        <v>756.64823967476605</v>
      </c>
      <c r="C125" s="123">
        <v>308734.76222831203</v>
      </c>
      <c r="D125" s="117">
        <v>195.82095266867401</v>
      </c>
      <c r="E125" s="117" t="s">
        <v>32</v>
      </c>
      <c r="F125" s="123">
        <v>359440.45273858501</v>
      </c>
      <c r="G125" s="117">
        <v>5883.0109621871197</v>
      </c>
      <c r="H125" s="117">
        <v>12049.0593103971</v>
      </c>
      <c r="I125" s="123">
        <v>98.008883178267098</v>
      </c>
      <c r="J125" s="117">
        <v>0.67632255420665299</v>
      </c>
      <c r="K125" s="117">
        <v>9.0169116461248002</v>
      </c>
      <c r="M125" s="124">
        <v>0.16186219143122596</v>
      </c>
      <c r="N125" s="124">
        <v>51.500045687304727</v>
      </c>
      <c r="O125" s="124">
        <v>3.7000369006745949E-2</v>
      </c>
      <c r="P125" s="124">
        <v>0</v>
      </c>
      <c r="Q125" s="124">
        <v>46.242014244818961</v>
      </c>
      <c r="R125" s="124">
        <v>0.7596143754376008</v>
      </c>
      <c r="S125" s="124">
        <v>1.9979750148500472</v>
      </c>
      <c r="T125" s="124">
        <v>1.7496545824984243E-2</v>
      </c>
      <c r="U125" s="125">
        <v>8.6062045022796584E-5</v>
      </c>
      <c r="V125" s="125">
        <v>1.1224251617096151E-3</v>
      </c>
      <c r="W125" s="125">
        <v>100.71721691588104</v>
      </c>
      <c r="Y125" s="11">
        <v>66.124291643782399</v>
      </c>
      <c r="Z125" s="117">
        <v>138.13546222691201</v>
      </c>
      <c r="AA125" s="117">
        <v>1.6027907154854399</v>
      </c>
      <c r="AB125" s="117">
        <v>0.26611031526246998</v>
      </c>
      <c r="AC125" s="117" t="s">
        <v>32</v>
      </c>
      <c r="AD125" s="117">
        <v>0.17495009722773699</v>
      </c>
      <c r="AE125" s="117" t="s">
        <v>32</v>
      </c>
      <c r="AF125" s="117">
        <v>5.5539773023621002E-2</v>
      </c>
      <c r="AG125" s="117" t="s">
        <v>32</v>
      </c>
      <c r="AH125" s="117">
        <v>0.145737940976711</v>
      </c>
      <c r="AI125" s="117">
        <v>3.3898428096694001E-2</v>
      </c>
      <c r="AJ125" s="117">
        <v>63.003173504798603</v>
      </c>
      <c r="AK125" s="117">
        <v>22.693505823811499</v>
      </c>
      <c r="AL125" s="117">
        <v>0.27983990687728999</v>
      </c>
      <c r="AM125" s="117">
        <v>0.69013556283093203</v>
      </c>
      <c r="AN125" s="117" t="s">
        <v>32</v>
      </c>
      <c r="AO125" s="117" t="s">
        <v>32</v>
      </c>
      <c r="AP125" s="117">
        <v>5.4729465570810001E-2</v>
      </c>
      <c r="AQ125" s="117">
        <v>2.7643808466104001E-2</v>
      </c>
      <c r="AR125" s="117">
        <v>5.5804605246215999E-2</v>
      </c>
      <c r="AS125" s="117">
        <v>3.9079176022449999E-3</v>
      </c>
      <c r="AT125" s="117">
        <v>1.7277836071641E-2</v>
      </c>
      <c r="AU125" s="117" t="s">
        <v>32</v>
      </c>
      <c r="AV125" s="117" t="s">
        <v>32</v>
      </c>
      <c r="AW125" s="117" t="s">
        <v>32</v>
      </c>
      <c r="AX125" s="117">
        <v>8.8957841704599997E-4</v>
      </c>
      <c r="AY125" s="117">
        <v>3.727365643556E-3</v>
      </c>
      <c r="AZ125" s="117">
        <v>4.7807742796670003E-3</v>
      </c>
      <c r="BA125" s="117">
        <v>1.2044583188567E-2</v>
      </c>
      <c r="BB125" s="117">
        <v>9.9369617434169992E-3</v>
      </c>
      <c r="BC125" s="117">
        <v>0.21355335748055099</v>
      </c>
      <c r="BD125" s="117">
        <v>4.6710039261531999E-2</v>
      </c>
      <c r="BE125" s="117">
        <v>2.36094986336796</v>
      </c>
      <c r="BF125" s="117">
        <v>1.6719590899686201</v>
      </c>
      <c r="BG125" s="117">
        <v>1.9528328178044001E-2</v>
      </c>
      <c r="BH125" s="117">
        <v>6.6125273844099995E-4</v>
      </c>
      <c r="BI125" s="117" t="s">
        <v>32</v>
      </c>
      <c r="BJ125" s="117">
        <v>2.0701632437500001E-3</v>
      </c>
      <c r="BK125" s="117">
        <v>6.07000995407E-4</v>
      </c>
      <c r="BL125" s="117">
        <v>5.4770190533260004E-3</v>
      </c>
    </row>
    <row r="126" spans="1:64" x14ac:dyDescent="0.3">
      <c r="A126" s="126">
        <v>29</v>
      </c>
      <c r="B126" s="117">
        <v>1311.50175918644</v>
      </c>
      <c r="C126" s="123">
        <v>299226.96059672203</v>
      </c>
      <c r="D126" s="117">
        <v>625.07219646355998</v>
      </c>
      <c r="E126" s="117" t="s">
        <v>32</v>
      </c>
      <c r="F126" s="123">
        <v>365481.19943957898</v>
      </c>
      <c r="G126" s="117">
        <v>5906.8306527291597</v>
      </c>
      <c r="H126" s="117">
        <v>12076.9890322253</v>
      </c>
      <c r="I126" s="123">
        <v>108.37540417211299</v>
      </c>
      <c r="J126" s="117">
        <v>0.77815725634841904</v>
      </c>
      <c r="K126" s="117">
        <v>14.466315667668001</v>
      </c>
      <c r="M126" s="124">
        <v>0.28055645632516329</v>
      </c>
      <c r="N126" s="124">
        <v>49.914049297139194</v>
      </c>
      <c r="O126" s="124">
        <v>0.11810739152178966</v>
      </c>
      <c r="P126" s="124">
        <v>0</v>
      </c>
      <c r="Q126" s="124">
        <v>47.019156307901838</v>
      </c>
      <c r="R126" s="124">
        <v>0.76268997388038895</v>
      </c>
      <c r="S126" s="124">
        <v>2.0026063213235994</v>
      </c>
      <c r="T126" s="124">
        <v>1.9347177152805612E-2</v>
      </c>
      <c r="U126" s="125">
        <v>9.902051087033632E-5</v>
      </c>
      <c r="V126" s="125">
        <v>1.8007669743113125E-3</v>
      </c>
      <c r="W126" s="125">
        <v>100.11841271272996</v>
      </c>
      <c r="Y126" s="11">
        <v>74.567666274268106</v>
      </c>
      <c r="Z126" s="117">
        <v>139.52168246947599</v>
      </c>
      <c r="AA126" s="117">
        <v>1.83644755369227</v>
      </c>
      <c r="AB126" s="117">
        <v>0.47879173661465702</v>
      </c>
      <c r="AC126" s="117" t="s">
        <v>32</v>
      </c>
      <c r="AD126" s="117">
        <v>0.19782864602431199</v>
      </c>
      <c r="AE126" s="117" t="s">
        <v>32</v>
      </c>
      <c r="AF126" s="117" t="s">
        <v>32</v>
      </c>
      <c r="AG126" s="117" t="s">
        <v>32</v>
      </c>
      <c r="AH126" s="117">
        <v>0.174623021218483</v>
      </c>
      <c r="AI126" s="117">
        <v>7.9821536054648007E-2</v>
      </c>
      <c r="AJ126" s="117">
        <v>74.544036914007094</v>
      </c>
      <c r="AK126" s="117">
        <v>22.4918784037507</v>
      </c>
      <c r="AL126" s="117">
        <v>0.30733876687337502</v>
      </c>
      <c r="AM126" s="117">
        <v>0.66626906656622797</v>
      </c>
      <c r="AN126" s="117" t="s">
        <v>32</v>
      </c>
      <c r="AO126" s="117" t="s">
        <v>32</v>
      </c>
      <c r="AP126" s="117">
        <v>7.2552417395791005E-2</v>
      </c>
      <c r="AQ126" s="117">
        <v>7.7141597363325001E-2</v>
      </c>
      <c r="AR126" s="117">
        <v>8.7588964855405002E-2</v>
      </c>
      <c r="AS126" s="117">
        <v>5.5516172174020001E-3</v>
      </c>
      <c r="AT126" s="117">
        <v>3.9329933838434999E-2</v>
      </c>
      <c r="AU126" s="117" t="s">
        <v>32</v>
      </c>
      <c r="AV126" s="117">
        <v>3.8789770980890001E-3</v>
      </c>
      <c r="AW126" s="117">
        <v>6.833402534239E-3</v>
      </c>
      <c r="AX126" s="117">
        <v>2.0604245041410001E-3</v>
      </c>
      <c r="AY126" s="117">
        <v>2.1401698161719E-2</v>
      </c>
      <c r="AZ126" s="117">
        <v>5.4256860313420001E-3</v>
      </c>
      <c r="BA126" s="117">
        <v>4.7997271552921002E-2</v>
      </c>
      <c r="BB126" s="117">
        <v>1.8463354762363E-2</v>
      </c>
      <c r="BC126" s="117">
        <v>0.189030869453332</v>
      </c>
      <c r="BD126" s="117">
        <v>5.9506458172211001E-2</v>
      </c>
      <c r="BE126" s="117">
        <v>2.7419580949374498</v>
      </c>
      <c r="BF126" s="117">
        <v>1.6960620378201501</v>
      </c>
      <c r="BG126" s="117">
        <v>3.3268722079480999E-2</v>
      </c>
      <c r="BH126" s="117">
        <v>9.8386209955460008E-3</v>
      </c>
      <c r="BI126" s="117">
        <v>7.3553456368329996E-3</v>
      </c>
      <c r="BJ126" s="117">
        <v>7.8841278523450006E-2</v>
      </c>
      <c r="BK126" s="117">
        <v>4.8797392887992001E-2</v>
      </c>
      <c r="BL126" s="117">
        <v>4.0502037231003998E-2</v>
      </c>
    </row>
    <row r="127" spans="1:64" x14ac:dyDescent="0.3">
      <c r="A127" s="126">
        <v>30</v>
      </c>
      <c r="B127" s="117">
        <v>884.55056815992498</v>
      </c>
      <c r="C127" s="123">
        <v>306883.06711890397</v>
      </c>
      <c r="D127" s="117">
        <v>196.69843076341701</v>
      </c>
      <c r="E127" s="117" t="s">
        <v>32</v>
      </c>
      <c r="F127" s="123">
        <v>357649.93386910402</v>
      </c>
      <c r="G127" s="117">
        <v>6021.2949225083003</v>
      </c>
      <c r="H127" s="117">
        <v>12064.2370868861</v>
      </c>
      <c r="I127" s="123">
        <v>89.105902933999801</v>
      </c>
      <c r="J127" s="117">
        <v>0.74778777656206696</v>
      </c>
      <c r="K127" s="117">
        <v>6.5715161157355499</v>
      </c>
      <c r="M127" s="124">
        <v>0.18922305754077118</v>
      </c>
      <c r="N127" s="124">
        <v>51.191164426104372</v>
      </c>
      <c r="O127" s="124">
        <v>3.7166168492747641E-2</v>
      </c>
      <c r="P127" s="124">
        <v>0</v>
      </c>
      <c r="Q127" s="124">
        <v>46.011663992260232</v>
      </c>
      <c r="R127" s="124">
        <v>0.7774696003942716</v>
      </c>
      <c r="S127" s="124">
        <v>2.0004917937474529</v>
      </c>
      <c r="T127" s="124">
        <v>1.5907185791777644E-2</v>
      </c>
      <c r="U127" s="125">
        <v>9.5155994567523017E-5</v>
      </c>
      <c r="V127" s="125">
        <v>8.1802232608676117E-4</v>
      </c>
      <c r="W127" s="125">
        <v>100.22399940265228</v>
      </c>
      <c r="Y127" s="11">
        <v>62.6679546825657</v>
      </c>
      <c r="Z127" s="117">
        <v>133.138887669664</v>
      </c>
      <c r="AA127" s="117">
        <v>1.6578299881246901</v>
      </c>
      <c r="AB127" s="117">
        <v>0.21471312631549999</v>
      </c>
      <c r="AC127" s="117" t="s">
        <v>32</v>
      </c>
      <c r="AD127" s="117" t="s">
        <v>32</v>
      </c>
      <c r="AE127" s="117" t="s">
        <v>32</v>
      </c>
      <c r="AF127" s="117" t="s">
        <v>32</v>
      </c>
      <c r="AG127" s="117" t="s">
        <v>32</v>
      </c>
      <c r="AH127" s="117">
        <v>0.133068434588763</v>
      </c>
      <c r="AI127" s="117">
        <v>1.9943041903901001E-2</v>
      </c>
      <c r="AJ127" s="117">
        <v>57.408821168383497</v>
      </c>
      <c r="AK127" s="117">
        <v>22.347224206273498</v>
      </c>
      <c r="AL127" s="117">
        <v>0.231170147959886</v>
      </c>
      <c r="AM127" s="117">
        <v>0.56077768036072295</v>
      </c>
      <c r="AN127" s="117" t="s">
        <v>32</v>
      </c>
      <c r="AO127" s="117" t="s">
        <v>32</v>
      </c>
      <c r="AP127" s="117">
        <v>6.5414695383962995E-2</v>
      </c>
      <c r="AQ127" s="117">
        <v>2.3356130164770002E-3</v>
      </c>
      <c r="AR127" s="117">
        <v>1.2124810046593999E-2</v>
      </c>
      <c r="AS127" s="117">
        <v>9.75359471939E-4</v>
      </c>
      <c r="AT127" s="117">
        <v>5.8169653624689996E-3</v>
      </c>
      <c r="AU127" s="117" t="s">
        <v>32</v>
      </c>
      <c r="AV127" s="117" t="s">
        <v>32</v>
      </c>
      <c r="AW127" s="117">
        <v>6.1578695451210003E-3</v>
      </c>
      <c r="AX127" s="117">
        <v>9.0920708955599997E-4</v>
      </c>
      <c r="AY127" s="117">
        <v>1.1547939868427001E-2</v>
      </c>
      <c r="AZ127" s="117">
        <v>1.4712620135256E-2</v>
      </c>
      <c r="BA127" s="117">
        <v>9.2236824282300005E-3</v>
      </c>
      <c r="BB127" s="117">
        <v>3.6867534996740002E-3</v>
      </c>
      <c r="BC127" s="117">
        <v>0.161550819313489</v>
      </c>
      <c r="BD127" s="117">
        <v>4.1898869822197003E-2</v>
      </c>
      <c r="BE127" s="117">
        <v>2.6222011456568599</v>
      </c>
      <c r="BF127" s="117">
        <v>1.68106102719277</v>
      </c>
      <c r="BG127" s="117">
        <v>4.9714703248499997E-3</v>
      </c>
      <c r="BH127" s="117" t="s">
        <v>32</v>
      </c>
      <c r="BI127" s="117">
        <v>2.5404176083559998E-3</v>
      </c>
      <c r="BJ127" s="117">
        <v>1.530425467002E-3</v>
      </c>
      <c r="BK127" s="117">
        <v>4.3857702883940003E-3</v>
      </c>
      <c r="BL127" s="117">
        <v>5.0350576426180004E-3</v>
      </c>
    </row>
    <row r="128" spans="1:64" x14ac:dyDescent="0.3">
      <c r="C128" s="123"/>
      <c r="F128" s="123"/>
      <c r="I128" s="123"/>
      <c r="L128" s="14" t="s">
        <v>71</v>
      </c>
      <c r="M128" s="15">
        <f>MIN(M98:M127)</f>
        <v>9.5691251251751319E-2</v>
      </c>
      <c r="N128" s="15">
        <f t="shared" ref="N128:V128" si="8">MIN(N98:N127)</f>
        <v>48.087226921785593</v>
      </c>
      <c r="O128" s="15">
        <f t="shared" si="8"/>
        <v>2.9306101942394837E-2</v>
      </c>
      <c r="P128" s="15">
        <f t="shared" si="8"/>
        <v>0</v>
      </c>
      <c r="Q128" s="15">
        <f t="shared" si="8"/>
        <v>46.011663992260232</v>
      </c>
      <c r="R128" s="15">
        <f t="shared" si="8"/>
        <v>0.68874685460962781</v>
      </c>
      <c r="S128" s="15">
        <f t="shared" si="8"/>
        <v>1.8985192368933668</v>
      </c>
      <c r="T128" s="15">
        <f t="shared" si="8"/>
        <v>1.5907185791777644E-2</v>
      </c>
      <c r="U128" s="15">
        <f t="shared" si="8"/>
        <v>6.5128883828257113E-5</v>
      </c>
      <c r="V128" s="15">
        <f t="shared" si="8"/>
        <v>5.3149484111333846E-4</v>
      </c>
      <c r="W128" s="125"/>
      <c r="Y128" s="11"/>
      <c r="Z128" s="117"/>
      <c r="AA128" s="117"/>
      <c r="AB128" s="117"/>
      <c r="AC128" s="117"/>
      <c r="AD128" s="117"/>
      <c r="AE128" s="117"/>
      <c r="AF128" s="117"/>
      <c r="AG128" s="117"/>
      <c r="AH128" s="117"/>
      <c r="AI128" s="117"/>
      <c r="AJ128" s="117"/>
      <c r="AK128" s="117"/>
      <c r="AL128" s="117"/>
      <c r="AM128" s="117"/>
      <c r="AN128" s="117"/>
      <c r="AO128" s="117"/>
      <c r="AP128" s="117"/>
      <c r="AQ128" s="117"/>
      <c r="AR128" s="117"/>
      <c r="AS128" s="117"/>
      <c r="AT128" s="117"/>
      <c r="AU128" s="117"/>
      <c r="AV128" s="117"/>
      <c r="AW128" s="117"/>
      <c r="AX128" s="117"/>
      <c r="AY128" s="117"/>
      <c r="AZ128" s="117"/>
      <c r="BA128" s="117"/>
      <c r="BB128" s="117"/>
      <c r="BC128" s="117"/>
      <c r="BD128" s="117"/>
      <c r="BE128" s="117"/>
      <c r="BF128" s="117"/>
      <c r="BG128" s="117"/>
      <c r="BH128" s="117"/>
      <c r="BI128" s="117"/>
      <c r="BJ128" s="117"/>
      <c r="BK128" s="117"/>
      <c r="BL128" s="117"/>
    </row>
    <row r="129" spans="1:64" x14ac:dyDescent="0.3">
      <c r="C129" s="123"/>
      <c r="F129" s="123"/>
      <c r="I129" s="123"/>
      <c r="L129" s="14" t="s">
        <v>72</v>
      </c>
      <c r="M129" s="15">
        <f>MAX(M98:M127)</f>
        <v>1.7813250090054145</v>
      </c>
      <c r="N129" s="15">
        <f t="shared" ref="N129:V129" si="9">MAX(N98:N127)</f>
        <v>51.500045687304727</v>
      </c>
      <c r="O129" s="15">
        <f t="shared" si="9"/>
        <v>0.20377569346451105</v>
      </c>
      <c r="P129" s="15">
        <f t="shared" si="9"/>
        <v>5.8351968137422001E-5</v>
      </c>
      <c r="Q129" s="15">
        <f t="shared" si="9"/>
        <v>47.472776628187106</v>
      </c>
      <c r="R129" s="15">
        <f t="shared" si="9"/>
        <v>0.85293216972342734</v>
      </c>
      <c r="S129" s="15">
        <f t="shared" si="9"/>
        <v>3.6504665425239158</v>
      </c>
      <c r="T129" s="15">
        <f t="shared" si="9"/>
        <v>2.3107732351544633E-2</v>
      </c>
      <c r="U129" s="15">
        <f t="shared" si="9"/>
        <v>1.6040025766532565E-4</v>
      </c>
      <c r="V129" s="15">
        <f t="shared" si="9"/>
        <v>3.7817262754800225E-3</v>
      </c>
      <c r="W129" s="125"/>
      <c r="Y129" s="11"/>
      <c r="Z129" s="117"/>
      <c r="AA129" s="117"/>
      <c r="AB129" s="117"/>
      <c r="AC129" s="117"/>
      <c r="AD129" s="117"/>
      <c r="AE129" s="117"/>
      <c r="AF129" s="117"/>
      <c r="AG129" s="117"/>
      <c r="AH129" s="117"/>
      <c r="AI129" s="117"/>
      <c r="AJ129" s="117"/>
      <c r="AK129" s="117"/>
      <c r="AL129" s="117"/>
      <c r="AM129" s="117"/>
      <c r="AN129" s="117"/>
      <c r="AO129" s="117"/>
      <c r="AP129" s="117"/>
      <c r="AQ129" s="117"/>
      <c r="AR129" s="117"/>
      <c r="AS129" s="117"/>
      <c r="AT129" s="117"/>
      <c r="AU129" s="117"/>
      <c r="AV129" s="117"/>
      <c r="AW129" s="117"/>
      <c r="AX129" s="117"/>
      <c r="AY129" s="117"/>
      <c r="AZ129" s="117"/>
      <c r="BA129" s="117"/>
      <c r="BB129" s="117"/>
      <c r="BC129" s="117"/>
      <c r="BD129" s="117"/>
      <c r="BE129" s="117"/>
      <c r="BF129" s="117"/>
      <c r="BG129" s="117"/>
      <c r="BH129" s="117"/>
      <c r="BI129" s="117"/>
      <c r="BJ129" s="117"/>
      <c r="BK129" s="117"/>
      <c r="BL129" s="117"/>
    </row>
    <row r="130" spans="1:64" x14ac:dyDescent="0.3">
      <c r="C130" s="123"/>
      <c r="F130" s="123"/>
      <c r="I130" s="123"/>
      <c r="L130" s="14" t="s">
        <v>73</v>
      </c>
      <c r="M130" s="15">
        <f>AVERAGE(M98:M127)</f>
        <v>0.22461543711069976</v>
      </c>
      <c r="N130" s="15">
        <f t="shared" ref="N130:V130" si="10">AVERAGE(N98:N127)</f>
        <v>50.277147243395923</v>
      </c>
      <c r="O130" s="15">
        <f t="shared" si="10"/>
        <v>5.1765319949134095E-2</v>
      </c>
      <c r="P130" s="15">
        <f t="shared" si="10"/>
        <v>1.9450656045807334E-6</v>
      </c>
      <c r="Q130" s="15">
        <f t="shared" si="10"/>
        <v>46.5404052483293</v>
      </c>
      <c r="R130" s="15">
        <f t="shared" si="10"/>
        <v>0.75364244768996358</v>
      </c>
      <c r="S130" s="15">
        <f t="shared" si="10"/>
        <v>2.0900287880869777</v>
      </c>
      <c r="T130" s="15">
        <f t="shared" si="10"/>
        <v>1.9020183560176155E-2</v>
      </c>
      <c r="U130" s="15">
        <f t="shared" si="10"/>
        <v>9.3171596301565776E-5</v>
      </c>
      <c r="V130" s="15">
        <f t="shared" si="10"/>
        <v>1.4507270880739086E-3</v>
      </c>
      <c r="W130" s="125"/>
      <c r="Y130" s="11"/>
      <c r="Z130" s="117"/>
      <c r="AA130" s="117"/>
      <c r="AB130" s="117"/>
      <c r="AC130" s="117"/>
      <c r="AD130" s="117"/>
      <c r="AE130" s="117"/>
      <c r="AF130" s="117"/>
      <c r="AG130" s="117"/>
      <c r="AH130" s="117"/>
      <c r="AI130" s="117"/>
      <c r="AJ130" s="117"/>
      <c r="AK130" s="117"/>
      <c r="AL130" s="117"/>
      <c r="AM130" s="117"/>
      <c r="AN130" s="117"/>
      <c r="AO130" s="117"/>
      <c r="AP130" s="117"/>
      <c r="AQ130" s="117"/>
      <c r="AR130" s="117"/>
      <c r="AS130" s="117"/>
      <c r="AT130" s="117"/>
      <c r="AU130" s="117"/>
      <c r="AV130" s="117"/>
      <c r="AW130" s="117"/>
      <c r="AX130" s="117"/>
      <c r="AY130" s="117"/>
      <c r="AZ130" s="117"/>
      <c r="BA130" s="117"/>
      <c r="BB130" s="117"/>
      <c r="BC130" s="117"/>
      <c r="BD130" s="117"/>
      <c r="BE130" s="117"/>
      <c r="BF130" s="117"/>
      <c r="BG130" s="117"/>
      <c r="BH130" s="117"/>
      <c r="BI130" s="117"/>
      <c r="BJ130" s="117"/>
      <c r="BK130" s="117"/>
      <c r="BL130" s="117"/>
    </row>
    <row r="131" spans="1:64" x14ac:dyDescent="0.3">
      <c r="C131" s="123"/>
      <c r="F131" s="123"/>
      <c r="I131" s="123"/>
      <c r="L131" s="14" t="s">
        <v>76</v>
      </c>
      <c r="M131" s="15">
        <f>STDEV(M98:M127)*2</f>
        <v>0.59654116403097102</v>
      </c>
      <c r="N131" s="15">
        <f t="shared" ref="N131:V131" si="11">STDEV(N98:N127)*2</f>
        <v>1.3775336934490559</v>
      </c>
      <c r="O131" s="15">
        <f t="shared" si="11"/>
        <v>7.3054451626761233E-2</v>
      </c>
      <c r="P131" s="15">
        <f t="shared" si="11"/>
        <v>2.1307126149125825E-5</v>
      </c>
      <c r="Q131" s="15">
        <f t="shared" si="11"/>
        <v>0.7778150496588967</v>
      </c>
      <c r="R131" s="15">
        <f t="shared" si="11"/>
        <v>6.8743020564469931E-2</v>
      </c>
      <c r="S131" s="15">
        <f t="shared" si="11"/>
        <v>0.60409760844549576</v>
      </c>
      <c r="T131" s="15">
        <f t="shared" si="11"/>
        <v>3.5424849210338128E-3</v>
      </c>
      <c r="U131" s="15">
        <f t="shared" si="11"/>
        <v>3.36291319321019E-5</v>
      </c>
      <c r="V131" s="15">
        <f t="shared" si="11"/>
        <v>1.2965305499439985E-3</v>
      </c>
      <c r="W131" s="125"/>
      <c r="Y131" s="11"/>
      <c r="Z131" s="117"/>
      <c r="AA131" s="117"/>
      <c r="AB131" s="117"/>
      <c r="AC131" s="117"/>
      <c r="AD131" s="117"/>
      <c r="AE131" s="117"/>
      <c r="AF131" s="117"/>
      <c r="AG131" s="117"/>
      <c r="AH131" s="117"/>
      <c r="AI131" s="117"/>
      <c r="AJ131" s="117"/>
      <c r="AK131" s="117"/>
      <c r="AL131" s="117"/>
      <c r="AM131" s="117"/>
      <c r="AN131" s="117"/>
      <c r="AO131" s="117"/>
      <c r="AP131" s="117"/>
      <c r="AQ131" s="117"/>
      <c r="AR131" s="117"/>
      <c r="AS131" s="117"/>
      <c r="AT131" s="117"/>
      <c r="AU131" s="117"/>
      <c r="AV131" s="117"/>
      <c r="AW131" s="117"/>
      <c r="AX131" s="117"/>
      <c r="AY131" s="117"/>
      <c r="AZ131" s="117"/>
      <c r="BA131" s="117"/>
      <c r="BB131" s="117"/>
      <c r="BC131" s="117"/>
      <c r="BD131" s="117"/>
      <c r="BE131" s="117"/>
      <c r="BF131" s="117"/>
      <c r="BG131" s="117"/>
      <c r="BH131" s="117"/>
      <c r="BI131" s="117"/>
      <c r="BJ131" s="117"/>
      <c r="BK131" s="117"/>
      <c r="BL131" s="117"/>
    </row>
    <row r="132" spans="1:64" x14ac:dyDescent="0.3">
      <c r="A132" s="23" t="s">
        <v>4</v>
      </c>
      <c r="B132" s="146" t="s">
        <v>291</v>
      </c>
      <c r="C132" s="123"/>
      <c r="F132" s="123"/>
      <c r="I132" s="123"/>
      <c r="M132" s="124"/>
      <c r="N132" s="124"/>
      <c r="O132" s="124"/>
      <c r="P132" s="124"/>
      <c r="Q132" s="124"/>
      <c r="R132" s="124"/>
      <c r="S132" s="124"/>
      <c r="T132" s="124"/>
      <c r="U132" s="125"/>
      <c r="V132" s="125"/>
      <c r="W132" s="125"/>
      <c r="Y132" s="11"/>
      <c r="Z132" s="117"/>
      <c r="AA132" s="117"/>
      <c r="AB132" s="117"/>
      <c r="AC132" s="117"/>
      <c r="AD132" s="117"/>
      <c r="AE132" s="117"/>
      <c r="AF132" s="117"/>
      <c r="AG132" s="117"/>
      <c r="AH132" s="117"/>
      <c r="AI132" s="117"/>
      <c r="AJ132" s="117"/>
      <c r="AK132" s="117"/>
      <c r="AL132" s="117"/>
      <c r="AM132" s="117"/>
      <c r="AN132" s="117"/>
      <c r="AO132" s="117"/>
      <c r="AP132" s="117"/>
      <c r="AQ132" s="117"/>
      <c r="AR132" s="117"/>
      <c r="AS132" s="117"/>
      <c r="AT132" s="117"/>
      <c r="AU132" s="117"/>
      <c r="AV132" s="117"/>
      <c r="AW132" s="117"/>
      <c r="AX132" s="117"/>
      <c r="AY132" s="117"/>
      <c r="AZ132" s="117"/>
      <c r="BA132" s="117"/>
      <c r="BB132" s="117"/>
      <c r="BC132" s="117"/>
      <c r="BD132" s="117"/>
      <c r="BE132" s="117"/>
      <c r="BF132" s="117"/>
      <c r="BG132" s="117"/>
      <c r="BH132" s="117"/>
      <c r="BI132" s="117"/>
      <c r="BJ132" s="117"/>
      <c r="BK132" s="117"/>
      <c r="BL132" s="117"/>
    </row>
    <row r="133" spans="1:64" x14ac:dyDescent="0.3">
      <c r="A133" s="126">
        <v>1</v>
      </c>
      <c r="B133" s="117">
        <v>559.93232876833304</v>
      </c>
      <c r="C133" s="123">
        <v>302336.30647787999</v>
      </c>
      <c r="D133" s="117">
        <v>193.49587409851199</v>
      </c>
      <c r="E133" s="117" t="s">
        <v>32</v>
      </c>
      <c r="F133" s="123">
        <v>356926.67032553302</v>
      </c>
      <c r="G133" s="117">
        <v>6086.24757404088</v>
      </c>
      <c r="H133" s="117">
        <v>13155.3932897305</v>
      </c>
      <c r="I133" s="123">
        <v>100.880509417887</v>
      </c>
      <c r="J133" s="117">
        <v>0.81967201211742502</v>
      </c>
      <c r="K133" s="117">
        <v>7.6908008441717604</v>
      </c>
      <c r="M133" s="124">
        <v>0.11978072377012182</v>
      </c>
      <c r="N133" s="124">
        <v>50.432719283575153</v>
      </c>
      <c r="O133" s="124">
        <v>3.6561045410913838E-2</v>
      </c>
      <c r="P133" s="124">
        <v>0</v>
      </c>
      <c r="Q133" s="124">
        <v>45.918616137379821</v>
      </c>
      <c r="R133" s="124">
        <v>0.78585628676015828</v>
      </c>
      <c r="S133" s="124">
        <v>2.1814273153031114</v>
      </c>
      <c r="T133" s="124">
        <v>1.8009188541281185E-2</v>
      </c>
      <c r="U133" s="125">
        <v>1.0430326354194235E-4</v>
      </c>
      <c r="V133" s="125">
        <v>9.573508890825007E-4</v>
      </c>
      <c r="W133" s="125">
        <v>99.49403163489319</v>
      </c>
      <c r="Y133" s="11">
        <v>76.153804234902296</v>
      </c>
      <c r="Z133" s="117">
        <v>146.21491764350199</v>
      </c>
      <c r="AA133" s="117">
        <v>1.4079021180012199</v>
      </c>
      <c r="AB133" s="117">
        <v>0.39926321187033598</v>
      </c>
      <c r="AC133" s="117">
        <v>0.49754752180105399</v>
      </c>
      <c r="AD133" s="117" t="s">
        <v>32</v>
      </c>
      <c r="AE133" s="117" t="s">
        <v>32</v>
      </c>
      <c r="AF133" s="117">
        <v>6.0936653630639999E-2</v>
      </c>
      <c r="AG133" s="117" t="s">
        <v>32</v>
      </c>
      <c r="AH133" s="117">
        <v>0.115275422172665</v>
      </c>
      <c r="AI133" s="117">
        <v>1.3564779997065001E-2</v>
      </c>
      <c r="AJ133" s="117">
        <v>64.746562062631597</v>
      </c>
      <c r="AK133" s="117">
        <v>18.948560234789699</v>
      </c>
      <c r="AL133" s="117">
        <v>0.17707639110419399</v>
      </c>
      <c r="AM133" s="117">
        <v>0.62352074587945205</v>
      </c>
      <c r="AN133" s="117" t="s">
        <v>32</v>
      </c>
      <c r="AO133" s="117" t="s">
        <v>32</v>
      </c>
      <c r="AP133" s="117" t="s">
        <v>32</v>
      </c>
      <c r="AQ133" s="117" t="s">
        <v>32</v>
      </c>
      <c r="AR133" s="117">
        <v>4.9177616198969997E-3</v>
      </c>
      <c r="AS133" s="117" t="s">
        <v>32</v>
      </c>
      <c r="AT133" s="117" t="s">
        <v>32</v>
      </c>
      <c r="AU133" s="117" t="s">
        <v>32</v>
      </c>
      <c r="AV133" s="117" t="s">
        <v>32</v>
      </c>
      <c r="AW133" s="117" t="s">
        <v>32</v>
      </c>
      <c r="AX133" s="117" t="s">
        <v>32</v>
      </c>
      <c r="AY133" s="117" t="s">
        <v>32</v>
      </c>
      <c r="AZ133" s="117">
        <v>4.006438250216E-3</v>
      </c>
      <c r="BA133" s="117">
        <v>6.297707313578E-3</v>
      </c>
      <c r="BB133" s="117">
        <v>7.5774550227670004E-3</v>
      </c>
      <c r="BC133" s="117">
        <v>0.13367892487364699</v>
      </c>
      <c r="BD133" s="117">
        <v>2.7044233477479002E-2</v>
      </c>
      <c r="BE133" s="117">
        <v>2.8114112339016</v>
      </c>
      <c r="BF133" s="117">
        <v>1.52889133115181</v>
      </c>
      <c r="BG133" s="117">
        <v>2.576528300589E-2</v>
      </c>
      <c r="BH133" s="117" t="s">
        <v>32</v>
      </c>
      <c r="BI133" s="117" t="s">
        <v>32</v>
      </c>
      <c r="BJ133" s="117">
        <v>2.691284490322E-3</v>
      </c>
      <c r="BK133" s="117">
        <v>1.283785066285E-3</v>
      </c>
      <c r="BL133" s="117">
        <v>4.0627093676390003E-3</v>
      </c>
    </row>
    <row r="134" spans="1:64" x14ac:dyDescent="0.3">
      <c r="A134" s="126">
        <v>2</v>
      </c>
      <c r="B134" s="117">
        <v>991.03069275366295</v>
      </c>
      <c r="C134" s="123">
        <v>292872.27007660398</v>
      </c>
      <c r="D134" s="117">
        <v>7428.3274015617699</v>
      </c>
      <c r="E134" s="117" t="s">
        <v>32</v>
      </c>
      <c r="F134" s="123">
        <v>349562.55074080499</v>
      </c>
      <c r="G134" s="117">
        <v>6425.8230403808902</v>
      </c>
      <c r="H134" s="117">
        <v>14099.611674355499</v>
      </c>
      <c r="I134" s="123">
        <v>70.362883140215004</v>
      </c>
      <c r="J134" s="117">
        <v>0.69983840775657602</v>
      </c>
      <c r="K134" s="117">
        <v>755.79399593873097</v>
      </c>
      <c r="M134" s="124">
        <v>0.21200128579386363</v>
      </c>
      <c r="N134" s="124">
        <v>48.854023371478306</v>
      </c>
      <c r="O134" s="124">
        <v>1.4035824625250963</v>
      </c>
      <c r="P134" s="124">
        <v>0</v>
      </c>
      <c r="Q134" s="124">
        <v>44.971222152804565</v>
      </c>
      <c r="R134" s="124">
        <v>0.82970227097398053</v>
      </c>
      <c r="S134" s="124">
        <v>2.3379976078416287</v>
      </c>
      <c r="T134" s="124">
        <v>1.2561181898191182E-2</v>
      </c>
      <c r="U134" s="125">
        <v>8.9054437387024295E-5</v>
      </c>
      <c r="V134" s="125">
        <v>9.4081236614453223E-2</v>
      </c>
      <c r="W134" s="125">
        <v>98.715260624367474</v>
      </c>
      <c r="Y134" s="11">
        <v>60.123169091790203</v>
      </c>
      <c r="Z134" s="117">
        <v>161.11782499343801</v>
      </c>
      <c r="AA134" s="117">
        <v>1.8066412876540501</v>
      </c>
      <c r="AB134" s="117">
        <v>4.8148283791500504</v>
      </c>
      <c r="AC134" s="117" t="s">
        <v>32</v>
      </c>
      <c r="AD134" s="117">
        <v>0.15411556152457501</v>
      </c>
      <c r="AE134" s="117" t="s">
        <v>32</v>
      </c>
      <c r="AF134" s="117">
        <v>6.4928950306923E-2</v>
      </c>
      <c r="AG134" s="117" t="s">
        <v>32</v>
      </c>
      <c r="AH134" s="117">
        <v>0.182146632359344</v>
      </c>
      <c r="AI134" s="117">
        <v>6.9708618769183994E-2</v>
      </c>
      <c r="AJ134" s="117">
        <v>51.287736648531201</v>
      </c>
      <c r="AK134" s="117">
        <v>18.201270219659001</v>
      </c>
      <c r="AL134" s="117">
        <v>0.26591826548693698</v>
      </c>
      <c r="AM134" s="117">
        <v>0.44666539278571998</v>
      </c>
      <c r="AN134" s="117" t="s">
        <v>32</v>
      </c>
      <c r="AO134" s="117" t="s">
        <v>32</v>
      </c>
      <c r="AP134" s="117">
        <v>8.1302719597524997E-2</v>
      </c>
      <c r="AQ134" s="117">
        <v>0.147496614011357</v>
      </c>
      <c r="AR134" s="117">
        <v>0.27782564637270701</v>
      </c>
      <c r="AS134" s="117">
        <v>2.3013303838999001E-2</v>
      </c>
      <c r="AT134" s="117">
        <v>5.1027037196775003E-2</v>
      </c>
      <c r="AU134" s="117">
        <v>2.1493469124993999E-2</v>
      </c>
      <c r="AV134" s="117" t="s">
        <v>32</v>
      </c>
      <c r="AW134" s="117" t="s">
        <v>32</v>
      </c>
      <c r="AX134" s="117">
        <v>5.1004614027649999E-3</v>
      </c>
      <c r="AY134" s="117">
        <v>1.2686953533380001E-2</v>
      </c>
      <c r="AZ134" s="117">
        <v>6.3867186501699999E-3</v>
      </c>
      <c r="BA134" s="117">
        <v>5.0488989706435998E-2</v>
      </c>
      <c r="BB134" s="117">
        <v>5.0188624991859996E-3</v>
      </c>
      <c r="BC134" s="117">
        <v>0.141858979192618</v>
      </c>
      <c r="BD134" s="117">
        <v>4.0404473404002002E-2</v>
      </c>
      <c r="BE134" s="117">
        <v>1.9712812485350699</v>
      </c>
      <c r="BF134" s="117">
        <v>1.4148564990081101</v>
      </c>
      <c r="BG134" s="117">
        <v>1.6393095200884999E-2</v>
      </c>
      <c r="BH134" s="117">
        <v>2.6297002127035E-2</v>
      </c>
      <c r="BI134" s="117">
        <v>1.3007282180109001E-2</v>
      </c>
      <c r="BJ134" s="117">
        <v>3.6930290231905E-2</v>
      </c>
      <c r="BK134" s="117">
        <v>0.13615415885878299</v>
      </c>
      <c r="BL134" s="117">
        <v>0.14985965704242099</v>
      </c>
    </row>
    <row r="135" spans="1:64" x14ac:dyDescent="0.3">
      <c r="A135" s="126">
        <v>3</v>
      </c>
      <c r="B135" s="117">
        <v>4425.7156146134803</v>
      </c>
      <c r="C135" s="123">
        <v>293497.78786469402</v>
      </c>
      <c r="D135" s="117">
        <v>148.88004619134901</v>
      </c>
      <c r="E135" s="117" t="s">
        <v>32</v>
      </c>
      <c r="F135" s="123">
        <v>357738.95032050001</v>
      </c>
      <c r="G135" s="117">
        <v>6142.3973519348501</v>
      </c>
      <c r="H135" s="117">
        <v>16839.880793417899</v>
      </c>
      <c r="I135" s="123">
        <v>80.103470582834902</v>
      </c>
      <c r="J135" s="117">
        <v>0.90197087133802401</v>
      </c>
      <c r="K135" s="117">
        <v>9.1306052620668297</v>
      </c>
      <c r="M135" s="124">
        <v>0.94674908427811577</v>
      </c>
      <c r="N135" s="124">
        <v>48.958365993709613</v>
      </c>
      <c r="O135" s="124">
        <v>2.8130884727855396E-2</v>
      </c>
      <c r="P135" s="124">
        <v>0</v>
      </c>
      <c r="Q135" s="124">
        <v>46.023115958732326</v>
      </c>
      <c r="R135" s="124">
        <v>0.79310634608182773</v>
      </c>
      <c r="S135" s="124">
        <v>2.7923890331645556</v>
      </c>
      <c r="T135" s="124">
        <v>1.4300071568447686E-2</v>
      </c>
      <c r="U135" s="125">
        <v>1.1477579337776355E-4</v>
      </c>
      <c r="V135" s="125">
        <v>1.1365777430220789E-3</v>
      </c>
      <c r="W135" s="125">
        <v>99.557408725799149</v>
      </c>
      <c r="Y135" s="11">
        <v>68.7871269481913</v>
      </c>
      <c r="Z135" s="117">
        <v>144.31995437474899</v>
      </c>
      <c r="AA135" s="117">
        <v>1.5606449875469799</v>
      </c>
      <c r="AB135" s="117">
        <v>0.27838113666196201</v>
      </c>
      <c r="AC135" s="117" t="s">
        <v>32</v>
      </c>
      <c r="AD135" s="117">
        <v>0.21761127319220699</v>
      </c>
      <c r="AE135" s="117" t="s">
        <v>32</v>
      </c>
      <c r="AF135" s="117">
        <v>9.2458420957524004E-2</v>
      </c>
      <c r="AG135" s="117">
        <v>2.4312231937192001E-2</v>
      </c>
      <c r="AH135" s="117">
        <v>0.22731839709820401</v>
      </c>
      <c r="AI135" s="117">
        <v>4.2058555618056999E-2</v>
      </c>
      <c r="AJ135" s="117">
        <v>60.004139845373402</v>
      </c>
      <c r="AK135" s="117">
        <v>18.077561172208299</v>
      </c>
      <c r="AL135" s="117">
        <v>0.28686474789979</v>
      </c>
      <c r="AM135" s="117">
        <v>0.52191350973810402</v>
      </c>
      <c r="AN135" s="117" t="s">
        <v>32</v>
      </c>
      <c r="AO135" s="117" t="s">
        <v>32</v>
      </c>
      <c r="AP135" s="117">
        <v>0.111209705795955</v>
      </c>
      <c r="AQ135" s="117">
        <v>0.10185607399346699</v>
      </c>
      <c r="AR135" s="117">
        <v>0.16101389191770599</v>
      </c>
      <c r="AS135" s="117">
        <v>1.0954197672540999E-2</v>
      </c>
      <c r="AT135" s="117">
        <v>2.8982085431522E-2</v>
      </c>
      <c r="AU135" s="117" t="s">
        <v>32</v>
      </c>
      <c r="AV135" s="117">
        <v>1.6831629329869999E-3</v>
      </c>
      <c r="AW135" s="117">
        <v>6.1349922884129998E-3</v>
      </c>
      <c r="AX135" s="117">
        <v>9.01847312004E-4</v>
      </c>
      <c r="AY135" s="117">
        <v>7.6707193086839997E-3</v>
      </c>
      <c r="AZ135" s="117">
        <v>9.4867350351399995E-4</v>
      </c>
      <c r="BA135" s="117">
        <v>1.8326284216258999E-2</v>
      </c>
      <c r="BB135" s="117">
        <v>1.816982421901E-3</v>
      </c>
      <c r="BC135" s="117">
        <v>0.171961386426667</v>
      </c>
      <c r="BD135" s="117">
        <v>4.3489868333530003E-2</v>
      </c>
      <c r="BE135" s="117">
        <v>2.5529225535497</v>
      </c>
      <c r="BF135" s="117">
        <v>1.38026694064123</v>
      </c>
      <c r="BG135" s="117">
        <v>1.9862447011117002E-2</v>
      </c>
      <c r="BH135" s="117">
        <v>3.0822388830404002E-2</v>
      </c>
      <c r="BI135" s="117">
        <v>1.1799525213071999E-2</v>
      </c>
      <c r="BJ135" s="117">
        <v>3.2333073794341999E-2</v>
      </c>
      <c r="BK135" s="117">
        <v>4.9880228380653001E-2</v>
      </c>
      <c r="BL135" s="117">
        <v>7.0163150473162003E-2</v>
      </c>
    </row>
    <row r="136" spans="1:64" x14ac:dyDescent="0.3">
      <c r="A136" s="126">
        <v>4</v>
      </c>
      <c r="B136" s="117">
        <v>443.64091867148301</v>
      </c>
      <c r="C136" s="123">
        <v>302058.908767863</v>
      </c>
      <c r="D136" s="117">
        <v>964.81985474023497</v>
      </c>
      <c r="E136" s="117" t="s">
        <v>32</v>
      </c>
      <c r="F136" s="123">
        <v>353358.15666980098</v>
      </c>
      <c r="G136" s="117">
        <v>6395.4957518527399</v>
      </c>
      <c r="H136" s="117">
        <v>13377.1184030165</v>
      </c>
      <c r="I136" s="123">
        <v>76.1251830617948</v>
      </c>
      <c r="J136" s="117">
        <v>0.66111744654098004</v>
      </c>
      <c r="K136" s="117">
        <v>57.447078541075399</v>
      </c>
      <c r="M136" s="124">
        <v>9.4903665322203651E-2</v>
      </c>
      <c r="N136" s="124">
        <v>50.38644657156722</v>
      </c>
      <c r="O136" s="124">
        <v>0.18230271155316738</v>
      </c>
      <c r="P136" s="124">
        <v>0</v>
      </c>
      <c r="Q136" s="124">
        <v>45.459526855569891</v>
      </c>
      <c r="R136" s="124">
        <v>0.82578641147922571</v>
      </c>
      <c r="S136" s="124">
        <v>2.218193773588196</v>
      </c>
      <c r="T136" s="124">
        <v>1.3589867680191606E-2</v>
      </c>
      <c r="U136" s="125">
        <v>8.4127195072339713E-5</v>
      </c>
      <c r="V136" s="125">
        <v>7.1510123367930648E-3</v>
      </c>
      <c r="W136" s="125">
        <v>99.187984996291974</v>
      </c>
      <c r="Y136" s="11">
        <v>61.700967300761903</v>
      </c>
      <c r="Z136" s="117">
        <v>143.375970027477</v>
      </c>
      <c r="AA136" s="117">
        <v>1.91421167936821</v>
      </c>
      <c r="AB136" s="117">
        <v>0.80715292702618302</v>
      </c>
      <c r="AC136" s="117" t="s">
        <v>32</v>
      </c>
      <c r="AD136" s="117" t="s">
        <v>32</v>
      </c>
      <c r="AE136" s="117" t="s">
        <v>32</v>
      </c>
      <c r="AF136" s="117" t="s">
        <v>32</v>
      </c>
      <c r="AG136" s="117" t="s">
        <v>32</v>
      </c>
      <c r="AH136" s="117">
        <v>0.27475316555058599</v>
      </c>
      <c r="AI136" s="117">
        <v>0.10238410515292599</v>
      </c>
      <c r="AJ136" s="117">
        <v>56.510207263956303</v>
      </c>
      <c r="AK136" s="117">
        <v>18.4523391270791</v>
      </c>
      <c r="AL136" s="117">
        <v>0.193196278602427</v>
      </c>
      <c r="AM136" s="117">
        <v>0.50818263069558001</v>
      </c>
      <c r="AN136" s="117" t="s">
        <v>32</v>
      </c>
      <c r="AO136" s="117" t="s">
        <v>32</v>
      </c>
      <c r="AP136" s="117">
        <v>5.6659393901695998E-2</v>
      </c>
      <c r="AQ136" s="117">
        <v>0.20258469975162099</v>
      </c>
      <c r="AR136" s="117">
        <v>0.31249174976168498</v>
      </c>
      <c r="AS136" s="117">
        <v>3.1640029155826997E-2</v>
      </c>
      <c r="AT136" s="117">
        <v>8.3254331294167996E-2</v>
      </c>
      <c r="AU136" s="117">
        <v>1.3315522151242E-2</v>
      </c>
      <c r="AV136" s="117">
        <v>1.722189802912E-3</v>
      </c>
      <c r="AW136" s="117">
        <v>1.9943148542690001E-2</v>
      </c>
      <c r="AX136" s="117">
        <v>1.87914048269E-3</v>
      </c>
      <c r="AY136" s="117">
        <v>1.9700299796425E-2</v>
      </c>
      <c r="AZ136" s="117">
        <v>1.964975478578E-3</v>
      </c>
      <c r="BA136" s="117">
        <v>1.8751848752793E-2</v>
      </c>
      <c r="BB136" s="117">
        <v>1.0286550919937999E-2</v>
      </c>
      <c r="BC136" s="117">
        <v>0.14078323843166399</v>
      </c>
      <c r="BD136" s="117">
        <v>3.6584339041643002E-2</v>
      </c>
      <c r="BE136" s="117">
        <v>2.42091306982682</v>
      </c>
      <c r="BF136" s="117">
        <v>1.3770969695862401</v>
      </c>
      <c r="BG136" s="117">
        <v>1.0145338467153001E-2</v>
      </c>
      <c r="BH136" s="117">
        <v>5.1724314174244002E-2</v>
      </c>
      <c r="BI136" s="117">
        <v>2.8730379452812E-2</v>
      </c>
      <c r="BJ136" s="117">
        <v>4.7408089333590003E-2</v>
      </c>
      <c r="BK136" s="117">
        <v>0.150596212069809</v>
      </c>
      <c r="BL136" s="117">
        <v>0.207362824568152</v>
      </c>
    </row>
    <row r="137" spans="1:64" x14ac:dyDescent="0.3">
      <c r="A137" s="126">
        <v>5</v>
      </c>
      <c r="B137" s="117">
        <v>549.57708464967095</v>
      </c>
      <c r="C137" s="123">
        <v>308668.565053906</v>
      </c>
      <c r="D137" s="117">
        <v>147.099769946875</v>
      </c>
      <c r="E137" s="117" t="s">
        <v>32</v>
      </c>
      <c r="F137" s="123">
        <v>356438.13302200497</v>
      </c>
      <c r="G137" s="117">
        <v>6267.3809462888903</v>
      </c>
      <c r="H137" s="117">
        <v>12680.2313022989</v>
      </c>
      <c r="I137" s="123">
        <v>93.250796979912906</v>
      </c>
      <c r="J137" s="117">
        <v>0.83593165861638796</v>
      </c>
      <c r="K137" s="117">
        <v>7.6297472852317503</v>
      </c>
      <c r="M137" s="124">
        <v>0.11756552994825761</v>
      </c>
      <c r="N137" s="124">
        <v>51.489003336642057</v>
      </c>
      <c r="O137" s="124">
        <v>2.779450153146203E-2</v>
      </c>
      <c r="P137" s="124">
        <v>0</v>
      </c>
      <c r="Q137" s="124">
        <v>45.855765813280939</v>
      </c>
      <c r="R137" s="124">
        <v>0.80924422778482152</v>
      </c>
      <c r="S137" s="124">
        <v>2.1026359545472038</v>
      </c>
      <c r="T137" s="124">
        <v>1.6647132276854049E-2</v>
      </c>
      <c r="U137" s="125">
        <v>1.0637230355893536E-4</v>
      </c>
      <c r="V137" s="125">
        <v>9.4975094206564811E-4</v>
      </c>
      <c r="W137" s="125">
        <v>100.41971261925724</v>
      </c>
      <c r="Y137" s="11">
        <v>73.113862454339397</v>
      </c>
      <c r="Z137" s="117">
        <v>143.44914968485199</v>
      </c>
      <c r="AA137" s="117">
        <v>1.05724138336032</v>
      </c>
      <c r="AB137" s="117">
        <v>0.33922819651728098</v>
      </c>
      <c r="AC137" s="117" t="s">
        <v>32</v>
      </c>
      <c r="AD137" s="117" t="s">
        <v>32</v>
      </c>
      <c r="AE137" s="117" t="s">
        <v>32</v>
      </c>
      <c r="AF137" s="117" t="s">
        <v>32</v>
      </c>
      <c r="AG137" s="117" t="s">
        <v>32</v>
      </c>
      <c r="AH137" s="117">
        <v>0.117508188020799</v>
      </c>
      <c r="AI137" s="117">
        <v>1.9401098337907999E-2</v>
      </c>
      <c r="AJ137" s="117">
        <v>62.527138727892698</v>
      </c>
      <c r="AK137" s="117">
        <v>18.884429334084398</v>
      </c>
      <c r="AL137" s="117">
        <v>0.10531291943344601</v>
      </c>
      <c r="AM137" s="117">
        <v>0.54019853977497101</v>
      </c>
      <c r="AN137" s="117" t="s">
        <v>32</v>
      </c>
      <c r="AO137" s="117" t="s">
        <v>32</v>
      </c>
      <c r="AP137" s="117">
        <v>1.9196578286578999E-2</v>
      </c>
      <c r="AQ137" s="117">
        <v>2.4244700354169998E-3</v>
      </c>
      <c r="AR137" s="117">
        <v>5.0168877395019998E-3</v>
      </c>
      <c r="AS137" s="117" t="s">
        <v>32</v>
      </c>
      <c r="AT137" s="117">
        <v>6.0385385114920002E-3</v>
      </c>
      <c r="AU137" s="117" t="s">
        <v>32</v>
      </c>
      <c r="AV137" s="117" t="s">
        <v>32</v>
      </c>
      <c r="AW137" s="117" t="s">
        <v>32</v>
      </c>
      <c r="AX137" s="117" t="s">
        <v>32</v>
      </c>
      <c r="AY137" s="117" t="s">
        <v>32</v>
      </c>
      <c r="AZ137" s="117" t="s">
        <v>32</v>
      </c>
      <c r="BA137" s="117">
        <v>3.1816268165369998E-3</v>
      </c>
      <c r="BB137" s="117">
        <v>9.5377649576399999E-4</v>
      </c>
      <c r="BC137" s="117">
        <v>4.5436623228265E-2</v>
      </c>
      <c r="BD137" s="117">
        <v>2.2465489924723001E-2</v>
      </c>
      <c r="BE137" s="117">
        <v>2.6664662272330601</v>
      </c>
      <c r="BF137" s="117">
        <v>1.3437056758113199</v>
      </c>
      <c r="BG137" s="117">
        <v>5.2257350866419996E-3</v>
      </c>
      <c r="BH137" s="117" t="s">
        <v>32</v>
      </c>
      <c r="BI137" s="117">
        <v>3.256383567437E-3</v>
      </c>
      <c r="BJ137" s="117" t="s">
        <v>32</v>
      </c>
      <c r="BK137" s="117">
        <v>6.49895058087E-4</v>
      </c>
      <c r="BL137" s="117">
        <v>5.3294481571660004E-3</v>
      </c>
    </row>
    <row r="138" spans="1:64" x14ac:dyDescent="0.3">
      <c r="A138" s="126">
        <v>6</v>
      </c>
      <c r="B138" s="117">
        <v>588.72190320482696</v>
      </c>
      <c r="C138" s="123">
        <v>310755.34231111099</v>
      </c>
      <c r="D138" s="117">
        <v>137.39460282474701</v>
      </c>
      <c r="E138" s="117" t="s">
        <v>32</v>
      </c>
      <c r="F138" s="123">
        <v>358583.95262413297</v>
      </c>
      <c r="G138" s="117">
        <v>6311.82408176228</v>
      </c>
      <c r="H138" s="117">
        <v>13239.990405606201</v>
      </c>
      <c r="I138" s="123">
        <v>92.495574904628995</v>
      </c>
      <c r="J138" s="117">
        <v>0.56936576674708705</v>
      </c>
      <c r="K138" s="117">
        <v>9.0874805768749507</v>
      </c>
      <c r="M138" s="124">
        <v>0.12593938953357658</v>
      </c>
      <c r="N138" s="124">
        <v>51.837098650916424</v>
      </c>
      <c r="O138" s="124">
        <v>2.596071020373595E-2</v>
      </c>
      <c r="P138" s="124">
        <v>0</v>
      </c>
      <c r="Q138" s="124">
        <v>46.131825505094703</v>
      </c>
      <c r="R138" s="124">
        <v>0.81498272543714545</v>
      </c>
      <c r="S138" s="124">
        <v>2.19545520905762</v>
      </c>
      <c r="T138" s="124">
        <v>1.6512310031974366E-2</v>
      </c>
      <c r="U138" s="125">
        <v>7.2451793818566817E-5</v>
      </c>
      <c r="V138" s="125">
        <v>1.1312095822093938E-3</v>
      </c>
      <c r="W138" s="125">
        <v>101.1489781616512</v>
      </c>
      <c r="Y138" s="11">
        <v>77.997450952300298</v>
      </c>
      <c r="Z138" s="117">
        <v>144.34390206713701</v>
      </c>
      <c r="AA138" s="117">
        <v>1.9411121926160499</v>
      </c>
      <c r="AB138" s="117">
        <v>0.26513154735555999</v>
      </c>
      <c r="AC138" s="117" t="s">
        <v>32</v>
      </c>
      <c r="AD138" s="117">
        <v>0.14623158974647399</v>
      </c>
      <c r="AE138" s="117" t="s">
        <v>32</v>
      </c>
      <c r="AF138" s="117" t="s">
        <v>32</v>
      </c>
      <c r="AG138" s="117" t="s">
        <v>32</v>
      </c>
      <c r="AH138" s="117">
        <v>0.104141364968886</v>
      </c>
      <c r="AI138" s="117">
        <v>2.1896640866216E-2</v>
      </c>
      <c r="AJ138" s="117">
        <v>64.123684240400806</v>
      </c>
      <c r="AK138" s="117">
        <v>18.754160677627301</v>
      </c>
      <c r="AL138" s="117">
        <v>0.24359034815435099</v>
      </c>
      <c r="AM138" s="117">
        <v>0.581558651057002</v>
      </c>
      <c r="AN138" s="117" t="s">
        <v>32</v>
      </c>
      <c r="AO138" s="117" t="s">
        <v>32</v>
      </c>
      <c r="AP138" s="117">
        <v>9.2333963211729993E-3</v>
      </c>
      <c r="AQ138" s="117">
        <v>6.0158828593890002E-3</v>
      </c>
      <c r="AR138" s="117">
        <v>2.1127208952768001E-2</v>
      </c>
      <c r="AS138" s="117">
        <v>3.0927250407679998E-3</v>
      </c>
      <c r="AT138" s="117">
        <v>2.4172355996952999E-2</v>
      </c>
      <c r="AU138" s="117">
        <v>6.739851150024E-3</v>
      </c>
      <c r="AV138" s="117" t="s">
        <v>32</v>
      </c>
      <c r="AW138" s="117">
        <v>6.3942642960879998E-3</v>
      </c>
      <c r="AX138" s="117" t="s">
        <v>32</v>
      </c>
      <c r="AY138" s="117" t="s">
        <v>32</v>
      </c>
      <c r="AZ138" s="117">
        <v>9.8945250419099997E-4</v>
      </c>
      <c r="BA138" s="117">
        <v>3.138058992403E-3</v>
      </c>
      <c r="BB138" s="117">
        <v>4.758576711003E-3</v>
      </c>
      <c r="BC138" s="117">
        <v>0.13008973894515199</v>
      </c>
      <c r="BD138" s="117">
        <v>2.7203323851930999E-2</v>
      </c>
      <c r="BE138" s="117">
        <v>2.6119155010328501</v>
      </c>
      <c r="BF138" s="117">
        <v>1.3415643312747301</v>
      </c>
      <c r="BG138" s="117">
        <v>2.0706424457145999E-2</v>
      </c>
      <c r="BH138" s="117">
        <v>3.5780146765243999E-2</v>
      </c>
      <c r="BI138" s="117">
        <v>4.4246316000230001E-3</v>
      </c>
      <c r="BJ138" s="117">
        <v>0.36937174283878699</v>
      </c>
      <c r="BK138" s="117">
        <v>6.496618793549E-3</v>
      </c>
      <c r="BL138" s="117">
        <v>1.3453439203820999E-2</v>
      </c>
    </row>
    <row r="139" spans="1:64" x14ac:dyDescent="0.3">
      <c r="A139" s="126">
        <v>7</v>
      </c>
      <c r="B139" s="117">
        <v>480.198632169657</v>
      </c>
      <c r="C139" s="123">
        <v>300465.11192890903</v>
      </c>
      <c r="D139" s="117">
        <v>177.03394754349799</v>
      </c>
      <c r="E139" s="117" t="s">
        <v>32</v>
      </c>
      <c r="F139" s="123">
        <v>361502.62669654901</v>
      </c>
      <c r="G139" s="117">
        <v>6398.9291863794797</v>
      </c>
      <c r="H139" s="117">
        <v>12993.992644765</v>
      </c>
      <c r="I139" s="123">
        <v>87.310846708120593</v>
      </c>
      <c r="J139" s="117">
        <v>0.76275497957587701</v>
      </c>
      <c r="K139" s="117">
        <v>7.5055396372880603</v>
      </c>
      <c r="M139" s="124">
        <v>0.10272409139373304</v>
      </c>
      <c r="N139" s="124">
        <v>50.120585320861316</v>
      </c>
      <c r="O139" s="124">
        <v>3.3450564388343942E-2</v>
      </c>
      <c r="P139" s="124">
        <v>0</v>
      </c>
      <c r="Q139" s="124">
        <v>46.507312924511027</v>
      </c>
      <c r="R139" s="124">
        <v>0.82622973654531828</v>
      </c>
      <c r="S139" s="124">
        <v>2.154663860354932</v>
      </c>
      <c r="T139" s="124">
        <v>1.5586732354333686E-2</v>
      </c>
      <c r="U139" s="125">
        <v>9.7060571151030356E-5</v>
      </c>
      <c r="V139" s="125">
        <v>9.3428957404961767E-4</v>
      </c>
      <c r="W139" s="125">
        <v>99.761584580554199</v>
      </c>
      <c r="Y139" s="11">
        <v>75.317316732830093</v>
      </c>
      <c r="Z139" s="117">
        <v>141.55751675540799</v>
      </c>
      <c r="AA139" s="117">
        <v>1.1318610108345599</v>
      </c>
      <c r="AB139" s="117">
        <v>0.25168451880621601</v>
      </c>
      <c r="AC139" s="117" t="s">
        <v>32</v>
      </c>
      <c r="AD139" s="117" t="s">
        <v>32</v>
      </c>
      <c r="AE139" s="117" t="s">
        <v>32</v>
      </c>
      <c r="AF139" s="117">
        <v>6.9327543631687999E-2</v>
      </c>
      <c r="AG139" s="117" t="s">
        <v>32</v>
      </c>
      <c r="AH139" s="117">
        <v>0.11523793556119501</v>
      </c>
      <c r="AI139" s="117">
        <v>1.0920722781024E-2</v>
      </c>
      <c r="AJ139" s="117">
        <v>58.118752488911802</v>
      </c>
      <c r="AK139" s="117">
        <v>18.143940475849199</v>
      </c>
      <c r="AL139" s="117">
        <v>0.18222575529899199</v>
      </c>
      <c r="AM139" s="117">
        <v>0.52524248781650695</v>
      </c>
      <c r="AN139" s="117" t="s">
        <v>32</v>
      </c>
      <c r="AO139" s="117" t="s">
        <v>32</v>
      </c>
      <c r="AP139" s="117" t="s">
        <v>32</v>
      </c>
      <c r="AQ139" s="117">
        <v>1.2266370092898E-2</v>
      </c>
      <c r="AR139" s="117">
        <v>4.2169686264990999E-2</v>
      </c>
      <c r="AS139" s="117">
        <v>3.5006191630640002E-3</v>
      </c>
      <c r="AT139" s="117">
        <v>6.7563546390419999E-3</v>
      </c>
      <c r="AU139" s="117" t="s">
        <v>32</v>
      </c>
      <c r="AV139" s="117" t="s">
        <v>32</v>
      </c>
      <c r="AW139" s="117" t="s">
        <v>32</v>
      </c>
      <c r="AX139" s="117" t="s">
        <v>32</v>
      </c>
      <c r="AY139" s="117" t="s">
        <v>32</v>
      </c>
      <c r="AZ139" s="117" t="s">
        <v>32</v>
      </c>
      <c r="BA139" s="117">
        <v>2.1603159068732E-2</v>
      </c>
      <c r="BB139" s="117">
        <v>7.5357103975130001E-3</v>
      </c>
      <c r="BC139" s="117">
        <v>0.1520807155361</v>
      </c>
      <c r="BD139" s="117">
        <v>4.3277988489317E-2</v>
      </c>
      <c r="BE139" s="117">
        <v>2.3073254914801198</v>
      </c>
      <c r="BF139" s="117">
        <v>1.4547684446737299</v>
      </c>
      <c r="BG139" s="117">
        <v>1.1909601522685E-2</v>
      </c>
      <c r="BH139" s="117">
        <v>5.0806324960590002E-3</v>
      </c>
      <c r="BI139" s="117">
        <v>3.79425814499E-3</v>
      </c>
      <c r="BJ139" s="117">
        <v>3.3381368876550001E-3</v>
      </c>
      <c r="BK139" s="117">
        <v>2.9872200697250001E-3</v>
      </c>
      <c r="BL139" s="117">
        <v>9.4228446264980007E-3</v>
      </c>
    </row>
    <row r="140" spans="1:64" x14ac:dyDescent="0.3">
      <c r="A140" s="126">
        <v>8</v>
      </c>
      <c r="B140" s="117">
        <v>384.81183774519201</v>
      </c>
      <c r="C140" s="123">
        <v>303787.48900980502</v>
      </c>
      <c r="D140" s="117">
        <v>143.67418868925901</v>
      </c>
      <c r="E140" s="117" t="s">
        <v>32</v>
      </c>
      <c r="F140" s="123">
        <v>355854.831859581</v>
      </c>
      <c r="G140" s="117">
        <v>6222.5712640281599</v>
      </c>
      <c r="H140" s="117">
        <v>12678.487577481001</v>
      </c>
      <c r="I140" s="123">
        <v>91.136291195939293</v>
      </c>
      <c r="J140" s="117">
        <v>0.72409539694512803</v>
      </c>
      <c r="K140" s="117">
        <v>6.7384183943174198</v>
      </c>
      <c r="M140" s="124">
        <v>8.2318948330451489E-2</v>
      </c>
      <c r="N140" s="124">
        <v>50.67479104172557</v>
      </c>
      <c r="O140" s="124">
        <v>2.7147237952835489E-2</v>
      </c>
      <c r="P140" s="124">
        <v>0</v>
      </c>
      <c r="Q140" s="124">
        <v>45.780724118735094</v>
      </c>
      <c r="R140" s="124">
        <v>0.80345840161131588</v>
      </c>
      <c r="S140" s="124">
        <v>2.1023468100978997</v>
      </c>
      <c r="T140" s="124">
        <v>1.6269650704299084E-2</v>
      </c>
      <c r="U140" s="125">
        <v>9.2141139261267527E-5</v>
      </c>
      <c r="V140" s="125">
        <v>8.3879832172463237E-4</v>
      </c>
      <c r="W140" s="125">
        <v>99.487987148618473</v>
      </c>
      <c r="Y140" s="11">
        <v>75.370140415871703</v>
      </c>
      <c r="Z140" s="117">
        <v>138.77069126019001</v>
      </c>
      <c r="AA140" s="117">
        <v>1.2900957888808999</v>
      </c>
      <c r="AB140" s="117">
        <v>0.19849630499313001</v>
      </c>
      <c r="AC140" s="117" t="s">
        <v>32</v>
      </c>
      <c r="AD140" s="117" t="s">
        <v>32</v>
      </c>
      <c r="AE140" s="117" t="s">
        <v>32</v>
      </c>
      <c r="AF140" s="117" t="s">
        <v>32</v>
      </c>
      <c r="AG140" s="117" t="s">
        <v>32</v>
      </c>
      <c r="AH140" s="117">
        <v>0.173469933534529</v>
      </c>
      <c r="AI140" s="117">
        <v>5.3916783351505002E-2</v>
      </c>
      <c r="AJ140" s="117">
        <v>61.672791679072198</v>
      </c>
      <c r="AK140" s="117">
        <v>18.371047341812702</v>
      </c>
      <c r="AL140" s="117">
        <v>0.206865352316978</v>
      </c>
      <c r="AM140" s="117">
        <v>0.52131843562161595</v>
      </c>
      <c r="AN140" s="117" t="s">
        <v>32</v>
      </c>
      <c r="AO140" s="117" t="s">
        <v>32</v>
      </c>
      <c r="AP140" s="117">
        <v>5.5305737321623E-2</v>
      </c>
      <c r="AQ140" s="117">
        <v>6.1365972627195002E-2</v>
      </c>
      <c r="AR140" s="117">
        <v>0.109736978500449</v>
      </c>
      <c r="AS140" s="117">
        <v>1.2939940910949001E-2</v>
      </c>
      <c r="AT140" s="117">
        <v>3.4821629084486001E-2</v>
      </c>
      <c r="AU140" s="117" t="s">
        <v>32</v>
      </c>
      <c r="AV140" s="117">
        <v>1.681869925256E-3</v>
      </c>
      <c r="AW140" s="117" t="s">
        <v>32</v>
      </c>
      <c r="AX140" s="117">
        <v>9.0187985892400003E-4</v>
      </c>
      <c r="AY140" s="117">
        <v>1.1512507511074001E-2</v>
      </c>
      <c r="AZ140" s="117">
        <v>3.8619895433430001E-3</v>
      </c>
      <c r="BA140" s="117">
        <v>2.1376378087719E-2</v>
      </c>
      <c r="BB140" s="117">
        <v>5.4754003231989997E-3</v>
      </c>
      <c r="BC140" s="117">
        <v>9.4602361517450995E-2</v>
      </c>
      <c r="BD140" s="117">
        <v>3.6707350084672997E-2</v>
      </c>
      <c r="BE140" s="117">
        <v>2.6245618158906798</v>
      </c>
      <c r="BF140" s="117">
        <v>1.4657568626086199</v>
      </c>
      <c r="BG140" s="117">
        <v>9.9031927627020004E-3</v>
      </c>
      <c r="BH140" s="117">
        <v>1.8042581728129999E-2</v>
      </c>
      <c r="BI140" s="117">
        <v>3.6589963328159999E-3</v>
      </c>
      <c r="BJ140" s="117">
        <v>1.2513940726810001E-2</v>
      </c>
      <c r="BK140" s="117">
        <v>3.0538334401191001E-2</v>
      </c>
      <c r="BL140" s="117">
        <v>5.3274263426365001E-2</v>
      </c>
    </row>
    <row r="141" spans="1:64" x14ac:dyDescent="0.3">
      <c r="A141" s="126">
        <v>9</v>
      </c>
      <c r="B141" s="117">
        <v>559.67281175247399</v>
      </c>
      <c r="C141" s="123">
        <v>304777.00620217097</v>
      </c>
      <c r="D141" s="117">
        <v>186.28346363070901</v>
      </c>
      <c r="E141" s="117" t="s">
        <v>32</v>
      </c>
      <c r="F141" s="123">
        <v>364828.15706708602</v>
      </c>
      <c r="G141" s="117">
        <v>6028.2812602432796</v>
      </c>
      <c r="H141" s="117">
        <v>12905.839528373799</v>
      </c>
      <c r="I141" s="123">
        <v>105.466458686015</v>
      </c>
      <c r="J141" s="117">
        <v>0.83089506616009201</v>
      </c>
      <c r="K141" s="117">
        <v>9.2931053435890494</v>
      </c>
      <c r="M141" s="124">
        <v>0.11972520789008925</v>
      </c>
      <c r="N141" s="124">
        <v>50.839852404584136</v>
      </c>
      <c r="O141" s="124">
        <v>3.5198260453022462E-2</v>
      </c>
      <c r="P141" s="124">
        <v>0</v>
      </c>
      <c r="Q141" s="124">
        <v>46.935142406680612</v>
      </c>
      <c r="R141" s="124">
        <v>0.77837167632261228</v>
      </c>
      <c r="S141" s="124">
        <v>2.1400463105949434</v>
      </c>
      <c r="T141" s="124">
        <v>1.8827872204627397E-2</v>
      </c>
      <c r="U141" s="125">
        <v>1.0573139716887171E-4</v>
      </c>
      <c r="V141" s="125">
        <v>1.1568057531699647E-3</v>
      </c>
      <c r="W141" s="125">
        <v>100.86842667588037</v>
      </c>
      <c r="Y141" s="11">
        <v>81.252382868469198</v>
      </c>
      <c r="Z141" s="117">
        <v>140.144209844274</v>
      </c>
      <c r="AA141" s="117">
        <v>1.7386902716099799</v>
      </c>
      <c r="AB141" s="117">
        <v>0.32377382051213799</v>
      </c>
      <c r="AC141" s="117" t="s">
        <v>32</v>
      </c>
      <c r="AD141" s="117" t="s">
        <v>32</v>
      </c>
      <c r="AE141" s="117" t="s">
        <v>32</v>
      </c>
      <c r="AF141" s="117">
        <v>7.0928885420071003E-2</v>
      </c>
      <c r="AG141" s="117" t="s">
        <v>32</v>
      </c>
      <c r="AH141" s="117">
        <v>0.11772019145731499</v>
      </c>
      <c r="AI141" s="117">
        <v>2.9118297262433999E-2</v>
      </c>
      <c r="AJ141" s="117">
        <v>66.786673532737197</v>
      </c>
      <c r="AK141" s="117">
        <v>18.563916525379302</v>
      </c>
      <c r="AL141" s="117">
        <v>0.19041953825712701</v>
      </c>
      <c r="AM141" s="117">
        <v>0.49600270990819401</v>
      </c>
      <c r="AN141" s="117" t="s">
        <v>32</v>
      </c>
      <c r="AO141" s="117" t="s">
        <v>32</v>
      </c>
      <c r="AP141" s="117" t="s">
        <v>32</v>
      </c>
      <c r="AQ141" s="117">
        <v>1.9812977572476999E-2</v>
      </c>
      <c r="AR141" s="117">
        <v>1.4394302702713E-2</v>
      </c>
      <c r="AS141" s="117">
        <v>1.9800479841750001E-3</v>
      </c>
      <c r="AT141" s="117" t="s">
        <v>32</v>
      </c>
      <c r="AU141" s="117" t="s">
        <v>32</v>
      </c>
      <c r="AV141" s="117" t="s">
        <v>32</v>
      </c>
      <c r="AW141" s="117" t="s">
        <v>32</v>
      </c>
      <c r="AX141" s="117">
        <v>9.0852367131699998E-4</v>
      </c>
      <c r="AY141" s="117" t="s">
        <v>32</v>
      </c>
      <c r="AZ141" s="117" t="s">
        <v>32</v>
      </c>
      <c r="BA141" s="117">
        <v>1.2280366710136E-2</v>
      </c>
      <c r="BB141" s="117">
        <v>4.5941076319439998E-3</v>
      </c>
      <c r="BC141" s="117">
        <v>0.11265207480055101</v>
      </c>
      <c r="BD141" s="117">
        <v>5.7431290565442002E-2</v>
      </c>
      <c r="BE141" s="117">
        <v>2.58284589786656</v>
      </c>
      <c r="BF141" s="117">
        <v>1.42817258935513</v>
      </c>
      <c r="BG141" s="117">
        <v>1.4976460937813E-2</v>
      </c>
      <c r="BH141" s="117" t="s">
        <v>32</v>
      </c>
      <c r="BI141" s="117">
        <v>7.6099128280500005E-4</v>
      </c>
      <c r="BJ141" s="117">
        <v>3.8000716591750001E-3</v>
      </c>
      <c r="BK141" s="117">
        <v>8.1565625506560008E-3</v>
      </c>
      <c r="BL141" s="117">
        <v>1.0723605081649001E-2</v>
      </c>
    </row>
    <row r="142" spans="1:64" x14ac:dyDescent="0.3">
      <c r="A142" s="126">
        <v>10</v>
      </c>
      <c r="B142" s="117">
        <v>454.485794678373</v>
      </c>
      <c r="C142" s="123">
        <v>304899.10727894498</v>
      </c>
      <c r="D142" s="117">
        <v>132.194040153619</v>
      </c>
      <c r="E142" s="117" t="s">
        <v>32</v>
      </c>
      <c r="F142" s="123">
        <v>361532.129251907</v>
      </c>
      <c r="G142" s="117">
        <v>6377.8472762899801</v>
      </c>
      <c r="H142" s="117">
        <v>12389.253470719401</v>
      </c>
      <c r="I142" s="123">
        <v>89.131905613634501</v>
      </c>
      <c r="J142" s="117">
        <v>0.69738671522613005</v>
      </c>
      <c r="K142" s="117">
        <v>5.5610430023340296</v>
      </c>
      <c r="M142" s="124">
        <v>9.7223601197597556E-2</v>
      </c>
      <c r="N142" s="124">
        <v>50.860220085200808</v>
      </c>
      <c r="O142" s="124">
        <v>2.4978063887026308E-2</v>
      </c>
      <c r="P142" s="124">
        <v>0</v>
      </c>
      <c r="Q142" s="124">
        <v>46.511108428257835</v>
      </c>
      <c r="R142" s="124">
        <v>0.82350764031456214</v>
      </c>
      <c r="S142" s="124">
        <v>2.0543860105146909</v>
      </c>
      <c r="T142" s="124">
        <v>1.5911827790146032E-2</v>
      </c>
      <c r="U142" s="125">
        <v>8.8742459512525048E-5</v>
      </c>
      <c r="V142" s="125">
        <v>6.9223863293053998E-4</v>
      </c>
      <c r="W142" s="125">
        <v>100.38811663825511</v>
      </c>
      <c r="Y142" s="11">
        <v>76.569369916899007</v>
      </c>
      <c r="Z142" s="117">
        <v>135.90689719726399</v>
      </c>
      <c r="AA142" s="117">
        <v>1.55622456116005</v>
      </c>
      <c r="AB142" s="117">
        <v>0.238797188475252</v>
      </c>
      <c r="AC142" s="117" t="s">
        <v>32</v>
      </c>
      <c r="AD142" s="117" t="s">
        <v>32</v>
      </c>
      <c r="AE142" s="117" t="s">
        <v>32</v>
      </c>
      <c r="AF142" s="117" t="s">
        <v>32</v>
      </c>
      <c r="AG142" s="117" t="s">
        <v>32</v>
      </c>
      <c r="AH142" s="117">
        <v>0.10216816007349599</v>
      </c>
      <c r="AI142" s="117">
        <v>2.5174147899846001E-2</v>
      </c>
      <c r="AJ142" s="117">
        <v>62.111036080205601</v>
      </c>
      <c r="AK142" s="117">
        <v>18.082186091717599</v>
      </c>
      <c r="AL142" s="117">
        <v>0.10971528476864</v>
      </c>
      <c r="AM142" s="117">
        <v>0.52970219703402099</v>
      </c>
      <c r="AN142" s="117" t="s">
        <v>32</v>
      </c>
      <c r="AO142" s="117" t="s">
        <v>32</v>
      </c>
      <c r="AP142" s="117" t="s">
        <v>32</v>
      </c>
      <c r="AQ142" s="117">
        <v>4.6552132046069998E-3</v>
      </c>
      <c r="AR142" s="117">
        <v>9.6090327112239998E-3</v>
      </c>
      <c r="AS142" s="117">
        <v>1.9841060138660002E-3</v>
      </c>
      <c r="AT142" s="117" t="s">
        <v>32</v>
      </c>
      <c r="AU142" s="117" t="s">
        <v>32</v>
      </c>
      <c r="AV142" s="117">
        <v>1.69739348552E-3</v>
      </c>
      <c r="AW142" s="117">
        <v>1.2911233341851999E-2</v>
      </c>
      <c r="AX142" s="117" t="s">
        <v>32</v>
      </c>
      <c r="AY142" s="117" t="s">
        <v>32</v>
      </c>
      <c r="AZ142" s="117">
        <v>9.5716725857300001E-4</v>
      </c>
      <c r="BA142" s="117">
        <v>9.2148036855369993E-3</v>
      </c>
      <c r="BB142" s="117">
        <v>1.1066586482443999E-2</v>
      </c>
      <c r="BC142" s="117">
        <v>0.11289672408439901</v>
      </c>
      <c r="BD142" s="117">
        <v>3.2170973568435998E-2</v>
      </c>
      <c r="BE142" s="117">
        <v>2.6910212836329999</v>
      </c>
      <c r="BF142" s="117">
        <v>1.41297607804314</v>
      </c>
      <c r="BG142" s="117">
        <v>4.9809288564159997E-3</v>
      </c>
      <c r="BH142" s="117">
        <v>1.826497658936E-3</v>
      </c>
      <c r="BI142" s="117">
        <v>3.6931085642919999E-3</v>
      </c>
      <c r="BJ142" s="117">
        <v>8.5150476263909994E-3</v>
      </c>
      <c r="BK142" s="117">
        <v>1.878427201506E-3</v>
      </c>
      <c r="BL142" s="117">
        <v>5.6462203030870003E-3</v>
      </c>
    </row>
    <row r="143" spans="1:64" x14ac:dyDescent="0.3">
      <c r="A143" s="126">
        <v>11</v>
      </c>
      <c r="B143" s="117">
        <v>697.86543403204405</v>
      </c>
      <c r="C143" s="123">
        <v>305784.36189725599</v>
      </c>
      <c r="D143" s="117">
        <v>134.47908663821701</v>
      </c>
      <c r="E143" s="117">
        <v>0.39788543617763</v>
      </c>
      <c r="F143" s="123">
        <v>358787.65253986098</v>
      </c>
      <c r="G143" s="117">
        <v>6545.2200079190297</v>
      </c>
      <c r="H143" s="117">
        <v>12311.9944135722</v>
      </c>
      <c r="I143" s="123">
        <v>87.500752769016103</v>
      </c>
      <c r="J143" s="117">
        <v>0.72141566156029302</v>
      </c>
      <c r="K143" s="117">
        <v>5.3651717468455402</v>
      </c>
      <c r="M143" s="124">
        <v>0.14928737364813488</v>
      </c>
      <c r="N143" s="124">
        <v>51.007889408081269</v>
      </c>
      <c r="O143" s="124">
        <v>2.5409823420291102E-2</v>
      </c>
      <c r="P143" s="124">
        <v>5.8150956497360629E-5</v>
      </c>
      <c r="Q143" s="124">
        <v>46.158031499253113</v>
      </c>
      <c r="R143" s="124">
        <v>0.845118807422505</v>
      </c>
      <c r="S143" s="124">
        <v>2.0415749136585419</v>
      </c>
      <c r="T143" s="124">
        <v>1.5620634384324754E-2</v>
      </c>
      <c r="U143" s="125">
        <v>9.1800142933547277E-5</v>
      </c>
      <c r="V143" s="125">
        <v>6.6785657904733285E-4</v>
      </c>
      <c r="W143" s="125">
        <v>100.24375026754666</v>
      </c>
      <c r="Y143" s="11">
        <v>75.675208380165401</v>
      </c>
      <c r="Z143" s="117">
        <v>134.09543434666301</v>
      </c>
      <c r="AA143" s="117">
        <v>1.27786134450938</v>
      </c>
      <c r="AB143" s="117">
        <v>0.220830931142244</v>
      </c>
      <c r="AC143" s="117">
        <v>0.51236023805042097</v>
      </c>
      <c r="AD143" s="117">
        <v>0.182503243858049</v>
      </c>
      <c r="AE143" s="117" t="s">
        <v>32</v>
      </c>
      <c r="AF143" s="117" t="s">
        <v>32</v>
      </c>
      <c r="AG143" s="117" t="s">
        <v>32</v>
      </c>
      <c r="AH143" s="117">
        <v>0.122051303129786</v>
      </c>
      <c r="AI143" s="117">
        <v>3.7249706307431997E-2</v>
      </c>
      <c r="AJ143" s="117">
        <v>60.976478799226598</v>
      </c>
      <c r="AK143" s="117">
        <v>18.302365431493001</v>
      </c>
      <c r="AL143" s="117">
        <v>0.25294137813443601</v>
      </c>
      <c r="AM143" s="117">
        <v>0.56176839052062499</v>
      </c>
      <c r="AN143" s="117" t="s">
        <v>32</v>
      </c>
      <c r="AO143" s="117" t="s">
        <v>32</v>
      </c>
      <c r="AP143" s="117">
        <v>2.0350698078994998E-2</v>
      </c>
      <c r="AQ143" s="117">
        <v>2.461519510014E-2</v>
      </c>
      <c r="AR143" s="117">
        <v>3.8698173282343998E-2</v>
      </c>
      <c r="AS143" s="117" t="s">
        <v>32</v>
      </c>
      <c r="AT143" s="117">
        <v>1.2928557313082E-2</v>
      </c>
      <c r="AU143" s="117" t="s">
        <v>32</v>
      </c>
      <c r="AV143" s="117" t="s">
        <v>32</v>
      </c>
      <c r="AW143" s="117" t="s">
        <v>32</v>
      </c>
      <c r="AX143" s="117" t="s">
        <v>32</v>
      </c>
      <c r="AY143" s="117">
        <v>4.2563473077840003E-3</v>
      </c>
      <c r="AZ143" s="117" t="s">
        <v>32</v>
      </c>
      <c r="BA143" s="117">
        <v>6.7940810330359997E-3</v>
      </c>
      <c r="BB143" s="117">
        <v>5.1021327554589997E-3</v>
      </c>
      <c r="BC143" s="117">
        <v>7.2154129366420003E-2</v>
      </c>
      <c r="BD143" s="117">
        <v>3.3482273902100998E-2</v>
      </c>
      <c r="BE143" s="117">
        <v>2.4307627805936298</v>
      </c>
      <c r="BF143" s="117">
        <v>1.37521908515467</v>
      </c>
      <c r="BG143" s="117">
        <v>1.6618433137612E-2</v>
      </c>
      <c r="BH143" s="117">
        <v>4.6907419075470002E-3</v>
      </c>
      <c r="BI143" s="117">
        <v>3.5019631495680002E-3</v>
      </c>
      <c r="BJ143" s="117">
        <v>7.6098457076810002E-3</v>
      </c>
      <c r="BK143" s="117">
        <v>9.2183200485929997E-3</v>
      </c>
      <c r="BL143" s="117">
        <v>1.4668883624894E-2</v>
      </c>
    </row>
    <row r="144" spans="1:64" x14ac:dyDescent="0.3">
      <c r="A144" s="126">
        <v>12</v>
      </c>
      <c r="B144" s="117">
        <v>619.90919411950495</v>
      </c>
      <c r="C144" s="123">
        <v>306900.31466131302</v>
      </c>
      <c r="D144" s="117">
        <v>131.49245194080001</v>
      </c>
      <c r="E144" s="117" t="s">
        <v>32</v>
      </c>
      <c r="F144" s="123">
        <v>356185.74490773299</v>
      </c>
      <c r="G144" s="117">
        <v>6101.2644116478104</v>
      </c>
      <c r="H144" s="117">
        <v>12772.329134752101</v>
      </c>
      <c r="I144" s="123">
        <v>96.5110304381448</v>
      </c>
      <c r="J144" s="117">
        <v>0.81631606567220705</v>
      </c>
      <c r="K144" s="117">
        <v>6.0795664011483996</v>
      </c>
      <c r="M144" s="124">
        <v>0.1326109748060445</v>
      </c>
      <c r="N144" s="124">
        <v>51.194041488653625</v>
      </c>
      <c r="O144" s="124">
        <v>2.484549879421416E-2</v>
      </c>
      <c r="P144" s="124">
        <v>0</v>
      </c>
      <c r="Q144" s="124">
        <v>45.823296082379848</v>
      </c>
      <c r="R144" s="124">
        <v>0.78779526083196527</v>
      </c>
      <c r="S144" s="124">
        <v>2.1179076171245934</v>
      </c>
      <c r="T144" s="124">
        <v>1.7229149153817607E-2</v>
      </c>
      <c r="U144" s="125">
        <v>1.0387621935678834E-4</v>
      </c>
      <c r="V144" s="125">
        <v>7.5678442561495272E-4</v>
      </c>
      <c r="W144" s="125">
        <v>100.09858673238908</v>
      </c>
      <c r="Y144" s="11">
        <v>72.942966791226695</v>
      </c>
      <c r="Z144" s="117">
        <v>142.56020288552801</v>
      </c>
      <c r="AA144" s="117">
        <v>1.5356089804222099</v>
      </c>
      <c r="AB144" s="117">
        <v>0.24535784217369799</v>
      </c>
      <c r="AC144" s="117" t="s">
        <v>32</v>
      </c>
      <c r="AD144" s="117" t="s">
        <v>32</v>
      </c>
      <c r="AE144" s="117" t="s">
        <v>32</v>
      </c>
      <c r="AF144" s="117" t="s">
        <v>32</v>
      </c>
      <c r="AG144" s="117" t="s">
        <v>32</v>
      </c>
      <c r="AH144" s="117">
        <v>0.12545539828636099</v>
      </c>
      <c r="AI144" s="117">
        <v>1.1649349341928E-2</v>
      </c>
      <c r="AJ144" s="117">
        <v>56.3467141953235</v>
      </c>
      <c r="AK144" s="117">
        <v>19.2245073235242</v>
      </c>
      <c r="AL144" s="117">
        <v>0.30221473527864001</v>
      </c>
      <c r="AM144" s="117">
        <v>0.53663287967070705</v>
      </c>
      <c r="AN144" s="117" t="s">
        <v>32</v>
      </c>
      <c r="AO144" s="117" t="s">
        <v>32</v>
      </c>
      <c r="AP144" s="117">
        <v>0.31185041272276698</v>
      </c>
      <c r="AQ144" s="117">
        <v>2.270513066602E-3</v>
      </c>
      <c r="AR144" s="117">
        <v>8.2384831173350007E-3</v>
      </c>
      <c r="AS144" s="117" t="s">
        <v>32</v>
      </c>
      <c r="AT144" s="117">
        <v>7.4830253446982006E-2</v>
      </c>
      <c r="AU144" s="117">
        <v>6.4054632969429998E-3</v>
      </c>
      <c r="AV144" s="117" t="s">
        <v>32</v>
      </c>
      <c r="AW144" s="117">
        <v>6.0551923394399996E-3</v>
      </c>
      <c r="AX144" s="117" t="s">
        <v>32</v>
      </c>
      <c r="AY144" s="117" t="s">
        <v>32</v>
      </c>
      <c r="AZ144" s="117">
        <v>3.8212638722300001E-3</v>
      </c>
      <c r="BA144" s="117">
        <v>2.9750719240179998E-3</v>
      </c>
      <c r="BB144" s="117">
        <v>2.7027061413179999E-3</v>
      </c>
      <c r="BC144" s="117">
        <v>5.9597020985763E-2</v>
      </c>
      <c r="BD144" s="117">
        <v>2.7714815449268002E-2</v>
      </c>
      <c r="BE144" s="117">
        <v>2.28219232189329</v>
      </c>
      <c r="BF144" s="117">
        <v>1.43882807405597</v>
      </c>
      <c r="BG144" s="117">
        <v>1.9616099894483E-2</v>
      </c>
      <c r="BH144" s="117">
        <v>6.4456746600199998E-4</v>
      </c>
      <c r="BI144" s="117">
        <v>7.49238064882E-4</v>
      </c>
      <c r="BJ144" s="117">
        <v>2.5842706142670002E-3</v>
      </c>
      <c r="BK144" s="117">
        <v>1.8429718742550001E-3</v>
      </c>
      <c r="BL144" s="117">
        <v>4.9833783857070003E-3</v>
      </c>
    </row>
    <row r="145" spans="1:64" x14ac:dyDescent="0.3">
      <c r="A145" s="126">
        <v>13</v>
      </c>
      <c r="B145" s="117">
        <v>676.98944026812603</v>
      </c>
      <c r="C145" s="123">
        <v>303701.30420151202</v>
      </c>
      <c r="D145" s="117">
        <v>146.471674506737</v>
      </c>
      <c r="E145" s="117" t="s">
        <v>32</v>
      </c>
      <c r="F145" s="123">
        <v>358002.640748112</v>
      </c>
      <c r="G145" s="117">
        <v>6085.3691037196804</v>
      </c>
      <c r="H145" s="117">
        <v>12790.360593591</v>
      </c>
      <c r="I145" s="123">
        <v>94.600435262925899</v>
      </c>
      <c r="J145" s="117">
        <v>0.62594142730007396</v>
      </c>
      <c r="K145" s="117">
        <v>7.1056909172344103</v>
      </c>
      <c r="M145" s="124">
        <v>0.14482158106215753</v>
      </c>
      <c r="N145" s="124">
        <v>50.660414553854217</v>
      </c>
      <c r="O145" s="124">
        <v>2.7675822898047958E-2</v>
      </c>
      <c r="P145" s="124">
        <v>0</v>
      </c>
      <c r="Q145" s="124">
        <v>46.057039732244611</v>
      </c>
      <c r="R145" s="124">
        <v>0.78574285867228499</v>
      </c>
      <c r="S145" s="124">
        <v>2.1208975936292593</v>
      </c>
      <c r="T145" s="124">
        <v>1.6888069703137533E-2</v>
      </c>
      <c r="U145" s="125">
        <v>7.9651046623934409E-5</v>
      </c>
      <c r="V145" s="125">
        <v>8.8451640537733924E-4</v>
      </c>
      <c r="W145" s="125">
        <v>99.81444437951572</v>
      </c>
      <c r="Y145" s="11">
        <v>74.135452332362703</v>
      </c>
      <c r="Z145" s="117">
        <v>147.58052891729801</v>
      </c>
      <c r="AA145" s="117">
        <v>1.39095418018451</v>
      </c>
      <c r="AB145" s="117">
        <v>0.27775569070922501</v>
      </c>
      <c r="AC145" s="117" t="s">
        <v>32</v>
      </c>
      <c r="AD145" s="117" t="s">
        <v>32</v>
      </c>
      <c r="AE145" s="117" t="s">
        <v>32</v>
      </c>
      <c r="AF145" s="117" t="s">
        <v>32</v>
      </c>
      <c r="AG145" s="117" t="s">
        <v>32</v>
      </c>
      <c r="AH145" s="117">
        <v>0.107159770113922</v>
      </c>
      <c r="AI145" s="117">
        <v>1.9723079906790002E-2</v>
      </c>
      <c r="AJ145" s="117">
        <v>60.634849304786499</v>
      </c>
      <c r="AK145" s="117">
        <v>18.9054770516526</v>
      </c>
      <c r="AL145" s="117">
        <v>0.17206882262425699</v>
      </c>
      <c r="AM145" s="117">
        <v>0.52641242937432298</v>
      </c>
      <c r="AN145" s="117" t="s">
        <v>32</v>
      </c>
      <c r="AO145" s="117" t="s">
        <v>32</v>
      </c>
      <c r="AP145" s="117" t="s">
        <v>32</v>
      </c>
      <c r="AQ145" s="117">
        <v>1.1404224314520001E-3</v>
      </c>
      <c r="AR145" s="117">
        <v>5.9625088001000002E-3</v>
      </c>
      <c r="AS145" s="117" t="s">
        <v>32</v>
      </c>
      <c r="AT145" s="117" t="s">
        <v>32</v>
      </c>
      <c r="AU145" s="117" t="s">
        <v>32</v>
      </c>
      <c r="AV145" s="117" t="s">
        <v>32</v>
      </c>
      <c r="AW145" s="117" t="s">
        <v>32</v>
      </c>
      <c r="AX145" s="117" t="s">
        <v>32</v>
      </c>
      <c r="AY145" s="117" t="s">
        <v>32</v>
      </c>
      <c r="AZ145" s="117">
        <v>9.5145627288899996E-4</v>
      </c>
      <c r="BA145" s="117">
        <v>9.1584134210310007E-3</v>
      </c>
      <c r="BB145" s="117">
        <v>6.4115666840049998E-3</v>
      </c>
      <c r="BC145" s="117">
        <v>0.15116146424884699</v>
      </c>
      <c r="BD145" s="117">
        <v>4.1679271109129001E-2</v>
      </c>
      <c r="BE145" s="117">
        <v>2.3927694812387101</v>
      </c>
      <c r="BF145" s="117">
        <v>1.45845258547242</v>
      </c>
      <c r="BG145" s="117">
        <v>9.9252943101559993E-3</v>
      </c>
      <c r="BH145" s="117">
        <v>6.53350353565E-4</v>
      </c>
      <c r="BI145" s="117">
        <v>1.341685915279E-3</v>
      </c>
      <c r="BJ145" s="117">
        <v>2.6192314783569999E-3</v>
      </c>
      <c r="BK145" s="117" t="s">
        <v>32</v>
      </c>
      <c r="BL145" s="117">
        <v>2.7975644192580001E-3</v>
      </c>
    </row>
    <row r="146" spans="1:64" x14ac:dyDescent="0.3">
      <c r="A146" s="126">
        <v>14</v>
      </c>
      <c r="B146" s="117">
        <v>673.59627373657997</v>
      </c>
      <c r="C146" s="123">
        <v>305089.89300977101</v>
      </c>
      <c r="D146" s="117">
        <v>145.62404904252799</v>
      </c>
      <c r="E146" s="117" t="s">
        <v>32</v>
      </c>
      <c r="F146" s="123">
        <v>362853.72623171</v>
      </c>
      <c r="G146" s="117">
        <v>6203.2405282961499</v>
      </c>
      <c r="H146" s="117">
        <v>12388.104672970399</v>
      </c>
      <c r="I146" s="123">
        <v>96.970283539272998</v>
      </c>
      <c r="J146" s="117">
        <v>0.94310925958909997</v>
      </c>
      <c r="K146" s="117">
        <v>7.4475560500021203</v>
      </c>
      <c r="M146" s="124">
        <v>0.14409571487772921</v>
      </c>
      <c r="N146" s="124">
        <v>50.892045052959901</v>
      </c>
      <c r="O146" s="124">
        <v>2.7515664066585663E-2</v>
      </c>
      <c r="P146" s="124">
        <v>0</v>
      </c>
      <c r="Q146" s="124">
        <v>46.68113187970949</v>
      </c>
      <c r="R146" s="124">
        <v>0.80096241701359883</v>
      </c>
      <c r="S146" s="124">
        <v>2.0541955168719515</v>
      </c>
      <c r="T146" s="124">
        <v>1.7311135017431017E-2</v>
      </c>
      <c r="U146" s="125">
        <v>1.2001065328271296E-4</v>
      </c>
      <c r="V146" s="125">
        <v>9.2707177710426377E-4</v>
      </c>
      <c r="W146" s="125">
        <v>100.61830446294707</v>
      </c>
      <c r="Y146" s="11">
        <v>80.824878882245201</v>
      </c>
      <c r="Z146" s="117">
        <v>137.84005882712401</v>
      </c>
      <c r="AA146" s="117">
        <v>1.40678636721233</v>
      </c>
      <c r="AB146" s="117">
        <v>0.366883349492585</v>
      </c>
      <c r="AC146" s="117" t="s">
        <v>32</v>
      </c>
      <c r="AD146" s="117">
        <v>0.181138070852534</v>
      </c>
      <c r="AE146" s="117" t="s">
        <v>32</v>
      </c>
      <c r="AF146" s="117" t="s">
        <v>32</v>
      </c>
      <c r="AG146" s="117" t="s">
        <v>32</v>
      </c>
      <c r="AH146" s="117">
        <v>0.11906342301910799</v>
      </c>
      <c r="AI146" s="117">
        <v>1.8486906469698E-2</v>
      </c>
      <c r="AJ146" s="117">
        <v>70.096412590184499</v>
      </c>
      <c r="AK146" s="117">
        <v>18.662877468662401</v>
      </c>
      <c r="AL146" s="117">
        <v>0.26298751728451097</v>
      </c>
      <c r="AM146" s="117">
        <v>0.58626633865155797</v>
      </c>
      <c r="AN146" s="117" t="s">
        <v>32</v>
      </c>
      <c r="AO146" s="117" t="s">
        <v>32</v>
      </c>
      <c r="AP146" s="117" t="s">
        <v>32</v>
      </c>
      <c r="AQ146" s="117" t="s">
        <v>32</v>
      </c>
      <c r="AR146" s="117" t="s">
        <v>32</v>
      </c>
      <c r="AS146" s="117" t="s">
        <v>32</v>
      </c>
      <c r="AT146" s="117" t="s">
        <v>32</v>
      </c>
      <c r="AU146" s="117" t="s">
        <v>32</v>
      </c>
      <c r="AV146" s="117" t="s">
        <v>32</v>
      </c>
      <c r="AW146" s="117">
        <v>6.1637114769459997E-3</v>
      </c>
      <c r="AX146" s="117" t="s">
        <v>32</v>
      </c>
      <c r="AY146" s="117" t="s">
        <v>32</v>
      </c>
      <c r="AZ146" s="117">
        <v>9.5547308681899999E-4</v>
      </c>
      <c r="BA146" s="117">
        <v>6.1130241509239997E-3</v>
      </c>
      <c r="BB146" s="117">
        <v>4.595571020311E-3</v>
      </c>
      <c r="BC146" s="117">
        <v>0.12580057057271801</v>
      </c>
      <c r="BD146" s="117">
        <v>4.1859891551407E-2</v>
      </c>
      <c r="BE146" s="117">
        <v>2.99059082670767</v>
      </c>
      <c r="BF146" s="117">
        <v>1.3681868157872199</v>
      </c>
      <c r="BG146" s="117">
        <v>9.9670640083780009E-3</v>
      </c>
      <c r="BH146" s="117">
        <v>1.82435172312E-3</v>
      </c>
      <c r="BI146" s="117" t="s">
        <v>32</v>
      </c>
      <c r="BJ146" s="117" t="s">
        <v>32</v>
      </c>
      <c r="BK146" s="117" t="s">
        <v>32</v>
      </c>
      <c r="BL146" s="117">
        <v>1.116183001217E-3</v>
      </c>
    </row>
    <row r="147" spans="1:64" x14ac:dyDescent="0.3">
      <c r="A147" s="126">
        <v>15</v>
      </c>
      <c r="B147" s="117">
        <v>791.41036018565399</v>
      </c>
      <c r="C147" s="123">
        <v>306744.64312686899</v>
      </c>
      <c r="D147" s="117">
        <v>253.438740965536</v>
      </c>
      <c r="E147" s="117" t="s">
        <v>32</v>
      </c>
      <c r="F147" s="123">
        <v>358855.11442224099</v>
      </c>
      <c r="G147" s="117">
        <v>6575.7146879128304</v>
      </c>
      <c r="H147" s="117">
        <v>12180.4768173966</v>
      </c>
      <c r="I147" s="123">
        <v>92.927910514221395</v>
      </c>
      <c r="J147" s="117">
        <v>0.50794974410649296</v>
      </c>
      <c r="K147" s="117">
        <v>7.0001101947198698</v>
      </c>
      <c r="M147" s="124">
        <v>0.16929850425091511</v>
      </c>
      <c r="N147" s="124">
        <v>51.16807391999302</v>
      </c>
      <c r="O147" s="124">
        <v>4.7887250105438026E-2</v>
      </c>
      <c r="P147" s="124">
        <v>0</v>
      </c>
      <c r="Q147" s="124">
        <v>46.166710470421307</v>
      </c>
      <c r="R147" s="124">
        <v>0.84905628050330462</v>
      </c>
      <c r="S147" s="124">
        <v>2.0197666658607041</v>
      </c>
      <c r="T147" s="124">
        <v>1.6589490584998801E-2</v>
      </c>
      <c r="U147" s="125">
        <v>6.4636604937551233E-5</v>
      </c>
      <c r="V147" s="125">
        <v>8.7137371703872933E-4</v>
      </c>
      <c r="W147" s="125">
        <v>100.43831859204165</v>
      </c>
      <c r="Y147" s="11">
        <v>78.0778811286158</v>
      </c>
      <c r="Z147" s="117">
        <v>132.60508694251001</v>
      </c>
      <c r="AA147" s="117">
        <v>1.3834904961566701</v>
      </c>
      <c r="AB147" s="117">
        <v>0.23241503549020501</v>
      </c>
      <c r="AC147" s="117" t="s">
        <v>32</v>
      </c>
      <c r="AD147" s="117">
        <v>0.13960463762209399</v>
      </c>
      <c r="AE147" s="117" t="s">
        <v>32</v>
      </c>
      <c r="AF147" s="117">
        <v>0.103120867786128</v>
      </c>
      <c r="AG147" s="117" t="s">
        <v>32</v>
      </c>
      <c r="AH147" s="117">
        <v>0.131054443870537</v>
      </c>
      <c r="AI147" s="117">
        <v>3.2517217812108999E-2</v>
      </c>
      <c r="AJ147" s="117">
        <v>67.235171787072801</v>
      </c>
      <c r="AK147" s="117">
        <v>19.192141658629701</v>
      </c>
      <c r="AL147" s="117">
        <v>0.26825901118654399</v>
      </c>
      <c r="AM147" s="117">
        <v>0.57425572622586296</v>
      </c>
      <c r="AN147" s="117" t="s">
        <v>32</v>
      </c>
      <c r="AO147" s="117" t="s">
        <v>32</v>
      </c>
      <c r="AP147" s="117" t="s">
        <v>32</v>
      </c>
      <c r="AQ147" s="117">
        <v>3.432060918407E-3</v>
      </c>
      <c r="AR147" s="117">
        <v>1.1586021567700001E-3</v>
      </c>
      <c r="AS147" s="117" t="s">
        <v>32</v>
      </c>
      <c r="AT147" s="117" t="s">
        <v>32</v>
      </c>
      <c r="AU147" s="117" t="s">
        <v>32</v>
      </c>
      <c r="AV147" s="117" t="s">
        <v>32</v>
      </c>
      <c r="AW147" s="117" t="s">
        <v>32</v>
      </c>
      <c r="AX147" s="117" t="s">
        <v>32</v>
      </c>
      <c r="AY147" s="117" t="s">
        <v>32</v>
      </c>
      <c r="AZ147" s="117" t="s">
        <v>32</v>
      </c>
      <c r="BA147" s="117">
        <v>1.2094124648868E-2</v>
      </c>
      <c r="BB147" s="117">
        <v>5.4334365102910002E-3</v>
      </c>
      <c r="BC147" s="117">
        <v>8.9708182115223994E-2</v>
      </c>
      <c r="BD147" s="117">
        <v>2.3949574054242001E-2</v>
      </c>
      <c r="BE147" s="117">
        <v>2.8646176690504599</v>
      </c>
      <c r="BF147" s="117">
        <v>1.45642052150823</v>
      </c>
      <c r="BG147" s="117">
        <v>9.8101514005500007E-3</v>
      </c>
      <c r="BH147" s="117" t="s">
        <v>32</v>
      </c>
      <c r="BI147" s="117">
        <v>2.4772925812439998E-3</v>
      </c>
      <c r="BJ147" s="117">
        <v>1.183755985915E-2</v>
      </c>
      <c r="BK147" s="117">
        <v>6.0904982579600001E-4</v>
      </c>
      <c r="BL147" s="117">
        <v>3.319007206481E-3</v>
      </c>
    </row>
    <row r="148" spans="1:64" x14ac:dyDescent="0.3">
      <c r="A148" s="126">
        <v>16</v>
      </c>
      <c r="B148" s="117">
        <v>789.28983948050495</v>
      </c>
      <c r="C148" s="123">
        <v>300450.291675038</v>
      </c>
      <c r="D148" s="117">
        <v>177.14406146497399</v>
      </c>
      <c r="E148" s="117" t="s">
        <v>32</v>
      </c>
      <c r="F148" s="123">
        <v>354659.36587605497</v>
      </c>
      <c r="G148" s="117">
        <v>6667.0226967743702</v>
      </c>
      <c r="H148" s="117">
        <v>12691.6145655358</v>
      </c>
      <c r="I148" s="123">
        <v>76.730025726311993</v>
      </c>
      <c r="J148" s="117">
        <v>0.58585731111245598</v>
      </c>
      <c r="K148" s="117">
        <v>5.7419269020539296</v>
      </c>
      <c r="M148" s="124">
        <v>0.16884488246166962</v>
      </c>
      <c r="N148" s="124">
        <v>50.118113154313086</v>
      </c>
      <c r="O148" s="124">
        <v>3.3471370413806836E-2</v>
      </c>
      <c r="P148" s="124">
        <v>0</v>
      </c>
      <c r="Q148" s="124">
        <v>45.62692741995447</v>
      </c>
      <c r="R148" s="124">
        <v>0.86084597060750667</v>
      </c>
      <c r="S148" s="124">
        <v>2.1045235272571463</v>
      </c>
      <c r="T148" s="124">
        <v>1.3697844192661216E-2</v>
      </c>
      <c r="U148" s="125">
        <v>7.4550342839060021E-5</v>
      </c>
      <c r="V148" s="125">
        <v>7.147550607676732E-4</v>
      </c>
      <c r="W148" s="125">
        <v>98.92721347460396</v>
      </c>
      <c r="Y148" s="11">
        <v>66.756931966625501</v>
      </c>
      <c r="Z148" s="117">
        <v>134.85630989617499</v>
      </c>
      <c r="AA148" s="117">
        <v>1.65109093882021</v>
      </c>
      <c r="AB148" s="117">
        <v>0.18708214237068499</v>
      </c>
      <c r="AC148" s="117" t="s">
        <v>32</v>
      </c>
      <c r="AD148" s="117" t="s">
        <v>32</v>
      </c>
      <c r="AE148" s="117" t="s">
        <v>32</v>
      </c>
      <c r="AF148" s="117" t="s">
        <v>32</v>
      </c>
      <c r="AG148" s="117" t="s">
        <v>32</v>
      </c>
      <c r="AH148" s="117">
        <v>0.11089722197065199</v>
      </c>
      <c r="AI148" s="117">
        <v>2.4273868018499001E-2</v>
      </c>
      <c r="AJ148" s="117">
        <v>52.729252641485303</v>
      </c>
      <c r="AK148" s="117">
        <v>19.144946310554801</v>
      </c>
      <c r="AL148" s="117">
        <v>0.236590070641859</v>
      </c>
      <c r="AM148" s="117">
        <v>0.41907731600932702</v>
      </c>
      <c r="AN148" s="117" t="s">
        <v>32</v>
      </c>
      <c r="AO148" s="117" t="s">
        <v>32</v>
      </c>
      <c r="AP148" s="117" t="s">
        <v>32</v>
      </c>
      <c r="AQ148" s="117">
        <v>9.0020231600559993E-3</v>
      </c>
      <c r="AR148" s="117">
        <v>3.2490428024295998E-2</v>
      </c>
      <c r="AS148" s="117">
        <v>9.40794422039E-4</v>
      </c>
      <c r="AT148" s="117">
        <v>2.2577236868374002E-2</v>
      </c>
      <c r="AU148" s="117" t="s">
        <v>32</v>
      </c>
      <c r="AV148" s="117">
        <v>3.3613228417520001E-3</v>
      </c>
      <c r="AW148" s="117" t="s">
        <v>32</v>
      </c>
      <c r="AX148" s="117" t="s">
        <v>32</v>
      </c>
      <c r="AY148" s="117">
        <v>3.6885267323199999E-3</v>
      </c>
      <c r="AZ148" s="117" t="s">
        <v>32</v>
      </c>
      <c r="BA148" s="117">
        <v>2.9234159845029999E-3</v>
      </c>
      <c r="BB148" s="117">
        <v>8.7704512903800003E-4</v>
      </c>
      <c r="BC148" s="117">
        <v>7.1182253863836004E-2</v>
      </c>
      <c r="BD148" s="117">
        <v>2.2535785055126999E-2</v>
      </c>
      <c r="BE148" s="117">
        <v>2.4785818972878699</v>
      </c>
      <c r="BF148" s="117">
        <v>1.5370885483311101</v>
      </c>
      <c r="BG148" s="117">
        <v>9.6163776047960003E-3</v>
      </c>
      <c r="BH148" s="117">
        <v>7.3949954792009998E-3</v>
      </c>
      <c r="BI148" s="117" t="s">
        <v>32</v>
      </c>
      <c r="BJ148" s="117">
        <v>7.6479590114859998E-3</v>
      </c>
      <c r="BK148" s="117">
        <v>1.0905924976515E-2</v>
      </c>
      <c r="BL148" s="117">
        <v>2.1245559326667999E-2</v>
      </c>
    </row>
    <row r="149" spans="1:64" x14ac:dyDescent="0.3">
      <c r="A149" s="126">
        <v>17</v>
      </c>
      <c r="B149" s="117">
        <v>853.92167542831805</v>
      </c>
      <c r="C149" s="123">
        <v>304587.41503416799</v>
      </c>
      <c r="D149" s="117">
        <v>153.48530329655199</v>
      </c>
      <c r="E149" s="117" t="s">
        <v>32</v>
      </c>
      <c r="F149" s="123">
        <v>359925.46174300002</v>
      </c>
      <c r="G149" s="117">
        <v>6630.7356098840501</v>
      </c>
      <c r="H149" s="117">
        <v>12698.750913918901</v>
      </c>
      <c r="I149" s="123">
        <v>94.420228856503599</v>
      </c>
      <c r="J149" s="117">
        <v>0.738207729528782</v>
      </c>
      <c r="K149" s="117">
        <v>8.2250692828919494</v>
      </c>
      <c r="M149" s="124">
        <v>0.18267092480762584</v>
      </c>
      <c r="N149" s="124">
        <v>50.808226701849563</v>
      </c>
      <c r="O149" s="124">
        <v>2.9001048057883498E-2</v>
      </c>
      <c r="P149" s="124">
        <v>0</v>
      </c>
      <c r="Q149" s="124">
        <v>46.30441065323695</v>
      </c>
      <c r="R149" s="124">
        <v>0.85616058194822842</v>
      </c>
      <c r="S149" s="124">
        <v>2.1057068765460323</v>
      </c>
      <c r="T149" s="124">
        <v>1.6855899255463023E-2</v>
      </c>
      <c r="U149" s="125">
        <v>9.3936933582537506E-5</v>
      </c>
      <c r="V149" s="125">
        <v>1.0238566243343898E-3</v>
      </c>
      <c r="W149" s="125">
        <v>100.30415047925966</v>
      </c>
      <c r="Y149" s="11">
        <v>78.674178516356307</v>
      </c>
      <c r="Z149" s="117">
        <v>134.251613680552</v>
      </c>
      <c r="AA149" s="117">
        <v>1.40509662853664</v>
      </c>
      <c r="AB149" s="117">
        <v>0.29849977249516102</v>
      </c>
      <c r="AC149" s="117" t="s">
        <v>32</v>
      </c>
      <c r="AD149" s="117" t="s">
        <v>32</v>
      </c>
      <c r="AE149" s="117" t="s">
        <v>32</v>
      </c>
      <c r="AF149" s="117" t="s">
        <v>32</v>
      </c>
      <c r="AG149" s="117" t="s">
        <v>32</v>
      </c>
      <c r="AH149" s="117">
        <v>0.14286435672733599</v>
      </c>
      <c r="AI149" s="117">
        <v>3.2634014514383997E-2</v>
      </c>
      <c r="AJ149" s="117">
        <v>69.657147667354593</v>
      </c>
      <c r="AK149" s="117">
        <v>18.597260823383301</v>
      </c>
      <c r="AL149" s="117">
        <v>0.205127555250432</v>
      </c>
      <c r="AM149" s="117">
        <v>0.57116225703396495</v>
      </c>
      <c r="AN149" s="117" t="s">
        <v>32</v>
      </c>
      <c r="AO149" s="117" t="s">
        <v>32</v>
      </c>
      <c r="AP149" s="117">
        <v>1.8704004125280001E-2</v>
      </c>
      <c r="AQ149" s="117">
        <v>5.8714337137717003E-2</v>
      </c>
      <c r="AR149" s="117">
        <v>8.6356674870946004E-2</v>
      </c>
      <c r="AS149" s="117">
        <v>1.0269701329909999E-2</v>
      </c>
      <c r="AT149" s="117">
        <v>1.7968615461924999E-2</v>
      </c>
      <c r="AU149" s="117" t="s">
        <v>32</v>
      </c>
      <c r="AV149" s="117">
        <v>1.7369571727200001E-3</v>
      </c>
      <c r="AW149" s="117" t="s">
        <v>32</v>
      </c>
      <c r="AX149" s="117" t="s">
        <v>32</v>
      </c>
      <c r="AY149" s="117">
        <v>3.9191253070450004E-3</v>
      </c>
      <c r="AZ149" s="117" t="s">
        <v>32</v>
      </c>
      <c r="BA149" s="117">
        <v>2.5250205620894001E-2</v>
      </c>
      <c r="BB149" s="117">
        <v>4.7149495923829998E-3</v>
      </c>
      <c r="BC149" s="117">
        <v>0.111318316324185</v>
      </c>
      <c r="BD149" s="117">
        <v>4.2950865280954001E-2</v>
      </c>
      <c r="BE149" s="117">
        <v>3.1445674769592999</v>
      </c>
      <c r="BF149" s="117">
        <v>1.4380749941823201</v>
      </c>
      <c r="BG149" s="117">
        <v>2.0473965020285999E-2</v>
      </c>
      <c r="BH149" s="117">
        <v>1.8734247942069999E-3</v>
      </c>
      <c r="BI149" s="117">
        <v>5.5867745450390001E-3</v>
      </c>
      <c r="BJ149" s="117">
        <v>1.477274657741E-2</v>
      </c>
      <c r="BK149" s="117">
        <v>2.5148474794357001E-2</v>
      </c>
      <c r="BL149" s="117">
        <v>4.4056068463656999E-2</v>
      </c>
    </row>
    <row r="150" spans="1:64" x14ac:dyDescent="0.3">
      <c r="A150" s="126">
        <v>18</v>
      </c>
      <c r="B150" s="117">
        <v>776.32057317829504</v>
      </c>
      <c r="C150" s="123">
        <v>304381.98430363298</v>
      </c>
      <c r="D150" s="117">
        <v>151.820386502833</v>
      </c>
      <c r="E150" s="117" t="s">
        <v>32</v>
      </c>
      <c r="F150" s="123">
        <v>354108.68691043602</v>
      </c>
      <c r="G150" s="117">
        <v>6152.5460534294398</v>
      </c>
      <c r="H150" s="117">
        <v>12961.586656990899</v>
      </c>
      <c r="I150" s="123">
        <v>94.827826201949705</v>
      </c>
      <c r="J150" s="117">
        <v>0.95000718221464497</v>
      </c>
      <c r="K150" s="117">
        <v>8.6342471453004208</v>
      </c>
      <c r="M150" s="124">
        <v>0.16607049701430088</v>
      </c>
      <c r="N150" s="124">
        <v>50.773958801689012</v>
      </c>
      <c r="O150" s="124">
        <v>2.8686462029710293E-2</v>
      </c>
      <c r="P150" s="124">
        <v>0</v>
      </c>
      <c r="Q150" s="124">
        <v>45.556082571027595</v>
      </c>
      <c r="R150" s="124">
        <v>0.79441674641880922</v>
      </c>
      <c r="S150" s="124">
        <v>2.1492902994622307</v>
      </c>
      <c r="T150" s="124">
        <v>1.6928663533572062E-2</v>
      </c>
      <c r="U150" s="125">
        <v>1.2088841393681358E-4</v>
      </c>
      <c r="V150" s="125">
        <v>1.0747910846469963E-3</v>
      </c>
      <c r="W150" s="125">
        <v>99.486629720673818</v>
      </c>
      <c r="Y150" s="11">
        <v>70.803102581037294</v>
      </c>
      <c r="Z150" s="117">
        <v>139.19320268501201</v>
      </c>
      <c r="AA150" s="117">
        <v>1.6330665749383999</v>
      </c>
      <c r="AB150" s="117">
        <v>0.26152588732536902</v>
      </c>
      <c r="AC150" s="117" t="s">
        <v>32</v>
      </c>
      <c r="AD150" s="117" t="s">
        <v>32</v>
      </c>
      <c r="AE150" s="117" t="s">
        <v>32</v>
      </c>
      <c r="AF150" s="117" t="s">
        <v>32</v>
      </c>
      <c r="AG150" s="117" t="s">
        <v>32</v>
      </c>
      <c r="AH150" s="117">
        <v>8.6229115867289E-2</v>
      </c>
      <c r="AI150" s="117">
        <v>2.6022520374115E-2</v>
      </c>
      <c r="AJ150" s="117">
        <v>60.699018534603802</v>
      </c>
      <c r="AK150" s="117">
        <v>18.921894624152699</v>
      </c>
      <c r="AL150" s="117">
        <v>0.24102365169255699</v>
      </c>
      <c r="AM150" s="117">
        <v>0.45136815920790802</v>
      </c>
      <c r="AN150" s="117" t="s">
        <v>32</v>
      </c>
      <c r="AO150" s="117">
        <v>1.0919158238247E-2</v>
      </c>
      <c r="AP150" s="117" t="s">
        <v>32</v>
      </c>
      <c r="AQ150" s="117" t="s">
        <v>32</v>
      </c>
      <c r="AR150" s="117">
        <v>2.3384644744600001E-3</v>
      </c>
      <c r="AS150" s="117">
        <v>9.5760112526499996E-4</v>
      </c>
      <c r="AT150" s="117" t="s">
        <v>32</v>
      </c>
      <c r="AU150" s="117" t="s">
        <v>32</v>
      </c>
      <c r="AV150" s="117" t="s">
        <v>32</v>
      </c>
      <c r="AW150" s="117" t="s">
        <v>32</v>
      </c>
      <c r="AX150" s="117" t="s">
        <v>32</v>
      </c>
      <c r="AY150" s="117" t="s">
        <v>32</v>
      </c>
      <c r="AZ150" s="117">
        <v>1.9007699414280001E-3</v>
      </c>
      <c r="BA150" s="117">
        <v>1.2067553301266E-2</v>
      </c>
      <c r="BB150" s="117">
        <v>4.5169317827319999E-3</v>
      </c>
      <c r="BC150" s="117">
        <v>0.11946363877534701</v>
      </c>
      <c r="BD150" s="117">
        <v>3.4441460451180003E-2</v>
      </c>
      <c r="BE150" s="117">
        <v>3.08025102329532</v>
      </c>
      <c r="BF150" s="117">
        <v>1.43724577185534</v>
      </c>
      <c r="BG150" s="117">
        <v>1.4698718991480999E-2</v>
      </c>
      <c r="BH150" s="117">
        <v>2.9417687761120002E-3</v>
      </c>
      <c r="BI150" s="117">
        <v>7.5264411948099998E-4</v>
      </c>
      <c r="BJ150" s="117">
        <v>7.5403297453163001E-2</v>
      </c>
      <c r="BK150" s="117" t="s">
        <v>32</v>
      </c>
      <c r="BL150" s="117">
        <v>3.3177247294899999E-3</v>
      </c>
    </row>
    <row r="151" spans="1:64" x14ac:dyDescent="0.3">
      <c r="A151" s="126">
        <v>19</v>
      </c>
      <c r="B151" s="117">
        <v>770.79494525529697</v>
      </c>
      <c r="C151" s="123">
        <v>298171.30262490199</v>
      </c>
      <c r="D151" s="117">
        <v>252.85970551495899</v>
      </c>
      <c r="E151" s="117" t="s">
        <v>32</v>
      </c>
      <c r="F151" s="123">
        <v>366996.08935606002</v>
      </c>
      <c r="G151" s="117">
        <v>6836.8377016219001</v>
      </c>
      <c r="H151" s="117">
        <v>12204.912173426301</v>
      </c>
      <c r="I151" s="123">
        <v>90.315957878008703</v>
      </c>
      <c r="J151" s="117">
        <v>0.74528603653509395</v>
      </c>
      <c r="K151" s="117">
        <v>7.9855671701881699</v>
      </c>
      <c r="M151" s="124">
        <v>0.16488845468901314</v>
      </c>
      <c r="N151" s="124">
        <v>49.737954990859897</v>
      </c>
      <c r="O151" s="124">
        <v>4.7777841357051501E-2</v>
      </c>
      <c r="P151" s="124">
        <v>0</v>
      </c>
      <c r="Q151" s="124">
        <v>47.21404689565712</v>
      </c>
      <c r="R151" s="124">
        <v>0.88277248403341979</v>
      </c>
      <c r="S151" s="124">
        <v>2.023818536597549</v>
      </c>
      <c r="T151" s="124">
        <v>1.612320480038211E-2</v>
      </c>
      <c r="U151" s="125">
        <v>9.48376481490907E-5</v>
      </c>
      <c r="V151" s="125">
        <v>9.9404340134502341E-4</v>
      </c>
      <c r="W151" s="125">
        <v>100.08847128904392</v>
      </c>
      <c r="Y151" s="11">
        <v>72.999810713674407</v>
      </c>
      <c r="Z151" s="117">
        <v>138.260075236586</v>
      </c>
      <c r="AA151" s="117">
        <v>2.1461924248467801</v>
      </c>
      <c r="AB151" s="117">
        <v>0.27905141990768501</v>
      </c>
      <c r="AC151" s="117" t="s">
        <v>32</v>
      </c>
      <c r="AD151" s="117" t="s">
        <v>32</v>
      </c>
      <c r="AE151" s="117" t="s">
        <v>32</v>
      </c>
      <c r="AF151" s="117">
        <v>8.1583045291456005E-2</v>
      </c>
      <c r="AG151" s="117" t="s">
        <v>32</v>
      </c>
      <c r="AH151" s="117">
        <v>0.167418979894777</v>
      </c>
      <c r="AI151" s="117">
        <v>4.3294306232011998E-2</v>
      </c>
      <c r="AJ151" s="117">
        <v>62.070172723744598</v>
      </c>
      <c r="AK151" s="117">
        <v>18.489314807186599</v>
      </c>
      <c r="AL151" s="117">
        <v>0.12656352030923901</v>
      </c>
      <c r="AM151" s="117">
        <v>0.42221472564122098</v>
      </c>
      <c r="AN151" s="117" t="s">
        <v>32</v>
      </c>
      <c r="AO151" s="117" t="s">
        <v>32</v>
      </c>
      <c r="AP151" s="117" t="s">
        <v>32</v>
      </c>
      <c r="AQ151" s="117">
        <v>1.2703952673808E-2</v>
      </c>
      <c r="AR151" s="117">
        <v>2.4981597409371E-2</v>
      </c>
      <c r="AS151" s="117">
        <v>9.6403787871500001E-4</v>
      </c>
      <c r="AT151" s="117" t="s">
        <v>32</v>
      </c>
      <c r="AU151" s="117" t="s">
        <v>32</v>
      </c>
      <c r="AV151" s="117">
        <v>1.6753783322990001E-3</v>
      </c>
      <c r="AW151" s="117" t="s">
        <v>32</v>
      </c>
      <c r="AX151" s="117" t="s">
        <v>32</v>
      </c>
      <c r="AY151" s="117">
        <v>7.6106264141519997E-3</v>
      </c>
      <c r="AZ151" s="117">
        <v>9.4549354959900004E-4</v>
      </c>
      <c r="BA151" s="117">
        <v>1.5200913109117999E-2</v>
      </c>
      <c r="BB151" s="117">
        <v>8.9929896293499995E-4</v>
      </c>
      <c r="BC151" s="117">
        <v>8.5920049906361998E-2</v>
      </c>
      <c r="BD151" s="117">
        <v>5.1071556723138997E-2</v>
      </c>
      <c r="BE151" s="117">
        <v>2.6975906186890501</v>
      </c>
      <c r="BF151" s="117">
        <v>1.38889653814896</v>
      </c>
      <c r="BG151" s="117">
        <v>9.8548646601489993E-3</v>
      </c>
      <c r="BH151" s="117">
        <v>6.5167168085599999E-4</v>
      </c>
      <c r="BI151" s="117">
        <v>1.915482152184E-3</v>
      </c>
      <c r="BJ151" s="117">
        <v>8.4309723451830004E-3</v>
      </c>
      <c r="BK151" s="117">
        <v>3.7311503714211998E-2</v>
      </c>
      <c r="BL151" s="117">
        <v>1.5078233161759E-2</v>
      </c>
    </row>
    <row r="152" spans="1:64" x14ac:dyDescent="0.3">
      <c r="A152" s="126">
        <v>20</v>
      </c>
      <c r="B152" s="117">
        <v>862.957809401242</v>
      </c>
      <c r="C152" s="123">
        <v>303691.31382473698</v>
      </c>
      <c r="D152" s="117">
        <v>150.157622635601</v>
      </c>
      <c r="E152" s="117" t="s">
        <v>32</v>
      </c>
      <c r="F152" s="123">
        <v>353601.02941733401</v>
      </c>
      <c r="G152" s="117">
        <v>6521.4885124584198</v>
      </c>
      <c r="H152" s="117">
        <v>12608.268089160099</v>
      </c>
      <c r="I152" s="123">
        <v>95.791531414921906</v>
      </c>
      <c r="J152" s="117">
        <v>0.93047869287588703</v>
      </c>
      <c r="K152" s="117">
        <v>7.3029568151933404</v>
      </c>
      <c r="M152" s="124">
        <v>0.18460393458711372</v>
      </c>
      <c r="N152" s="124">
        <v>50.658748059104369</v>
      </c>
      <c r="O152" s="124">
        <v>2.8372282796996807E-2</v>
      </c>
      <c r="P152" s="124">
        <v>0</v>
      </c>
      <c r="Q152" s="124">
        <v>45.49077243454002</v>
      </c>
      <c r="R152" s="124">
        <v>0.84205459672863114</v>
      </c>
      <c r="S152" s="124">
        <v>2.0907030145445278</v>
      </c>
      <c r="T152" s="124">
        <v>1.7100704188191859E-2</v>
      </c>
      <c r="U152" s="125">
        <v>1.1840341366845662E-4</v>
      </c>
      <c r="V152" s="125">
        <v>9.0907206435526702E-4</v>
      </c>
      <c r="W152" s="125">
        <v>99.31338250196788</v>
      </c>
      <c r="Y152" s="11">
        <v>76.630121398938002</v>
      </c>
      <c r="Z152" s="117">
        <v>136.08300555884901</v>
      </c>
      <c r="AA152" s="117">
        <v>1.1898621268380301</v>
      </c>
      <c r="AB152" s="117">
        <v>0.24440811474113899</v>
      </c>
      <c r="AC152" s="117" t="s">
        <v>32</v>
      </c>
      <c r="AD152" s="117">
        <v>0.16556551136514999</v>
      </c>
      <c r="AE152" s="117" t="s">
        <v>32</v>
      </c>
      <c r="AF152" s="117" t="s">
        <v>32</v>
      </c>
      <c r="AG152" s="117" t="s">
        <v>32</v>
      </c>
      <c r="AH152" s="117">
        <v>0.15391305689851201</v>
      </c>
      <c r="AI152" s="117">
        <v>4.1996741921602999E-2</v>
      </c>
      <c r="AJ152" s="117">
        <v>66.533044302189097</v>
      </c>
      <c r="AK152" s="117">
        <v>18.5765488271403</v>
      </c>
      <c r="AL152" s="117">
        <v>0.21386039689967301</v>
      </c>
      <c r="AM152" s="117">
        <v>0.495038909246036</v>
      </c>
      <c r="AN152" s="117" t="s">
        <v>32</v>
      </c>
      <c r="AO152" s="117" t="s">
        <v>32</v>
      </c>
      <c r="AP152" s="117">
        <v>3.7712011781693998E-2</v>
      </c>
      <c r="AQ152" s="117">
        <v>5.9520475824650001E-3</v>
      </c>
      <c r="AR152" s="117">
        <v>2.0883362160749999E-2</v>
      </c>
      <c r="AS152" s="117">
        <v>3.0476158023619998E-3</v>
      </c>
      <c r="AT152" s="117">
        <v>2.3923976653961E-2</v>
      </c>
      <c r="AU152" s="117" t="s">
        <v>32</v>
      </c>
      <c r="AV152" s="117" t="s">
        <v>32</v>
      </c>
      <c r="AW152" s="117">
        <v>6.2908171106459999E-3</v>
      </c>
      <c r="AX152" s="117" t="s">
        <v>32</v>
      </c>
      <c r="AY152" s="117">
        <v>7.8587051990389994E-3</v>
      </c>
      <c r="AZ152" s="117">
        <v>2.9769067308900001E-3</v>
      </c>
      <c r="BA152" s="117">
        <v>2.8304899587733998E-2</v>
      </c>
      <c r="BB152" s="117">
        <v>4.6977053451369996E-3</v>
      </c>
      <c r="BC152" s="117">
        <v>7.9880364600729004E-2</v>
      </c>
      <c r="BD152" s="117">
        <v>3.8808813494865001E-2</v>
      </c>
      <c r="BE152" s="117">
        <v>3.0072745509366601</v>
      </c>
      <c r="BF152" s="117">
        <v>1.2779937876590799</v>
      </c>
      <c r="BG152" s="117">
        <v>5.0738433054800004E-3</v>
      </c>
      <c r="BH152" s="117">
        <v>6.7350821739499997E-4</v>
      </c>
      <c r="BI152" s="117" t="s">
        <v>32</v>
      </c>
      <c r="BJ152" s="117">
        <v>6.3076569108610004E-3</v>
      </c>
      <c r="BK152" s="117">
        <v>1.0271983250291E-2</v>
      </c>
      <c r="BL152" s="117">
        <v>1.9040579597152E-2</v>
      </c>
    </row>
    <row r="153" spans="1:64" x14ac:dyDescent="0.3">
      <c r="A153" s="126">
        <v>21</v>
      </c>
      <c r="B153" s="117">
        <v>897.08689834455402</v>
      </c>
      <c r="C153" s="123">
        <v>300737.02792589198</v>
      </c>
      <c r="D153" s="117">
        <v>270.45982870572902</v>
      </c>
      <c r="E153" s="117" t="s">
        <v>32</v>
      </c>
      <c r="F153" s="123">
        <v>360623.06224589999</v>
      </c>
      <c r="G153" s="117">
        <v>6277.1997864916902</v>
      </c>
      <c r="H153" s="117">
        <v>12778.276155897</v>
      </c>
      <c r="I153" s="123">
        <v>97.610148490669005</v>
      </c>
      <c r="J153" s="117">
        <v>0.63572028813677495</v>
      </c>
      <c r="K153" s="117">
        <v>7.6688066343432704</v>
      </c>
      <c r="M153" s="124">
        <v>0.19190482929386701</v>
      </c>
      <c r="N153" s="124">
        <v>50.16594362831804</v>
      </c>
      <c r="O153" s="124">
        <v>5.1103384633947493E-2</v>
      </c>
      <c r="P153" s="124">
        <v>0</v>
      </c>
      <c r="Q153" s="124">
        <v>46.394156957935031</v>
      </c>
      <c r="R153" s="124">
        <v>0.81051203643180703</v>
      </c>
      <c r="S153" s="124">
        <v>2.1188937521708402</v>
      </c>
      <c r="T153" s="124">
        <v>1.7425363708554228E-2</v>
      </c>
      <c r="U153" s="125">
        <v>8.0895406665404615E-5</v>
      </c>
      <c r="V153" s="125">
        <v>9.5461304984305025E-4</v>
      </c>
      <c r="W153" s="125">
        <v>99.750975460948595</v>
      </c>
      <c r="Y153" s="11">
        <v>75.0338676237984</v>
      </c>
      <c r="Z153" s="117">
        <v>141.88548486385599</v>
      </c>
      <c r="AA153" s="117">
        <v>1.9751183063919</v>
      </c>
      <c r="AB153" s="117">
        <v>0.41846953869836701</v>
      </c>
      <c r="AC153" s="117" t="s">
        <v>32</v>
      </c>
      <c r="AD153" s="117" t="s">
        <v>32</v>
      </c>
      <c r="AE153" s="117" t="s">
        <v>32</v>
      </c>
      <c r="AF153" s="117" t="s">
        <v>32</v>
      </c>
      <c r="AG153" s="117" t="s">
        <v>32</v>
      </c>
      <c r="AH153" s="117">
        <v>0.15474282223501501</v>
      </c>
      <c r="AI153" s="117">
        <v>3.4692637728399998E-2</v>
      </c>
      <c r="AJ153" s="117">
        <v>65.570998819195395</v>
      </c>
      <c r="AK153" s="117">
        <v>18.801923086274801</v>
      </c>
      <c r="AL153" s="117">
        <v>0.247419397207403</v>
      </c>
      <c r="AM153" s="117">
        <v>0.56724140295330605</v>
      </c>
      <c r="AN153" s="117" t="s">
        <v>32</v>
      </c>
      <c r="AO153" s="117" t="s">
        <v>32</v>
      </c>
      <c r="AP153" s="117">
        <v>9.2974074529250002E-3</v>
      </c>
      <c r="AQ153" s="117">
        <v>1.19991857571E-3</v>
      </c>
      <c r="AR153" s="117">
        <v>2.490943864602E-3</v>
      </c>
      <c r="AS153" s="117">
        <v>1.0192558238189999E-3</v>
      </c>
      <c r="AT153" s="117">
        <v>2.4502411819293999E-2</v>
      </c>
      <c r="AU153" s="117">
        <v>1.3803473744614001E-2</v>
      </c>
      <c r="AV153" s="117" t="s">
        <v>32</v>
      </c>
      <c r="AW153" s="117" t="s">
        <v>32</v>
      </c>
      <c r="AX153" s="117">
        <v>1.9401023054560001E-3</v>
      </c>
      <c r="AY153" s="117" t="s">
        <v>32</v>
      </c>
      <c r="AZ153" s="117">
        <v>2.0242553294119998E-3</v>
      </c>
      <c r="BA153" s="117">
        <v>1.2850117839991E-2</v>
      </c>
      <c r="BB153" s="117">
        <v>9.6352175988489996E-3</v>
      </c>
      <c r="BC153" s="117">
        <v>0.12275399906496499</v>
      </c>
      <c r="BD153" s="117">
        <v>3.1583846583440003E-2</v>
      </c>
      <c r="BE153" s="117">
        <v>2.8414485871599102</v>
      </c>
      <c r="BF153" s="117">
        <v>1.1088758608992599</v>
      </c>
      <c r="BG153" s="117">
        <v>1.5647312704307002E-2</v>
      </c>
      <c r="BH153" s="117">
        <v>6.9017160476999998E-4</v>
      </c>
      <c r="BI153" s="117" t="s">
        <v>32</v>
      </c>
      <c r="BJ153" s="117">
        <v>2.0005653963344999E-2</v>
      </c>
      <c r="BK153" s="117">
        <v>2.623609980187E-3</v>
      </c>
      <c r="BL153" s="117">
        <v>3.534173844823E-3</v>
      </c>
    </row>
    <row r="154" spans="1:64" x14ac:dyDescent="0.3">
      <c r="A154" s="126">
        <v>22</v>
      </c>
      <c r="B154" s="117">
        <v>451.45607437560102</v>
      </c>
      <c r="C154" s="123">
        <v>304378.55262547202</v>
      </c>
      <c r="D154" s="117">
        <v>162.43870324463799</v>
      </c>
      <c r="E154" s="117" t="s">
        <v>32</v>
      </c>
      <c r="F154" s="123">
        <v>356325.085766859</v>
      </c>
      <c r="G154" s="117">
        <v>6019.6340891023401</v>
      </c>
      <c r="H154" s="117">
        <v>13092.2853477062</v>
      </c>
      <c r="I154" s="123">
        <v>97.752225952555705</v>
      </c>
      <c r="J154" s="117">
        <v>0.70198933395781304</v>
      </c>
      <c r="K154" s="117">
        <v>7.5180132082717401</v>
      </c>
      <c r="M154" s="124">
        <v>9.6575483430428585E-2</v>
      </c>
      <c r="N154" s="124">
        <v>50.773386363454989</v>
      </c>
      <c r="O154" s="124">
        <v>3.0692792978074351E-2</v>
      </c>
      <c r="P154" s="124">
        <v>0</v>
      </c>
      <c r="Q154" s="124">
        <v>45.841222283906411</v>
      </c>
      <c r="R154" s="124">
        <v>0.77725515358489417</v>
      </c>
      <c r="S154" s="124">
        <v>2.170962756356642</v>
      </c>
      <c r="T154" s="124">
        <v>1.7450727377050244E-2</v>
      </c>
      <c r="U154" s="125">
        <v>8.9328142746131697E-5</v>
      </c>
      <c r="V154" s="125">
        <v>9.3584228416566614E-4</v>
      </c>
      <c r="W154" s="125">
        <v>99.708570731515394</v>
      </c>
      <c r="Y154" s="11">
        <v>77.784697978513904</v>
      </c>
      <c r="Z154" s="117">
        <v>145.202582314853</v>
      </c>
      <c r="AA154" s="117">
        <v>1.2904173530934799</v>
      </c>
      <c r="AB154" s="117">
        <v>0.26614557422141899</v>
      </c>
      <c r="AC154" s="117" t="s">
        <v>32</v>
      </c>
      <c r="AD154" s="117">
        <v>0.18299916897336499</v>
      </c>
      <c r="AE154" s="117" t="s">
        <v>32</v>
      </c>
      <c r="AF154" s="117" t="s">
        <v>32</v>
      </c>
      <c r="AG154" s="117" t="s">
        <v>32</v>
      </c>
      <c r="AH154" s="117">
        <v>0.13148908959911601</v>
      </c>
      <c r="AI154" s="117">
        <v>2.5325831523769E-2</v>
      </c>
      <c r="AJ154" s="117">
        <v>71.725959251133801</v>
      </c>
      <c r="AK154" s="117">
        <v>19.373589716521199</v>
      </c>
      <c r="AL154" s="117">
        <v>0.247432634417209</v>
      </c>
      <c r="AM154" s="117">
        <v>0.56365697661693104</v>
      </c>
      <c r="AN154" s="117" t="s">
        <v>32</v>
      </c>
      <c r="AO154" s="117" t="s">
        <v>32</v>
      </c>
      <c r="AP154" s="117">
        <v>2.7725138277060999E-2</v>
      </c>
      <c r="AQ154" s="117">
        <v>3.5320536252025997E-2</v>
      </c>
      <c r="AR154" s="117">
        <v>4.4825443948204001E-2</v>
      </c>
      <c r="AS154" s="117">
        <v>1.9904131068279999E-3</v>
      </c>
      <c r="AT154" s="117">
        <v>1.7661131463171002E-2</v>
      </c>
      <c r="AU154" s="117">
        <v>6.5968774868190002E-3</v>
      </c>
      <c r="AV154" s="117" t="s">
        <v>32</v>
      </c>
      <c r="AW154" s="117" t="s">
        <v>32</v>
      </c>
      <c r="AX154" s="117" t="s">
        <v>32</v>
      </c>
      <c r="AY154" s="117">
        <v>3.8381648989290001E-3</v>
      </c>
      <c r="AZ154" s="117">
        <v>1.9468887473149999E-3</v>
      </c>
      <c r="BA154" s="117">
        <v>1.5459958154518999E-2</v>
      </c>
      <c r="BB154" s="117">
        <v>6.4828404168849997E-3</v>
      </c>
      <c r="BC154" s="117">
        <v>0.17063738760144101</v>
      </c>
      <c r="BD154" s="117">
        <v>4.3127320968794E-2</v>
      </c>
      <c r="BE154" s="117">
        <v>3.1593070743716098</v>
      </c>
      <c r="BF154" s="117">
        <v>1.3870261159138799</v>
      </c>
      <c r="BG154" s="117">
        <v>1.5037608149481E-2</v>
      </c>
      <c r="BH154" s="117">
        <v>4.4125998400128999E-2</v>
      </c>
      <c r="BI154" s="117">
        <v>4.8906261632050002E-3</v>
      </c>
      <c r="BJ154" s="117">
        <v>5.6250546528300001E-3</v>
      </c>
      <c r="BK154" s="117">
        <v>1.6440080166389998E-2</v>
      </c>
      <c r="BL154" s="117">
        <v>2.3851738920708999E-2</v>
      </c>
    </row>
    <row r="155" spans="1:64" x14ac:dyDescent="0.3">
      <c r="A155" s="126">
        <v>23</v>
      </c>
      <c r="B155" s="117">
        <v>544.78026890859599</v>
      </c>
      <c r="C155" s="123">
        <v>300517.65980386903</v>
      </c>
      <c r="D155" s="117">
        <v>222.43545587757399</v>
      </c>
      <c r="E155" s="117" t="s">
        <v>32</v>
      </c>
      <c r="F155" s="123">
        <v>364066.21370083798</v>
      </c>
      <c r="G155" s="117">
        <v>6096.2144706723102</v>
      </c>
      <c r="H155" s="117">
        <v>13398.235769893499</v>
      </c>
      <c r="I155" s="123">
        <v>104.796009261973</v>
      </c>
      <c r="J155" s="117">
        <v>0.99141220005967701</v>
      </c>
      <c r="K155" s="117">
        <v>9.4206257169857306</v>
      </c>
      <c r="M155" s="124">
        <v>0.11653939512492686</v>
      </c>
      <c r="N155" s="124">
        <v>50.129350831883393</v>
      </c>
      <c r="O155" s="124">
        <v>4.2029179388067606E-2</v>
      </c>
      <c r="P155" s="124">
        <v>0</v>
      </c>
      <c r="Q155" s="124">
        <v>46.837118392612808</v>
      </c>
      <c r="R155" s="124">
        <v>0.78714321245320862</v>
      </c>
      <c r="S155" s="124">
        <v>2.2216954553637396</v>
      </c>
      <c r="T155" s="124">
        <v>1.8708183573447418E-2</v>
      </c>
      <c r="U155" s="125">
        <v>1.2615720245759388E-4</v>
      </c>
      <c r="V155" s="125">
        <v>1.1726794892503837E-3</v>
      </c>
      <c r="W155" s="125">
        <v>100.15388348709129</v>
      </c>
      <c r="Y155" s="11">
        <v>73.9133294003598</v>
      </c>
      <c r="Z155" s="117">
        <v>139.72109618560199</v>
      </c>
      <c r="AA155" s="117">
        <v>1.3799143489013701</v>
      </c>
      <c r="AB155" s="117">
        <v>0.619192726947558</v>
      </c>
      <c r="AC155" s="117" t="s">
        <v>32</v>
      </c>
      <c r="AD155" s="117" t="s">
        <v>32</v>
      </c>
      <c r="AE155" s="117" t="s">
        <v>32</v>
      </c>
      <c r="AF155" s="117" t="s">
        <v>32</v>
      </c>
      <c r="AG155" s="117" t="s">
        <v>32</v>
      </c>
      <c r="AH155" s="117">
        <v>0.154739844002062</v>
      </c>
      <c r="AI155" s="117">
        <v>2.1958852583773999E-2</v>
      </c>
      <c r="AJ155" s="117">
        <v>64.867596029901094</v>
      </c>
      <c r="AK155" s="117">
        <v>18.230850406258298</v>
      </c>
      <c r="AL155" s="117">
        <v>0.23609467940745399</v>
      </c>
      <c r="AM155" s="117">
        <v>0.58400609091224298</v>
      </c>
      <c r="AN155" s="117" t="s">
        <v>32</v>
      </c>
      <c r="AO155" s="117" t="s">
        <v>32</v>
      </c>
      <c r="AP155" s="117">
        <v>2.8542674201426001E-2</v>
      </c>
      <c r="AQ155" s="117">
        <v>4.8298206062929996E-3</v>
      </c>
      <c r="AR155" s="117">
        <v>1.1208140214557001E-2</v>
      </c>
      <c r="AS155" s="117">
        <v>3.089714361577E-3</v>
      </c>
      <c r="AT155" s="117" t="s">
        <v>32</v>
      </c>
      <c r="AU155" s="117" t="s">
        <v>32</v>
      </c>
      <c r="AV155" s="117" t="s">
        <v>32</v>
      </c>
      <c r="AW155" s="117">
        <v>6.3738252968300003E-3</v>
      </c>
      <c r="AX155" s="117" t="s">
        <v>32</v>
      </c>
      <c r="AY155" s="117">
        <v>3.9517012262800001E-3</v>
      </c>
      <c r="AZ155" s="117">
        <v>4.0341625699230003E-3</v>
      </c>
      <c r="BA155" s="117">
        <v>3.1900579350876E-2</v>
      </c>
      <c r="BB155" s="117">
        <v>4.7655274360780004E-3</v>
      </c>
      <c r="BC155" s="117">
        <v>0.13069823146550499</v>
      </c>
      <c r="BD155" s="117">
        <v>3.3306832787462E-2</v>
      </c>
      <c r="BE155" s="117">
        <v>2.89736629097581</v>
      </c>
      <c r="BF155" s="117">
        <v>1.42749242593653</v>
      </c>
      <c r="BG155" s="117">
        <v>2.5830903607603001E-2</v>
      </c>
      <c r="BH155" s="117">
        <v>6.8490700999699998E-4</v>
      </c>
      <c r="BI155" s="117">
        <v>7.9783321184800004E-4</v>
      </c>
      <c r="BJ155" s="117" t="s">
        <v>32</v>
      </c>
      <c r="BK155" s="117">
        <v>3.2504170893129999E-3</v>
      </c>
      <c r="BL155" s="117">
        <v>4.0839814507240002E-3</v>
      </c>
    </row>
    <row r="156" spans="1:64" x14ac:dyDescent="0.3">
      <c r="A156" s="126">
        <v>24</v>
      </c>
      <c r="B156" s="117">
        <v>475.52850867338702</v>
      </c>
      <c r="C156" s="123">
        <v>303257.679285513</v>
      </c>
      <c r="D156" s="117">
        <v>178.366987718595</v>
      </c>
      <c r="E156" s="117" t="s">
        <v>32</v>
      </c>
      <c r="F156" s="123">
        <v>358403.096099902</v>
      </c>
      <c r="G156" s="117">
        <v>5853.7805177137298</v>
      </c>
      <c r="H156" s="117">
        <v>13317.5194054319</v>
      </c>
      <c r="I156" s="123">
        <v>106.307356913267</v>
      </c>
      <c r="J156" s="117">
        <v>0.845317454272146</v>
      </c>
      <c r="K156" s="117">
        <v>7.9424504047289197</v>
      </c>
      <c r="M156" s="124">
        <v>0.10172505857541096</v>
      </c>
      <c r="N156" s="124">
        <v>50.586413481616425</v>
      </c>
      <c r="O156" s="124">
        <v>3.3702442329428525E-2</v>
      </c>
      <c r="P156" s="124">
        <v>0</v>
      </c>
      <c r="Q156" s="124">
        <v>46.108558313252395</v>
      </c>
      <c r="R156" s="124">
        <v>0.75584014044719661</v>
      </c>
      <c r="S156" s="124">
        <v>2.2083110678087174</v>
      </c>
      <c r="T156" s="124">
        <v>1.8977989356156424E-2</v>
      </c>
      <c r="U156" s="125">
        <v>1.0756664605613058E-4</v>
      </c>
      <c r="V156" s="125">
        <v>9.8867622638065572E-4</v>
      </c>
      <c r="W156" s="125">
        <v>99.814624736258168</v>
      </c>
      <c r="Y156" s="11">
        <v>74.857816540013403</v>
      </c>
      <c r="Z156" s="117">
        <v>145.90814099934201</v>
      </c>
      <c r="AA156" s="117">
        <v>1.4504926860643299</v>
      </c>
      <c r="AB156" s="117">
        <v>0.29165038292064899</v>
      </c>
      <c r="AC156" s="117">
        <v>0.42798507478102199</v>
      </c>
      <c r="AD156" s="117" t="s">
        <v>32</v>
      </c>
      <c r="AE156" s="117">
        <v>0.17951023554589901</v>
      </c>
      <c r="AF156" s="117" t="s">
        <v>32</v>
      </c>
      <c r="AG156" s="117" t="s">
        <v>32</v>
      </c>
      <c r="AH156" s="117">
        <v>0.110887435808499</v>
      </c>
      <c r="AI156" s="117">
        <v>2.8254029062897E-2</v>
      </c>
      <c r="AJ156" s="117">
        <v>69.161684161798803</v>
      </c>
      <c r="AK156" s="117">
        <v>18.871110976846801</v>
      </c>
      <c r="AL156" s="117">
        <v>0.18522618892054499</v>
      </c>
      <c r="AM156" s="117">
        <v>0.58249797143356996</v>
      </c>
      <c r="AN156" s="117" t="s">
        <v>32</v>
      </c>
      <c r="AO156" s="117" t="s">
        <v>32</v>
      </c>
      <c r="AP156" s="117" t="s">
        <v>32</v>
      </c>
      <c r="AQ156" s="117" t="s">
        <v>32</v>
      </c>
      <c r="AR156" s="117">
        <v>4.8611013951739999E-3</v>
      </c>
      <c r="AS156" s="117">
        <v>9.8760788672999991E-4</v>
      </c>
      <c r="AT156" s="117" t="s">
        <v>32</v>
      </c>
      <c r="AU156" s="117" t="s">
        <v>32</v>
      </c>
      <c r="AV156" s="117" t="s">
        <v>32</v>
      </c>
      <c r="AW156" s="117" t="s">
        <v>32</v>
      </c>
      <c r="AX156" s="117" t="s">
        <v>32</v>
      </c>
      <c r="AY156" s="117" t="s">
        <v>32</v>
      </c>
      <c r="AZ156" s="117">
        <v>9.6956915814299998E-4</v>
      </c>
      <c r="BA156" s="117">
        <v>1.8710867391263E-2</v>
      </c>
      <c r="BB156" s="117">
        <v>2.7933841668220001E-3</v>
      </c>
      <c r="BC156" s="117">
        <v>9.7049452724351004E-2</v>
      </c>
      <c r="BD156" s="117">
        <v>3.1611000542478E-2</v>
      </c>
      <c r="BE156" s="117">
        <v>3.0411111216567099</v>
      </c>
      <c r="BF156" s="117">
        <v>1.5386134803007201</v>
      </c>
      <c r="BG156" s="117">
        <v>2.5277360953418999E-2</v>
      </c>
      <c r="BH156" s="117" t="s">
        <v>32</v>
      </c>
      <c r="BI156" s="117" t="s">
        <v>32</v>
      </c>
      <c r="BJ156" s="117" t="s">
        <v>32</v>
      </c>
      <c r="BK156" s="117">
        <v>6.2934341599300001E-4</v>
      </c>
      <c r="BL156" s="117">
        <v>2.277931274634E-3</v>
      </c>
    </row>
    <row r="157" spans="1:64" x14ac:dyDescent="0.3">
      <c r="A157" s="126">
        <v>25</v>
      </c>
      <c r="B157" s="117">
        <v>488.51113794552799</v>
      </c>
      <c r="C157" s="123">
        <v>307809.314832089</v>
      </c>
      <c r="D157" s="117">
        <v>143.37405971280799</v>
      </c>
      <c r="E157" s="117" t="s">
        <v>32</v>
      </c>
      <c r="F157" s="123">
        <v>356983.93752588198</v>
      </c>
      <c r="G157" s="117">
        <v>6203.0416952323503</v>
      </c>
      <c r="H157" s="117">
        <v>12760.838600953201</v>
      </c>
      <c r="I157" s="123">
        <v>98.818573637232305</v>
      </c>
      <c r="J157" s="117">
        <v>0.824213210171305</v>
      </c>
      <c r="K157" s="117">
        <v>9.0284365076979096</v>
      </c>
      <c r="M157" s="124">
        <v>0.10450230262930736</v>
      </c>
      <c r="N157" s="124">
        <v>51.345671807140761</v>
      </c>
      <c r="O157" s="124">
        <v>2.7090528582735071E-2</v>
      </c>
      <c r="P157" s="124">
        <v>0</v>
      </c>
      <c r="Q157" s="124">
        <v>45.925983562704715</v>
      </c>
      <c r="R157" s="124">
        <v>0.80093674368840106</v>
      </c>
      <c r="S157" s="124">
        <v>2.1160022568100598</v>
      </c>
      <c r="T157" s="124">
        <v>1.7641091765718712E-2</v>
      </c>
      <c r="U157" s="125">
        <v>1.0488113099429855E-4</v>
      </c>
      <c r="V157" s="125">
        <v>1.1238597764782357E-3</v>
      </c>
      <c r="W157" s="125">
        <v>100.33905703422919</v>
      </c>
      <c r="Y157" s="11">
        <v>86.446176428973303</v>
      </c>
      <c r="Z157" s="117">
        <v>143.055567149457</v>
      </c>
      <c r="AA157" s="117">
        <v>1.42372313180152</v>
      </c>
      <c r="AB157" s="117">
        <v>1.43486512843259</v>
      </c>
      <c r="AC157" s="117" t="s">
        <v>32</v>
      </c>
      <c r="AD157" s="117" t="s">
        <v>32</v>
      </c>
      <c r="AE157" s="117" t="s">
        <v>32</v>
      </c>
      <c r="AF157" s="117" t="s">
        <v>32</v>
      </c>
      <c r="AG157" s="117" t="s">
        <v>32</v>
      </c>
      <c r="AH157" s="117">
        <v>0.14599801197186801</v>
      </c>
      <c r="AI157" s="117">
        <v>2.1544888171500999E-2</v>
      </c>
      <c r="AJ157" s="117">
        <v>67.863644279930597</v>
      </c>
      <c r="AK157" s="117">
        <v>19.275638007005199</v>
      </c>
      <c r="AL157" s="117">
        <v>0.34272766802280102</v>
      </c>
      <c r="AM157" s="117">
        <v>0.59536776378765299</v>
      </c>
      <c r="AN157" s="117" t="s">
        <v>32</v>
      </c>
      <c r="AO157" s="117" t="s">
        <v>32</v>
      </c>
      <c r="AP157" s="117">
        <v>9.0321109086939997E-3</v>
      </c>
      <c r="AQ157" s="117">
        <v>8.3206417366369998E-3</v>
      </c>
      <c r="AR157" s="117">
        <v>3.1854802820313999E-2</v>
      </c>
      <c r="AS157" s="117">
        <v>5.0758864917630001E-3</v>
      </c>
      <c r="AT157" s="117">
        <v>5.8822906662210003E-3</v>
      </c>
      <c r="AU157" s="117" t="s">
        <v>32</v>
      </c>
      <c r="AV157" s="117" t="s">
        <v>32</v>
      </c>
      <c r="AW157" s="117" t="s">
        <v>32</v>
      </c>
      <c r="AX157" s="117" t="s">
        <v>32</v>
      </c>
      <c r="AY157" s="117">
        <v>3.8774638888359999E-3</v>
      </c>
      <c r="AZ157" s="117">
        <v>9.7254131620300003E-4</v>
      </c>
      <c r="BA157" s="117">
        <v>1.2492686903276999E-2</v>
      </c>
      <c r="BB157" s="117">
        <v>9.2518855050999996E-4</v>
      </c>
      <c r="BC157" s="117">
        <v>0.110642128018798</v>
      </c>
      <c r="BD157" s="117">
        <v>3.8648586950093003E-2</v>
      </c>
      <c r="BE157" s="117">
        <v>2.5747530827539502</v>
      </c>
      <c r="BF157" s="117">
        <v>1.46615551946029</v>
      </c>
      <c r="BG157" s="117">
        <v>2.0270422005091E-2</v>
      </c>
      <c r="BH157" s="117">
        <v>4.2339302880239999E-3</v>
      </c>
      <c r="BI157" s="117">
        <v>3.7557703550630001E-3</v>
      </c>
      <c r="BJ157" s="117">
        <v>3.2987281153179998E-3</v>
      </c>
      <c r="BK157" s="117">
        <v>5.1083594389370003E-3</v>
      </c>
      <c r="BL157" s="117">
        <v>1.3194798395059E-2</v>
      </c>
    </row>
    <row r="158" spans="1:64" x14ac:dyDescent="0.3">
      <c r="A158" s="126">
        <v>26</v>
      </c>
      <c r="B158" s="117">
        <v>525.77912646480399</v>
      </c>
      <c r="C158" s="123">
        <v>302369.39061780699</v>
      </c>
      <c r="D158" s="117">
        <v>129.97742568458</v>
      </c>
      <c r="E158" s="117" t="s">
        <v>32</v>
      </c>
      <c r="F158" s="123">
        <v>356581.495512022</v>
      </c>
      <c r="G158" s="117">
        <v>6175.1734615287296</v>
      </c>
      <c r="H158" s="117">
        <v>13104.5645762937</v>
      </c>
      <c r="I158" s="123">
        <v>96.408811083687894</v>
      </c>
      <c r="J158" s="117">
        <v>1.00431727439383</v>
      </c>
      <c r="K158" s="117">
        <v>8.74607180431377</v>
      </c>
      <c r="M158" s="124">
        <v>0.11247467073335089</v>
      </c>
      <c r="N158" s="124">
        <v>50.438238048956379</v>
      </c>
      <c r="O158" s="124">
        <v>2.4559234583101389E-2</v>
      </c>
      <c r="P158" s="124">
        <v>0</v>
      </c>
      <c r="Q158" s="124">
        <v>45.874209397621627</v>
      </c>
      <c r="R158" s="124">
        <v>0.7973383973525896</v>
      </c>
      <c r="S158" s="124">
        <v>2.1729988980410213</v>
      </c>
      <c r="T158" s="124">
        <v>1.7210900954659963E-2</v>
      </c>
      <c r="U158" s="125">
        <v>1.2779937316661485E-4</v>
      </c>
      <c r="V158" s="125">
        <v>1.0887110182009781E-3</v>
      </c>
      <c r="W158" s="125">
        <v>99.438246058634093</v>
      </c>
      <c r="Y158" s="11">
        <v>77.951382805197895</v>
      </c>
      <c r="Z158" s="117">
        <v>142.637755483463</v>
      </c>
      <c r="AA158" s="117">
        <v>1.2368531584089499</v>
      </c>
      <c r="AB158" s="117">
        <v>0.215441707261643</v>
      </c>
      <c r="AC158" s="117" t="s">
        <v>32</v>
      </c>
      <c r="AD158" s="117" t="s">
        <v>32</v>
      </c>
      <c r="AE158" s="117" t="s">
        <v>32</v>
      </c>
      <c r="AF158" s="117" t="s">
        <v>32</v>
      </c>
      <c r="AG158" s="117" t="s">
        <v>32</v>
      </c>
      <c r="AH158" s="117">
        <v>0.109348803066167</v>
      </c>
      <c r="AI158" s="117">
        <v>6.5642013342289999E-3</v>
      </c>
      <c r="AJ158" s="117">
        <v>64.651540909655395</v>
      </c>
      <c r="AK158" s="117">
        <v>19.1890563864456</v>
      </c>
      <c r="AL158" s="117">
        <v>0.23966174015419001</v>
      </c>
      <c r="AM158" s="117">
        <v>0.49626228831331698</v>
      </c>
      <c r="AN158" s="117" t="s">
        <v>32</v>
      </c>
      <c r="AO158" s="117" t="s">
        <v>32</v>
      </c>
      <c r="AP158" s="117">
        <v>0.20677008208558101</v>
      </c>
      <c r="AQ158" s="117">
        <v>9.440227314632E-3</v>
      </c>
      <c r="AR158" s="117">
        <v>1.4572495447479E-2</v>
      </c>
      <c r="AS158" s="117" t="s">
        <v>32</v>
      </c>
      <c r="AT158" s="117">
        <v>5.8348953555499997E-3</v>
      </c>
      <c r="AU158" s="117" t="s">
        <v>32</v>
      </c>
      <c r="AV158" s="117" t="s">
        <v>32</v>
      </c>
      <c r="AW158" s="117" t="s">
        <v>32</v>
      </c>
      <c r="AX158" s="117" t="s">
        <v>32</v>
      </c>
      <c r="AY158" s="117">
        <v>7.7381274731910003E-3</v>
      </c>
      <c r="AZ158" s="117">
        <v>9.6359395097099997E-4</v>
      </c>
      <c r="BA158" s="117">
        <v>1.2375248008447E-2</v>
      </c>
      <c r="BB158" s="117">
        <v>3.7046521004320001E-3</v>
      </c>
      <c r="BC158" s="117">
        <v>8.7661846465835996E-2</v>
      </c>
      <c r="BD158" s="117">
        <v>3.2376096383991998E-2</v>
      </c>
      <c r="BE158" s="117">
        <v>2.43432073980081</v>
      </c>
      <c r="BF158" s="117">
        <v>1.41738838555138</v>
      </c>
      <c r="BG158" s="117">
        <v>1.5036184571130999E-2</v>
      </c>
      <c r="BH158" s="117">
        <v>6.6509992353099999E-4</v>
      </c>
      <c r="BI158" s="117">
        <v>1.3620169267989999E-3</v>
      </c>
      <c r="BJ158" s="117">
        <v>2.0773342806679998E-3</v>
      </c>
      <c r="BK158" s="117">
        <v>5.6749728243979999E-3</v>
      </c>
      <c r="BL158" s="117">
        <v>7.9209953716469998E-3</v>
      </c>
    </row>
    <row r="159" spans="1:64" x14ac:dyDescent="0.3">
      <c r="A159" s="126">
        <v>27</v>
      </c>
      <c r="B159" s="117">
        <v>626.64850518873402</v>
      </c>
      <c r="C159" s="123">
        <v>307873.66835733003</v>
      </c>
      <c r="D159" s="117">
        <v>142.64978947756299</v>
      </c>
      <c r="E159" s="117" t="s">
        <v>32</v>
      </c>
      <c r="F159" s="123">
        <v>354298.448445638</v>
      </c>
      <c r="G159" s="117">
        <v>6334.5966007485704</v>
      </c>
      <c r="H159" s="117">
        <v>13334.5541725117</v>
      </c>
      <c r="I159" s="123">
        <v>94.349161529698705</v>
      </c>
      <c r="J159" s="117">
        <v>0.62325073164762201</v>
      </c>
      <c r="K159" s="117">
        <v>7.2416252930202596</v>
      </c>
      <c r="M159" s="124">
        <v>0.13405264822997398</v>
      </c>
      <c r="N159" s="124">
        <v>51.356406618686222</v>
      </c>
      <c r="O159" s="124">
        <v>2.6953677721785529E-2</v>
      </c>
      <c r="P159" s="124">
        <v>0</v>
      </c>
      <c r="Q159" s="124">
        <v>45.580495392531333</v>
      </c>
      <c r="R159" s="124">
        <v>0.81792311308865528</v>
      </c>
      <c r="S159" s="124">
        <v>2.2111357728858896</v>
      </c>
      <c r="T159" s="124">
        <v>1.6843212316281813E-2</v>
      </c>
      <c r="U159" s="125">
        <v>7.9308655602159888E-5</v>
      </c>
      <c r="V159" s="125">
        <v>9.0143751647516173E-4</v>
      </c>
      <c r="W159" s="125">
        <v>100.14479118163223</v>
      </c>
      <c r="Y159" s="11">
        <v>82.139306022918007</v>
      </c>
      <c r="Z159" s="117">
        <v>144.58761859784099</v>
      </c>
      <c r="AA159" s="117">
        <v>1.41535846934183</v>
      </c>
      <c r="AB159" s="117">
        <v>0.23909995519396299</v>
      </c>
      <c r="AC159" s="117" t="s">
        <v>32</v>
      </c>
      <c r="AD159" s="117" t="s">
        <v>32</v>
      </c>
      <c r="AE159" s="117" t="s">
        <v>32</v>
      </c>
      <c r="AF159" s="117" t="s">
        <v>32</v>
      </c>
      <c r="AG159" s="117" t="s">
        <v>32</v>
      </c>
      <c r="AH159" s="117">
        <v>0.13985597106827399</v>
      </c>
      <c r="AI159" s="117">
        <v>4.0810183424601999E-2</v>
      </c>
      <c r="AJ159" s="117">
        <v>66.376979721523696</v>
      </c>
      <c r="AK159" s="117">
        <v>19.4194701587111</v>
      </c>
      <c r="AL159" s="117">
        <v>0.25257127762459503</v>
      </c>
      <c r="AM159" s="117">
        <v>0.595990364452194</v>
      </c>
      <c r="AN159" s="117" t="s">
        <v>32</v>
      </c>
      <c r="AO159" s="117" t="s">
        <v>32</v>
      </c>
      <c r="AP159" s="117">
        <v>9.0969209427019995E-3</v>
      </c>
      <c r="AQ159" s="117">
        <v>3.8424644443344001E-2</v>
      </c>
      <c r="AR159" s="117">
        <v>4.3228197678720999E-2</v>
      </c>
      <c r="AS159" s="117">
        <v>5.1136758367290001E-3</v>
      </c>
      <c r="AT159" s="117">
        <v>5.9296814577289997E-3</v>
      </c>
      <c r="AU159" s="117" t="s">
        <v>32</v>
      </c>
      <c r="AV159" s="117" t="s">
        <v>32</v>
      </c>
      <c r="AW159" s="117" t="s">
        <v>32</v>
      </c>
      <c r="AX159" s="117" t="s">
        <v>32</v>
      </c>
      <c r="AY159" s="117" t="s">
        <v>32</v>
      </c>
      <c r="AZ159" s="117" t="s">
        <v>32</v>
      </c>
      <c r="BA159" s="117">
        <v>3.104833237448E-3</v>
      </c>
      <c r="BB159" s="117">
        <v>1.8779145409119999E-3</v>
      </c>
      <c r="BC159" s="117">
        <v>0.138313054188409</v>
      </c>
      <c r="BD159" s="117">
        <v>3.6948049310514E-2</v>
      </c>
      <c r="BE159" s="117">
        <v>2.6442933288930499</v>
      </c>
      <c r="BF159" s="117">
        <v>1.5052314611268001</v>
      </c>
      <c r="BG159" s="117">
        <v>2.0419394050295001E-2</v>
      </c>
      <c r="BH159" s="117">
        <v>9.0509749617099997E-3</v>
      </c>
      <c r="BI159" s="117">
        <v>2.7142060689697999E-2</v>
      </c>
      <c r="BJ159" s="117">
        <v>8.7547898399460006E-3</v>
      </c>
      <c r="BK159" s="117">
        <v>2.1264300204403001E-2</v>
      </c>
      <c r="BL159" s="117">
        <v>5.0909463281125E-2</v>
      </c>
    </row>
    <row r="160" spans="1:64" x14ac:dyDescent="0.3">
      <c r="A160" s="126">
        <v>28</v>
      </c>
      <c r="B160" s="117">
        <v>721.013513292369</v>
      </c>
      <c r="C160" s="123">
        <v>295778.61179720802</v>
      </c>
      <c r="D160" s="117">
        <v>2044.24420150318</v>
      </c>
      <c r="E160" s="117" t="s">
        <v>32</v>
      </c>
      <c r="F160" s="123">
        <v>364847.58038707997</v>
      </c>
      <c r="G160" s="117">
        <v>6714.4785918714497</v>
      </c>
      <c r="H160" s="117">
        <v>12757.105629571601</v>
      </c>
      <c r="I160" s="123">
        <v>115.386122731992</v>
      </c>
      <c r="J160" s="117">
        <v>0.801055240947529</v>
      </c>
      <c r="K160" s="117">
        <v>111.002264970764</v>
      </c>
      <c r="M160" s="124">
        <v>0.15423921076350358</v>
      </c>
      <c r="N160" s="124">
        <v>49.338830233892267</v>
      </c>
      <c r="O160" s="124">
        <v>0.38625994187402585</v>
      </c>
      <c r="P160" s="124">
        <v>0</v>
      </c>
      <c r="Q160" s="124">
        <v>46.937641216797836</v>
      </c>
      <c r="R160" s="124">
        <v>0.86697347578244155</v>
      </c>
      <c r="S160" s="124">
        <v>2.1153832554955629</v>
      </c>
      <c r="T160" s="124">
        <v>2.0598730630115209E-2</v>
      </c>
      <c r="U160" s="125">
        <v>1.0193427941057306E-4</v>
      </c>
      <c r="V160" s="125">
        <v>1.3817561943560703E-2</v>
      </c>
      <c r="W160" s="125">
        <v>99.833845561458716</v>
      </c>
      <c r="Y160" s="11">
        <v>60.202315558881601</v>
      </c>
      <c r="Z160" s="117">
        <v>148.87672452199101</v>
      </c>
      <c r="AA160" s="117">
        <v>1.1450258400675699</v>
      </c>
      <c r="AB160" s="117">
        <v>2.7859281394047701</v>
      </c>
      <c r="AC160" s="117" t="s">
        <v>32</v>
      </c>
      <c r="AD160" s="117">
        <v>0.144739555798166</v>
      </c>
      <c r="AE160" s="117" t="s">
        <v>32</v>
      </c>
      <c r="AF160" s="117" t="s">
        <v>32</v>
      </c>
      <c r="AG160" s="117" t="s">
        <v>32</v>
      </c>
      <c r="AH160" s="117">
        <v>0.15001063438051501</v>
      </c>
      <c r="AI160" s="117">
        <v>9.2990267441887001E-2</v>
      </c>
      <c r="AJ160" s="117">
        <v>45.523601270999599</v>
      </c>
      <c r="AK160" s="117">
        <v>18.361488574629099</v>
      </c>
      <c r="AL160" s="117">
        <v>0.17849785875739699</v>
      </c>
      <c r="AM160" s="117">
        <v>0.45969013786677199</v>
      </c>
      <c r="AN160" s="117" t="s">
        <v>32</v>
      </c>
      <c r="AO160" s="117" t="s">
        <v>32</v>
      </c>
      <c r="AP160" s="117">
        <v>2.8231541444997999E-2</v>
      </c>
      <c r="AQ160" s="117">
        <v>4.4458626549797001E-2</v>
      </c>
      <c r="AR160" s="117">
        <v>8.2802552089887002E-2</v>
      </c>
      <c r="AS160" s="117">
        <v>7.1707452839020001E-3</v>
      </c>
      <c r="AT160" s="117">
        <v>1.8013493859992999E-2</v>
      </c>
      <c r="AU160" s="117">
        <v>6.7341909711900001E-3</v>
      </c>
      <c r="AV160" s="117">
        <v>1.7340366502560001E-3</v>
      </c>
      <c r="AW160" s="117" t="s">
        <v>32</v>
      </c>
      <c r="AX160" s="117">
        <v>1.901586237367E-3</v>
      </c>
      <c r="AY160" s="117">
        <v>7.8540997481329998E-3</v>
      </c>
      <c r="AZ160" s="117">
        <v>9.785313011730001E-4</v>
      </c>
      <c r="BA160" s="117">
        <v>3.1497278008689997E-2</v>
      </c>
      <c r="BB160" s="117">
        <v>5.6493183647960002E-3</v>
      </c>
      <c r="BC160" s="117">
        <v>8.0130427918223002E-2</v>
      </c>
      <c r="BD160" s="117">
        <v>2.6889084853649999E-2</v>
      </c>
      <c r="BE160" s="117">
        <v>1.92561605956976</v>
      </c>
      <c r="BF160" s="117">
        <v>1.34439939970214</v>
      </c>
      <c r="BG160" s="117">
        <v>1.5258319432747001E-2</v>
      </c>
      <c r="BH160" s="117">
        <v>9.0038890677900003E-3</v>
      </c>
      <c r="BI160" s="117">
        <v>6.1467953614539996E-3</v>
      </c>
      <c r="BJ160" s="117">
        <v>9.3047625207800001E-3</v>
      </c>
      <c r="BK160" s="117">
        <v>5.8286506789954999E-2</v>
      </c>
      <c r="BL160" s="117">
        <v>9.0797325425064995E-2</v>
      </c>
    </row>
    <row r="161" spans="1:64" x14ac:dyDescent="0.3">
      <c r="A161" s="126">
        <v>29</v>
      </c>
      <c r="B161" s="117">
        <v>651.129623727477</v>
      </c>
      <c r="C161" s="123">
        <v>309391.88794617599</v>
      </c>
      <c r="D161" s="117">
        <v>145.37976817086999</v>
      </c>
      <c r="E161" s="117" t="s">
        <v>32</v>
      </c>
      <c r="F161" s="123">
        <v>356610.28958036401</v>
      </c>
      <c r="G161" s="117">
        <v>6558.4703467049203</v>
      </c>
      <c r="H161" s="117">
        <v>12711.887950877801</v>
      </c>
      <c r="I161" s="123">
        <v>95.342017311084106</v>
      </c>
      <c r="J161" s="117">
        <v>0.94199946609155405</v>
      </c>
      <c r="K161" s="117">
        <v>8.9441580003927506</v>
      </c>
      <c r="M161" s="124">
        <v>0.13928964910778191</v>
      </c>
      <c r="N161" s="124">
        <v>51.609660828301614</v>
      </c>
      <c r="O161" s="124">
        <v>2.7469507195885885E-2</v>
      </c>
      <c r="P161" s="124">
        <v>0</v>
      </c>
      <c r="Q161" s="124">
        <v>45.877913754513834</v>
      </c>
      <c r="R161" s="124">
        <v>0.84682969116653917</v>
      </c>
      <c r="S161" s="124">
        <v>2.1078852600145566</v>
      </c>
      <c r="T161" s="124">
        <v>1.7020456930374735E-2</v>
      </c>
      <c r="U161" s="125">
        <v>1.1986943206015026E-4</v>
      </c>
      <c r="V161" s="125">
        <v>1.1133687878888895E-3</v>
      </c>
      <c r="W161" s="125">
        <v>100.62730238545052</v>
      </c>
      <c r="Y161" s="11">
        <v>82.225982291929199</v>
      </c>
      <c r="Z161" s="117">
        <v>139.83288046446901</v>
      </c>
      <c r="AA161" s="117">
        <v>1.4984778423862899</v>
      </c>
      <c r="AB161" s="117">
        <v>0.20339592472523901</v>
      </c>
      <c r="AC161" s="117" t="s">
        <v>32</v>
      </c>
      <c r="AD161" s="117" t="s">
        <v>32</v>
      </c>
      <c r="AE161" s="117" t="s">
        <v>32</v>
      </c>
      <c r="AF161" s="117">
        <v>9.5423489221332994E-2</v>
      </c>
      <c r="AG161" s="117" t="s">
        <v>32</v>
      </c>
      <c r="AH161" s="117">
        <v>9.8327493558737003E-2</v>
      </c>
      <c r="AI161" s="117">
        <v>1.7550245885416999E-2</v>
      </c>
      <c r="AJ161" s="117">
        <v>64.583494032051604</v>
      </c>
      <c r="AK161" s="117">
        <v>19.370996274380399</v>
      </c>
      <c r="AL161" s="117">
        <v>0.24228290515979001</v>
      </c>
      <c r="AM161" s="117">
        <v>0.54141501966878902</v>
      </c>
      <c r="AN161" s="117" t="s">
        <v>32</v>
      </c>
      <c r="AO161" s="117" t="s">
        <v>32</v>
      </c>
      <c r="AP161" s="117" t="s">
        <v>32</v>
      </c>
      <c r="AQ161" s="117">
        <v>5.9578055171030002E-3</v>
      </c>
      <c r="AR161" s="117">
        <v>1.1045098843922E-2</v>
      </c>
      <c r="AS161" s="117">
        <v>9.9294258419699993E-4</v>
      </c>
      <c r="AT161" s="117" t="s">
        <v>32</v>
      </c>
      <c r="AU161" s="117">
        <v>6.7078646469190002E-3</v>
      </c>
      <c r="AV161" s="117" t="s">
        <v>32</v>
      </c>
      <c r="AW161" s="117">
        <v>6.267505729475E-3</v>
      </c>
      <c r="AX161" s="117" t="s">
        <v>32</v>
      </c>
      <c r="AY161" s="117" t="s">
        <v>32</v>
      </c>
      <c r="AZ161" s="117" t="s">
        <v>32</v>
      </c>
      <c r="BA161" s="117">
        <v>1.8818106161359999E-2</v>
      </c>
      <c r="BB161" s="117">
        <v>6.5746999923940001E-3</v>
      </c>
      <c r="BC161" s="117">
        <v>6.2163088669630003E-2</v>
      </c>
      <c r="BD161" s="117">
        <v>3.4785145710016001E-2</v>
      </c>
      <c r="BE161" s="117">
        <v>2.3994158019593899</v>
      </c>
      <c r="BF161" s="117">
        <v>1.3598964204133901</v>
      </c>
      <c r="BG161" s="117">
        <v>5.0566532932510002E-3</v>
      </c>
      <c r="BH161" s="117">
        <v>4.2468945951040001E-3</v>
      </c>
      <c r="BI161" s="117">
        <v>8.5355250676150008E-3</v>
      </c>
      <c r="BJ161" s="117">
        <v>5.7163861928189999E-3</v>
      </c>
      <c r="BK161" s="117">
        <v>3.841498212113E-3</v>
      </c>
      <c r="BL161" s="117">
        <v>4.5931731313230001E-3</v>
      </c>
    </row>
    <row r="162" spans="1:64" x14ac:dyDescent="0.3">
      <c r="A162" s="126">
        <v>30</v>
      </c>
      <c r="B162" s="117">
        <v>1822.21268997171</v>
      </c>
      <c r="C162" s="123">
        <v>306285.92391656397</v>
      </c>
      <c r="D162" s="117">
        <v>170.548321988683</v>
      </c>
      <c r="E162" s="117" t="s">
        <v>32</v>
      </c>
      <c r="F162" s="123">
        <v>350019.283562964</v>
      </c>
      <c r="G162" s="117">
        <v>6429.6820922653396</v>
      </c>
      <c r="H162" s="117">
        <v>14000.5767838874</v>
      </c>
      <c r="I162" s="123">
        <v>84.821316995405198</v>
      </c>
      <c r="J162" s="117">
        <v>0.89799578439161398</v>
      </c>
      <c r="K162" s="117">
        <v>5.8937022152425396</v>
      </c>
      <c r="M162" s="124">
        <v>0.38980773863874824</v>
      </c>
      <c r="N162" s="124">
        <v>51.091554968522033</v>
      </c>
      <c r="O162" s="124">
        <v>3.2225105439761648E-2</v>
      </c>
      <c r="P162" s="124">
        <v>0</v>
      </c>
      <c r="Q162" s="124">
        <v>45.029980830375322</v>
      </c>
      <c r="R162" s="124">
        <v>0.83020055175330065</v>
      </c>
      <c r="S162" s="124">
        <v>2.3215756423042087</v>
      </c>
      <c r="T162" s="124">
        <v>1.5142301510019735E-2</v>
      </c>
      <c r="U162" s="125">
        <v>1.1426996356383288E-4</v>
      </c>
      <c r="V162" s="125">
        <v>7.3364805175339133E-4</v>
      </c>
      <c r="W162" s="125">
        <v>99.711335056558724</v>
      </c>
      <c r="Y162" s="11">
        <v>74.186383605428802</v>
      </c>
      <c r="Z162" s="117">
        <v>139.356690743374</v>
      </c>
      <c r="AA162" s="117">
        <v>1.281766099151</v>
      </c>
      <c r="AB162" s="117">
        <v>0.25175109906772902</v>
      </c>
      <c r="AC162" s="117" t="s">
        <v>32</v>
      </c>
      <c r="AD162" s="117" t="s">
        <v>32</v>
      </c>
      <c r="AE162" s="117" t="s">
        <v>32</v>
      </c>
      <c r="AF162" s="117" t="s">
        <v>32</v>
      </c>
      <c r="AG162" s="117" t="s">
        <v>32</v>
      </c>
      <c r="AH162" s="117">
        <v>0.151419921692801</v>
      </c>
      <c r="AI162" s="117">
        <v>8.7835184140429998E-2</v>
      </c>
      <c r="AJ162" s="117">
        <v>58.280989283863903</v>
      </c>
      <c r="AK162" s="117">
        <v>19.2133798781833</v>
      </c>
      <c r="AL162" s="117">
        <v>0.105485476280912</v>
      </c>
      <c r="AM162" s="117">
        <v>0.39819416679588499</v>
      </c>
      <c r="AN162" s="117" t="s">
        <v>32</v>
      </c>
      <c r="AO162" s="117" t="s">
        <v>32</v>
      </c>
      <c r="AP162" s="117">
        <v>1.6043361101681999E-2</v>
      </c>
      <c r="AQ162" s="117">
        <v>0.121964965802157</v>
      </c>
      <c r="AR162" s="117">
        <v>0.182833166401869</v>
      </c>
      <c r="AS162" s="117">
        <v>1.4126323675059E-2</v>
      </c>
      <c r="AT162" s="117">
        <v>5.1890129983532998E-2</v>
      </c>
      <c r="AU162" s="117" t="s">
        <v>32</v>
      </c>
      <c r="AV162" s="117">
        <v>3.0695845459420001E-3</v>
      </c>
      <c r="AW162" s="117" t="s">
        <v>32</v>
      </c>
      <c r="AX162" s="117" t="s">
        <v>32</v>
      </c>
      <c r="AY162" s="117">
        <v>1.3564963417739001E-2</v>
      </c>
      <c r="AZ162" s="117">
        <v>1.7058117338059999E-3</v>
      </c>
      <c r="BA162" s="117" t="s">
        <v>32</v>
      </c>
      <c r="BB162" s="117">
        <v>8.1180438249779992E-3</v>
      </c>
      <c r="BC162" s="117">
        <v>0.14583861805870901</v>
      </c>
      <c r="BD162" s="117">
        <v>2.9185963151095E-2</v>
      </c>
      <c r="BE162" s="117">
        <v>2.3443881832720899</v>
      </c>
      <c r="BF162" s="117">
        <v>1.4877138245177</v>
      </c>
      <c r="BG162" s="117" t="s">
        <v>32</v>
      </c>
      <c r="BH162" s="117">
        <v>1.3950383377587999E-2</v>
      </c>
      <c r="BI162" s="117">
        <v>3.7743001653019999E-3</v>
      </c>
      <c r="BJ162" s="117">
        <v>1.7906510378562002E-2</v>
      </c>
      <c r="BK162" s="117">
        <v>8.8617387140096995E-2</v>
      </c>
      <c r="BL162" s="117">
        <v>0.12424805133676101</v>
      </c>
    </row>
    <row r="163" spans="1:64" x14ac:dyDescent="0.3">
      <c r="A163" s="126">
        <v>31</v>
      </c>
      <c r="B163" s="123">
        <v>368.11180146856702</v>
      </c>
      <c r="C163" s="123">
        <v>302127.62396460399</v>
      </c>
      <c r="D163" s="123">
        <v>150.883390341287</v>
      </c>
      <c r="E163" s="117" t="s">
        <v>32</v>
      </c>
      <c r="F163" s="123">
        <v>368468.42587801302</v>
      </c>
      <c r="G163" s="123">
        <v>5881.3367174490804</v>
      </c>
      <c r="H163" s="123">
        <v>12857.9961532951</v>
      </c>
      <c r="I163" s="123">
        <v>98.416004618919999</v>
      </c>
      <c r="J163" s="123">
        <v>0.78099736843591605</v>
      </c>
      <c r="K163" s="123">
        <v>12.6303316703032</v>
      </c>
      <c r="M163" s="124">
        <v>7.8746476570155863E-2</v>
      </c>
      <c r="N163" s="124">
        <v>50.397908953535591</v>
      </c>
      <c r="O163" s="124">
        <v>2.8509416604986175E-2</v>
      </c>
      <c r="P163" s="124">
        <v>0</v>
      </c>
      <c r="Q163" s="124">
        <v>47.403462989206375</v>
      </c>
      <c r="R163" s="124">
        <v>0.75939819695702526</v>
      </c>
      <c r="S163" s="124">
        <v>2.1321129221393931</v>
      </c>
      <c r="T163" s="124">
        <v>1.7569225144569597E-2</v>
      </c>
      <c r="U163" s="125">
        <v>9.9381915133470321E-5</v>
      </c>
      <c r="V163" s="125">
        <v>1.572223686319342E-3</v>
      </c>
      <c r="W163" s="125">
        <v>100.81937978575955</v>
      </c>
      <c r="Y163" s="11">
        <v>74.299538953744502</v>
      </c>
      <c r="Z163" s="123">
        <v>150.545006373186</v>
      </c>
      <c r="AA163" s="123">
        <v>1.9349480969927</v>
      </c>
      <c r="AB163" s="123">
        <v>0.27376295040335002</v>
      </c>
      <c r="AC163" s="123" t="s">
        <v>32</v>
      </c>
      <c r="AD163" s="123" t="s">
        <v>32</v>
      </c>
      <c r="AE163" s="123">
        <v>0.17889484190282001</v>
      </c>
      <c r="AF163" s="123">
        <v>8.4665919992836E-2</v>
      </c>
      <c r="AG163" s="123" t="s">
        <v>32</v>
      </c>
      <c r="AH163" s="123">
        <v>0.11191478453039699</v>
      </c>
      <c r="AI163" s="123">
        <v>2.2454642257883999E-2</v>
      </c>
      <c r="AJ163" s="123">
        <v>62.649659209076802</v>
      </c>
      <c r="AK163" s="123">
        <v>18.598506786369999</v>
      </c>
      <c r="AL163" s="123">
        <v>0.224600848162894</v>
      </c>
      <c r="AM163" s="123">
        <v>0.46724191555146</v>
      </c>
      <c r="AN163" s="123" t="s">
        <v>32</v>
      </c>
      <c r="AO163" s="123" t="s">
        <v>32</v>
      </c>
      <c r="AP163" s="123" t="s">
        <v>32</v>
      </c>
      <c r="AQ163" s="123">
        <v>3.246310566223E-3</v>
      </c>
      <c r="AR163" s="123">
        <v>5.6766641654019999E-3</v>
      </c>
      <c r="AS163" s="123" t="s">
        <v>32</v>
      </c>
      <c r="AT163" s="123" t="s">
        <v>32</v>
      </c>
      <c r="AU163" s="123" t="s">
        <v>32</v>
      </c>
      <c r="AV163" s="123" t="s">
        <v>32</v>
      </c>
      <c r="AW163" s="123" t="s">
        <v>32</v>
      </c>
      <c r="AX163" s="123" t="s">
        <v>32</v>
      </c>
      <c r="AY163" s="123" t="s">
        <v>32</v>
      </c>
      <c r="AZ163" s="123">
        <v>9.2030892510400002E-4</v>
      </c>
      <c r="BA163" s="123">
        <v>5.8552399893169998E-3</v>
      </c>
      <c r="BB163" s="123">
        <v>2.6500673932890002E-3</v>
      </c>
      <c r="BC163" s="123">
        <v>0.12991050637570301</v>
      </c>
      <c r="BD163" s="123">
        <v>3.4874613164989E-2</v>
      </c>
      <c r="BE163" s="123">
        <v>2.5159065688651698</v>
      </c>
      <c r="BF163" s="123">
        <v>1.3945333731323499</v>
      </c>
      <c r="BG163" s="123">
        <v>9.6161390871419995E-3</v>
      </c>
      <c r="BH163" s="123">
        <v>6.134220806058E-3</v>
      </c>
      <c r="BI163" s="123">
        <v>1.1153728025029999E-3</v>
      </c>
      <c r="BJ163" s="123" t="s">
        <v>32</v>
      </c>
      <c r="BK163" s="123">
        <v>5.9784764904000001E-4</v>
      </c>
      <c r="BL163" s="123">
        <v>6.1112453673369998E-3</v>
      </c>
    </row>
    <row r="164" spans="1:64" x14ac:dyDescent="0.3">
      <c r="A164" s="126">
        <v>32</v>
      </c>
      <c r="B164" s="123">
        <v>320.64370031605802</v>
      </c>
      <c r="C164" s="123">
        <v>303192.43915813701</v>
      </c>
      <c r="D164" s="123">
        <v>153.80734903188201</v>
      </c>
      <c r="E164" s="117" t="s">
        <v>32</v>
      </c>
      <c r="F164" s="123">
        <v>362365.90290919697</v>
      </c>
      <c r="G164" s="123">
        <v>5977.8758728146104</v>
      </c>
      <c r="H164" s="123">
        <v>12833.7573783305</v>
      </c>
      <c r="I164" s="123">
        <v>100.86116643107199</v>
      </c>
      <c r="J164" s="123">
        <v>1.02324424683972</v>
      </c>
      <c r="K164" s="123">
        <v>9.3614553997190093</v>
      </c>
      <c r="M164" s="124">
        <v>6.8592100371611134E-2</v>
      </c>
      <c r="N164" s="124">
        <v>50.575530775968829</v>
      </c>
      <c r="O164" s="124">
        <v>2.9061898599574105E-2</v>
      </c>
      <c r="P164" s="124">
        <v>0</v>
      </c>
      <c r="Q164" s="124">
        <v>46.618373409268195</v>
      </c>
      <c r="R164" s="124">
        <v>0.77186333269782248</v>
      </c>
      <c r="S164" s="124">
        <v>2.1280936484747635</v>
      </c>
      <c r="T164" s="124">
        <v>1.8005735431274969E-2</v>
      </c>
      <c r="U164" s="125">
        <v>1.3020783041035438E-4</v>
      </c>
      <c r="V164" s="125">
        <v>1.1653139681570223E-3</v>
      </c>
      <c r="W164" s="125">
        <v>100.21081642261063</v>
      </c>
      <c r="Y164" s="11">
        <v>79.797895481067499</v>
      </c>
      <c r="Z164" s="123">
        <v>143.919421268804</v>
      </c>
      <c r="AA164" s="123">
        <v>1.5850299772182399</v>
      </c>
      <c r="AB164" s="123">
        <v>0.27341921647281098</v>
      </c>
      <c r="AC164" s="123" t="s">
        <v>32</v>
      </c>
      <c r="AD164" s="123" t="s">
        <v>32</v>
      </c>
      <c r="AE164" s="123" t="s">
        <v>32</v>
      </c>
      <c r="AF164" s="123" t="s">
        <v>32</v>
      </c>
      <c r="AG164" s="123" t="s">
        <v>32</v>
      </c>
      <c r="AH164" s="123">
        <v>0.17924480868005899</v>
      </c>
      <c r="AI164" s="123">
        <v>3.7661806036532998E-2</v>
      </c>
      <c r="AJ164" s="123">
        <v>67.978702493986304</v>
      </c>
      <c r="AK164" s="123">
        <v>19.140026274191801</v>
      </c>
      <c r="AL164" s="123">
        <v>0.22913507573212899</v>
      </c>
      <c r="AM164" s="123">
        <v>0.45639177775244799</v>
      </c>
      <c r="AN164" s="123" t="s">
        <v>32</v>
      </c>
      <c r="AO164" s="123" t="s">
        <v>32</v>
      </c>
      <c r="AP164" s="123">
        <v>8.3463566565030005E-3</v>
      </c>
      <c r="AQ164" s="123">
        <v>7.8375679585072994E-2</v>
      </c>
      <c r="AR164" s="123">
        <v>0.118055055273438</v>
      </c>
      <c r="AS164" s="123">
        <v>6.4895830932119999E-3</v>
      </c>
      <c r="AT164" s="123">
        <v>3.2641608954205002E-2</v>
      </c>
      <c r="AU164" s="123" t="s">
        <v>32</v>
      </c>
      <c r="AV164" s="123">
        <v>1.5966702205929999E-3</v>
      </c>
      <c r="AW164" s="123">
        <v>1.2221477272497E-2</v>
      </c>
      <c r="AX164" s="123">
        <v>1.766393084384E-3</v>
      </c>
      <c r="AY164" s="123" t="s">
        <v>32</v>
      </c>
      <c r="AZ164" s="123">
        <v>1.83343164757E-3</v>
      </c>
      <c r="BA164" s="123">
        <v>2.3192174193611002E-2</v>
      </c>
      <c r="BB164" s="123">
        <v>9.6036616138289992E-3</v>
      </c>
      <c r="BC164" s="123">
        <v>0.10717171443138999</v>
      </c>
      <c r="BD164" s="123">
        <v>3.3382048079563E-2</v>
      </c>
      <c r="BE164" s="123">
        <v>2.7401305808109</v>
      </c>
      <c r="BF164" s="123">
        <v>1.3490630247288999</v>
      </c>
      <c r="BG164" s="123">
        <v>2.8450740164273E-2</v>
      </c>
      <c r="BH164" s="123">
        <v>1.8200606743928E-2</v>
      </c>
      <c r="BI164" s="123">
        <v>2.2744666084163999E-2</v>
      </c>
      <c r="BJ164" s="123">
        <v>1.8127038808719999E-2</v>
      </c>
      <c r="BK164" s="123">
        <v>4.8583607831944001E-2</v>
      </c>
      <c r="BL164" s="123">
        <v>8.4872783703451998E-2</v>
      </c>
    </row>
    <row r="165" spans="1:64" x14ac:dyDescent="0.3">
      <c r="I165" s="123"/>
      <c r="L165" s="14" t="s">
        <v>71</v>
      </c>
      <c r="M165" s="15">
        <f>MIN(M133:M164)</f>
        <v>6.8592100371611134E-2</v>
      </c>
      <c r="N165" s="15">
        <f t="shared" ref="N165:V165" si="12">MIN(N133:N164)</f>
        <v>48.854023371478306</v>
      </c>
      <c r="O165" s="15">
        <f t="shared" si="12"/>
        <v>2.4559234583101389E-2</v>
      </c>
      <c r="P165" s="15">
        <f t="shared" si="12"/>
        <v>0</v>
      </c>
      <c r="Q165" s="15">
        <f t="shared" si="12"/>
        <v>44.971222152804565</v>
      </c>
      <c r="R165" s="15">
        <f t="shared" si="12"/>
        <v>0.75584014044719661</v>
      </c>
      <c r="S165" s="15">
        <f t="shared" si="12"/>
        <v>2.0197666658607041</v>
      </c>
      <c r="T165" s="15">
        <f t="shared" si="12"/>
        <v>1.2561181898191182E-2</v>
      </c>
      <c r="U165" s="15">
        <f t="shared" si="12"/>
        <v>6.4636604937551233E-5</v>
      </c>
      <c r="V165" s="15">
        <f t="shared" si="12"/>
        <v>6.6785657904733285E-4</v>
      </c>
      <c r="W165" s="125"/>
      <c r="Y165" s="11"/>
      <c r="Z165" s="117"/>
      <c r="AA165" s="117"/>
      <c r="AB165" s="117"/>
      <c r="AC165" s="117"/>
      <c r="AD165" s="117"/>
      <c r="AE165" s="117"/>
      <c r="AF165" s="117"/>
      <c r="AG165" s="117"/>
      <c r="AH165" s="117"/>
      <c r="AI165" s="117"/>
      <c r="AJ165" s="117"/>
      <c r="AK165" s="117"/>
      <c r="AL165" s="117"/>
      <c r="AM165" s="117"/>
      <c r="AN165" s="117"/>
      <c r="AO165" s="117"/>
      <c r="AP165" s="117"/>
      <c r="AQ165" s="117"/>
      <c r="AR165" s="117"/>
      <c r="AS165" s="117"/>
      <c r="AT165" s="117"/>
      <c r="AU165" s="117"/>
      <c r="AV165" s="117"/>
      <c r="AW165" s="117"/>
      <c r="AX165" s="117"/>
      <c r="AY165" s="117"/>
      <c r="AZ165" s="117"/>
      <c r="BA165" s="117"/>
      <c r="BB165" s="117"/>
      <c r="BC165" s="117"/>
      <c r="BD165" s="117"/>
      <c r="BE165" s="117"/>
      <c r="BF165" s="117"/>
      <c r="BG165" s="117"/>
      <c r="BH165" s="117"/>
      <c r="BI165" s="117"/>
      <c r="BJ165" s="117"/>
      <c r="BK165" s="117"/>
      <c r="BL165" s="117"/>
    </row>
    <row r="166" spans="1:64" x14ac:dyDescent="0.3">
      <c r="I166" s="123"/>
      <c r="L166" s="14" t="s">
        <v>72</v>
      </c>
      <c r="M166" s="15">
        <f>MAX(M133:M164)</f>
        <v>0.94674908427811577</v>
      </c>
      <c r="N166" s="15">
        <f t="shared" ref="N166:V166" si="13">MAX(N133:N164)</f>
        <v>51.837098650916424</v>
      </c>
      <c r="O166" s="15">
        <f t="shared" si="13"/>
        <v>1.4035824625250963</v>
      </c>
      <c r="P166" s="15">
        <f t="shared" si="13"/>
        <v>5.8150956497360629E-5</v>
      </c>
      <c r="Q166" s="15">
        <f t="shared" si="13"/>
        <v>47.403462989206375</v>
      </c>
      <c r="R166" s="15">
        <f t="shared" si="13"/>
        <v>0.88277248403341979</v>
      </c>
      <c r="S166" s="15">
        <f t="shared" si="13"/>
        <v>2.7923890331645556</v>
      </c>
      <c r="T166" s="15">
        <f t="shared" si="13"/>
        <v>2.0598730630115209E-2</v>
      </c>
      <c r="U166" s="15">
        <f t="shared" si="13"/>
        <v>1.3020783041035438E-4</v>
      </c>
      <c r="V166" s="15">
        <f t="shared" si="13"/>
        <v>9.4081236614453223E-2</v>
      </c>
      <c r="W166" s="125"/>
      <c r="Y166" s="11"/>
      <c r="Z166" s="117"/>
      <c r="AA166" s="117"/>
      <c r="AB166" s="117"/>
      <c r="AC166" s="117"/>
      <c r="AD166" s="117"/>
      <c r="AE166" s="117"/>
      <c r="AF166" s="117"/>
      <c r="AG166" s="117"/>
      <c r="AH166" s="117"/>
      <c r="AI166" s="117"/>
      <c r="AJ166" s="117"/>
      <c r="AK166" s="117"/>
      <c r="AL166" s="117"/>
      <c r="AM166" s="117"/>
      <c r="AN166" s="117"/>
      <c r="AO166" s="117"/>
      <c r="AP166" s="117"/>
      <c r="AQ166" s="117"/>
      <c r="AR166" s="117"/>
      <c r="AS166" s="117"/>
      <c r="AT166" s="117"/>
      <c r="AU166" s="117"/>
      <c r="AV166" s="117"/>
      <c r="AW166" s="117"/>
      <c r="AX166" s="117"/>
      <c r="AY166" s="117"/>
      <c r="AZ166" s="117"/>
      <c r="BA166" s="117"/>
      <c r="BB166" s="117"/>
      <c r="BC166" s="117"/>
      <c r="BD166" s="117"/>
      <c r="BE166" s="117"/>
      <c r="BF166" s="117"/>
      <c r="BG166" s="117"/>
      <c r="BH166" s="117"/>
      <c r="BI166" s="117"/>
      <c r="BJ166" s="117"/>
      <c r="BK166" s="117"/>
      <c r="BL166" s="117"/>
    </row>
    <row r="167" spans="1:64" x14ac:dyDescent="0.3">
      <c r="I167" s="123"/>
      <c r="L167" s="14" t="s">
        <v>73</v>
      </c>
      <c r="M167" s="15">
        <f>AVERAGE(M133:M164)</f>
        <v>0.16608043541036818</v>
      </c>
      <c r="N167" s="15">
        <f t="shared" ref="N167:V167" si="14">AVERAGE(N133:N164)</f>
        <v>50.602545897871721</v>
      </c>
      <c r="O167" s="15">
        <f t="shared" si="14"/>
        <v>9.0168956765776881E-2</v>
      </c>
      <c r="P167" s="15">
        <f t="shared" si="14"/>
        <v>1.8172173905425197E-6</v>
      </c>
      <c r="Q167" s="15">
        <f t="shared" si="14"/>
        <v>46.112560201256159</v>
      </c>
      <c r="R167" s="15">
        <f t="shared" si="14"/>
        <v>0.81304330540297209</v>
      </c>
      <c r="S167" s="15">
        <f t="shared" si="14"/>
        <v>2.1604055354525848</v>
      </c>
      <c r="T167" s="15">
        <f t="shared" si="14"/>
        <v>1.6723579642579662E-2</v>
      </c>
      <c r="U167" s="15">
        <f t="shared" si="14"/>
        <v>9.9967242232108572E-5</v>
      </c>
      <c r="V167" s="15">
        <f t="shared" si="14"/>
        <v>4.4819164789876922E-3</v>
      </c>
      <c r="W167" s="125"/>
      <c r="Y167" s="11"/>
      <c r="Z167" s="117"/>
      <c r="AA167" s="117"/>
      <c r="AB167" s="117"/>
      <c r="AC167" s="117"/>
      <c r="AD167" s="117"/>
      <c r="AE167" s="117"/>
      <c r="AF167" s="117"/>
      <c r="AG167" s="117"/>
      <c r="AH167" s="117"/>
      <c r="AI167" s="117"/>
      <c r="AJ167" s="117"/>
      <c r="AK167" s="117"/>
      <c r="AL167" s="117"/>
      <c r="AM167" s="117"/>
      <c r="AN167" s="117"/>
      <c r="AO167" s="117"/>
      <c r="AP167" s="117"/>
      <c r="AQ167" s="117"/>
      <c r="AR167" s="117"/>
      <c r="AS167" s="117"/>
      <c r="AT167" s="117"/>
      <c r="AU167" s="117"/>
      <c r="AV167" s="117"/>
      <c r="AW167" s="117"/>
      <c r="AX167" s="117"/>
      <c r="AY167" s="117"/>
      <c r="AZ167" s="117"/>
      <c r="BA167" s="117"/>
      <c r="BB167" s="117"/>
      <c r="BC167" s="117"/>
      <c r="BD167" s="117"/>
      <c r="BE167" s="117"/>
      <c r="BF167" s="117"/>
      <c r="BG167" s="117"/>
      <c r="BH167" s="117"/>
      <c r="BI167" s="117"/>
      <c r="BJ167" s="117"/>
      <c r="BK167" s="117"/>
      <c r="BL167" s="117"/>
    </row>
    <row r="168" spans="1:64" x14ac:dyDescent="0.3">
      <c r="I168" s="123"/>
      <c r="L168" s="14" t="s">
        <v>76</v>
      </c>
      <c r="M168" s="15">
        <f>STDEV(M133:M164)*2</f>
        <v>0.30721442725173853</v>
      </c>
      <c r="N168" s="15">
        <f t="shared" ref="N168:V168" si="15">STDEV(N133:N164)*2</f>
        <v>1.3897804602134305</v>
      </c>
      <c r="O168" s="15">
        <f t="shared" si="15"/>
        <v>0.49806270232295197</v>
      </c>
      <c r="P168" s="15">
        <f t="shared" si="15"/>
        <v>2.0559467835883817E-5</v>
      </c>
      <c r="Q168" s="15">
        <f t="shared" si="15"/>
        <v>1.1596666089442977</v>
      </c>
      <c r="R168" s="15">
        <f t="shared" si="15"/>
        <v>6.4043063417139987E-2</v>
      </c>
      <c r="S168" s="15">
        <f t="shared" si="15"/>
        <v>0.27305761398934175</v>
      </c>
      <c r="T168" s="15">
        <f t="shared" si="15"/>
        <v>3.2919801924073339E-3</v>
      </c>
      <c r="U168" s="15">
        <f t="shared" si="15"/>
        <v>3.4513485392837774E-5</v>
      </c>
      <c r="V168" s="15">
        <f t="shared" si="15"/>
        <v>3.3077191516731608E-2</v>
      </c>
      <c r="W168" s="125"/>
      <c r="Y168" s="11"/>
      <c r="Z168" s="117"/>
      <c r="AA168" s="117"/>
      <c r="AB168" s="117"/>
      <c r="AC168" s="117"/>
      <c r="AD168" s="117"/>
      <c r="AE168" s="117"/>
      <c r="AF168" s="117"/>
      <c r="AG168" s="117"/>
      <c r="AH168" s="117"/>
      <c r="AI168" s="117"/>
      <c r="AJ168" s="117"/>
      <c r="AK168" s="117"/>
      <c r="AL168" s="117"/>
      <c r="AM168" s="117"/>
      <c r="AN168" s="117"/>
      <c r="AO168" s="117"/>
      <c r="AP168" s="117"/>
      <c r="AQ168" s="117"/>
      <c r="AR168" s="117"/>
      <c r="AS168" s="117"/>
      <c r="AT168" s="117"/>
      <c r="AU168" s="117"/>
      <c r="AV168" s="117"/>
      <c r="AW168" s="117"/>
      <c r="AX168" s="117"/>
      <c r="AY168" s="117"/>
      <c r="AZ168" s="117"/>
      <c r="BA168" s="117"/>
      <c r="BB168" s="117"/>
      <c r="BC168" s="117"/>
      <c r="BD168" s="117"/>
      <c r="BE168" s="117"/>
      <c r="BF168" s="117"/>
      <c r="BG168" s="117"/>
      <c r="BH168" s="117"/>
      <c r="BI168" s="117"/>
      <c r="BJ168" s="117"/>
      <c r="BK168" s="117"/>
      <c r="BL168" s="117"/>
    </row>
    <row r="169" spans="1:64" x14ac:dyDescent="0.3">
      <c r="A169" s="23" t="s">
        <v>5</v>
      </c>
      <c r="B169" s="146" t="s">
        <v>291</v>
      </c>
      <c r="I169" s="123"/>
      <c r="M169" s="124"/>
      <c r="N169" s="124"/>
      <c r="O169" s="124"/>
      <c r="P169" s="124"/>
      <c r="Q169" s="124"/>
      <c r="R169" s="124"/>
      <c r="S169" s="124"/>
      <c r="T169" s="124"/>
      <c r="U169" s="125"/>
      <c r="V169" s="125"/>
      <c r="W169" s="125"/>
      <c r="Y169" s="11"/>
      <c r="Z169" s="117"/>
      <c r="AA169" s="117"/>
      <c r="AB169" s="117"/>
      <c r="AC169" s="117"/>
      <c r="AD169" s="117"/>
      <c r="AE169" s="117"/>
      <c r="AF169" s="117"/>
      <c r="AG169" s="117"/>
      <c r="AH169" s="117"/>
      <c r="AI169" s="117"/>
      <c r="AJ169" s="117"/>
      <c r="AK169" s="117"/>
      <c r="AL169" s="117"/>
      <c r="AM169" s="117"/>
      <c r="AN169" s="117"/>
      <c r="AO169" s="117"/>
      <c r="AP169" s="117"/>
      <c r="AQ169" s="117"/>
      <c r="AR169" s="117"/>
      <c r="AS169" s="117"/>
      <c r="AT169" s="117"/>
      <c r="AU169" s="117"/>
      <c r="AV169" s="117"/>
      <c r="AW169" s="117"/>
      <c r="AX169" s="117"/>
      <c r="AY169" s="117"/>
      <c r="AZ169" s="117"/>
      <c r="BA169" s="117"/>
      <c r="BB169" s="117"/>
      <c r="BC169" s="117"/>
      <c r="BD169" s="117"/>
      <c r="BE169" s="117"/>
      <c r="BF169" s="117"/>
      <c r="BG169" s="117"/>
      <c r="BH169" s="117"/>
      <c r="BI169" s="117"/>
      <c r="BJ169" s="117"/>
      <c r="BK169" s="117"/>
      <c r="BL169" s="117"/>
    </row>
    <row r="170" spans="1:64" x14ac:dyDescent="0.3">
      <c r="A170" s="126">
        <v>1</v>
      </c>
      <c r="B170" s="117">
        <v>453.30713824670801</v>
      </c>
      <c r="C170" s="123">
        <v>300157.001992237</v>
      </c>
      <c r="D170" s="117">
        <v>192.14473975738699</v>
      </c>
      <c r="E170" s="117">
        <v>2.3534137979199601</v>
      </c>
      <c r="F170" s="123">
        <v>371349.473306439</v>
      </c>
      <c r="G170" s="117">
        <v>5206.8316123571103</v>
      </c>
      <c r="H170" s="117">
        <v>7531.2458407321201</v>
      </c>
      <c r="I170" s="123">
        <v>325.899281666874</v>
      </c>
      <c r="J170" s="117">
        <v>56.681500145616099</v>
      </c>
      <c r="K170" s="117">
        <v>7.30133307402585</v>
      </c>
      <c r="M170" s="124">
        <v>9.6971463013735784E-2</v>
      </c>
      <c r="N170" s="124">
        <v>50.069189502325052</v>
      </c>
      <c r="O170" s="124">
        <v>3.6305748577158271E-2</v>
      </c>
      <c r="P170" s="124">
        <v>3.4395142656600214E-4</v>
      </c>
      <c r="Q170" s="124">
        <v>47.774109740873378</v>
      </c>
      <c r="R170" s="124">
        <v>0.67230609778755002</v>
      </c>
      <c r="S170" s="124">
        <v>1.2488311853102001</v>
      </c>
      <c r="T170" s="124">
        <v>5.8179539763170335E-2</v>
      </c>
      <c r="U170" s="125">
        <v>7.2127208935296484E-3</v>
      </c>
      <c r="V170" s="125">
        <v>9.088699410547378E-4</v>
      </c>
      <c r="W170" s="125">
        <v>99.964358819911411</v>
      </c>
      <c r="Y170" s="11">
        <v>45.117206407921998</v>
      </c>
      <c r="Z170" s="117">
        <v>100.42389133077999</v>
      </c>
      <c r="AA170" s="117">
        <v>1.2560790709876799</v>
      </c>
      <c r="AB170" s="117">
        <v>0.665083865308018</v>
      </c>
      <c r="AC170" s="117" t="s">
        <v>32</v>
      </c>
      <c r="AD170" s="117">
        <v>0.30023364233647298</v>
      </c>
      <c r="AE170" s="117">
        <v>0.244411919512354</v>
      </c>
      <c r="AF170" s="117">
        <v>0.14955916816523401</v>
      </c>
      <c r="AG170" s="117" t="s">
        <v>32</v>
      </c>
      <c r="AH170" s="117">
        <v>9.8675488227392E-2</v>
      </c>
      <c r="AI170" s="117">
        <v>0.14512477646712099</v>
      </c>
      <c r="AJ170" s="117">
        <v>39.323696903824299</v>
      </c>
      <c r="AK170" s="117">
        <v>96.284349760230995</v>
      </c>
      <c r="AL170" s="117">
        <v>1.3736690974868599</v>
      </c>
      <c r="AM170" s="117">
        <v>4.1365403635784599</v>
      </c>
      <c r="AN170" s="117">
        <v>3.8848266603834003E-2</v>
      </c>
      <c r="AO170" s="117" t="s">
        <v>32</v>
      </c>
      <c r="AP170" s="117">
        <v>9.0902526714459995E-3</v>
      </c>
      <c r="AQ170" s="117">
        <v>0.40657298603660602</v>
      </c>
      <c r="AR170" s="117">
        <v>0.70562459634721197</v>
      </c>
      <c r="AS170" s="117">
        <v>7.8647331831871004E-2</v>
      </c>
      <c r="AT170" s="117">
        <v>0.324451713459113</v>
      </c>
      <c r="AU170" s="117">
        <v>5.3835109677419002E-2</v>
      </c>
      <c r="AV170" s="117" t="s">
        <v>32</v>
      </c>
      <c r="AW170" s="117">
        <v>5.4034206996425999E-2</v>
      </c>
      <c r="AX170" s="117">
        <v>9.2084841046000002E-4</v>
      </c>
      <c r="AY170" s="117">
        <v>3.1346235960544998E-2</v>
      </c>
      <c r="AZ170" s="117">
        <v>1.0940722079294999E-2</v>
      </c>
      <c r="BA170" s="117">
        <v>7.5272743985986004E-2</v>
      </c>
      <c r="BB170" s="117">
        <v>1.1246389502005001E-2</v>
      </c>
      <c r="BC170" s="117">
        <v>0.38533893927566398</v>
      </c>
      <c r="BD170" s="117">
        <v>0.105764490659267</v>
      </c>
      <c r="BE170" s="117">
        <v>2.0464841700621301</v>
      </c>
      <c r="BF170" s="117">
        <v>4.8066468852889299</v>
      </c>
      <c r="BG170" s="117">
        <v>1.46705491702916</v>
      </c>
      <c r="BH170" s="117">
        <v>3.063973782367E-3</v>
      </c>
      <c r="BI170" s="117">
        <v>2.5813901499680001E-3</v>
      </c>
      <c r="BJ170" s="117">
        <v>1.7085533595095001E-2</v>
      </c>
      <c r="BK170" s="117">
        <v>0.106280231186132</v>
      </c>
      <c r="BL170" s="117">
        <v>2.9545302720151E-2</v>
      </c>
    </row>
    <row r="171" spans="1:64" x14ac:dyDescent="0.3">
      <c r="A171" s="126">
        <v>2</v>
      </c>
      <c r="B171" s="117">
        <v>907.15016632752804</v>
      </c>
      <c r="C171" s="123">
        <v>297507.00831176102</v>
      </c>
      <c r="D171" s="117">
        <v>210.48045369815401</v>
      </c>
      <c r="E171" s="117">
        <v>1.84337270085501</v>
      </c>
      <c r="F171" s="123">
        <v>374248.87882029603</v>
      </c>
      <c r="G171" s="117">
        <v>5348.4805437779196</v>
      </c>
      <c r="H171" s="117">
        <v>7313.1649900635202</v>
      </c>
      <c r="I171" s="123">
        <v>338.28299375614199</v>
      </c>
      <c r="J171" s="117">
        <v>93.913512199600902</v>
      </c>
      <c r="K171" s="117">
        <v>8.2757064032076606</v>
      </c>
      <c r="M171" s="124">
        <v>0.19405756358078483</v>
      </c>
      <c r="N171" s="124">
        <v>49.627144056484852</v>
      </c>
      <c r="O171" s="124">
        <v>3.9770281726266198E-2</v>
      </c>
      <c r="P171" s="124">
        <v>2.6940892022995973E-4</v>
      </c>
      <c r="Q171" s="124">
        <v>48.147118260231082</v>
      </c>
      <c r="R171" s="124">
        <v>0.69059580781260488</v>
      </c>
      <c r="S171" s="124">
        <v>1.2126690186523328</v>
      </c>
      <c r="T171" s="124">
        <v>6.0390280045346467E-2</v>
      </c>
      <c r="U171" s="125">
        <v>1.1950494427399216E-2</v>
      </c>
      <c r="V171" s="125">
        <v>1.0301599330712894E-3</v>
      </c>
      <c r="W171" s="125">
        <v>99.984995331813948</v>
      </c>
      <c r="Y171" s="11">
        <v>48.848644593604099</v>
      </c>
      <c r="Z171" s="117">
        <v>119.449375814918</v>
      </c>
      <c r="AA171" s="117">
        <v>2.1012237819533399</v>
      </c>
      <c r="AB171" s="117">
        <v>0.75993189822687102</v>
      </c>
      <c r="AC171" s="117">
        <v>0.41604852418993898</v>
      </c>
      <c r="AD171" s="117" t="s">
        <v>32</v>
      </c>
      <c r="AE171" s="117">
        <v>0.20082684384876101</v>
      </c>
      <c r="AF171" s="117">
        <v>0.104125998376268</v>
      </c>
      <c r="AG171" s="117" t="s">
        <v>32</v>
      </c>
      <c r="AH171" s="117">
        <v>0.194858680883779</v>
      </c>
      <c r="AI171" s="117">
        <v>9.7383492213056005E-2</v>
      </c>
      <c r="AJ171" s="117">
        <v>43.4071735284532</v>
      </c>
      <c r="AK171" s="117">
        <v>99.519539608316293</v>
      </c>
      <c r="AL171" s="117">
        <v>1.0400859859001901</v>
      </c>
      <c r="AM171" s="117">
        <v>4.2364904202098996</v>
      </c>
      <c r="AN171" s="117" t="s">
        <v>32</v>
      </c>
      <c r="AO171" s="117" t="s">
        <v>32</v>
      </c>
      <c r="AP171" s="117">
        <v>0.105974926210068</v>
      </c>
      <c r="AQ171" s="117">
        <v>5.3188986676858001E-2</v>
      </c>
      <c r="AR171" s="117">
        <v>9.8541307345797996E-2</v>
      </c>
      <c r="AS171" s="117">
        <v>4.1007217454289997E-3</v>
      </c>
      <c r="AT171" s="117">
        <v>3.0280184698729E-2</v>
      </c>
      <c r="AU171" s="117">
        <v>2.0347066001701001E-2</v>
      </c>
      <c r="AV171" s="117">
        <v>1.6496758593869999E-2</v>
      </c>
      <c r="AW171" s="117">
        <v>6.319944489429E-3</v>
      </c>
      <c r="AX171" s="117">
        <v>1.901545384138E-3</v>
      </c>
      <c r="AY171" s="117">
        <v>1.1851628461983999E-2</v>
      </c>
      <c r="AZ171" s="117">
        <v>4.0084438022860002E-3</v>
      </c>
      <c r="BA171" s="117">
        <v>2.8512252871285001E-2</v>
      </c>
      <c r="BB171" s="117">
        <v>2.0862010732844001E-2</v>
      </c>
      <c r="BC171" s="117">
        <v>0.42103657478576101</v>
      </c>
      <c r="BD171" s="117">
        <v>0.16194546036574001</v>
      </c>
      <c r="BE171" s="117">
        <v>1.9776310382755</v>
      </c>
      <c r="BF171" s="117">
        <v>5.0603693715043798</v>
      </c>
      <c r="BG171" s="117">
        <v>1.3400240619566699</v>
      </c>
      <c r="BH171" s="117">
        <v>1.6304378781754E-2</v>
      </c>
      <c r="BI171" s="117">
        <v>1.2780696642804E-2</v>
      </c>
      <c r="BJ171" s="117">
        <v>5.0486513925112997E-2</v>
      </c>
      <c r="BK171" s="117">
        <v>7.0725025463100003E-3</v>
      </c>
      <c r="BL171" s="117">
        <v>5.6088019669999997E-4</v>
      </c>
    </row>
    <row r="172" spans="1:64" x14ac:dyDescent="0.3">
      <c r="A172" s="126">
        <v>3</v>
      </c>
      <c r="B172" s="117">
        <v>1403.3291962774199</v>
      </c>
      <c r="C172" s="123">
        <v>294153.343164313</v>
      </c>
      <c r="D172" s="117">
        <v>529.18691410086399</v>
      </c>
      <c r="E172" s="117">
        <v>2.0628182930218801</v>
      </c>
      <c r="F172" s="123">
        <v>373051.29393803398</v>
      </c>
      <c r="G172" s="117">
        <v>5274.6345590248802</v>
      </c>
      <c r="H172" s="117">
        <v>7821.6261700832501</v>
      </c>
      <c r="I172" s="123">
        <v>329.81574330608203</v>
      </c>
      <c r="J172" s="117">
        <v>55.4742808396024</v>
      </c>
      <c r="K172" s="117">
        <v>8.3960573447296092</v>
      </c>
      <c r="M172" s="124">
        <v>0.30020018166766571</v>
      </c>
      <c r="N172" s="124">
        <v>49.067719173239048</v>
      </c>
      <c r="O172" s="124">
        <v>9.9989867419358253E-2</v>
      </c>
      <c r="P172" s="124">
        <v>3.0148089352514777E-4</v>
      </c>
      <c r="Q172" s="124">
        <v>47.993048965128068</v>
      </c>
      <c r="R172" s="124">
        <v>0.6810608142612925</v>
      </c>
      <c r="S172" s="124">
        <v>1.2969820515232044</v>
      </c>
      <c r="T172" s="124">
        <v>5.8878706495001758E-2</v>
      </c>
      <c r="U172" s="125">
        <v>7.0591022368394051E-3</v>
      </c>
      <c r="V172" s="125">
        <v>1.0451412182719416E-3</v>
      </c>
      <c r="W172" s="125">
        <v>99.506285484082269</v>
      </c>
      <c r="Y172" s="11">
        <v>45.812571389535997</v>
      </c>
      <c r="Z172" s="117">
        <v>98.6763673178841</v>
      </c>
      <c r="AA172" s="117">
        <v>1.3771219152785299</v>
      </c>
      <c r="AB172" s="117">
        <v>0.890096184054045</v>
      </c>
      <c r="AC172" s="117">
        <v>0.605077698160289</v>
      </c>
      <c r="AD172" s="117">
        <v>0.293999497033753</v>
      </c>
      <c r="AE172" s="117">
        <v>0.26283331624237799</v>
      </c>
      <c r="AF172" s="117">
        <v>0.116434836764425</v>
      </c>
      <c r="AG172" s="117" t="s">
        <v>32</v>
      </c>
      <c r="AH172" s="117">
        <v>0.158327017742252</v>
      </c>
      <c r="AI172" s="117">
        <v>0.13976755875673799</v>
      </c>
      <c r="AJ172" s="117">
        <v>40.0820583906333</v>
      </c>
      <c r="AK172" s="117">
        <v>95.806587776965898</v>
      </c>
      <c r="AL172" s="117">
        <v>0.89018042564312505</v>
      </c>
      <c r="AM172" s="117">
        <v>4.2861993332133101</v>
      </c>
      <c r="AN172" s="117" t="s">
        <v>32</v>
      </c>
      <c r="AO172" s="117" t="s">
        <v>32</v>
      </c>
      <c r="AP172" s="117">
        <v>0.12960342824514401</v>
      </c>
      <c r="AQ172" s="117">
        <v>0.734378435392956</v>
      </c>
      <c r="AR172" s="117">
        <v>1.02484177736778</v>
      </c>
      <c r="AS172" s="117">
        <v>9.2596088338533E-2</v>
      </c>
      <c r="AT172" s="117">
        <v>0.27910968278121001</v>
      </c>
      <c r="AU172" s="117">
        <v>4.5697266221336998E-2</v>
      </c>
      <c r="AV172" s="117">
        <v>6.0878558565580004E-3</v>
      </c>
      <c r="AW172" s="117">
        <v>3.0297071588735999E-2</v>
      </c>
      <c r="AX172" s="117">
        <v>4.3056771377119997E-3</v>
      </c>
      <c r="AY172" s="117">
        <v>3.1082265422263E-2</v>
      </c>
      <c r="AZ172" s="117">
        <v>7.8823697119779993E-3</v>
      </c>
      <c r="BA172" s="117">
        <v>4.9750646895519002E-2</v>
      </c>
      <c r="BB172" s="117">
        <v>1.5939700696275001E-2</v>
      </c>
      <c r="BC172" s="117">
        <v>0.33637264878244999</v>
      </c>
      <c r="BD172" s="117">
        <v>0.129971758684575</v>
      </c>
      <c r="BE172" s="117">
        <v>2.0758920905998002</v>
      </c>
      <c r="BF172" s="117">
        <v>4.8226286463409398</v>
      </c>
      <c r="BG172" s="117">
        <v>1.3586544058729999</v>
      </c>
      <c r="BH172" s="117">
        <v>7.8388062856299997E-4</v>
      </c>
      <c r="BI172" s="117">
        <v>2.258617425578E-3</v>
      </c>
      <c r="BJ172" s="117">
        <v>6.5178657875799998E-3</v>
      </c>
      <c r="BK172" s="117">
        <v>3.3206838949780999E-2</v>
      </c>
      <c r="BL172" s="117">
        <v>1.6749651006156E-2</v>
      </c>
    </row>
    <row r="173" spans="1:64" x14ac:dyDescent="0.3">
      <c r="A173" s="126">
        <v>4</v>
      </c>
      <c r="B173" s="117">
        <v>483.82667160135099</v>
      </c>
      <c r="C173" s="123">
        <v>301093.428775509</v>
      </c>
      <c r="D173" s="117">
        <v>161.23941470686299</v>
      </c>
      <c r="E173" s="117">
        <v>1.6197965174267199</v>
      </c>
      <c r="F173" s="123">
        <v>373710.71111688</v>
      </c>
      <c r="G173" s="117">
        <v>6007.8638323186196</v>
      </c>
      <c r="H173" s="117">
        <v>5827.0739870764301</v>
      </c>
      <c r="I173" s="123">
        <v>334.16119419367999</v>
      </c>
      <c r="J173" s="117">
        <v>51.093023288213502</v>
      </c>
      <c r="K173" s="117">
        <v>6.0862830502519198</v>
      </c>
      <c r="M173" s="124">
        <v>0.103500201588961</v>
      </c>
      <c r="N173" s="124">
        <v>50.225394854042655</v>
      </c>
      <c r="O173" s="124">
        <v>3.0466187408861759E-2</v>
      </c>
      <c r="P173" s="124">
        <v>2.3673326102191511E-4</v>
      </c>
      <c r="Q173" s="124">
        <v>48.077882985186612</v>
      </c>
      <c r="R173" s="124">
        <v>0.77573537802898007</v>
      </c>
      <c r="S173" s="124">
        <v>0.96624540853701357</v>
      </c>
      <c r="T173" s="124">
        <v>5.965445638745575E-2</v>
      </c>
      <c r="U173" s="125">
        <v>6.5015872134251678E-3</v>
      </c>
      <c r="V173" s="125">
        <v>7.5762051409535892E-4</v>
      </c>
      <c r="W173" s="125">
        <v>100.24637541216909</v>
      </c>
      <c r="Y173" s="11">
        <v>49.364834123359898</v>
      </c>
      <c r="Z173" s="117">
        <v>86.407991770277206</v>
      </c>
      <c r="AA173" s="117">
        <v>1.62665543576511</v>
      </c>
      <c r="AB173" s="117">
        <v>0.53101788195886401</v>
      </c>
      <c r="AC173" s="117">
        <v>0.53856072179573899</v>
      </c>
      <c r="AD173" s="117">
        <v>0.22057561445162899</v>
      </c>
      <c r="AE173" s="117" t="s">
        <v>32</v>
      </c>
      <c r="AF173" s="117" t="s">
        <v>32</v>
      </c>
      <c r="AG173" s="117" t="s">
        <v>32</v>
      </c>
      <c r="AH173" s="117">
        <v>7.2711435325912996E-2</v>
      </c>
      <c r="AI173" s="117">
        <v>3.8560202459295E-2</v>
      </c>
      <c r="AJ173" s="117">
        <v>25.744036725789702</v>
      </c>
      <c r="AK173" s="117">
        <v>79.498356309905205</v>
      </c>
      <c r="AL173" s="117">
        <v>0.864541701105356</v>
      </c>
      <c r="AM173" s="117">
        <v>3.04423776976317</v>
      </c>
      <c r="AN173" s="117" t="s">
        <v>32</v>
      </c>
      <c r="AO173" s="117" t="s">
        <v>32</v>
      </c>
      <c r="AP173" s="117" t="s">
        <v>32</v>
      </c>
      <c r="AQ173" s="117">
        <v>1.3190735428039E-2</v>
      </c>
      <c r="AR173" s="117">
        <v>3.7161130322120997E-2</v>
      </c>
      <c r="AS173" s="117">
        <v>5.0997911958860003E-3</v>
      </c>
      <c r="AT173" s="117">
        <v>1.1964282773326E-2</v>
      </c>
      <c r="AU173" s="117" t="s">
        <v>32</v>
      </c>
      <c r="AV173" s="117" t="s">
        <v>32</v>
      </c>
      <c r="AW173" s="117" t="s">
        <v>32</v>
      </c>
      <c r="AX173" s="117" t="s">
        <v>32</v>
      </c>
      <c r="AY173" s="117">
        <v>1.1773528221638E-2</v>
      </c>
      <c r="AZ173" s="117" t="s">
        <v>32</v>
      </c>
      <c r="BA173" s="117">
        <v>1.8864708447296999E-2</v>
      </c>
      <c r="BB173" s="117">
        <v>1.412571770586E-2</v>
      </c>
      <c r="BC173" s="117">
        <v>0.275819082804871</v>
      </c>
      <c r="BD173" s="117">
        <v>0.15190732962096201</v>
      </c>
      <c r="BE173" s="117">
        <v>0.91789280303888299</v>
      </c>
      <c r="BF173" s="117">
        <v>5.8484007444707604</v>
      </c>
      <c r="BG173" s="117">
        <v>1.2294469120157401</v>
      </c>
      <c r="BH173" s="117">
        <v>4.2735111276769999E-3</v>
      </c>
      <c r="BI173" s="117" t="s">
        <v>32</v>
      </c>
      <c r="BJ173" s="117">
        <v>2.7370409041522999E-2</v>
      </c>
      <c r="BK173" s="117">
        <v>3.1898829015379999E-3</v>
      </c>
      <c r="BL173" s="117">
        <v>2.26963206181E-3</v>
      </c>
    </row>
    <row r="174" spans="1:64" x14ac:dyDescent="0.3">
      <c r="A174" s="126">
        <v>5</v>
      </c>
      <c r="B174" s="117">
        <v>382.43552156870498</v>
      </c>
      <c r="C174" s="123">
        <v>299298.05876273097</v>
      </c>
      <c r="D174" s="117">
        <v>137.76301521130401</v>
      </c>
      <c r="E174" s="117">
        <v>1.38047465376987</v>
      </c>
      <c r="F174" s="123">
        <v>373780.16343353398</v>
      </c>
      <c r="G174" s="117">
        <v>6156.3757668075896</v>
      </c>
      <c r="H174" s="117">
        <v>5878.8833469178599</v>
      </c>
      <c r="I174" s="123">
        <v>293.30163112885401</v>
      </c>
      <c r="J174" s="117">
        <v>53.659949876971297</v>
      </c>
      <c r="K174" s="117">
        <v>3.05998911787057</v>
      </c>
      <c r="M174" s="124">
        <v>8.1810606773977376E-2</v>
      </c>
      <c r="N174" s="124">
        <v>49.92590918221115</v>
      </c>
      <c r="O174" s="124">
        <v>2.6030321724175891E-2</v>
      </c>
      <c r="P174" s="124">
        <v>2.0175637064846652E-4</v>
      </c>
      <c r="Q174" s="124">
        <v>48.086818025724142</v>
      </c>
      <c r="R174" s="124">
        <v>0.79491123901019589</v>
      </c>
      <c r="S174" s="124">
        <v>0.97483643658591956</v>
      </c>
      <c r="T174" s="124">
        <v>5.2360207189123015E-2</v>
      </c>
      <c r="U174" s="125">
        <v>6.8282286218445971E-3</v>
      </c>
      <c r="V174" s="125">
        <v>3.8090744539252857E-4</v>
      </c>
      <c r="W174" s="125">
        <v>99.95008691165657</v>
      </c>
      <c r="Y174" s="11">
        <v>46.587997034566698</v>
      </c>
      <c r="Z174" s="117">
        <v>81.329792434342394</v>
      </c>
      <c r="AA174" s="117">
        <v>1.6667962286335101</v>
      </c>
      <c r="AB174" s="117">
        <v>0.44497178135954402</v>
      </c>
      <c r="AC174" s="117" t="s">
        <v>32</v>
      </c>
      <c r="AD174" s="117">
        <v>0.79525362424235702</v>
      </c>
      <c r="AE174" s="117" t="s">
        <v>32</v>
      </c>
      <c r="AF174" s="117" t="s">
        <v>32</v>
      </c>
      <c r="AG174" s="117" t="s">
        <v>32</v>
      </c>
      <c r="AH174" s="117">
        <v>0.100457512969011</v>
      </c>
      <c r="AI174" s="117">
        <v>3.5813886917903999E-2</v>
      </c>
      <c r="AJ174" s="117">
        <v>23.077076133144001</v>
      </c>
      <c r="AK174" s="117">
        <v>80.204553034855195</v>
      </c>
      <c r="AL174" s="117">
        <v>0.88648130822784499</v>
      </c>
      <c r="AM174" s="117">
        <v>3.0653513569074402</v>
      </c>
      <c r="AN174" s="117" t="s">
        <v>32</v>
      </c>
      <c r="AO174" s="117" t="s">
        <v>32</v>
      </c>
      <c r="AP174" s="117" t="s">
        <v>32</v>
      </c>
      <c r="AQ174" s="117">
        <v>2.9206541147949999E-2</v>
      </c>
      <c r="AR174" s="117">
        <v>5.5277641894805003E-2</v>
      </c>
      <c r="AS174" s="117">
        <v>2.0481980100849999E-3</v>
      </c>
      <c r="AT174" s="117">
        <v>1.8248660061910001E-2</v>
      </c>
      <c r="AU174" s="117" t="s">
        <v>32</v>
      </c>
      <c r="AV174" s="117" t="s">
        <v>32</v>
      </c>
      <c r="AW174" s="117" t="s">
        <v>32</v>
      </c>
      <c r="AX174" s="117" t="s">
        <v>32</v>
      </c>
      <c r="AY174" s="117">
        <v>3.9382637745600003E-3</v>
      </c>
      <c r="AZ174" s="117">
        <v>3.0206959745450001E-3</v>
      </c>
      <c r="BA174" s="117">
        <v>2.5509670250933002E-2</v>
      </c>
      <c r="BB174" s="117">
        <v>1.6224344000522001E-2</v>
      </c>
      <c r="BC174" s="117">
        <v>0.22085894831737901</v>
      </c>
      <c r="BD174" s="117">
        <v>0.120699160373843</v>
      </c>
      <c r="BE174" s="117">
        <v>0.724739959562406</v>
      </c>
      <c r="BF174" s="117">
        <v>4.6567715150156301</v>
      </c>
      <c r="BG174" s="117">
        <v>0.930358008777733</v>
      </c>
      <c r="BH174" s="117">
        <v>7.0397436346600003E-4</v>
      </c>
      <c r="BI174" s="117">
        <v>7.4419409926619997E-3</v>
      </c>
      <c r="BJ174" s="117">
        <v>1.595589291773E-3</v>
      </c>
      <c r="BK174" s="117">
        <v>1.2288949651993E-2</v>
      </c>
      <c r="BL174" s="117" t="s">
        <v>32</v>
      </c>
    </row>
    <row r="175" spans="1:64" x14ac:dyDescent="0.3">
      <c r="A175" s="126">
        <v>6</v>
      </c>
      <c r="B175" s="117" t="s">
        <v>32</v>
      </c>
      <c r="C175" s="123">
        <v>299569.234986578</v>
      </c>
      <c r="D175" s="117">
        <v>138.42249160287301</v>
      </c>
      <c r="E175" s="117">
        <v>3.22858233342019</v>
      </c>
      <c r="F175" s="123">
        <v>378419.43509972299</v>
      </c>
      <c r="G175" s="117">
        <v>5534.7496531018396</v>
      </c>
      <c r="H175" s="117">
        <v>6598.5445544649501</v>
      </c>
      <c r="I175" s="123">
        <v>358.55198102274602</v>
      </c>
      <c r="J175" s="117">
        <v>51.009615414211403</v>
      </c>
      <c r="K175" s="117">
        <v>4.3473047225659398</v>
      </c>
      <c r="M175" s="124">
        <v>0</v>
      </c>
      <c r="N175" s="124">
        <v>49.971144088111075</v>
      </c>
      <c r="O175" s="124">
        <v>2.6154929788362855E-2</v>
      </c>
      <c r="P175" s="124">
        <v>4.7185730802936076E-4</v>
      </c>
      <c r="Q175" s="124">
        <v>48.683660325579361</v>
      </c>
      <c r="R175" s="124">
        <v>0.71464687520850945</v>
      </c>
      <c r="S175" s="124">
        <v>1.0941706580213779</v>
      </c>
      <c r="T175" s="124">
        <v>6.4008699652180617E-2</v>
      </c>
      <c r="U175" s="125">
        <v>6.4909735614584003E-3</v>
      </c>
      <c r="V175" s="125">
        <v>5.4115249186500818E-4</v>
      </c>
      <c r="W175" s="125">
        <v>100.56128955972221</v>
      </c>
      <c r="Y175" s="11">
        <v>37.490992285325603</v>
      </c>
      <c r="Z175" s="117">
        <v>86.670425701923406</v>
      </c>
      <c r="AA175" s="117">
        <v>1.97531580746321</v>
      </c>
      <c r="AB175" s="117">
        <v>0.392114359876438</v>
      </c>
      <c r="AC175" s="117" t="s">
        <v>32</v>
      </c>
      <c r="AD175" s="117" t="s">
        <v>32</v>
      </c>
      <c r="AE175" s="117">
        <v>0.20096770613262999</v>
      </c>
      <c r="AF175" s="117">
        <v>0.22340856194671699</v>
      </c>
      <c r="AG175" s="117" t="s">
        <v>32</v>
      </c>
      <c r="AH175" s="117">
        <v>9.1403676901573999E-2</v>
      </c>
      <c r="AI175" s="117">
        <v>1.7009994401577001E-2</v>
      </c>
      <c r="AJ175" s="117">
        <v>28.7691245379714</v>
      </c>
      <c r="AK175" s="117">
        <v>45.269952521933703</v>
      </c>
      <c r="AL175" s="117">
        <v>0.63425689792749995</v>
      </c>
      <c r="AM175" s="117">
        <v>3.6742886237089301</v>
      </c>
      <c r="AN175" s="117" t="s">
        <v>32</v>
      </c>
      <c r="AO175" s="117" t="s">
        <v>32</v>
      </c>
      <c r="AP175" s="117" t="s">
        <v>32</v>
      </c>
      <c r="AQ175" s="117">
        <v>2.8903878870363001E-2</v>
      </c>
      <c r="AR175" s="117">
        <v>5.6104739536121002E-2</v>
      </c>
      <c r="AS175" s="117">
        <v>4.9122862522419999E-3</v>
      </c>
      <c r="AT175" s="117">
        <v>1.1523317639057999E-2</v>
      </c>
      <c r="AU175" s="117" t="s">
        <v>32</v>
      </c>
      <c r="AV175" s="117" t="s">
        <v>32</v>
      </c>
      <c r="AW175" s="117" t="s">
        <v>32</v>
      </c>
      <c r="AX175" s="117" t="s">
        <v>32</v>
      </c>
      <c r="AY175" s="117" t="s">
        <v>32</v>
      </c>
      <c r="AZ175" s="117">
        <v>2.8705393192189998E-3</v>
      </c>
      <c r="BA175" s="117">
        <v>2.1205673678575E-2</v>
      </c>
      <c r="BB175" s="117">
        <v>2.7109700428960002E-3</v>
      </c>
      <c r="BC175" s="117">
        <v>0.124196336570982</v>
      </c>
      <c r="BD175" s="117">
        <v>5.3507885517881E-2</v>
      </c>
      <c r="BE175" s="117">
        <v>1.13383012518005</v>
      </c>
      <c r="BF175" s="117">
        <v>2.0878262509075798</v>
      </c>
      <c r="BG175" s="117">
        <v>1.1005488634173399</v>
      </c>
      <c r="BH175" s="117">
        <v>6.6971859056099998E-4</v>
      </c>
      <c r="BI175" s="117">
        <v>7.8305325818299996E-4</v>
      </c>
      <c r="BJ175" s="117">
        <v>2.6732372846739998E-3</v>
      </c>
      <c r="BK175" s="117">
        <v>9.2233481444300002E-3</v>
      </c>
      <c r="BL175" s="117" t="s">
        <v>32</v>
      </c>
    </row>
    <row r="176" spans="1:64" x14ac:dyDescent="0.3">
      <c r="A176" s="126">
        <v>7</v>
      </c>
      <c r="B176" s="117">
        <v>677.06132236680401</v>
      </c>
      <c r="C176" s="123">
        <v>295046.63234692399</v>
      </c>
      <c r="D176" s="117">
        <v>163.875976681471</v>
      </c>
      <c r="E176" s="117">
        <v>3.62037231430961</v>
      </c>
      <c r="F176" s="123">
        <v>371104.70018880098</v>
      </c>
      <c r="G176" s="117">
        <v>5417.7395404935596</v>
      </c>
      <c r="H176" s="117">
        <v>6670.0533076931697</v>
      </c>
      <c r="I176" s="123">
        <v>390.482812779987</v>
      </c>
      <c r="J176" s="117">
        <v>53.818301837989097</v>
      </c>
      <c r="K176" s="117">
        <v>4.9773673927816002</v>
      </c>
      <c r="M176" s="124">
        <v>0.14483695808070673</v>
      </c>
      <c r="N176" s="124">
        <v>49.216728741790384</v>
      </c>
      <c r="O176" s="124">
        <v>3.0964365793963944E-2</v>
      </c>
      <c r="P176" s="124">
        <v>5.291174137363495E-4</v>
      </c>
      <c r="Q176" s="124">
        <v>47.742619679289248</v>
      </c>
      <c r="R176" s="124">
        <v>0.69953852946852835</v>
      </c>
      <c r="S176" s="124">
        <v>1.1060282394816814</v>
      </c>
      <c r="T176" s="124">
        <v>6.9708991737483267E-2</v>
      </c>
      <c r="U176" s="125">
        <v>6.8483789088841125E-3</v>
      </c>
      <c r="V176" s="125">
        <v>6.1958269305345353E-4</v>
      </c>
      <c r="W176" s="125">
        <v>99.018422584657671</v>
      </c>
      <c r="Y176" s="11">
        <v>41.721344254392697</v>
      </c>
      <c r="Z176" s="117">
        <v>90.957067512285406</v>
      </c>
      <c r="AA176" s="117">
        <v>2.0633327563547499</v>
      </c>
      <c r="AB176" s="117">
        <v>0.47792512975254298</v>
      </c>
      <c r="AC176" s="117" t="s">
        <v>32</v>
      </c>
      <c r="AD176" s="117">
        <v>0.23136542954278799</v>
      </c>
      <c r="AE176" s="117" t="s">
        <v>32</v>
      </c>
      <c r="AF176" s="117">
        <v>0.110529856063871</v>
      </c>
      <c r="AG176" s="117" t="s">
        <v>32</v>
      </c>
      <c r="AH176" s="117">
        <v>9.4269605601730005E-2</v>
      </c>
      <c r="AI176" s="117">
        <v>3.1477714894063001E-2</v>
      </c>
      <c r="AJ176" s="117">
        <v>35.599734383499602</v>
      </c>
      <c r="AK176" s="117">
        <v>45.9611154192188</v>
      </c>
      <c r="AL176" s="117">
        <v>0.753003906758136</v>
      </c>
      <c r="AM176" s="117">
        <v>3.7340334747991202</v>
      </c>
      <c r="AN176" s="117" t="s">
        <v>32</v>
      </c>
      <c r="AO176" s="117" t="s">
        <v>32</v>
      </c>
      <c r="AP176" s="117" t="s">
        <v>32</v>
      </c>
      <c r="AQ176" s="117">
        <v>1.3881777758615E-2</v>
      </c>
      <c r="AR176" s="117">
        <v>2.9875552771360999E-2</v>
      </c>
      <c r="AS176" s="117">
        <v>5.9091813070059999E-3</v>
      </c>
      <c r="AT176" s="117">
        <v>5.7163270199120002E-3</v>
      </c>
      <c r="AU176" s="117" t="s">
        <v>32</v>
      </c>
      <c r="AV176" s="117" t="s">
        <v>32</v>
      </c>
      <c r="AW176" s="117" t="s">
        <v>32</v>
      </c>
      <c r="AX176" s="117" t="s">
        <v>32</v>
      </c>
      <c r="AY176" s="117" t="s">
        <v>32</v>
      </c>
      <c r="AZ176" s="117">
        <v>1.9086441076209999E-3</v>
      </c>
      <c r="BA176" s="117">
        <v>6.0282019405860001E-3</v>
      </c>
      <c r="BB176" s="117">
        <v>7.2585402414350004E-3</v>
      </c>
      <c r="BC176" s="117">
        <v>0.18440202057661401</v>
      </c>
      <c r="BD176" s="117">
        <v>6.9842599210324999E-2</v>
      </c>
      <c r="BE176" s="117">
        <v>1.1936411476637301</v>
      </c>
      <c r="BF176" s="117">
        <v>2.2978005383071798</v>
      </c>
      <c r="BG176" s="117">
        <v>1.1167644555548599</v>
      </c>
      <c r="BH176" s="117">
        <v>6.7091838587600005E-4</v>
      </c>
      <c r="BI176" s="117">
        <v>4.7932145668269999E-3</v>
      </c>
      <c r="BJ176" s="117">
        <v>2.6774909755739999E-3</v>
      </c>
      <c r="BK176" s="117">
        <v>9.2324892559409993E-3</v>
      </c>
      <c r="BL176" s="117" t="s">
        <v>32</v>
      </c>
    </row>
    <row r="177" spans="1:64" x14ac:dyDescent="0.3">
      <c r="A177" s="126">
        <v>8</v>
      </c>
      <c r="B177" s="117">
        <v>516.61614498818699</v>
      </c>
      <c r="C177" s="123">
        <v>305306.260942074</v>
      </c>
      <c r="D177" s="117">
        <v>100.209980934227</v>
      </c>
      <c r="E177" s="117">
        <v>5.4788137268124597</v>
      </c>
      <c r="F177" s="123">
        <v>369162.63917603501</v>
      </c>
      <c r="G177" s="117">
        <v>6084.5978133644303</v>
      </c>
      <c r="H177" s="117">
        <v>5754.0050224057804</v>
      </c>
      <c r="I177" s="123">
        <v>310.44449786794002</v>
      </c>
      <c r="J177" s="117">
        <v>47.551928463299198</v>
      </c>
      <c r="K177" s="117">
        <v>3.00062605363664</v>
      </c>
      <c r="M177" s="124">
        <v>0.11051452573587296</v>
      </c>
      <c r="N177" s="124">
        <v>50.928137387747363</v>
      </c>
      <c r="O177" s="124">
        <v>1.893467589752219E-2</v>
      </c>
      <c r="P177" s="124">
        <v>8.0072862617364094E-4</v>
      </c>
      <c r="Q177" s="124">
        <v>47.492773529996903</v>
      </c>
      <c r="R177" s="124">
        <v>0.78564326966161524</v>
      </c>
      <c r="S177" s="124">
        <v>0.95412911281532642</v>
      </c>
      <c r="T177" s="124">
        <v>5.5420551759384651E-2</v>
      </c>
      <c r="U177" s="125">
        <v>6.0509828969548219E-3</v>
      </c>
      <c r="V177" s="125">
        <v>3.7351793115668894E-4</v>
      </c>
      <c r="W177" s="125">
        <v>100.35277828306826</v>
      </c>
      <c r="Y177" s="11">
        <v>47.957395738331201</v>
      </c>
      <c r="Z177" s="117">
        <v>80.494040338244503</v>
      </c>
      <c r="AA177" s="117">
        <v>1.3946718672048599</v>
      </c>
      <c r="AB177" s="117">
        <v>0.336594037428187</v>
      </c>
      <c r="AC177" s="117">
        <v>0.43401182247558501</v>
      </c>
      <c r="AD177" s="117">
        <v>0.282062778262476</v>
      </c>
      <c r="AE177" s="117" t="s">
        <v>32</v>
      </c>
      <c r="AF177" s="117" t="s">
        <v>32</v>
      </c>
      <c r="AG177" s="117" t="s">
        <v>32</v>
      </c>
      <c r="AH177" s="117">
        <v>9.5485190938010001E-2</v>
      </c>
      <c r="AI177" s="117">
        <v>1.0898332802741001E-2</v>
      </c>
      <c r="AJ177" s="117">
        <v>24.523011086411401</v>
      </c>
      <c r="AK177" s="117">
        <v>47.183366469902197</v>
      </c>
      <c r="AL177" s="117">
        <v>0.32293715056081601</v>
      </c>
      <c r="AM177" s="117">
        <v>2.6533013399873902</v>
      </c>
      <c r="AN177" s="117" t="s">
        <v>32</v>
      </c>
      <c r="AO177" s="117" t="s">
        <v>32</v>
      </c>
      <c r="AP177" s="117">
        <v>1.8907777609655001E-2</v>
      </c>
      <c r="AQ177" s="117">
        <v>2.1748895921881999E-2</v>
      </c>
      <c r="AR177" s="117">
        <v>5.6165591725367003E-2</v>
      </c>
      <c r="AS177" s="117">
        <v>6.1689386101050001E-3</v>
      </c>
      <c r="AT177" s="117">
        <v>1.2045372614805001E-2</v>
      </c>
      <c r="AU177" s="117" t="s">
        <v>32</v>
      </c>
      <c r="AV177" s="117">
        <v>1.7446810536970001E-3</v>
      </c>
      <c r="AW177" s="117" t="s">
        <v>32</v>
      </c>
      <c r="AX177" s="117">
        <v>9.2971281049300004E-4</v>
      </c>
      <c r="AY177" s="117" t="s">
        <v>32</v>
      </c>
      <c r="AZ177" s="117">
        <v>3.0005576398819999E-3</v>
      </c>
      <c r="BA177" s="117">
        <v>1.2642568229813999E-2</v>
      </c>
      <c r="BB177" s="117">
        <v>6.6284909791909999E-3</v>
      </c>
      <c r="BC177" s="117">
        <v>0.143232956053474</v>
      </c>
      <c r="BD177" s="117">
        <v>5.7914551549781999E-2</v>
      </c>
      <c r="BE177" s="117">
        <v>1.8162463758571901</v>
      </c>
      <c r="BF177" s="117">
        <v>2.3900077231113501</v>
      </c>
      <c r="BG177" s="117">
        <v>0.76012796694171803</v>
      </c>
      <c r="BH177" s="117">
        <v>1.901375646712E-3</v>
      </c>
      <c r="BI177" s="117">
        <v>4.2071094835979997E-2</v>
      </c>
      <c r="BJ177" s="117">
        <v>9.8616684215000004E-4</v>
      </c>
      <c r="BK177" s="117">
        <v>7.0648998760559998E-3</v>
      </c>
      <c r="BL177" s="117" t="s">
        <v>32</v>
      </c>
    </row>
    <row r="178" spans="1:64" x14ac:dyDescent="0.3">
      <c r="A178" s="126">
        <v>9</v>
      </c>
      <c r="B178" s="117">
        <v>513.32425442224405</v>
      </c>
      <c r="C178" s="123">
        <v>304019.78372523101</v>
      </c>
      <c r="D178" s="117">
        <v>148.20324741048901</v>
      </c>
      <c r="E178" s="117">
        <v>5.3951258787843903</v>
      </c>
      <c r="F178" s="123">
        <v>373876.83656710002</v>
      </c>
      <c r="G178" s="117">
        <v>5837.8439411126601</v>
      </c>
      <c r="H178" s="117">
        <v>5996.5702955678998</v>
      </c>
      <c r="I178" s="123">
        <v>335.72135995727302</v>
      </c>
      <c r="J178" s="117">
        <v>46.696127631938801</v>
      </c>
      <c r="K178" s="117">
        <v>5.6494323477305803</v>
      </c>
      <c r="M178" s="124">
        <v>0.10981032450600646</v>
      </c>
      <c r="N178" s="124">
        <v>50.713540123205782</v>
      </c>
      <c r="O178" s="124">
        <v>2.8003003598211899E-2</v>
      </c>
      <c r="P178" s="124">
        <v>7.8849764718433855E-4</v>
      </c>
      <c r="Q178" s="124">
        <v>48.099255024357419</v>
      </c>
      <c r="R178" s="124">
        <v>0.7537824096764667</v>
      </c>
      <c r="S178" s="124">
        <v>0.99435128641106918</v>
      </c>
      <c r="T178" s="124">
        <v>5.9932977179572376E-2</v>
      </c>
      <c r="U178" s="125">
        <v>5.9420822411642114E-3</v>
      </c>
      <c r="V178" s="125">
        <v>7.0324133864550255E-4</v>
      </c>
      <c r="W178" s="125">
        <v>100.76610897016153</v>
      </c>
      <c r="Y178" s="11">
        <v>47.702721722270198</v>
      </c>
      <c r="Z178" s="117">
        <v>77.018458663116505</v>
      </c>
      <c r="AA178" s="117">
        <v>7.6999258110432196</v>
      </c>
      <c r="AB178" s="117">
        <v>0.54729514846043603</v>
      </c>
      <c r="AC178" s="117" t="s">
        <v>32</v>
      </c>
      <c r="AD178" s="117">
        <v>0.29735952320950498</v>
      </c>
      <c r="AE178" s="117" t="s">
        <v>32</v>
      </c>
      <c r="AF178" s="117" t="s">
        <v>32</v>
      </c>
      <c r="AG178" s="117" t="s">
        <v>32</v>
      </c>
      <c r="AH178" s="117">
        <v>0.116010360601396</v>
      </c>
      <c r="AI178" s="117">
        <v>3.9129210574755997E-2</v>
      </c>
      <c r="AJ178" s="117">
        <v>46.419948067511498</v>
      </c>
      <c r="AK178" s="117">
        <v>57.116408184588202</v>
      </c>
      <c r="AL178" s="117">
        <v>0.57890242361461597</v>
      </c>
      <c r="AM178" s="117">
        <v>2.9454238930629102</v>
      </c>
      <c r="AN178" s="117">
        <v>3.3895601428745002E-2</v>
      </c>
      <c r="AO178" s="117" t="s">
        <v>32</v>
      </c>
      <c r="AP178" s="117" t="s">
        <v>32</v>
      </c>
      <c r="AQ178" s="117">
        <v>1.6650309197389999E-2</v>
      </c>
      <c r="AR178" s="117">
        <v>0.11065128567808</v>
      </c>
      <c r="AS178" s="117">
        <v>7.0918100933989999E-3</v>
      </c>
      <c r="AT178" s="117">
        <v>5.9730110305068002E-2</v>
      </c>
      <c r="AU178" s="117" t="s">
        <v>32</v>
      </c>
      <c r="AV178" s="117" t="s">
        <v>32</v>
      </c>
      <c r="AW178" s="117">
        <v>6.224185366746E-3</v>
      </c>
      <c r="AX178" s="117" t="s">
        <v>32</v>
      </c>
      <c r="AY178" s="117">
        <v>1.1670661370944999E-2</v>
      </c>
      <c r="AZ178" s="117">
        <v>9.6917825032100005E-4</v>
      </c>
      <c r="BA178" s="117">
        <v>2.494937352463E-2</v>
      </c>
      <c r="BB178" s="117">
        <v>1.2129072357026999E-2</v>
      </c>
      <c r="BC178" s="117">
        <v>0.23795536182701599</v>
      </c>
      <c r="BD178" s="117">
        <v>0.109122101817651</v>
      </c>
      <c r="BE178" s="117">
        <v>1.96121283449574</v>
      </c>
      <c r="BF178" s="117">
        <v>2.8669585723991999</v>
      </c>
      <c r="BG178" s="117">
        <v>0.96078890934105698</v>
      </c>
      <c r="BH178" s="117">
        <v>1.872496913303E-3</v>
      </c>
      <c r="BI178" s="117" t="s">
        <v>32</v>
      </c>
      <c r="BJ178" s="117" t="s">
        <v>32</v>
      </c>
      <c r="BK178" s="117">
        <v>1.5807831028677999E-2</v>
      </c>
      <c r="BL178" s="117">
        <v>3.936876298557E-3</v>
      </c>
    </row>
    <row r="179" spans="1:64" x14ac:dyDescent="0.3">
      <c r="A179" s="126">
        <v>10</v>
      </c>
      <c r="B179" s="117">
        <v>18958.102628034801</v>
      </c>
      <c r="C179" s="123">
        <v>277841.34681023099</v>
      </c>
      <c r="D179" s="117">
        <v>11691.925331023</v>
      </c>
      <c r="E179" s="117">
        <v>1.9562216660207801</v>
      </c>
      <c r="F179" s="123">
        <v>343456.974863393</v>
      </c>
      <c r="G179" s="117">
        <v>5152.5035525021403</v>
      </c>
      <c r="H179" s="117">
        <v>6558.5548193019604</v>
      </c>
      <c r="I179" s="123">
        <v>212.611103550336</v>
      </c>
      <c r="J179" s="117">
        <v>45.507670249013302</v>
      </c>
      <c r="K179" s="117">
        <v>5.0281597661376098</v>
      </c>
      <c r="M179" s="124">
        <v>4.0555173141892054</v>
      </c>
      <c r="N179" s="124">
        <v>46.346715061414628</v>
      </c>
      <c r="O179" s="124">
        <v>2.2091892912967954</v>
      </c>
      <c r="P179" s="124">
        <v>2.8590179648893701E-4</v>
      </c>
      <c r="Q179" s="124">
        <v>44.185739816175506</v>
      </c>
      <c r="R179" s="124">
        <v>0.66529125869907624</v>
      </c>
      <c r="S179" s="124">
        <v>1.0875395601366511</v>
      </c>
      <c r="T179" s="124">
        <v>3.7955334205805977E-2</v>
      </c>
      <c r="U179" s="125">
        <v>5.7908510391869424E-3</v>
      </c>
      <c r="V179" s="125">
        <v>6.2590532768880963E-4</v>
      </c>
      <c r="W179" s="125">
        <v>98.594650294281024</v>
      </c>
      <c r="Y179" s="11">
        <v>35.099187650534603</v>
      </c>
      <c r="Z179" s="117">
        <v>76.805187684947995</v>
      </c>
      <c r="AA179" s="117">
        <v>1.5749343322018801</v>
      </c>
      <c r="AB179" s="117">
        <v>1.6636693800764799</v>
      </c>
      <c r="AC179" s="117" t="s">
        <v>32</v>
      </c>
      <c r="AD179" s="117">
        <v>0.41977795337469997</v>
      </c>
      <c r="AE179" s="117">
        <v>0.37043511885636499</v>
      </c>
      <c r="AF179" s="117" t="s">
        <v>32</v>
      </c>
      <c r="AG179" s="117">
        <v>7.0859306489661003E-2</v>
      </c>
      <c r="AH179" s="117">
        <v>50.414985071882299</v>
      </c>
      <c r="AI179" s="117">
        <v>0.40338792752817298</v>
      </c>
      <c r="AJ179" s="117">
        <v>25.320593234915499</v>
      </c>
      <c r="AK179" s="117">
        <v>124.008950916521</v>
      </c>
      <c r="AL179" s="117">
        <v>1.4491326732338701</v>
      </c>
      <c r="AM179" s="117">
        <v>3.9196968751699601</v>
      </c>
      <c r="AN179" s="117" t="s">
        <v>32</v>
      </c>
      <c r="AO179" s="117" t="s">
        <v>32</v>
      </c>
      <c r="AP179" s="117">
        <v>10.533328189299599</v>
      </c>
      <c r="AQ179" s="117">
        <v>1.5239365806129399</v>
      </c>
      <c r="AR179" s="117">
        <v>2.3686812054190098</v>
      </c>
      <c r="AS179" s="117">
        <v>0.20925544226942699</v>
      </c>
      <c r="AT179" s="117">
        <v>0.91595347776910396</v>
      </c>
      <c r="AU179" s="117">
        <v>0.16431334185051399</v>
      </c>
      <c r="AV179" s="117">
        <v>0.18057675639085499</v>
      </c>
      <c r="AW179" s="117">
        <v>6.0172402260721E-2</v>
      </c>
      <c r="AX179" s="117">
        <v>1.3814021573155999E-2</v>
      </c>
      <c r="AY179" s="117">
        <v>6.5466365429870998E-2</v>
      </c>
      <c r="AZ179" s="117">
        <v>1.3281305611817E-2</v>
      </c>
      <c r="BA179" s="117">
        <v>7.3282067620941999E-2</v>
      </c>
      <c r="BB179" s="117">
        <v>2.0856318768143998E-2</v>
      </c>
      <c r="BC179" s="117">
        <v>0.49234734717482698</v>
      </c>
      <c r="BD179" s="117">
        <v>0.12409245185236301</v>
      </c>
      <c r="BE179" s="117">
        <v>1.0075640368854899</v>
      </c>
      <c r="BF179" s="117">
        <v>6.7109696181081899</v>
      </c>
      <c r="BG179" s="117">
        <v>1.7517113298007601</v>
      </c>
      <c r="BH179" s="117">
        <v>0.10639961165814001</v>
      </c>
      <c r="BI179" s="117">
        <v>9.2227206203153E-2</v>
      </c>
      <c r="BJ179" s="117">
        <v>0.210658858327814</v>
      </c>
      <c r="BK179" s="117">
        <v>0.18718509770501099</v>
      </c>
      <c r="BL179" s="117">
        <v>2.8966302189628E-2</v>
      </c>
    </row>
    <row r="180" spans="1:64" x14ac:dyDescent="0.3">
      <c r="A180" s="126">
        <v>11</v>
      </c>
      <c r="B180" s="117">
        <v>2852.4113676780398</v>
      </c>
      <c r="C180" s="123">
        <v>295791.18697813898</v>
      </c>
      <c r="D180" s="117">
        <v>974.07383166713601</v>
      </c>
      <c r="E180" s="117">
        <v>1.4067505985532001</v>
      </c>
      <c r="F180" s="123">
        <v>361339.69489848398</v>
      </c>
      <c r="G180" s="117">
        <v>5975.2202085373301</v>
      </c>
      <c r="H180" s="117">
        <v>8309.1535590494295</v>
      </c>
      <c r="I180" s="123">
        <v>270.78090021967699</v>
      </c>
      <c r="J180" s="117">
        <v>46.598767573745</v>
      </c>
      <c r="K180" s="117">
        <v>5.5771298807517997</v>
      </c>
      <c r="M180" s="124">
        <v>0.6101878397736864</v>
      </c>
      <c r="N180" s="124">
        <v>49.340927899823356</v>
      </c>
      <c r="O180" s="124">
        <v>0.18405125049350535</v>
      </c>
      <c r="P180" s="124">
        <v>2.0559659997855021E-4</v>
      </c>
      <c r="Q180" s="124">
        <v>46.486351748689962</v>
      </c>
      <c r="R180" s="124">
        <v>0.77152043332633991</v>
      </c>
      <c r="S180" s="124">
        <v>1.3778238431615764</v>
      </c>
      <c r="T180" s="124">
        <v>4.8339806307216737E-2</v>
      </c>
      <c r="U180" s="125">
        <v>5.9296931737590512E-3</v>
      </c>
      <c r="V180" s="125">
        <v>6.9424112755598396E-4</v>
      </c>
      <c r="W180" s="125">
        <v>98.826032352476943</v>
      </c>
      <c r="Y180" s="11">
        <v>37.958357342319701</v>
      </c>
      <c r="Z180" s="117">
        <v>81.613100435439705</v>
      </c>
      <c r="AA180" s="117">
        <v>2.52020572466677</v>
      </c>
      <c r="AB180" s="117">
        <v>1.3797263339042101</v>
      </c>
      <c r="AC180" s="117" t="s">
        <v>32</v>
      </c>
      <c r="AD180" s="117" t="s">
        <v>32</v>
      </c>
      <c r="AE180" s="117" t="s">
        <v>32</v>
      </c>
      <c r="AF180" s="117">
        <v>8.5230679099357998E-2</v>
      </c>
      <c r="AG180" s="117">
        <v>1.1353345824832799</v>
      </c>
      <c r="AH180" s="117">
        <v>0.93919943996390498</v>
      </c>
      <c r="AI180" s="117">
        <v>0.42717432932646898</v>
      </c>
      <c r="AJ180" s="117">
        <v>32.240752369147003</v>
      </c>
      <c r="AK180" s="117">
        <v>70.133211476985593</v>
      </c>
      <c r="AL180" s="117">
        <v>0.81291533409694505</v>
      </c>
      <c r="AM180" s="117">
        <v>3.5891361965091302</v>
      </c>
      <c r="AN180" s="117" t="s">
        <v>32</v>
      </c>
      <c r="AO180" s="117" t="s">
        <v>32</v>
      </c>
      <c r="AP180" s="117">
        <v>34.207397287423703</v>
      </c>
      <c r="AQ180" s="117">
        <v>0.88526390848518599</v>
      </c>
      <c r="AR180" s="117">
        <v>1.30435723985623</v>
      </c>
      <c r="AS180" s="117">
        <v>0.13070599222222801</v>
      </c>
      <c r="AT180" s="117">
        <v>0.39067868943279099</v>
      </c>
      <c r="AU180" s="117">
        <v>4.3548670117929997E-2</v>
      </c>
      <c r="AV180" s="117">
        <v>1.9674188870960001E-2</v>
      </c>
      <c r="AW180" s="117">
        <v>3.6412019775707002E-2</v>
      </c>
      <c r="AX180" s="117">
        <v>7.2257305545539996E-3</v>
      </c>
      <c r="AY180" s="117">
        <v>7.6573323414691002E-2</v>
      </c>
      <c r="AZ180" s="117">
        <v>1.7266795416118998E-2</v>
      </c>
      <c r="BA180" s="117">
        <v>8.8448901484128997E-2</v>
      </c>
      <c r="BB180" s="117">
        <v>2.4396898657468E-2</v>
      </c>
      <c r="BC180" s="117">
        <v>0.35029400338871902</v>
      </c>
      <c r="BD180" s="117">
        <v>0.123089734109169</v>
      </c>
      <c r="BE180" s="117">
        <v>1.3530742325001499</v>
      </c>
      <c r="BF180" s="117">
        <v>3.6865669373086898</v>
      </c>
      <c r="BG180" s="117">
        <v>1.21238177162035</v>
      </c>
      <c r="BH180" s="117">
        <v>1.7507053791749001E-2</v>
      </c>
      <c r="BI180" s="117">
        <v>9.858651689665E-3</v>
      </c>
      <c r="BJ180" s="117">
        <v>2.8253037187001E-2</v>
      </c>
      <c r="BK180" s="117">
        <v>4.6186207943544999E-2</v>
      </c>
      <c r="BL180" s="117">
        <v>1.4742344049444E-2</v>
      </c>
    </row>
    <row r="181" spans="1:64" x14ac:dyDescent="0.3">
      <c r="A181" s="126">
        <v>12</v>
      </c>
      <c r="B181" s="117">
        <v>387.64663786659997</v>
      </c>
      <c r="C181" s="123">
        <v>298582.63969580497</v>
      </c>
      <c r="D181" s="117">
        <v>137.26162855382</v>
      </c>
      <c r="E181" s="117">
        <v>1.6570622591723401</v>
      </c>
      <c r="F181" s="123">
        <v>369295.69426842098</v>
      </c>
      <c r="G181" s="117">
        <v>5748.6601788490298</v>
      </c>
      <c r="H181" s="117">
        <v>6583.5745408664598</v>
      </c>
      <c r="I181" s="123">
        <v>296.53578735596199</v>
      </c>
      <c r="J181" s="117">
        <v>44.755260755062601</v>
      </c>
      <c r="K181" s="117">
        <v>4.6123850849524999</v>
      </c>
      <c r="M181" s="124">
        <v>8.2925368772423083E-2</v>
      </c>
      <c r="N181" s="124">
        <v>49.806570127657224</v>
      </c>
      <c r="O181" s="124">
        <v>2.5935584715244289E-2</v>
      </c>
      <c r="P181" s="124">
        <v>2.421796491780375E-4</v>
      </c>
      <c r="Q181" s="124">
        <v>47.50989106763236</v>
      </c>
      <c r="R181" s="124">
        <v>0.7422670022929867</v>
      </c>
      <c r="S181" s="124">
        <v>1.0916883303664762</v>
      </c>
      <c r="T181" s="124">
        <v>5.293756875878633E-2</v>
      </c>
      <c r="U181" s="125">
        <v>5.6951069310817153E-3</v>
      </c>
      <c r="V181" s="125">
        <v>5.7414969537488716E-4</v>
      </c>
      <c r="W181" s="125">
        <v>99.318726486471149</v>
      </c>
      <c r="Y181" s="11">
        <v>44.722270585874902</v>
      </c>
      <c r="Z181" s="117">
        <v>78.259165836467602</v>
      </c>
      <c r="AA181" s="117">
        <v>1.6296724822123101</v>
      </c>
      <c r="AB181" s="117">
        <v>0.532718610416692</v>
      </c>
      <c r="AC181" s="117" t="s">
        <v>32</v>
      </c>
      <c r="AD181" s="117">
        <v>0.13669380756307001</v>
      </c>
      <c r="AE181" s="117">
        <v>0.20008511919643701</v>
      </c>
      <c r="AF181" s="117" t="s">
        <v>32</v>
      </c>
      <c r="AG181" s="117" t="s">
        <v>32</v>
      </c>
      <c r="AH181" s="117">
        <v>7.2288168090665003E-2</v>
      </c>
      <c r="AI181" s="117">
        <v>4.7357718829485002E-2</v>
      </c>
      <c r="AJ181" s="117">
        <v>41.447497794419199</v>
      </c>
      <c r="AK181" s="117">
        <v>72.953798046327094</v>
      </c>
      <c r="AL181" s="117">
        <v>0.97554834918308098</v>
      </c>
      <c r="AM181" s="117">
        <v>3.60724563971382</v>
      </c>
      <c r="AN181" s="117" t="s">
        <v>32</v>
      </c>
      <c r="AO181" s="117" t="s">
        <v>32</v>
      </c>
      <c r="AP181" s="117" t="s">
        <v>32</v>
      </c>
      <c r="AQ181" s="117">
        <v>0.108828353350006</v>
      </c>
      <c r="AR181" s="117">
        <v>0.18782582269249801</v>
      </c>
      <c r="AS181" s="117">
        <v>7.1234727691959999E-3</v>
      </c>
      <c r="AT181" s="117">
        <v>4.1954528134081001E-2</v>
      </c>
      <c r="AU181" s="117">
        <v>6.6113286912639997E-3</v>
      </c>
      <c r="AV181" s="117" t="s">
        <v>32</v>
      </c>
      <c r="AW181" s="117">
        <v>1.3085266124331999E-2</v>
      </c>
      <c r="AX181" s="117">
        <v>1.875103138809E-3</v>
      </c>
      <c r="AY181" s="117">
        <v>3.8678355083329998E-3</v>
      </c>
      <c r="AZ181" s="117">
        <v>5.9558576484779998E-3</v>
      </c>
      <c r="BA181" s="117">
        <v>1.5637617047982E-2</v>
      </c>
      <c r="BB181" s="117">
        <v>1.2176787972017E-2</v>
      </c>
      <c r="BC181" s="117">
        <v>0.393657862213943</v>
      </c>
      <c r="BD181" s="117">
        <v>0.15389618474612499</v>
      </c>
      <c r="BE181" s="117">
        <v>1.6658108112721599</v>
      </c>
      <c r="BF181" s="117">
        <v>4.1859611346407402</v>
      </c>
      <c r="BG181" s="117">
        <v>1.0156323034977499</v>
      </c>
      <c r="BH181" s="117">
        <v>6.9519229216600002E-4</v>
      </c>
      <c r="BI181" s="117" t="s">
        <v>32</v>
      </c>
      <c r="BJ181" s="117">
        <v>4.556857801778E-3</v>
      </c>
      <c r="BK181" s="117">
        <v>1.7117549457884001E-2</v>
      </c>
      <c r="BL181" s="117">
        <v>7.9026801755029998E-3</v>
      </c>
    </row>
    <row r="182" spans="1:64" x14ac:dyDescent="0.3">
      <c r="A182" s="126">
        <v>13</v>
      </c>
      <c r="B182" s="117">
        <v>600.00501381662502</v>
      </c>
      <c r="C182" s="123">
        <v>298385.198104307</v>
      </c>
      <c r="D182" s="117">
        <v>135.388264091894</v>
      </c>
      <c r="E182" s="117">
        <v>2.6109565142956099</v>
      </c>
      <c r="F182" s="123">
        <v>373084.18098431302</v>
      </c>
      <c r="G182" s="117">
        <v>6059.2959899719499</v>
      </c>
      <c r="H182" s="117">
        <v>5969.4882652509395</v>
      </c>
      <c r="I182" s="123">
        <v>363.36306486063</v>
      </c>
      <c r="J182" s="117">
        <v>47.763933834581202</v>
      </c>
      <c r="K182" s="117">
        <v>3.9778160211652902</v>
      </c>
      <c r="M182" s="124">
        <v>0.12835307255565245</v>
      </c>
      <c r="N182" s="124">
        <v>49.773634895779452</v>
      </c>
      <c r="O182" s="124">
        <v>2.5581612500163369E-2</v>
      </c>
      <c r="P182" s="124">
        <v>3.8159129456430337E-4</v>
      </c>
      <c r="Q182" s="124">
        <v>47.997279883631869</v>
      </c>
      <c r="R182" s="124">
        <v>0.78237629822517818</v>
      </c>
      <c r="S182" s="124">
        <v>0.98986054414391078</v>
      </c>
      <c r="T182" s="124">
        <v>6.4867574338919667E-2</v>
      </c>
      <c r="U182" s="125">
        <v>6.077960580450458E-3</v>
      </c>
      <c r="V182" s="125">
        <v>4.9515853831465532E-4</v>
      </c>
      <c r="W182" s="125">
        <v>99.76890859158847</v>
      </c>
      <c r="Y182" s="11">
        <v>42.0356355536019</v>
      </c>
      <c r="Z182" s="117">
        <v>79.025072128563906</v>
      </c>
      <c r="AA182" s="117">
        <v>1.80581094355091</v>
      </c>
      <c r="AB182" s="117">
        <v>0.48212903232911197</v>
      </c>
      <c r="AC182" s="117" t="s">
        <v>32</v>
      </c>
      <c r="AD182" s="117" t="s">
        <v>32</v>
      </c>
      <c r="AE182" s="117" t="s">
        <v>32</v>
      </c>
      <c r="AF182" s="117">
        <v>7.7545231373437995E-2</v>
      </c>
      <c r="AG182" s="117" t="s">
        <v>32</v>
      </c>
      <c r="AH182" s="117">
        <v>0.111032434365107</v>
      </c>
      <c r="AI182" s="117">
        <v>2.5460904399425999E-2</v>
      </c>
      <c r="AJ182" s="117">
        <v>25.250317102570801</v>
      </c>
      <c r="AK182" s="117">
        <v>68.931738453704597</v>
      </c>
      <c r="AL182" s="117">
        <v>0.93766723203609104</v>
      </c>
      <c r="AM182" s="117">
        <v>2.81485423565795</v>
      </c>
      <c r="AN182" s="117">
        <v>3.3519035677884002E-2</v>
      </c>
      <c r="AO182" s="117" t="s">
        <v>32</v>
      </c>
      <c r="AP182" s="117" t="s">
        <v>32</v>
      </c>
      <c r="AQ182" s="117">
        <v>2.8393431960186E-2</v>
      </c>
      <c r="AR182" s="117">
        <v>8.3193837661738004E-2</v>
      </c>
      <c r="AS182" s="117">
        <v>4.0158567459870004E-3</v>
      </c>
      <c r="AT182" s="117">
        <v>1.7734350338268999E-2</v>
      </c>
      <c r="AU182" s="117">
        <v>6.5458029304670002E-3</v>
      </c>
      <c r="AV182" s="117" t="s">
        <v>32</v>
      </c>
      <c r="AW182" s="117" t="s">
        <v>32</v>
      </c>
      <c r="AX182" s="117" t="s">
        <v>32</v>
      </c>
      <c r="AY182" s="117">
        <v>3.8301666429710001E-3</v>
      </c>
      <c r="AZ182" s="117">
        <v>2.9370873991650002E-3</v>
      </c>
      <c r="BA182" s="117">
        <v>1.8582759064249998E-2</v>
      </c>
      <c r="BB182" s="117">
        <v>1.3911577725111E-2</v>
      </c>
      <c r="BC182" s="117">
        <v>0.19701815877439299</v>
      </c>
      <c r="BD182" s="117">
        <v>8.8858614822865001E-2</v>
      </c>
      <c r="BE182" s="117">
        <v>1.58660655802352</v>
      </c>
      <c r="BF182" s="117">
        <v>3.8637693118502301</v>
      </c>
      <c r="BG182" s="117">
        <v>0.68885299657547105</v>
      </c>
      <c r="BH182" s="117">
        <v>1.8635872508529999E-3</v>
      </c>
      <c r="BI182" s="117">
        <v>1.391123284005E-3</v>
      </c>
      <c r="BJ182" s="117">
        <v>4.5164560868310001E-3</v>
      </c>
      <c r="BK182" s="117">
        <v>5.015289542516E-3</v>
      </c>
      <c r="BL182" s="117">
        <v>1.106059602109E-3</v>
      </c>
    </row>
    <row r="183" spans="1:64" x14ac:dyDescent="0.3">
      <c r="A183" s="126">
        <v>14</v>
      </c>
      <c r="B183" s="117">
        <v>661.78905284062705</v>
      </c>
      <c r="C183" s="123">
        <v>303116.663567613</v>
      </c>
      <c r="D183" s="117">
        <v>404.07813477404102</v>
      </c>
      <c r="E183" s="117">
        <v>8.9583127424696194</v>
      </c>
      <c r="F183" s="123">
        <v>368784.25653879403</v>
      </c>
      <c r="G183" s="117">
        <v>6801.1590645179704</v>
      </c>
      <c r="H183" s="117">
        <v>5922.0672926767402</v>
      </c>
      <c r="I183" s="123">
        <v>328.64740507444202</v>
      </c>
      <c r="J183" s="117">
        <v>41.910792109079402</v>
      </c>
      <c r="K183" s="117">
        <v>180.14092533187301</v>
      </c>
      <c r="M183" s="124">
        <v>0.14156991418366693</v>
      </c>
      <c r="N183" s="124">
        <v>50.562890649713523</v>
      </c>
      <c r="O183" s="124">
        <v>7.6350563565555057E-2</v>
      </c>
      <c r="P183" s="124">
        <v>1.3092574073119349E-3</v>
      </c>
      <c r="Q183" s="124">
        <v>47.444094603715854</v>
      </c>
      <c r="R183" s="124">
        <v>0.87816565841056016</v>
      </c>
      <c r="S183" s="124">
        <v>0.98199719847165701</v>
      </c>
      <c r="T183" s="124">
        <v>5.8670134753889387E-2</v>
      </c>
      <c r="U183" s="125">
        <v>5.3331482958803534E-3</v>
      </c>
      <c r="V183" s="125">
        <v>2.2423942385311552E-2</v>
      </c>
      <c r="W183" s="125">
        <v>100.17280507090324</v>
      </c>
      <c r="Y183" s="11">
        <v>48.552218869656699</v>
      </c>
      <c r="Z183" s="117">
        <v>81.116703242922696</v>
      </c>
      <c r="AA183" s="117">
        <v>1.27216482903345</v>
      </c>
      <c r="AB183" s="117">
        <v>5.4298454402476297</v>
      </c>
      <c r="AC183" s="117" t="s">
        <v>32</v>
      </c>
      <c r="AD183" s="117" t="s">
        <v>32</v>
      </c>
      <c r="AE183" s="117" t="s">
        <v>32</v>
      </c>
      <c r="AF183" s="117">
        <v>8.2022301365809E-2</v>
      </c>
      <c r="AG183" s="117">
        <v>5.6405810082447001E-2</v>
      </c>
      <c r="AH183" s="117">
        <v>0.123795466381677</v>
      </c>
      <c r="AI183" s="117">
        <v>6.2090506998411003E-2</v>
      </c>
      <c r="AJ183" s="117">
        <v>98.438591572564107</v>
      </c>
      <c r="AK183" s="117">
        <v>45.875686612618502</v>
      </c>
      <c r="AL183" s="117">
        <v>0.50271147796057802</v>
      </c>
      <c r="AM183" s="117">
        <v>2.4368997434897901</v>
      </c>
      <c r="AN183" s="117" t="s">
        <v>32</v>
      </c>
      <c r="AO183" s="117" t="s">
        <v>32</v>
      </c>
      <c r="AP183" s="117">
        <v>0.21131674580849599</v>
      </c>
      <c r="AQ183" s="117">
        <v>3.3898933969405999E-2</v>
      </c>
      <c r="AR183" s="117">
        <v>7.4028949190819995E-2</v>
      </c>
      <c r="AS183" s="117">
        <v>1.3935313470621999E-2</v>
      </c>
      <c r="AT183" s="117">
        <v>3.7738926497999002E-2</v>
      </c>
      <c r="AU183" s="117">
        <v>6.9596991936900004E-3</v>
      </c>
      <c r="AV183" s="117" t="s">
        <v>32</v>
      </c>
      <c r="AW183" s="117">
        <v>1.3737393333342E-2</v>
      </c>
      <c r="AX183" s="117" t="s">
        <v>32</v>
      </c>
      <c r="AY183" s="117">
        <v>8.1956519224780002E-3</v>
      </c>
      <c r="AZ183" s="117">
        <v>1.0226484474849999E-3</v>
      </c>
      <c r="BA183" s="117">
        <v>9.8220397548600003E-3</v>
      </c>
      <c r="BB183" s="117">
        <v>2.9413881117029998E-3</v>
      </c>
      <c r="BC183" s="117">
        <v>0.13932372178698499</v>
      </c>
      <c r="BD183" s="117">
        <v>4.1424983490310999E-2</v>
      </c>
      <c r="BE183" s="117">
        <v>4.7907252543331298</v>
      </c>
      <c r="BF183" s="117">
        <v>2.5539328086334101</v>
      </c>
      <c r="BG183" s="117">
        <v>1.01357493356658</v>
      </c>
      <c r="BH183" s="117">
        <v>3.2216729361390002E-3</v>
      </c>
      <c r="BI183" s="117">
        <v>2.717945121373E-3</v>
      </c>
      <c r="BJ183" s="117">
        <v>1.1053774810472001E-2</v>
      </c>
      <c r="BK183" s="117">
        <v>1.1297271584616001E-2</v>
      </c>
      <c r="BL183" s="117">
        <v>2.3614669082159998E-3</v>
      </c>
    </row>
    <row r="184" spans="1:64" x14ac:dyDescent="0.3">
      <c r="A184" s="126">
        <v>15</v>
      </c>
      <c r="B184" s="117">
        <v>529.93380929556395</v>
      </c>
      <c r="C184" s="123">
        <v>301898.55532867898</v>
      </c>
      <c r="D184" s="117">
        <v>144.24190132868401</v>
      </c>
      <c r="E184" s="117">
        <v>5.1261883733955402</v>
      </c>
      <c r="F184" s="123">
        <v>372666.83616971702</v>
      </c>
      <c r="G184" s="117">
        <v>6203.6092662381998</v>
      </c>
      <c r="H184" s="117">
        <v>5925.1232818673498</v>
      </c>
      <c r="I184" s="123">
        <v>374.30353708161402</v>
      </c>
      <c r="J184" s="117">
        <v>48.967005004373597</v>
      </c>
      <c r="K184" s="117">
        <v>10.145115611192701</v>
      </c>
      <c r="M184" s="124">
        <v>0.11336344048450706</v>
      </c>
      <c r="N184" s="124">
        <v>50.359698014376939</v>
      </c>
      <c r="O184" s="124">
        <v>2.7254507256054841E-2</v>
      </c>
      <c r="P184" s="124">
        <v>7.491924307717582E-4</v>
      </c>
      <c r="Q184" s="124">
        <v>47.943588473234094</v>
      </c>
      <c r="R184" s="124">
        <v>0.80101002845667635</v>
      </c>
      <c r="S184" s="124">
        <v>0.98250394259924378</v>
      </c>
      <c r="T184" s="124">
        <v>6.6820667439809731E-2</v>
      </c>
      <c r="U184" s="125">
        <v>6.2310513868065395E-3</v>
      </c>
      <c r="V184" s="125">
        <v>1.2628639912812673E-3</v>
      </c>
      <c r="W184" s="125">
        <v>100.30248218165619</v>
      </c>
      <c r="Y184" s="11">
        <v>37.505552450982499</v>
      </c>
      <c r="Z184" s="117">
        <v>82.769392165275704</v>
      </c>
      <c r="AA184" s="117">
        <v>1.2598434204472699</v>
      </c>
      <c r="AB184" s="117">
        <v>0.72496261053488198</v>
      </c>
      <c r="AC184" s="117" t="s">
        <v>32</v>
      </c>
      <c r="AD184" s="117" t="s">
        <v>32</v>
      </c>
      <c r="AE184" s="117" t="s">
        <v>32</v>
      </c>
      <c r="AF184" s="117" t="s">
        <v>32</v>
      </c>
      <c r="AG184" s="117" t="s">
        <v>32</v>
      </c>
      <c r="AH184" s="117">
        <v>0.118114443956229</v>
      </c>
      <c r="AI184" s="117">
        <v>3.9868984367616003E-2</v>
      </c>
      <c r="AJ184" s="117">
        <v>142.02302821171901</v>
      </c>
      <c r="AK184" s="117">
        <v>87.868700561944607</v>
      </c>
      <c r="AL184" s="117">
        <v>1.2508486170869599</v>
      </c>
      <c r="AM184" s="117">
        <v>2.4297670599910202</v>
      </c>
      <c r="AN184" s="117" t="s">
        <v>32</v>
      </c>
      <c r="AO184" s="117" t="s">
        <v>32</v>
      </c>
      <c r="AP184" s="117" t="s">
        <v>32</v>
      </c>
      <c r="AQ184" s="117">
        <v>1.0872096703972999E-2</v>
      </c>
      <c r="AR184" s="117">
        <v>3.7531678165700001E-2</v>
      </c>
      <c r="AS184" s="117">
        <v>3.0729181889319998E-3</v>
      </c>
      <c r="AT184" s="117" t="s">
        <v>32</v>
      </c>
      <c r="AU184" s="117" t="s">
        <v>32</v>
      </c>
      <c r="AV184" s="117" t="s">
        <v>32</v>
      </c>
      <c r="AW184" s="117" t="s">
        <v>32</v>
      </c>
      <c r="AX184" s="117" t="s">
        <v>32</v>
      </c>
      <c r="AY184" s="117">
        <v>3.9197484325680003E-3</v>
      </c>
      <c r="AZ184" s="117">
        <v>9.85534153545E-4</v>
      </c>
      <c r="BA184" s="117">
        <v>1.2636808468647001E-2</v>
      </c>
      <c r="BB184" s="117">
        <v>1.0426370379161999E-2</v>
      </c>
      <c r="BC184" s="117">
        <v>0.19247206779421699</v>
      </c>
      <c r="BD184" s="117">
        <v>6.1903787109393003E-2</v>
      </c>
      <c r="BE184" s="117">
        <v>7.1162086529271198</v>
      </c>
      <c r="BF184" s="117">
        <v>5.9511556546867004</v>
      </c>
      <c r="BG184" s="117">
        <v>0.87919886233627997</v>
      </c>
      <c r="BH184" s="117">
        <v>7.0632055387499998E-4</v>
      </c>
      <c r="BI184" s="117" t="s">
        <v>32</v>
      </c>
      <c r="BJ184" s="117">
        <v>1.0077150767429999E-3</v>
      </c>
      <c r="BK184" s="117">
        <v>5.7616598528490003E-3</v>
      </c>
      <c r="BL184" s="117">
        <v>1.131619424656E-3</v>
      </c>
    </row>
    <row r="185" spans="1:64" x14ac:dyDescent="0.3">
      <c r="A185" s="126">
        <v>16</v>
      </c>
      <c r="B185" s="117">
        <v>1479.1167346151401</v>
      </c>
      <c r="C185" s="123">
        <v>306584.57665418601</v>
      </c>
      <c r="D185" s="117">
        <v>128.09316584539599</v>
      </c>
      <c r="E185" s="117">
        <v>2.1679212053061598</v>
      </c>
      <c r="F185" s="123">
        <v>370045.98439113499</v>
      </c>
      <c r="G185" s="117">
        <v>6499.6738860625001</v>
      </c>
      <c r="H185" s="117">
        <v>5187.2235074606297</v>
      </c>
      <c r="I185" s="123">
        <v>132.93054361038801</v>
      </c>
      <c r="J185" s="117">
        <v>42.851690109256097</v>
      </c>
      <c r="K185" s="117">
        <v>5.4886966380004001</v>
      </c>
      <c r="M185" s="124">
        <v>0.3164126518688708</v>
      </c>
      <c r="N185" s="124">
        <v>51.141373231684767</v>
      </c>
      <c r="O185" s="124">
        <v>2.4203203686487571E-2</v>
      </c>
      <c r="P185" s="124">
        <v>3.1684168415549527E-4</v>
      </c>
      <c r="Q185" s="124">
        <v>47.606415891919518</v>
      </c>
      <c r="R185" s="124">
        <v>0.83923789216838995</v>
      </c>
      <c r="S185" s="124">
        <v>0.86014540200712164</v>
      </c>
      <c r="T185" s="124">
        <v>2.3730760645326466E-2</v>
      </c>
      <c r="U185" s="125">
        <v>5.4528775664028379E-3</v>
      </c>
      <c r="V185" s="125">
        <v>6.8323295749828973E-4</v>
      </c>
      <c r="W185" s="125">
        <v>100.81797198618852</v>
      </c>
      <c r="Y185" s="11">
        <v>46.351397994919601</v>
      </c>
      <c r="Z185" s="117">
        <v>70.6178031288445</v>
      </c>
      <c r="AA185" s="117">
        <v>2.6190089570947901</v>
      </c>
      <c r="AB185" s="117">
        <v>0.46716417147415401</v>
      </c>
      <c r="AC185" s="117" t="s">
        <v>32</v>
      </c>
      <c r="AD185" s="117">
        <v>0.24364852260148601</v>
      </c>
      <c r="AE185" s="117" t="s">
        <v>32</v>
      </c>
      <c r="AF185" s="117" t="s">
        <v>32</v>
      </c>
      <c r="AG185" s="117">
        <v>3.1858753212995999E-2</v>
      </c>
      <c r="AH185" s="117">
        <v>0.12787294916601899</v>
      </c>
      <c r="AI185" s="117">
        <v>3.4800936051816E-2</v>
      </c>
      <c r="AJ185" s="117">
        <v>29.3389532266971</v>
      </c>
      <c r="AK185" s="117">
        <v>177.20720081816</v>
      </c>
      <c r="AL185" s="117">
        <v>1.07656656146667</v>
      </c>
      <c r="AM185" s="117">
        <v>2.39655755504418</v>
      </c>
      <c r="AN185" s="117" t="s">
        <v>32</v>
      </c>
      <c r="AO185" s="117" t="s">
        <v>32</v>
      </c>
      <c r="AP185" s="117">
        <v>0.10184426587329901</v>
      </c>
      <c r="AQ185" s="117">
        <v>8.9216291753326002E-2</v>
      </c>
      <c r="AR185" s="117">
        <v>0.13348772506405901</v>
      </c>
      <c r="AS185" s="117">
        <v>9.5123931236090007E-3</v>
      </c>
      <c r="AT185" s="117">
        <v>6.3884786576070995E-2</v>
      </c>
      <c r="AU185" s="117" t="s">
        <v>32</v>
      </c>
      <c r="AV185" s="117">
        <v>2.3356085277439998E-3</v>
      </c>
      <c r="AW185" s="117">
        <v>8.5444925376670002E-3</v>
      </c>
      <c r="AX185" s="117" t="s">
        <v>32</v>
      </c>
      <c r="AY185" s="117">
        <v>1.0418454682417E-2</v>
      </c>
      <c r="AZ185" s="117">
        <v>2.6332528984839999E-3</v>
      </c>
      <c r="BA185" s="117">
        <v>1.2464796966369001E-2</v>
      </c>
      <c r="BB185" s="117">
        <v>6.2284771429419999E-3</v>
      </c>
      <c r="BC185" s="117">
        <v>0.12947936967295201</v>
      </c>
      <c r="BD185" s="117">
        <v>8.5362629198626999E-2</v>
      </c>
      <c r="BE185" s="117">
        <v>2.6312253608539198</v>
      </c>
      <c r="BF185" s="117">
        <v>12.323730610753101</v>
      </c>
      <c r="BG185" s="117">
        <v>1.02457103317131</v>
      </c>
      <c r="BH185" s="117">
        <v>7.6115953515450002E-3</v>
      </c>
      <c r="BI185" s="117">
        <v>2.8777051266499999E-3</v>
      </c>
      <c r="BJ185" s="117">
        <v>1.2242886080709E-2</v>
      </c>
      <c r="BK185" s="117">
        <v>3.9609817677675997E-2</v>
      </c>
      <c r="BL185" s="117">
        <v>9.2288255403079993E-3</v>
      </c>
    </row>
    <row r="186" spans="1:64" x14ac:dyDescent="0.3">
      <c r="A186" s="126">
        <v>17</v>
      </c>
      <c r="B186" s="117" t="s">
        <v>32</v>
      </c>
      <c r="C186" s="123">
        <v>302901.75027792802</v>
      </c>
      <c r="D186" s="117">
        <v>187.22206120110701</v>
      </c>
      <c r="E186" s="117">
        <v>4.49792495160656</v>
      </c>
      <c r="F186" s="123">
        <v>374646.56337103603</v>
      </c>
      <c r="G186" s="117">
        <v>5955.5004803642996</v>
      </c>
      <c r="H186" s="117">
        <v>6344.4747751559698</v>
      </c>
      <c r="I186" s="123">
        <v>265.62486219266799</v>
      </c>
      <c r="J186" s="117">
        <v>57.980460125029602</v>
      </c>
      <c r="K186" s="117">
        <v>4.0977766749559299</v>
      </c>
      <c r="M186" s="124">
        <v>0</v>
      </c>
      <c r="N186" s="124">
        <v>50.527040963861168</v>
      </c>
      <c r="O186" s="124">
        <v>3.5375608463949167E-2</v>
      </c>
      <c r="P186" s="124">
        <v>6.5737173167729874E-4</v>
      </c>
      <c r="Q186" s="124">
        <v>48.198280377683787</v>
      </c>
      <c r="R186" s="124">
        <v>0.76897422202463828</v>
      </c>
      <c r="S186" s="124">
        <v>1.0520408072163627</v>
      </c>
      <c r="T186" s="124">
        <v>4.7419350398635089E-2</v>
      </c>
      <c r="U186" s="125">
        <v>7.3780135509100165E-3</v>
      </c>
      <c r="V186" s="125">
        <v>5.1009124049851407E-4</v>
      </c>
      <c r="W186" s="125">
        <v>100.63767680617163</v>
      </c>
      <c r="Y186" s="11">
        <v>48.9563031313957</v>
      </c>
      <c r="Z186" s="117">
        <v>94.584038027449793</v>
      </c>
      <c r="AA186" s="117">
        <v>1.4150890881182601</v>
      </c>
      <c r="AB186" s="117">
        <v>0.71473695380907398</v>
      </c>
      <c r="AC186" s="117" t="s">
        <v>32</v>
      </c>
      <c r="AD186" s="117" t="s">
        <v>32</v>
      </c>
      <c r="AE186" s="117" t="s">
        <v>32</v>
      </c>
      <c r="AF186" s="117" t="s">
        <v>32</v>
      </c>
      <c r="AG186" s="117" t="s">
        <v>32</v>
      </c>
      <c r="AH186" s="117">
        <v>8.9359861109122002E-2</v>
      </c>
      <c r="AI186" s="117">
        <v>7.9235849058767002E-2</v>
      </c>
      <c r="AJ186" s="117">
        <v>104.522823468764</v>
      </c>
      <c r="AK186" s="117">
        <v>90.602314577536802</v>
      </c>
      <c r="AL186" s="117">
        <v>0.68807733172534102</v>
      </c>
      <c r="AM186" s="117">
        <v>3.86032576949265</v>
      </c>
      <c r="AN186" s="117" t="s">
        <v>32</v>
      </c>
      <c r="AO186" s="117" t="s">
        <v>32</v>
      </c>
      <c r="AP186" s="117">
        <v>1.8568498637361999E-2</v>
      </c>
      <c r="AQ186" s="117">
        <v>5.8151786402251E-2</v>
      </c>
      <c r="AR186" s="117">
        <v>0.100686909295335</v>
      </c>
      <c r="AS186" s="117">
        <v>9.1106541255780004E-3</v>
      </c>
      <c r="AT186" s="117">
        <v>2.9688485280082E-2</v>
      </c>
      <c r="AU186" s="117" t="s">
        <v>32</v>
      </c>
      <c r="AV186" s="117">
        <v>5.3313180875420004E-3</v>
      </c>
      <c r="AW186" s="117">
        <v>6.1954957226100001E-3</v>
      </c>
      <c r="AX186" s="117" t="s">
        <v>32</v>
      </c>
      <c r="AY186" s="117">
        <v>2.3362520246715E-2</v>
      </c>
      <c r="AZ186" s="117">
        <v>9.6630429019600001E-4</v>
      </c>
      <c r="BA186" s="117">
        <v>4.3472253957690998E-2</v>
      </c>
      <c r="BB186" s="117">
        <v>2.3240956029148E-2</v>
      </c>
      <c r="BC186" s="117">
        <v>0.30713105577336702</v>
      </c>
      <c r="BD186" s="117">
        <v>0.120418829300087</v>
      </c>
      <c r="BE186" s="117">
        <v>5.4305306245798199</v>
      </c>
      <c r="BF186" s="117">
        <v>5.3123556192966301</v>
      </c>
      <c r="BG186" s="117">
        <v>1.9399199085936401</v>
      </c>
      <c r="BH186" s="117">
        <v>3.0053712435947001E-2</v>
      </c>
      <c r="BI186" s="117" t="s">
        <v>32</v>
      </c>
      <c r="BJ186" s="117">
        <v>3.3540773140460002E-3</v>
      </c>
      <c r="BK186" s="117">
        <v>1.4413410600385E-2</v>
      </c>
      <c r="BL186" s="117">
        <v>1.10819239967E-3</v>
      </c>
    </row>
    <row r="187" spans="1:64" x14ac:dyDescent="0.3">
      <c r="A187" s="126">
        <v>18</v>
      </c>
      <c r="B187" s="117" t="s">
        <v>32</v>
      </c>
      <c r="C187" s="123">
        <v>293855.48985538899</v>
      </c>
      <c r="D187" s="117">
        <v>189.48910179843901</v>
      </c>
      <c r="E187" s="117">
        <v>4.56400105204815</v>
      </c>
      <c r="F187" s="123">
        <v>369259.37243089097</v>
      </c>
      <c r="G187" s="117">
        <v>6055.1705781788996</v>
      </c>
      <c r="H187" s="117">
        <v>6050.6456764242403</v>
      </c>
      <c r="I187" s="123">
        <v>253.79406619263801</v>
      </c>
      <c r="J187" s="117">
        <v>74.945901387990901</v>
      </c>
      <c r="K187" s="117">
        <v>5.3281652142420999</v>
      </c>
      <c r="M187" s="124">
        <v>0</v>
      </c>
      <c r="N187" s="124">
        <v>49.018034262777434</v>
      </c>
      <c r="O187" s="124">
        <v>3.5803965784815046E-2</v>
      </c>
      <c r="P187" s="124">
        <v>6.6702875375683718E-4</v>
      </c>
      <c r="Q187" s="124">
        <v>47.50521826323412</v>
      </c>
      <c r="R187" s="124">
        <v>0.78184362505445948</v>
      </c>
      <c r="S187" s="124">
        <v>1.0033180660646674</v>
      </c>
      <c r="T187" s="124">
        <v>4.5307316696709732E-2</v>
      </c>
      <c r="U187" s="125">
        <v>9.5368659516218424E-3</v>
      </c>
      <c r="V187" s="125">
        <v>6.632500058688565E-4</v>
      </c>
      <c r="W187" s="125">
        <v>98.40039264432346</v>
      </c>
      <c r="Y187" s="11">
        <v>49.439151527132097</v>
      </c>
      <c r="Z187" s="117">
        <v>91.759030784416296</v>
      </c>
      <c r="AA187" s="117">
        <v>5.4282019619717703</v>
      </c>
      <c r="AB187" s="117">
        <v>0.53646284448719195</v>
      </c>
      <c r="AC187" s="117" t="s">
        <v>32</v>
      </c>
      <c r="AD187" s="117" t="s">
        <v>32</v>
      </c>
      <c r="AE187" s="117" t="s">
        <v>32</v>
      </c>
      <c r="AF187" s="117">
        <v>8.1487906253937994E-2</v>
      </c>
      <c r="AG187" s="117" t="s">
        <v>32</v>
      </c>
      <c r="AH187" s="117">
        <v>8.9216119377982003E-2</v>
      </c>
      <c r="AI187" s="117">
        <v>0.104831660786282</v>
      </c>
      <c r="AJ187" s="117">
        <v>102.940525218376</v>
      </c>
      <c r="AK187" s="117">
        <v>88.976427557580294</v>
      </c>
      <c r="AL187" s="117">
        <v>0.60435751701122098</v>
      </c>
      <c r="AM187" s="117">
        <v>3.6261005033315699</v>
      </c>
      <c r="AN187" s="117" t="s">
        <v>32</v>
      </c>
      <c r="AO187" s="117" t="s">
        <v>32</v>
      </c>
      <c r="AP187" s="117" t="s">
        <v>32</v>
      </c>
      <c r="AQ187" s="117">
        <v>9.9564771793914E-2</v>
      </c>
      <c r="AR187" s="117">
        <v>0.21507849354844499</v>
      </c>
      <c r="AS187" s="117">
        <v>1.594911058166E-2</v>
      </c>
      <c r="AT187" s="117">
        <v>9.3626861976982001E-2</v>
      </c>
      <c r="AU187" s="117">
        <v>1.3930950843065001E-2</v>
      </c>
      <c r="AV187" s="117" t="s">
        <v>32</v>
      </c>
      <c r="AW187" s="117">
        <v>2.7820949162791E-2</v>
      </c>
      <c r="AX187" s="117">
        <v>9.5446738946200005E-4</v>
      </c>
      <c r="AY187" s="117">
        <v>1.6322873616477999E-2</v>
      </c>
      <c r="AZ187" s="117">
        <v>3.090323564711E-3</v>
      </c>
      <c r="BA187" s="117">
        <v>1.6251011828804E-2</v>
      </c>
      <c r="BB187" s="117">
        <v>1.7555517624917E-2</v>
      </c>
      <c r="BC187" s="117">
        <v>0.30388695397031201</v>
      </c>
      <c r="BD187" s="117">
        <v>0.13666504919303199</v>
      </c>
      <c r="BE187" s="117">
        <v>5.2534904580596802</v>
      </c>
      <c r="BF187" s="117">
        <v>5.3233861787767198</v>
      </c>
      <c r="BG187" s="117">
        <v>1.8565663075526</v>
      </c>
      <c r="BH187" s="117">
        <v>8.1282016260450004E-3</v>
      </c>
      <c r="BI187" s="117">
        <v>7.0036295710489997E-3</v>
      </c>
      <c r="BJ187" s="117">
        <v>1.6561520416009001E-2</v>
      </c>
      <c r="BK187" s="117">
        <v>5.0708204676025E-2</v>
      </c>
      <c r="BL187" s="117">
        <v>1.164848650038E-3</v>
      </c>
    </row>
    <row r="188" spans="1:64" x14ac:dyDescent="0.3">
      <c r="A188" s="126">
        <v>19</v>
      </c>
      <c r="B188" s="117">
        <v>1068.40596633736</v>
      </c>
      <c r="C188" s="123">
        <v>296874.61961890198</v>
      </c>
      <c r="D188" s="117">
        <v>358.08911039068198</v>
      </c>
      <c r="E188" s="117">
        <v>5.2003760255504696</v>
      </c>
      <c r="F188" s="123">
        <v>369587.447233574</v>
      </c>
      <c r="G188" s="117">
        <v>6211.0842085080003</v>
      </c>
      <c r="H188" s="117">
        <v>6641.0422582449301</v>
      </c>
      <c r="I188" s="123">
        <v>244.29007360371401</v>
      </c>
      <c r="J188" s="117">
        <v>52.384056779253697</v>
      </c>
      <c r="K188" s="117">
        <v>4.9320487980135397</v>
      </c>
      <c r="M188" s="124">
        <v>0.22855340431888807</v>
      </c>
      <c r="N188" s="124">
        <v>49.521655298629035</v>
      </c>
      <c r="O188" s="124">
        <v>6.7660937408319355E-2</v>
      </c>
      <c r="P188" s="124">
        <v>7.6003495613420115E-4</v>
      </c>
      <c r="Q188" s="124">
        <v>47.54742508659929</v>
      </c>
      <c r="R188" s="124">
        <v>0.80197519300255282</v>
      </c>
      <c r="S188" s="124">
        <v>1.1012176272621743</v>
      </c>
      <c r="T188" s="124">
        <v>4.3610663939735027E-2</v>
      </c>
      <c r="U188" s="125">
        <v>6.6658712251600333E-3</v>
      </c>
      <c r="V188" s="125">
        <v>6.1394143437672535E-4</v>
      </c>
      <c r="W188" s="125">
        <v>99.320138058775669</v>
      </c>
      <c r="Y188" s="11">
        <v>44.136023747351103</v>
      </c>
      <c r="Z188" s="117">
        <v>85.025635331032404</v>
      </c>
      <c r="AA188" s="117">
        <v>1.87849820954416</v>
      </c>
      <c r="AB188" s="117">
        <v>0.78636783592946702</v>
      </c>
      <c r="AC188" s="117" t="s">
        <v>32</v>
      </c>
      <c r="AD188" s="117" t="s">
        <v>32</v>
      </c>
      <c r="AE188" s="117" t="s">
        <v>32</v>
      </c>
      <c r="AF188" s="117" t="s">
        <v>32</v>
      </c>
      <c r="AG188" s="117">
        <v>0.182248117811802</v>
      </c>
      <c r="AH188" s="117">
        <v>1.1720514224518701</v>
      </c>
      <c r="AI188" s="117">
        <v>0.45100250260722302</v>
      </c>
      <c r="AJ188" s="117">
        <v>94.342865820487503</v>
      </c>
      <c r="AK188" s="117">
        <v>87.777801011954494</v>
      </c>
      <c r="AL188" s="117">
        <v>0.54889029621143803</v>
      </c>
      <c r="AM188" s="117">
        <v>3.7332568392388099</v>
      </c>
      <c r="AN188" s="117" t="s">
        <v>32</v>
      </c>
      <c r="AO188" s="117" t="s">
        <v>32</v>
      </c>
      <c r="AP188" s="117">
        <v>3.3051041445109601</v>
      </c>
      <c r="AQ188" s="117">
        <v>0.56435252117318602</v>
      </c>
      <c r="AR188" s="117">
        <v>0.95666930637890701</v>
      </c>
      <c r="AS188" s="117">
        <v>9.4108402797709004E-2</v>
      </c>
      <c r="AT188" s="117">
        <v>0.297102521766056</v>
      </c>
      <c r="AU188" s="117">
        <v>4.7598871878625999E-2</v>
      </c>
      <c r="AV188" s="117">
        <v>9.1120875237779998E-3</v>
      </c>
      <c r="AW188" s="117">
        <v>6.1487665724382003E-2</v>
      </c>
      <c r="AX188" s="117">
        <v>6.7331296963110002E-3</v>
      </c>
      <c r="AY188" s="117">
        <v>8.3436920240619994E-2</v>
      </c>
      <c r="AZ188" s="117">
        <v>1.8113334056202E-2</v>
      </c>
      <c r="BA188" s="117">
        <v>7.9064732948962005E-2</v>
      </c>
      <c r="BB188" s="117">
        <v>1.5141247663189E-2</v>
      </c>
      <c r="BC188" s="117">
        <v>0.42447197389732699</v>
      </c>
      <c r="BD188" s="117">
        <v>0.12862738809000401</v>
      </c>
      <c r="BE188" s="117">
        <v>5.58269819278593</v>
      </c>
      <c r="BF188" s="117">
        <v>4.6283160944554096</v>
      </c>
      <c r="BG188" s="117">
        <v>1.8064614923205</v>
      </c>
      <c r="BH188" s="117">
        <v>1.9022814720350001E-3</v>
      </c>
      <c r="BI188" s="117" t="s">
        <v>32</v>
      </c>
      <c r="BJ188" s="117">
        <v>1.0645286088193999E-2</v>
      </c>
      <c r="BK188" s="117">
        <v>7.3422690945498997E-2</v>
      </c>
      <c r="BL188" s="117">
        <v>6.2752783301129999E-3</v>
      </c>
    </row>
    <row r="189" spans="1:64" x14ac:dyDescent="0.3">
      <c r="A189" s="126">
        <v>20</v>
      </c>
      <c r="B189" s="117" t="s">
        <v>32</v>
      </c>
      <c r="C189" s="123">
        <v>298890.42812945601</v>
      </c>
      <c r="D189" s="117">
        <v>140.242328807463</v>
      </c>
      <c r="E189" s="117">
        <v>6.9021476434412499</v>
      </c>
      <c r="F189" s="123">
        <v>372881.204456123</v>
      </c>
      <c r="G189" s="117">
        <v>5958.84445485793</v>
      </c>
      <c r="H189" s="117">
        <v>6753.1422347586204</v>
      </c>
      <c r="I189" s="123">
        <v>220.916258723201</v>
      </c>
      <c r="J189" s="117">
        <v>57.704262041243098</v>
      </c>
      <c r="K189" s="117">
        <v>4.6957804790437896</v>
      </c>
      <c r="M189" s="124">
        <v>0</v>
      </c>
      <c r="N189" s="124">
        <v>49.85791231627455</v>
      </c>
      <c r="O189" s="124">
        <v>2.6498788028170132E-2</v>
      </c>
      <c r="P189" s="124">
        <v>1.0087488780889386E-3</v>
      </c>
      <c r="Q189" s="124">
        <v>47.971166953280225</v>
      </c>
      <c r="R189" s="124">
        <v>0.76940599601125592</v>
      </c>
      <c r="S189" s="124">
        <v>1.1198060453676744</v>
      </c>
      <c r="T189" s="124">
        <v>3.9437970507265836E-2</v>
      </c>
      <c r="U189" s="125">
        <v>7.3428673447481843E-3</v>
      </c>
      <c r="V189" s="125">
        <v>5.8453075403137086E-4</v>
      </c>
      <c r="W189" s="125">
        <v>99.793164216445987</v>
      </c>
      <c r="Y189" s="11">
        <v>41.166726607054102</v>
      </c>
      <c r="Z189" s="117">
        <v>87.950173380926302</v>
      </c>
      <c r="AA189" s="117">
        <v>3.6451159861625602</v>
      </c>
      <c r="AB189" s="117">
        <v>0.439921141100238</v>
      </c>
      <c r="AC189" s="117">
        <v>0.49185047657491898</v>
      </c>
      <c r="AD189" s="117" t="s">
        <v>32</v>
      </c>
      <c r="AE189" s="117" t="s">
        <v>32</v>
      </c>
      <c r="AF189" s="117" t="s">
        <v>32</v>
      </c>
      <c r="AG189" s="117" t="s">
        <v>32</v>
      </c>
      <c r="AH189" s="117">
        <v>0.11136848758802</v>
      </c>
      <c r="AI189" s="117">
        <v>3.184872814965E-2</v>
      </c>
      <c r="AJ189" s="117">
        <v>27.518375604883499</v>
      </c>
      <c r="AK189" s="117">
        <v>72.420428041817203</v>
      </c>
      <c r="AL189" s="117">
        <v>0.44094968383754302</v>
      </c>
      <c r="AM189" s="117">
        <v>3.9040442164972702</v>
      </c>
      <c r="AN189" s="117" t="s">
        <v>32</v>
      </c>
      <c r="AO189" s="117" t="s">
        <v>32</v>
      </c>
      <c r="AP189" s="117">
        <v>1.9119580183697998E-2</v>
      </c>
      <c r="AQ189" s="117">
        <v>8.5396844071130001E-3</v>
      </c>
      <c r="AR189" s="117">
        <v>2.2757317174024998E-2</v>
      </c>
      <c r="AS189" s="117">
        <v>4.1539257106209997E-3</v>
      </c>
      <c r="AT189" s="117">
        <v>6.0267986048499998E-3</v>
      </c>
      <c r="AU189" s="117" t="s">
        <v>32</v>
      </c>
      <c r="AV189" s="117">
        <v>1.7622892124599999E-3</v>
      </c>
      <c r="AW189" s="117" t="s">
        <v>32</v>
      </c>
      <c r="AX189" s="117" t="s">
        <v>32</v>
      </c>
      <c r="AY189" s="117">
        <v>3.9623208749379997E-3</v>
      </c>
      <c r="AZ189" s="117" t="s">
        <v>32</v>
      </c>
      <c r="BA189" s="117">
        <v>1.9145840090631E-2</v>
      </c>
      <c r="BB189" s="117">
        <v>1.3397245807304999E-2</v>
      </c>
      <c r="BC189" s="117">
        <v>0.28012775754320701</v>
      </c>
      <c r="BD189" s="117">
        <v>0.120999419547796</v>
      </c>
      <c r="BE189" s="117">
        <v>1.13897749917522</v>
      </c>
      <c r="BF189" s="117">
        <v>3.6311390839414801</v>
      </c>
      <c r="BG189" s="117">
        <v>1.2556078847832099</v>
      </c>
      <c r="BH189" s="117" t="s">
        <v>32</v>
      </c>
      <c r="BI189" s="117">
        <v>8.3891338447600002E-4</v>
      </c>
      <c r="BJ189" s="117">
        <v>2.24088476385E-3</v>
      </c>
      <c r="BK189" s="117">
        <v>1.2832739669030001E-3</v>
      </c>
      <c r="BL189" s="117" t="s">
        <v>32</v>
      </c>
    </row>
    <row r="190" spans="1:64" x14ac:dyDescent="0.3">
      <c r="A190" s="126">
        <v>21</v>
      </c>
      <c r="B190" s="117" t="s">
        <v>32</v>
      </c>
      <c r="C190" s="123">
        <v>301054.50595716899</v>
      </c>
      <c r="D190" s="117">
        <v>151.90140257060901</v>
      </c>
      <c r="E190" s="117">
        <v>7.03046634021005</v>
      </c>
      <c r="F190" s="123">
        <v>375126.50163734</v>
      </c>
      <c r="G190" s="117">
        <v>5945.3989721688204</v>
      </c>
      <c r="H190" s="117">
        <v>6690.9759889668203</v>
      </c>
      <c r="I190" s="123">
        <v>237.102766625855</v>
      </c>
      <c r="J190" s="117">
        <v>73.261421391889002</v>
      </c>
      <c r="K190" s="117">
        <v>5.5955416476280497</v>
      </c>
      <c r="M190" s="124">
        <v>0</v>
      </c>
      <c r="N190" s="124">
        <v>50.218902138715357</v>
      </c>
      <c r="O190" s="124">
        <v>2.8701770015716572E-2</v>
      </c>
      <c r="P190" s="124">
        <v>1.0275026556216989E-3</v>
      </c>
      <c r="Q190" s="124">
        <v>48.260024435643793</v>
      </c>
      <c r="R190" s="124">
        <v>0.76766991528643802</v>
      </c>
      <c r="S190" s="124">
        <v>1.1094976384904782</v>
      </c>
      <c r="T190" s="124">
        <v>4.232758589804763E-2</v>
      </c>
      <c r="U190" s="125">
        <v>9.3225158721178744E-3</v>
      </c>
      <c r="V190" s="125">
        <v>6.9653302429673958E-4</v>
      </c>
      <c r="W190" s="125">
        <v>100.43817003560187</v>
      </c>
      <c r="Y190" s="11">
        <v>42.492072470115701</v>
      </c>
      <c r="Z190" s="117">
        <v>96.595192349255598</v>
      </c>
      <c r="AA190" s="117">
        <v>5.8063377060159498</v>
      </c>
      <c r="AB190" s="117">
        <v>0.41523690669026297</v>
      </c>
      <c r="AC190" s="117" t="s">
        <v>32</v>
      </c>
      <c r="AD190" s="117" t="s">
        <v>32</v>
      </c>
      <c r="AE190" s="117" t="s">
        <v>32</v>
      </c>
      <c r="AF190" s="117">
        <v>0.12889608810838701</v>
      </c>
      <c r="AG190" s="117" t="s">
        <v>32</v>
      </c>
      <c r="AH190" s="117">
        <v>9.2724966747718005E-2</v>
      </c>
      <c r="AI190" s="117">
        <v>3.9174783329256002E-2</v>
      </c>
      <c r="AJ190" s="117">
        <v>30.148582883311501</v>
      </c>
      <c r="AK190" s="117">
        <v>73.110335485445106</v>
      </c>
      <c r="AL190" s="117">
        <v>0.36731626276417201</v>
      </c>
      <c r="AM190" s="117">
        <v>4.0109493699530701</v>
      </c>
      <c r="AN190" s="117" t="s">
        <v>32</v>
      </c>
      <c r="AO190" s="117" t="s">
        <v>32</v>
      </c>
      <c r="AP190" s="117" t="s">
        <v>32</v>
      </c>
      <c r="AQ190" s="117">
        <v>8.6093412155469999E-3</v>
      </c>
      <c r="AR190" s="117">
        <v>2.9327277047830998E-2</v>
      </c>
      <c r="AS190" s="117" t="s">
        <v>32</v>
      </c>
      <c r="AT190" s="117" t="s">
        <v>32</v>
      </c>
      <c r="AU190" s="117">
        <v>1.3816528977831E-2</v>
      </c>
      <c r="AV190" s="117" t="s">
        <v>32</v>
      </c>
      <c r="AW190" s="117" t="s">
        <v>32</v>
      </c>
      <c r="AX190" s="117" t="s">
        <v>32</v>
      </c>
      <c r="AY190" s="117" t="s">
        <v>32</v>
      </c>
      <c r="AZ190" s="117">
        <v>3.060152949285E-3</v>
      </c>
      <c r="BA190" s="117">
        <v>3.2218902578174002E-2</v>
      </c>
      <c r="BB190" s="117">
        <v>1.9310400052762001E-2</v>
      </c>
      <c r="BC190" s="117">
        <v>0.30992451178427799</v>
      </c>
      <c r="BD190" s="117">
        <v>0.114945938641088</v>
      </c>
      <c r="BE190" s="117">
        <v>1.2640957740730401</v>
      </c>
      <c r="BF190" s="117">
        <v>4.2296043026778003</v>
      </c>
      <c r="BG190" s="117">
        <v>1.1255027403243101</v>
      </c>
      <c r="BH190" s="117">
        <v>1.940152196233E-3</v>
      </c>
      <c r="BI190" s="117">
        <v>2.6721387714860002E-3</v>
      </c>
      <c r="BJ190" s="117">
        <v>5.3337440251160001E-3</v>
      </c>
      <c r="BK190" s="117">
        <v>3.898268000747E-3</v>
      </c>
      <c r="BL190" s="117" t="s">
        <v>32</v>
      </c>
    </row>
    <row r="191" spans="1:64" x14ac:dyDescent="0.3">
      <c r="A191" s="126">
        <v>22</v>
      </c>
      <c r="B191" s="117" t="s">
        <v>32</v>
      </c>
      <c r="C191" s="123">
        <v>295282.13153494999</v>
      </c>
      <c r="D191" s="117">
        <v>579.64387715478301</v>
      </c>
      <c r="E191" s="117">
        <v>13.8020427225361</v>
      </c>
      <c r="F191" s="123">
        <v>376694.374344157</v>
      </c>
      <c r="G191" s="117">
        <v>6976.1190491472298</v>
      </c>
      <c r="H191" s="117">
        <v>5602.5378447754101</v>
      </c>
      <c r="I191" s="123">
        <v>316.07293465885601</v>
      </c>
      <c r="J191" s="117">
        <v>56.1477024491385</v>
      </c>
      <c r="K191" s="117">
        <v>24.022722234877499</v>
      </c>
      <c r="M191" s="124">
        <v>0</v>
      </c>
      <c r="N191" s="124">
        <v>49.256012361345007</v>
      </c>
      <c r="O191" s="124">
        <v>0.10952371058839624</v>
      </c>
      <c r="P191" s="124">
        <v>2.0171685438986511E-3</v>
      </c>
      <c r="Q191" s="124">
        <v>48.461731259375796</v>
      </c>
      <c r="R191" s="124">
        <v>0.90075649162589033</v>
      </c>
      <c r="S191" s="124">
        <v>0.92901282542065844</v>
      </c>
      <c r="T191" s="124">
        <v>5.6425340295298977E-2</v>
      </c>
      <c r="U191" s="125">
        <v>7.1447951366528746E-3</v>
      </c>
      <c r="V191" s="125">
        <v>2.990348463797551E-3</v>
      </c>
      <c r="W191" s="125">
        <v>99.725614300795399</v>
      </c>
      <c r="Y191" s="11">
        <v>33.548436079147102</v>
      </c>
      <c r="Z191" s="117">
        <v>87.650803331083594</v>
      </c>
      <c r="AA191" s="117">
        <v>1.5692063433455801</v>
      </c>
      <c r="AB191" s="117">
        <v>3.0873873033491801</v>
      </c>
      <c r="AC191" s="117">
        <v>0.42360326180691799</v>
      </c>
      <c r="AD191" s="117">
        <v>0.240483725303825</v>
      </c>
      <c r="AE191" s="117" t="s">
        <v>32</v>
      </c>
      <c r="AF191" s="117" t="s">
        <v>32</v>
      </c>
      <c r="AG191" s="117" t="s">
        <v>32</v>
      </c>
      <c r="AH191" s="117">
        <v>0.11285498398620999</v>
      </c>
      <c r="AI191" s="117">
        <v>2.7700976248935999E-2</v>
      </c>
      <c r="AJ191" s="117">
        <v>20.255576457606502</v>
      </c>
      <c r="AK191" s="117">
        <v>89.9404158777145</v>
      </c>
      <c r="AL191" s="117">
        <v>0.867513538223606</v>
      </c>
      <c r="AM191" s="117">
        <v>2.10603105230043</v>
      </c>
      <c r="AN191" s="117" t="s">
        <v>32</v>
      </c>
      <c r="AO191" s="117" t="s">
        <v>32</v>
      </c>
      <c r="AP191" s="117" t="s">
        <v>32</v>
      </c>
      <c r="AQ191" s="117">
        <v>2.0713793096581001E-2</v>
      </c>
      <c r="AR191" s="117">
        <v>3.4068796322481998E-2</v>
      </c>
      <c r="AS191" s="117">
        <v>3.1000233104160001E-3</v>
      </c>
      <c r="AT191" s="117">
        <v>1.2131708666099E-2</v>
      </c>
      <c r="AU191" s="117">
        <v>6.7909772278309999E-3</v>
      </c>
      <c r="AV191" s="117" t="s">
        <v>32</v>
      </c>
      <c r="AW191" s="117" t="s">
        <v>32</v>
      </c>
      <c r="AX191" s="117" t="s">
        <v>32</v>
      </c>
      <c r="AY191" s="117">
        <v>3.9564417444590003E-3</v>
      </c>
      <c r="AZ191" s="117">
        <v>3.0285801830349998E-3</v>
      </c>
      <c r="BA191" s="117">
        <v>1.5908552494795E-2</v>
      </c>
      <c r="BB191" s="117">
        <v>1.899864960878E-3</v>
      </c>
      <c r="BC191" s="117">
        <v>0.13528636174324399</v>
      </c>
      <c r="BD191" s="117">
        <v>6.0394848594380997E-2</v>
      </c>
      <c r="BE191" s="117">
        <v>0.88410065361104595</v>
      </c>
      <c r="BF191" s="117">
        <v>5.1435040068773699</v>
      </c>
      <c r="BG191" s="117">
        <v>1.0985755061328299</v>
      </c>
      <c r="BH191" s="117">
        <v>4.3357327154489997E-3</v>
      </c>
      <c r="BI191" s="117" t="s">
        <v>32</v>
      </c>
      <c r="BJ191" s="117">
        <v>1.6371242026319999E-3</v>
      </c>
      <c r="BK191" s="117">
        <v>1.9265969166880001E-3</v>
      </c>
      <c r="BL191" s="117">
        <v>4.030137385251E-3</v>
      </c>
    </row>
    <row r="192" spans="1:64" x14ac:dyDescent="0.3">
      <c r="A192" s="126">
        <v>23</v>
      </c>
      <c r="B192" s="117">
        <v>1072.3970992025299</v>
      </c>
      <c r="C192" s="123">
        <v>298463.66471162799</v>
      </c>
      <c r="D192" s="117">
        <v>375.35546833892801</v>
      </c>
      <c r="E192" s="117">
        <v>6.6837866220474504</v>
      </c>
      <c r="F192" s="123">
        <v>372144.858813464</v>
      </c>
      <c r="G192" s="117">
        <v>6188.2850750007001</v>
      </c>
      <c r="H192" s="117">
        <v>6685.6298686905902</v>
      </c>
      <c r="I192" s="123">
        <v>283.53903039926399</v>
      </c>
      <c r="J192" s="117">
        <v>54.737823179934701</v>
      </c>
      <c r="K192" s="117">
        <v>8.87141309250479</v>
      </c>
      <c r="M192" s="124">
        <v>0.22940718746140523</v>
      </c>
      <c r="N192" s="124">
        <v>49.786723910546662</v>
      </c>
      <c r="O192" s="124">
        <v>7.0923415742640439E-2</v>
      </c>
      <c r="P192" s="124">
        <v>9.7683541481223481E-4</v>
      </c>
      <c r="Q192" s="124">
        <v>47.876436086352143</v>
      </c>
      <c r="R192" s="124">
        <v>0.79903136888409032</v>
      </c>
      <c r="S192" s="124">
        <v>1.1086111448262737</v>
      </c>
      <c r="T192" s="124">
        <v>5.0617387706876606E-2</v>
      </c>
      <c r="U192" s="125">
        <v>6.96538799964669E-3</v>
      </c>
      <c r="V192" s="125">
        <v>1.1043135017549963E-3</v>
      </c>
      <c r="W192" s="125">
        <v>99.930797038436296</v>
      </c>
      <c r="Y192" s="11">
        <v>37.918021585731402</v>
      </c>
      <c r="Z192" s="117">
        <v>91.5814421731653</v>
      </c>
      <c r="AA192" s="117">
        <v>2.1124914107922699</v>
      </c>
      <c r="AB192" s="117">
        <v>0.73441796514302005</v>
      </c>
      <c r="AC192" s="117" t="s">
        <v>32</v>
      </c>
      <c r="AD192" s="117" t="s">
        <v>32</v>
      </c>
      <c r="AE192" s="117" t="s">
        <v>32</v>
      </c>
      <c r="AF192" s="117" t="s">
        <v>32</v>
      </c>
      <c r="AG192" s="117" t="s">
        <v>32</v>
      </c>
      <c r="AH192" s="117">
        <v>0.36092074932546903</v>
      </c>
      <c r="AI192" s="117">
        <v>0.177318429021532</v>
      </c>
      <c r="AJ192" s="117">
        <v>17.303340795642001</v>
      </c>
      <c r="AK192" s="117">
        <v>95.016002784392001</v>
      </c>
      <c r="AL192" s="117">
        <v>0.65663144833516995</v>
      </c>
      <c r="AM192" s="117">
        <v>2.2329756049076801</v>
      </c>
      <c r="AN192" s="117" t="s">
        <v>32</v>
      </c>
      <c r="AO192" s="117" t="s">
        <v>32</v>
      </c>
      <c r="AP192" s="117">
        <v>0.27541349116841701</v>
      </c>
      <c r="AQ192" s="117">
        <v>0.76539693681866905</v>
      </c>
      <c r="AR192" s="117">
        <v>1.02934991777059</v>
      </c>
      <c r="AS192" s="117">
        <v>0.116188819581808</v>
      </c>
      <c r="AT192" s="117">
        <v>0.22341295242565601</v>
      </c>
      <c r="AU192" s="117">
        <v>4.5694953432037999E-2</v>
      </c>
      <c r="AV192" s="117" t="s">
        <v>32</v>
      </c>
      <c r="AW192" s="117">
        <v>2.2596270243500999E-2</v>
      </c>
      <c r="AX192" s="117">
        <v>1.1318679619545E-2</v>
      </c>
      <c r="AY192" s="117">
        <v>6.6632915718912999E-2</v>
      </c>
      <c r="AZ192" s="117">
        <v>1.0112326405725E-2</v>
      </c>
      <c r="BA192" s="117">
        <v>2.6444251834784001E-2</v>
      </c>
      <c r="BB192" s="117" t="s">
        <v>32</v>
      </c>
      <c r="BC192" s="117">
        <v>4.6277177915504002E-2</v>
      </c>
      <c r="BD192" s="117">
        <v>2.0653956060549001E-2</v>
      </c>
      <c r="BE192" s="117">
        <v>2.0143551175699401</v>
      </c>
      <c r="BF192" s="117">
        <v>5.7444459275458399</v>
      </c>
      <c r="BG192" s="117">
        <v>1.4277799057632701</v>
      </c>
      <c r="BH192" s="117">
        <v>1.8173062633608999E-2</v>
      </c>
      <c r="BI192" s="117">
        <v>1.0002322055393999E-2</v>
      </c>
      <c r="BJ192" s="117">
        <v>2.8470129112775001E-2</v>
      </c>
      <c r="BK192" s="117">
        <v>1.2114659225889999E-2</v>
      </c>
      <c r="BL192" s="117">
        <v>9.76769941709E-4</v>
      </c>
    </row>
    <row r="193" spans="1:64" x14ac:dyDescent="0.3">
      <c r="A193" s="126">
        <v>24</v>
      </c>
      <c r="B193" s="117">
        <v>831.02668231527605</v>
      </c>
      <c r="C193" s="123">
        <v>300740.41572595999</v>
      </c>
      <c r="D193" s="117">
        <v>193.773000203311</v>
      </c>
      <c r="E193" s="117">
        <v>5.9828505025699696</v>
      </c>
      <c r="F193" s="123">
        <v>368913.58406640898</v>
      </c>
      <c r="G193" s="117">
        <v>7047.2735759351199</v>
      </c>
      <c r="H193" s="117">
        <v>6435.9211585817602</v>
      </c>
      <c r="I193" s="123">
        <v>246.31638754999099</v>
      </c>
      <c r="J193" s="117">
        <v>63.333629990732099</v>
      </c>
      <c r="K193" s="117">
        <v>10.096440007160499</v>
      </c>
      <c r="M193" s="124">
        <v>0.17777322788088387</v>
      </c>
      <c r="N193" s="124">
        <v>50.166508747247384</v>
      </c>
      <c r="O193" s="124">
        <v>3.6613408388415612E-2</v>
      </c>
      <c r="P193" s="124">
        <v>8.7439360095060102E-4</v>
      </c>
      <c r="Q193" s="124">
        <v>47.460732590143515</v>
      </c>
      <c r="R193" s="124">
        <v>0.90994396412474265</v>
      </c>
      <c r="S193" s="124">
        <v>1.0672044465160273</v>
      </c>
      <c r="T193" s="124">
        <v>4.3972401505424391E-2</v>
      </c>
      <c r="U193" s="125">
        <v>8.0592044163206589E-3</v>
      </c>
      <c r="V193" s="125">
        <v>1.2568048520913389E-3</v>
      </c>
      <c r="W193" s="125">
        <v>99.872939188675758</v>
      </c>
      <c r="Y193" s="11">
        <v>47.911112906018701</v>
      </c>
      <c r="Z193" s="117">
        <v>79.054314693445903</v>
      </c>
      <c r="AA193" s="117">
        <v>3.3076891887649</v>
      </c>
      <c r="AB193" s="117">
        <v>0.62980722503239805</v>
      </c>
      <c r="AC193" s="117" t="s">
        <v>32</v>
      </c>
      <c r="AD193" s="117" t="s">
        <v>32</v>
      </c>
      <c r="AE193" s="117" t="s">
        <v>32</v>
      </c>
      <c r="AF193" s="117" t="s">
        <v>32</v>
      </c>
      <c r="AG193" s="117">
        <v>3.9612381511026001E-2</v>
      </c>
      <c r="AH193" s="117">
        <v>0.21870842714097299</v>
      </c>
      <c r="AI193" s="117">
        <v>3.7419214547588002E-2</v>
      </c>
      <c r="AJ193" s="117">
        <v>25.100913679181801</v>
      </c>
      <c r="AK193" s="117">
        <v>73.377902084752506</v>
      </c>
      <c r="AL193" s="117">
        <v>0.46900634502664101</v>
      </c>
      <c r="AM193" s="117">
        <v>2.6802617237452</v>
      </c>
      <c r="AN193" s="117" t="s">
        <v>32</v>
      </c>
      <c r="AO193" s="117" t="s">
        <v>32</v>
      </c>
      <c r="AP193" s="117">
        <v>4.6609609350299001E-2</v>
      </c>
      <c r="AQ193" s="117">
        <v>6.4637118654277001E-2</v>
      </c>
      <c r="AR193" s="117">
        <v>9.4930036537731993E-2</v>
      </c>
      <c r="AS193" s="117">
        <v>1.0039703540944999E-2</v>
      </c>
      <c r="AT193" s="117">
        <v>2.3482164165467001E-2</v>
      </c>
      <c r="AU193" s="117" t="s">
        <v>32</v>
      </c>
      <c r="AV193" s="117" t="s">
        <v>32</v>
      </c>
      <c r="AW193" s="117">
        <v>1.2830365049725E-2</v>
      </c>
      <c r="AX193" s="117">
        <v>9.0071700524600002E-4</v>
      </c>
      <c r="AY193" s="117">
        <v>3.8134833228399998E-3</v>
      </c>
      <c r="AZ193" s="117">
        <v>9.5734731905499997E-4</v>
      </c>
      <c r="BA193" s="117">
        <v>1.5315990527331E-2</v>
      </c>
      <c r="BB193" s="117">
        <v>1.8298043217189999E-3</v>
      </c>
      <c r="BC193" s="117">
        <v>0.108566047306851</v>
      </c>
      <c r="BD193" s="117">
        <v>3.7798640325558998E-2</v>
      </c>
      <c r="BE193" s="117">
        <v>1.0448287751124501</v>
      </c>
      <c r="BF193" s="117">
        <v>3.3244988656213801</v>
      </c>
      <c r="BG193" s="117">
        <v>1.1576333660698801</v>
      </c>
      <c r="BH193" s="117">
        <v>5.3322852339160003E-3</v>
      </c>
      <c r="BI193" s="117">
        <v>8.4310275748996993E-2</v>
      </c>
      <c r="BJ193" s="117">
        <v>8.0165283815769994E-3</v>
      </c>
      <c r="BK193" s="117">
        <v>3.7092072414329998E-3</v>
      </c>
      <c r="BL193" s="117" t="s">
        <v>32</v>
      </c>
    </row>
    <row r="194" spans="1:64" x14ac:dyDescent="0.3">
      <c r="A194" s="126">
        <v>25</v>
      </c>
      <c r="B194" s="123">
        <v>787.97400646422102</v>
      </c>
      <c r="C194" s="123">
        <v>297380.63922046497</v>
      </c>
      <c r="D194" s="123">
        <v>138.17903187837001</v>
      </c>
      <c r="E194" s="123">
        <v>3.03220094374102</v>
      </c>
      <c r="F194" s="123">
        <v>364381.28930482402</v>
      </c>
      <c r="G194" s="123">
        <v>5946.0109855341698</v>
      </c>
      <c r="H194" s="123">
        <v>6094.8713571776298</v>
      </c>
      <c r="I194" s="123">
        <v>349.36347519561201</v>
      </c>
      <c r="J194" s="123">
        <v>45.843384518493302</v>
      </c>
      <c r="K194" s="123">
        <v>26.748239584764399</v>
      </c>
      <c r="M194" s="124">
        <v>0.16856339946282617</v>
      </c>
      <c r="N194" s="124">
        <v>49.606064428365755</v>
      </c>
      <c r="O194" s="124">
        <v>2.6108928073418011E-2</v>
      </c>
      <c r="P194" s="124">
        <v>4.431561679277501E-4</v>
      </c>
      <c r="Q194" s="124">
        <v>46.877652869065606</v>
      </c>
      <c r="R194" s="124">
        <v>0.76774893845217196</v>
      </c>
      <c r="S194" s="124">
        <v>1.0106515684471946</v>
      </c>
      <c r="T194" s="124">
        <v>6.2368367591920652E-2</v>
      </c>
      <c r="U194" s="125">
        <v>5.8335706799782722E-3</v>
      </c>
      <c r="V194" s="125">
        <v>3.3296208635114721E-3</v>
      </c>
      <c r="W194" s="125">
        <v>98.528764847170308</v>
      </c>
      <c r="Y194" s="11">
        <v>36.752837393655703</v>
      </c>
      <c r="Z194" s="123">
        <v>82.649779319062304</v>
      </c>
      <c r="AA194" s="123">
        <v>1.81233189622262</v>
      </c>
      <c r="AB194" s="123">
        <v>0.78515026414216105</v>
      </c>
      <c r="AC194" s="123" t="s">
        <v>32</v>
      </c>
      <c r="AD194" s="123">
        <v>0.129770774840124</v>
      </c>
      <c r="AE194" s="123" t="s">
        <v>32</v>
      </c>
      <c r="AF194" s="123" t="s">
        <v>32</v>
      </c>
      <c r="AG194" s="123" t="s">
        <v>32</v>
      </c>
      <c r="AH194" s="123">
        <v>9.0613283863895E-2</v>
      </c>
      <c r="AI194" s="123">
        <v>3.8446652892500002E-2</v>
      </c>
      <c r="AJ194" s="123">
        <v>139.489680717608</v>
      </c>
      <c r="AK194" s="123">
        <v>90.699685795871304</v>
      </c>
      <c r="AL194" s="123">
        <v>1.56556171146808</v>
      </c>
      <c r="AM194" s="123">
        <v>1.89942222835472</v>
      </c>
      <c r="AN194" s="123" t="s">
        <v>32</v>
      </c>
      <c r="AO194" s="123" t="s">
        <v>32</v>
      </c>
      <c r="AP194" s="123">
        <v>1.9759608701732E-2</v>
      </c>
      <c r="AQ194" s="123">
        <v>3.111468525641E-2</v>
      </c>
      <c r="AR194" s="123">
        <v>8.0706403317466993E-2</v>
      </c>
      <c r="AS194" s="123">
        <v>6.4397523660380002E-3</v>
      </c>
      <c r="AT194" s="123">
        <v>3.1820484999282E-2</v>
      </c>
      <c r="AU194" s="123">
        <v>1.4301106241951E-2</v>
      </c>
      <c r="AV194" s="123" t="s">
        <v>32</v>
      </c>
      <c r="AW194" s="123">
        <v>6.9126515671939998E-3</v>
      </c>
      <c r="AX194" s="123">
        <v>1.0119961253909999E-3</v>
      </c>
      <c r="AY194" s="123">
        <v>4.1776902778380004E-3</v>
      </c>
      <c r="AZ194" s="123">
        <v>2.1190657144129999E-3</v>
      </c>
      <c r="BA194" s="123">
        <v>3.002817118063E-2</v>
      </c>
      <c r="BB194" s="123">
        <v>8.0373753926809999E-3</v>
      </c>
      <c r="BC194" s="123">
        <v>0.184343394834839</v>
      </c>
      <c r="BD194" s="123">
        <v>7.9149697767694996E-2</v>
      </c>
      <c r="BE194" s="123">
        <v>6.8151193014810296</v>
      </c>
      <c r="BF194" s="123">
        <v>6.48794469950876</v>
      </c>
      <c r="BG194" s="123">
        <v>1.09100701104151</v>
      </c>
      <c r="BH194" s="123">
        <v>2.0107919735360001E-3</v>
      </c>
      <c r="BI194" s="123" t="s">
        <v>32</v>
      </c>
      <c r="BJ194" s="123">
        <v>5.2946622674209997E-3</v>
      </c>
      <c r="BK194" s="123">
        <v>1.0627813115543E-2</v>
      </c>
      <c r="BL194" s="123">
        <v>4.9732803305570002E-3</v>
      </c>
    </row>
    <row r="195" spans="1:64" x14ac:dyDescent="0.3">
      <c r="A195" s="126">
        <v>26</v>
      </c>
      <c r="B195" s="123">
        <v>7552.7606083763403</v>
      </c>
      <c r="C195" s="123">
        <v>290668.78292585799</v>
      </c>
      <c r="D195" s="123">
        <v>2293.6705088610302</v>
      </c>
      <c r="E195" s="123">
        <v>7.1117830074264603</v>
      </c>
      <c r="F195" s="123">
        <v>361692.97139438899</v>
      </c>
      <c r="G195" s="123">
        <v>6373.1062129175498</v>
      </c>
      <c r="H195" s="123">
        <v>9332.2551304925</v>
      </c>
      <c r="I195" s="123">
        <v>249.29904670229899</v>
      </c>
      <c r="J195" s="123">
        <v>32.740416379045797</v>
      </c>
      <c r="K195" s="123">
        <v>14.3553889517567</v>
      </c>
      <c r="M195" s="124">
        <v>1.6156865493438668</v>
      </c>
      <c r="N195" s="124">
        <v>48.486459679862371</v>
      </c>
      <c r="O195" s="124">
        <v>0.43338904264929162</v>
      </c>
      <c r="P195" s="124">
        <v>1.0393870865353771E-3</v>
      </c>
      <c r="Q195" s="124">
        <v>46.531800769888136</v>
      </c>
      <c r="R195" s="124">
        <v>0.822895474211914</v>
      </c>
      <c r="S195" s="124">
        <v>1.5474745457382664</v>
      </c>
      <c r="T195" s="124">
        <v>4.450486581729441E-2</v>
      </c>
      <c r="U195" s="125">
        <v>4.1662179842335773E-3</v>
      </c>
      <c r="V195" s="125">
        <v>1.7869588167146739E-3</v>
      </c>
      <c r="W195" s="125">
        <v>99.489203491398612</v>
      </c>
      <c r="Y195" s="11">
        <v>39.252427142701798</v>
      </c>
      <c r="Z195" s="123">
        <v>67.183227454117599</v>
      </c>
      <c r="AA195" s="123">
        <v>9.1014553338034592</v>
      </c>
      <c r="AB195" s="123">
        <v>2.3813853077207301</v>
      </c>
      <c r="AC195" s="123">
        <v>0.50134140782254599</v>
      </c>
      <c r="AD195" s="123">
        <v>0.154754276648877</v>
      </c>
      <c r="AE195" s="123" t="s">
        <v>32</v>
      </c>
      <c r="AF195" s="123" t="s">
        <v>32</v>
      </c>
      <c r="AG195" s="123" t="s">
        <v>32</v>
      </c>
      <c r="AH195" s="123">
        <v>1.15070395896122</v>
      </c>
      <c r="AI195" s="123">
        <v>1.11107348193182</v>
      </c>
      <c r="AJ195" s="123">
        <v>19.980676133324199</v>
      </c>
      <c r="AK195" s="123">
        <v>85.655301221570895</v>
      </c>
      <c r="AL195" s="123">
        <v>0.65442271995669199</v>
      </c>
      <c r="AM195" s="123">
        <v>2.2952494985087002</v>
      </c>
      <c r="AN195" s="123" t="s">
        <v>32</v>
      </c>
      <c r="AO195" s="123" t="s">
        <v>32</v>
      </c>
      <c r="AP195" s="123">
        <v>0.56406237663198999</v>
      </c>
      <c r="AQ195" s="123">
        <v>1.2383245854426199</v>
      </c>
      <c r="AR195" s="123">
        <v>1.9727099870990099</v>
      </c>
      <c r="AS195" s="123">
        <v>0.14930519243920801</v>
      </c>
      <c r="AT195" s="123">
        <v>0.52696000920518504</v>
      </c>
      <c r="AU195" s="123">
        <v>7.5750847030171001E-2</v>
      </c>
      <c r="AV195" s="123">
        <v>0.12846222138836</v>
      </c>
      <c r="AW195" s="123">
        <v>0.147292694212216</v>
      </c>
      <c r="AX195" s="123">
        <v>1.8848157356712001E-2</v>
      </c>
      <c r="AY195" s="123">
        <v>0.118360921084865</v>
      </c>
      <c r="AZ195" s="123">
        <v>2.7206590519761001E-2</v>
      </c>
      <c r="BA195" s="123">
        <v>0.11446642833213901</v>
      </c>
      <c r="BB195" s="123">
        <v>1.5883203536406001E-2</v>
      </c>
      <c r="BC195" s="123">
        <v>0.29047880154536798</v>
      </c>
      <c r="BD195" s="123">
        <v>8.6377653994674994E-2</v>
      </c>
      <c r="BE195" s="123">
        <v>0.73391272028314403</v>
      </c>
      <c r="BF195" s="123">
        <v>5.0458337368385902</v>
      </c>
      <c r="BG195" s="123">
        <v>1.09144695001045</v>
      </c>
      <c r="BH195" s="123">
        <v>9.4382277809810008E-3</v>
      </c>
      <c r="BI195" s="123">
        <v>1.8396589004737E-2</v>
      </c>
      <c r="BJ195" s="123">
        <v>4.2446076333781002E-2</v>
      </c>
      <c r="BK195" s="123">
        <v>2.3191368205100001E-3</v>
      </c>
      <c r="BL195" s="123">
        <v>1.6269848880030001E-3</v>
      </c>
    </row>
    <row r="196" spans="1:64" x14ac:dyDescent="0.3">
      <c r="A196" s="126">
        <v>27</v>
      </c>
      <c r="B196" s="123">
        <v>2351.2646166690802</v>
      </c>
      <c r="C196" s="123">
        <v>281061.42749132699</v>
      </c>
      <c r="D196" s="123">
        <v>435.47368476581801</v>
      </c>
      <c r="E196" s="123">
        <v>4.72004408116132</v>
      </c>
      <c r="F196" s="123">
        <v>374018.08580097498</v>
      </c>
      <c r="G196" s="123">
        <v>6051.1755320251496</v>
      </c>
      <c r="H196" s="123">
        <v>6305.2466268252601</v>
      </c>
      <c r="I196" s="123">
        <v>333.45769068911</v>
      </c>
      <c r="J196" s="123">
        <v>47.462968551282003</v>
      </c>
      <c r="K196" s="123">
        <v>7.5664258567088396</v>
      </c>
      <c r="M196" s="124">
        <v>0.50298252679784972</v>
      </c>
      <c r="N196" s="124">
        <v>46.883856719828252</v>
      </c>
      <c r="O196" s="124">
        <v>8.2282752736501305E-2</v>
      </c>
      <c r="P196" s="124">
        <v>6.8983444246172693E-4</v>
      </c>
      <c r="Q196" s="124">
        <v>48.117426738295428</v>
      </c>
      <c r="R196" s="124">
        <v>0.78132778469508724</v>
      </c>
      <c r="S196" s="124">
        <v>1.0455359956601646</v>
      </c>
      <c r="T196" s="124">
        <v>5.9528866941819913E-2</v>
      </c>
      <c r="U196" s="125">
        <v>6.0396627481506347E-3</v>
      </c>
      <c r="V196" s="125">
        <v>9.4186869064311627E-4</v>
      </c>
      <c r="W196" s="125">
        <v>97.480612750836357</v>
      </c>
      <c r="Y196" s="11">
        <v>35.348880351558201</v>
      </c>
      <c r="Z196" s="123">
        <v>79.833259005424793</v>
      </c>
      <c r="AA196" s="123">
        <v>2.6622860811131699</v>
      </c>
      <c r="AB196" s="123">
        <v>0.74918070231009404</v>
      </c>
      <c r="AC196" s="123" t="s">
        <v>32</v>
      </c>
      <c r="AD196" s="123" t="s">
        <v>32</v>
      </c>
      <c r="AE196" s="123">
        <v>0.25270615752674802</v>
      </c>
      <c r="AF196" s="123" t="s">
        <v>32</v>
      </c>
      <c r="AG196" s="123">
        <v>0.60453695761531101</v>
      </c>
      <c r="AH196" s="123">
        <v>1.04699570652998</v>
      </c>
      <c r="AI196" s="123">
        <v>4.9733075172423001E-2</v>
      </c>
      <c r="AJ196" s="123">
        <v>120.746697374601</v>
      </c>
      <c r="AK196" s="123">
        <v>61.457560518608098</v>
      </c>
      <c r="AL196" s="123">
        <v>0.82316074462981603</v>
      </c>
      <c r="AM196" s="123">
        <v>2.7464166091365598</v>
      </c>
      <c r="AN196" s="123" t="s">
        <v>32</v>
      </c>
      <c r="AO196" s="123" t="s">
        <v>32</v>
      </c>
      <c r="AP196" s="123">
        <v>6.0161682682070898</v>
      </c>
      <c r="AQ196" s="123">
        <v>0.11501606079049299</v>
      </c>
      <c r="AR196" s="123">
        <v>0.187567448539848</v>
      </c>
      <c r="AS196" s="123">
        <v>1.6306565739537999E-2</v>
      </c>
      <c r="AT196" s="123">
        <v>4.0234702595672002E-2</v>
      </c>
      <c r="AU196" s="123" t="s">
        <v>32</v>
      </c>
      <c r="AV196" s="123">
        <v>9.6523162489119997E-3</v>
      </c>
      <c r="AW196" s="123" t="s">
        <v>32</v>
      </c>
      <c r="AX196" s="123">
        <v>2.574945402777E-3</v>
      </c>
      <c r="AY196" s="123" t="s">
        <v>32</v>
      </c>
      <c r="AZ196" s="123" t="s">
        <v>32</v>
      </c>
      <c r="BA196" s="123">
        <v>8.4088971092880008E-3</v>
      </c>
      <c r="BB196" s="123">
        <v>2.528415429688E-3</v>
      </c>
      <c r="BC196" s="123">
        <v>0.10765213575444101</v>
      </c>
      <c r="BD196" s="123">
        <v>5.2778570302268998E-2</v>
      </c>
      <c r="BE196" s="123">
        <v>5.3582381311990597</v>
      </c>
      <c r="BF196" s="123">
        <v>3.6344605582004701</v>
      </c>
      <c r="BG196" s="123">
        <v>1.1138814295062101</v>
      </c>
      <c r="BH196" s="123">
        <v>4.1823585524139997E-3</v>
      </c>
      <c r="BI196" s="123">
        <v>9.0641927453200006E-3</v>
      </c>
      <c r="BJ196" s="123">
        <v>1.1614674340209999E-2</v>
      </c>
      <c r="BK196" s="123">
        <v>6.7387843974189999E-3</v>
      </c>
      <c r="BL196" s="123">
        <v>5.5187890957519997E-3</v>
      </c>
    </row>
    <row r="197" spans="1:64" x14ac:dyDescent="0.3">
      <c r="A197" s="126">
        <v>28</v>
      </c>
      <c r="B197" s="123">
        <v>596.10009980632503</v>
      </c>
      <c r="C197" s="123">
        <v>302167.12156775</v>
      </c>
      <c r="D197" s="123">
        <v>130.07656596456499</v>
      </c>
      <c r="E197" s="123">
        <v>1.6790409576293399</v>
      </c>
      <c r="F197" s="123">
        <v>365404.31800229597</v>
      </c>
      <c r="G197" s="123">
        <v>6014.1300943959204</v>
      </c>
      <c r="H197" s="123">
        <v>5983.8838732864397</v>
      </c>
      <c r="I197" s="123">
        <v>217.756733470673</v>
      </c>
      <c r="J197" s="123">
        <v>45.185692498196403</v>
      </c>
      <c r="K197" s="123">
        <v>2.65418083609622</v>
      </c>
      <c r="M197" s="124">
        <v>0.12751773335056907</v>
      </c>
      <c r="N197" s="124">
        <v>50.404497548716371</v>
      </c>
      <c r="O197" s="124">
        <v>2.4577967139004557E-2</v>
      </c>
      <c r="P197" s="124">
        <v>2.45391835957528E-4</v>
      </c>
      <c r="Q197" s="124">
        <v>47.009265510995377</v>
      </c>
      <c r="R197" s="124">
        <v>0.77654447778840119</v>
      </c>
      <c r="S197" s="124">
        <v>0.99224762386835741</v>
      </c>
      <c r="T197" s="124">
        <v>3.8873932059184546E-2</v>
      </c>
      <c r="U197" s="125">
        <v>5.7498793703954915E-3</v>
      </c>
      <c r="V197" s="125">
        <v>3.3039243047725745E-4</v>
      </c>
      <c r="W197" s="125">
        <v>99.379850457554099</v>
      </c>
      <c r="Y197" s="11">
        <v>30.111514535213299</v>
      </c>
      <c r="Z197" s="123">
        <v>77.052085369280803</v>
      </c>
      <c r="AA197" s="123">
        <v>2.10962923105859</v>
      </c>
      <c r="AB197" s="123">
        <v>0.54320105553589604</v>
      </c>
      <c r="AC197" s="123" t="s">
        <v>32</v>
      </c>
      <c r="AD197" s="123" t="s">
        <v>32</v>
      </c>
      <c r="AE197" s="123" t="s">
        <v>32</v>
      </c>
      <c r="AF197" s="123" t="s">
        <v>32</v>
      </c>
      <c r="AG197" s="123" t="s">
        <v>32</v>
      </c>
      <c r="AH197" s="123">
        <v>0.231065212791736</v>
      </c>
      <c r="AI197" s="123">
        <v>0.42970051109586899</v>
      </c>
      <c r="AJ197" s="123">
        <v>214.356313410837</v>
      </c>
      <c r="AK197" s="123">
        <v>97.720526758961896</v>
      </c>
      <c r="AL197" s="123">
        <v>0.97370202105463699</v>
      </c>
      <c r="AM197" s="123">
        <v>3.5374368754669598</v>
      </c>
      <c r="AN197" s="123" t="s">
        <v>32</v>
      </c>
      <c r="AO197" s="123" t="s">
        <v>32</v>
      </c>
      <c r="AP197" s="123" t="s">
        <v>32</v>
      </c>
      <c r="AQ197" s="123">
        <v>0.26071727822916901</v>
      </c>
      <c r="AR197" s="123">
        <v>0.50359622573155904</v>
      </c>
      <c r="AS197" s="123">
        <v>7.1424387317460994E-2</v>
      </c>
      <c r="AT197" s="123">
        <v>0.352831542401294</v>
      </c>
      <c r="AU197" s="123">
        <v>6.8205957120033994E-2</v>
      </c>
      <c r="AV197" s="123">
        <v>5.9979506511809999E-3</v>
      </c>
      <c r="AW197" s="123">
        <v>0.103628839434493</v>
      </c>
      <c r="AX197" s="123">
        <v>8.0738872950849999E-3</v>
      </c>
      <c r="AY197" s="123">
        <v>3.3224779503359003E-2</v>
      </c>
      <c r="AZ197" s="123">
        <v>2.1892124775209E-2</v>
      </c>
      <c r="BA197" s="123">
        <v>8.9925039034164003E-2</v>
      </c>
      <c r="BB197" s="123">
        <v>3.0098728114802999E-2</v>
      </c>
      <c r="BC197" s="123">
        <v>0.484539183615387</v>
      </c>
      <c r="BD197" s="123">
        <v>0.170325288853378</v>
      </c>
      <c r="BE197" s="123">
        <v>10.5302981111971</v>
      </c>
      <c r="BF197" s="123">
        <v>4.9774420966969197</v>
      </c>
      <c r="BG197" s="123">
        <v>1.27679355789503</v>
      </c>
      <c r="BH197" s="123">
        <v>7.6689558802370003E-3</v>
      </c>
      <c r="BI197" s="123" t="s">
        <v>32</v>
      </c>
      <c r="BJ197" s="123">
        <v>1.119066963581E-2</v>
      </c>
      <c r="BK197" s="123">
        <v>5.3045524368459003E-2</v>
      </c>
      <c r="BL197" s="123">
        <v>6.0446922718690003E-3</v>
      </c>
    </row>
    <row r="198" spans="1:64" x14ac:dyDescent="0.3">
      <c r="A198" s="126">
        <v>29</v>
      </c>
      <c r="B198" s="123">
        <v>643.24800827734805</v>
      </c>
      <c r="C198" s="123">
        <v>289841.826547342</v>
      </c>
      <c r="D198" s="123">
        <v>148.629881147362</v>
      </c>
      <c r="E198" s="123">
        <v>1.6346423404089101</v>
      </c>
      <c r="F198" s="123">
        <v>369759.47734804201</v>
      </c>
      <c r="G198" s="123">
        <v>5680.4475101451899</v>
      </c>
      <c r="H198" s="123">
        <v>6045.9882810258496</v>
      </c>
      <c r="I198" s="123">
        <v>319.79940560580098</v>
      </c>
      <c r="J198" s="123">
        <v>52.1373563151311</v>
      </c>
      <c r="K198" s="123">
        <v>6.01927514072759</v>
      </c>
      <c r="M198" s="124">
        <v>0.13760361393069029</v>
      </c>
      <c r="N198" s="124">
        <v>48.34851508636212</v>
      </c>
      <c r="O198" s="124">
        <v>2.8083616042794048E-2</v>
      </c>
      <c r="P198" s="124">
        <v>2.3890297805076222E-4</v>
      </c>
      <c r="Q198" s="124">
        <v>47.569556760825606</v>
      </c>
      <c r="R198" s="124">
        <v>0.73345938250994691</v>
      </c>
      <c r="S198" s="124">
        <v>1.0025457767597064</v>
      </c>
      <c r="T198" s="124">
        <v>5.7090589888747593E-2</v>
      </c>
      <c r="U198" s="125">
        <v>6.6344785911004317E-3</v>
      </c>
      <c r="V198" s="125">
        <v>7.4927936951777038E-4</v>
      </c>
      <c r="W198" s="125">
        <v>97.884477487258266</v>
      </c>
      <c r="Y198" s="11">
        <v>52.012270854544902</v>
      </c>
      <c r="Z198" s="123">
        <v>87.014902053462606</v>
      </c>
      <c r="AA198" s="123">
        <v>1.4649731622014299</v>
      </c>
      <c r="AB198" s="123">
        <v>0.515171534565385</v>
      </c>
      <c r="AC198" s="123" t="s">
        <v>32</v>
      </c>
      <c r="AD198" s="123">
        <v>0.13962774893383301</v>
      </c>
      <c r="AE198" s="123" t="s">
        <v>32</v>
      </c>
      <c r="AF198" s="123" t="s">
        <v>32</v>
      </c>
      <c r="AG198" s="123" t="s">
        <v>32</v>
      </c>
      <c r="AH198" s="123">
        <v>0.107629413900868</v>
      </c>
      <c r="AI198" s="123">
        <v>3.4371320637451998E-2</v>
      </c>
      <c r="AJ198" s="123">
        <v>21.935280070147201</v>
      </c>
      <c r="AK198" s="123">
        <v>82.196003838607893</v>
      </c>
      <c r="AL198" s="123">
        <v>0.67607058140358101</v>
      </c>
      <c r="AM198" s="123">
        <v>3.1692604754832301</v>
      </c>
      <c r="AN198" s="123" t="s">
        <v>32</v>
      </c>
      <c r="AO198" s="123" t="s">
        <v>32</v>
      </c>
      <c r="AP198" s="123" t="s">
        <v>32</v>
      </c>
      <c r="AQ198" s="123">
        <v>1.0876759519704E-2</v>
      </c>
      <c r="AR198" s="123">
        <v>2.3778476400067999E-2</v>
      </c>
      <c r="AS198" s="123">
        <v>2.7978297947459999E-3</v>
      </c>
      <c r="AT198" s="123">
        <v>5.448562248134E-3</v>
      </c>
      <c r="AU198" s="123" t="s">
        <v>32</v>
      </c>
      <c r="AV198" s="123" t="s">
        <v>32</v>
      </c>
      <c r="AW198" s="123" t="s">
        <v>32</v>
      </c>
      <c r="AX198" s="123" t="s">
        <v>32</v>
      </c>
      <c r="AY198" s="123">
        <v>3.6317678757640001E-3</v>
      </c>
      <c r="AZ198" s="123">
        <v>2.7682478157769999E-3</v>
      </c>
      <c r="BA198" s="123">
        <v>1.7485487615802001E-2</v>
      </c>
      <c r="BB198" s="123">
        <v>1.3978138283672999E-2</v>
      </c>
      <c r="BC198" s="123">
        <v>0.27153144247236399</v>
      </c>
      <c r="BD198" s="123">
        <v>0.149853829898769</v>
      </c>
      <c r="BE198" s="123">
        <v>0.60107403638933699</v>
      </c>
      <c r="BF198" s="123">
        <v>5.0123501090140596</v>
      </c>
      <c r="BG198" s="123">
        <v>1.20648244694246</v>
      </c>
      <c r="BH198" s="123">
        <v>2.0516329888395E-2</v>
      </c>
      <c r="BI198" s="123" t="s">
        <v>32</v>
      </c>
      <c r="BJ198" s="123" t="s">
        <v>32</v>
      </c>
      <c r="BK198" s="123">
        <v>4.0456612254609996E-3</v>
      </c>
      <c r="BL198" s="123">
        <v>5.2814669409499996E-4</v>
      </c>
    </row>
    <row r="199" spans="1:64" x14ac:dyDescent="0.3">
      <c r="A199" s="126">
        <v>30</v>
      </c>
      <c r="B199" s="123">
        <v>982.29539163441041</v>
      </c>
      <c r="C199" s="123">
        <v>250372.21357165577</v>
      </c>
      <c r="D199" s="123">
        <v>7509.7213860128213</v>
      </c>
      <c r="E199" s="123">
        <v>29.207025961403748</v>
      </c>
      <c r="F199" s="123">
        <v>413624.71573079453</v>
      </c>
      <c r="G199" s="123">
        <v>5136.2833698817649</v>
      </c>
      <c r="H199" s="123">
        <v>6758.5770206201705</v>
      </c>
      <c r="I199" s="123">
        <v>822.4368794917043</v>
      </c>
      <c r="J199" s="123">
        <v>92.699421171229829</v>
      </c>
      <c r="K199" s="123">
        <v>154.25599953539316</v>
      </c>
      <c r="M199" s="124">
        <v>0.21013263017843309</v>
      </c>
      <c r="N199" s="124">
        <v>41.764588945887901</v>
      </c>
      <c r="O199" s="124">
        <v>1.4189618558871224</v>
      </c>
      <c r="P199" s="124">
        <v>4.2686068442591577E-3</v>
      </c>
      <c r="Q199" s="124">
        <v>53.212819678766714</v>
      </c>
      <c r="R199" s="124">
        <v>0.66319690871913339</v>
      </c>
      <c r="S199" s="124">
        <v>1.1207072415592365</v>
      </c>
      <c r="T199" s="124">
        <v>0.14682143172685905</v>
      </c>
      <c r="U199" s="125">
        <v>1.1796001344038996E-2</v>
      </c>
      <c r="V199" s="125">
        <v>1.9201786822165737E-2</v>
      </c>
      <c r="W199" s="125">
        <v>98.572495087735859</v>
      </c>
      <c r="Y199" s="11">
        <v>47.110584464096199</v>
      </c>
      <c r="Z199" s="123">
        <v>94.439567677538747</v>
      </c>
      <c r="AA199" s="123">
        <v>1.1177917684825265</v>
      </c>
      <c r="AB199" s="123">
        <v>28.525541207026887</v>
      </c>
      <c r="AC199" s="123">
        <v>0.47619507651496645</v>
      </c>
      <c r="AD199" s="123">
        <v>0.47945459874467239</v>
      </c>
      <c r="AE199" s="123">
        <v>0.45731998513058647</v>
      </c>
      <c r="AF199" s="123" t="s">
        <v>32</v>
      </c>
      <c r="AG199" s="123" t="s">
        <v>32</v>
      </c>
      <c r="AH199" s="123">
        <v>0.16506240618335469</v>
      </c>
      <c r="AI199" s="123">
        <v>0.37435429306852591</v>
      </c>
      <c r="AJ199" s="123">
        <v>16.843322888746307</v>
      </c>
      <c r="AK199" s="123">
        <v>91.266497751074809</v>
      </c>
      <c r="AL199" s="123">
        <v>1.5301178052126461</v>
      </c>
      <c r="AM199" s="123">
        <v>4.331524396906639</v>
      </c>
      <c r="AN199" s="123" t="s">
        <v>32</v>
      </c>
      <c r="AO199" s="123" t="s">
        <v>32</v>
      </c>
      <c r="AP199" s="123">
        <v>0.40869628284292342</v>
      </c>
      <c r="AQ199" s="123">
        <v>0.30308512390830489</v>
      </c>
      <c r="AR199" s="123">
        <v>0.5004783821677814</v>
      </c>
      <c r="AS199" s="123">
        <v>4.3943958579724461E-2</v>
      </c>
      <c r="AT199" s="123">
        <v>0.2007937011680942</v>
      </c>
      <c r="AU199" s="123">
        <v>7.6692073476458678E-2</v>
      </c>
      <c r="AV199" s="123">
        <v>1.0111417413133554E-2</v>
      </c>
      <c r="AW199" s="123">
        <v>7.6101553768571945E-2</v>
      </c>
      <c r="AX199" s="123">
        <v>1.2468239427693154E-2</v>
      </c>
      <c r="AY199" s="123">
        <v>2.2023952586510468E-2</v>
      </c>
      <c r="AZ199" s="123">
        <v>2.0476776004590108E-2</v>
      </c>
      <c r="BA199" s="123">
        <v>8.6198901339395589E-2</v>
      </c>
      <c r="BB199" s="123">
        <v>2.4500120831692642E-2</v>
      </c>
      <c r="BC199" s="123">
        <v>0.29080506534198058</v>
      </c>
      <c r="BD199" s="123">
        <v>9.9455662586235352E-2</v>
      </c>
      <c r="BE199" s="123">
        <v>0.94975302417891294</v>
      </c>
      <c r="BF199" s="123">
        <v>3.9082199417607981</v>
      </c>
      <c r="BG199" s="123">
        <v>1.4254857583259486</v>
      </c>
      <c r="BH199" s="123">
        <v>3.9584655267489105E-3</v>
      </c>
      <c r="BI199" s="123">
        <v>8.030697966890665E-4</v>
      </c>
      <c r="BJ199" s="123">
        <v>9.2545557362326437E-3</v>
      </c>
      <c r="BK199" s="123">
        <v>8.0314474211518536E-2</v>
      </c>
      <c r="BL199" s="123">
        <v>2.1996205487729199E-2</v>
      </c>
    </row>
    <row r="200" spans="1:64" x14ac:dyDescent="0.3">
      <c r="L200" s="14" t="s">
        <v>71</v>
      </c>
      <c r="M200" s="15">
        <f>MIN(M170:M199)</f>
        <v>0</v>
      </c>
      <c r="N200" s="15">
        <f t="shared" ref="N200:V200" si="16">MIN(N170:N199)</f>
        <v>41.764588945887901</v>
      </c>
      <c r="O200" s="15">
        <f t="shared" si="16"/>
        <v>1.893467589752219E-2</v>
      </c>
      <c r="P200" s="15">
        <f t="shared" si="16"/>
        <v>2.0175637064846652E-4</v>
      </c>
      <c r="Q200" s="15">
        <f t="shared" si="16"/>
        <v>44.185739816175506</v>
      </c>
      <c r="R200" s="15">
        <f t="shared" si="16"/>
        <v>0.66319690871913339</v>
      </c>
      <c r="S200" s="15">
        <f t="shared" si="16"/>
        <v>0.86014540200712164</v>
      </c>
      <c r="T200" s="15">
        <f t="shared" si="16"/>
        <v>2.3730760645326466E-2</v>
      </c>
      <c r="U200" s="15">
        <f t="shared" si="16"/>
        <v>4.1662179842335773E-3</v>
      </c>
      <c r="V200" s="15">
        <f t="shared" si="16"/>
        <v>3.3039243047725745E-4</v>
      </c>
    </row>
    <row r="201" spans="1:64" x14ac:dyDescent="0.3">
      <c r="L201" s="14" t="s">
        <v>72</v>
      </c>
      <c r="M201" s="15">
        <f>MAX(M170:M199)</f>
        <v>4.0555173141892054</v>
      </c>
      <c r="N201" s="15">
        <f t="shared" ref="N201:V201" si="17">MAX(N170:N199)</f>
        <v>51.141373231684767</v>
      </c>
      <c r="O201" s="15">
        <f t="shared" si="17"/>
        <v>2.2091892912967954</v>
      </c>
      <c r="P201" s="15">
        <f t="shared" si="17"/>
        <v>4.2686068442591577E-3</v>
      </c>
      <c r="Q201" s="15">
        <f t="shared" si="17"/>
        <v>53.212819678766714</v>
      </c>
      <c r="R201" s="15">
        <f t="shared" si="17"/>
        <v>0.90994396412474265</v>
      </c>
      <c r="S201" s="15">
        <f t="shared" si="17"/>
        <v>1.5474745457382664</v>
      </c>
      <c r="T201" s="15">
        <f t="shared" si="17"/>
        <v>0.14682143172685905</v>
      </c>
      <c r="U201" s="15">
        <f t="shared" si="17"/>
        <v>1.1950494427399216E-2</v>
      </c>
      <c r="V201" s="15">
        <f t="shared" si="17"/>
        <v>2.2423942385311552E-2</v>
      </c>
    </row>
    <row r="202" spans="1:64" x14ac:dyDescent="0.3">
      <c r="L202" s="14" t="s">
        <v>73</v>
      </c>
      <c r="M202" s="15">
        <f>AVERAGE(M170:M199)</f>
        <v>0.33294172331670452</v>
      </c>
      <c r="N202" s="15">
        <f t="shared" ref="N202:V202" si="18">AVERAGE(N170:N199)</f>
        <v>49.364116313267544</v>
      </c>
      <c r="O202" s="15">
        <f t="shared" si="18"/>
        <v>0.17778970541320807</v>
      </c>
      <c r="P202" s="15">
        <f t="shared" si="18"/>
        <v>7.4494855398989849E-4</v>
      </c>
      <c r="Q202" s="15">
        <f t="shared" si="18"/>
        <v>47.795672846717167</v>
      </c>
      <c r="R202" s="15">
        <f t="shared" si="18"/>
        <v>0.76976209116285588</v>
      </c>
      <c r="S202" s="15">
        <f t="shared" si="18"/>
        <v>1.0809891190473999</v>
      </c>
      <c r="T202" s="15">
        <f t="shared" si="18"/>
        <v>5.5672077587743063E-2</v>
      </c>
      <c r="U202" s="15">
        <f t="shared" si="18"/>
        <v>6.9343524063381025E-3</v>
      </c>
      <c r="V202" s="15">
        <f t="shared" si="18"/>
        <v>2.2626469266459354E-3</v>
      </c>
    </row>
    <row r="203" spans="1:64" x14ac:dyDescent="0.3">
      <c r="A203" s="115"/>
      <c r="B203" s="116"/>
      <c r="C203" s="116"/>
      <c r="D203" s="116"/>
      <c r="E203" s="116"/>
      <c r="F203" s="116"/>
      <c r="G203" s="116"/>
      <c r="H203" s="116"/>
      <c r="I203" s="116"/>
      <c r="J203" s="116"/>
      <c r="K203" s="116"/>
      <c r="L203" s="17" t="s">
        <v>76</v>
      </c>
      <c r="M203" s="18">
        <f>STDEV(M170:M199)*2</f>
        <v>1.5293861396848056</v>
      </c>
      <c r="N203" s="18">
        <f t="shared" ref="N203:V203" si="19">STDEV(N170:N199)*2</f>
        <v>3.5540603244613118</v>
      </c>
      <c r="O203" s="18">
        <f t="shared" si="19"/>
        <v>0.92691688685297491</v>
      </c>
      <c r="P203" s="18">
        <f t="shared" si="19"/>
        <v>1.5583529150625935E-3</v>
      </c>
      <c r="Q203" s="18">
        <f t="shared" si="19"/>
        <v>2.6268559805788101</v>
      </c>
      <c r="R203" s="18">
        <f t="shared" si="19"/>
        <v>0.12687305461344495</v>
      </c>
      <c r="S203" s="18">
        <f t="shared" si="19"/>
        <v>0.28257676005476573</v>
      </c>
      <c r="T203" s="18">
        <f t="shared" si="19"/>
        <v>4.0113752278701655E-2</v>
      </c>
      <c r="U203" s="18">
        <f t="shared" si="19"/>
        <v>3.4498887282832023E-3</v>
      </c>
      <c r="V203" s="18">
        <f t="shared" si="19"/>
        <v>1.0211263072096596E-2</v>
      </c>
      <c r="W203" s="127"/>
      <c r="X203" s="115"/>
      <c r="Y203" s="115"/>
      <c r="Z203" s="115"/>
      <c r="AA203" s="115"/>
      <c r="AB203" s="115"/>
      <c r="AC203" s="115"/>
      <c r="AD203" s="115"/>
      <c r="AE203" s="115"/>
      <c r="AF203" s="115"/>
      <c r="AG203" s="115"/>
      <c r="AH203" s="115"/>
      <c r="AI203" s="115"/>
      <c r="AJ203" s="115"/>
      <c r="AK203" s="115"/>
      <c r="AL203" s="115"/>
      <c r="AM203" s="115"/>
      <c r="AN203" s="115"/>
      <c r="AO203" s="115"/>
      <c r="AP203" s="115"/>
      <c r="AQ203" s="115"/>
      <c r="AR203" s="115"/>
      <c r="AS203" s="115"/>
      <c r="AT203" s="115"/>
      <c r="AU203" s="115"/>
      <c r="AV203" s="115"/>
      <c r="AW203" s="115"/>
      <c r="AX203" s="115"/>
      <c r="AY203" s="115"/>
      <c r="AZ203" s="115"/>
      <c r="BA203" s="115"/>
      <c r="BB203" s="115"/>
      <c r="BC203" s="115"/>
      <c r="BD203" s="115"/>
      <c r="BE203" s="115"/>
      <c r="BF203" s="115"/>
      <c r="BG203" s="115"/>
      <c r="BH203" s="115"/>
      <c r="BI203" s="115"/>
      <c r="BJ203" s="115"/>
      <c r="BK203" s="115"/>
      <c r="BL203" s="115"/>
    </row>
    <row r="205" spans="1:64" x14ac:dyDescent="0.3">
      <c r="A205" s="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ST1 Olivine EMP</vt:lpstr>
      <vt:lpstr>ST2 Opx EMP</vt:lpstr>
      <vt:lpstr>ST3 Cpx EMP</vt:lpstr>
      <vt:lpstr>ST4 Plag EMP</vt:lpstr>
      <vt:lpstr>ST5 Amph EMP</vt:lpstr>
      <vt:lpstr>ST6 Mag EMP</vt:lpstr>
      <vt:lpstr>ST7 Mag LA-ICPMS</vt:lpstr>
      <vt:lpstr>ST8 Ilmenite EMP</vt:lpstr>
      <vt:lpstr>ST9 Ilmenite LA-ICPMS</vt:lpstr>
      <vt:lpstr>ST10 Pleonaste EMP-LAICPMS</vt:lpstr>
      <vt:lpstr>ST11 LA-ICPMS standards</vt:lpstr>
      <vt:lpstr>ST12 XRF Standards</vt:lpstr>
      <vt:lpstr>ST13 ICPMS Standards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Abersteiner</dc:creator>
  <cp:lastModifiedBy>Adam Abersteiner</cp:lastModifiedBy>
  <cp:lastPrinted>2025-02-11T01:38:37Z</cp:lastPrinted>
  <dcterms:created xsi:type="dcterms:W3CDTF">2023-11-28T23:19:15Z</dcterms:created>
  <dcterms:modified xsi:type="dcterms:W3CDTF">2025-10-12T07:32:13Z</dcterms:modified>
</cp:coreProperties>
</file>